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wina Sasmita\Documents\"/>
    </mc:Choice>
  </mc:AlternateContent>
  <bookViews>
    <workbookView xWindow="0" yWindow="0" windowWidth="19200" windowHeight="7650" activeTab="1"/>
  </bookViews>
  <sheets>
    <sheet name="IPS 1" sheetId="1" r:id="rId1"/>
    <sheet name="IPS 2" sheetId="2" r:id="rId2"/>
    <sheet name="MIP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4" i="2"/>
  <c r="H5" i="2"/>
  <c r="H6" i="2"/>
  <c r="H7" i="2"/>
  <c r="H8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K16" i="1"/>
  <c r="L16" i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2" i="2"/>
  <c r="K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2" i="3"/>
  <c r="G8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M3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1" i="3"/>
  <c r="M22" i="3"/>
  <c r="M23" i="3"/>
  <c r="M24" i="3"/>
  <c r="M25" i="3"/>
  <c r="M26" i="3"/>
  <c r="M27" i="3"/>
  <c r="M28" i="3"/>
  <c r="M29" i="3"/>
  <c r="M30" i="3"/>
  <c r="M31" i="3"/>
  <c r="M32" i="3"/>
  <c r="M2" i="3"/>
  <c r="L3" i="3"/>
  <c r="L4" i="3"/>
  <c r="L5" i="3"/>
  <c r="L6" i="3"/>
  <c r="L7" i="3"/>
  <c r="L8" i="3"/>
  <c r="M8" i="3" s="1"/>
  <c r="L9" i="3"/>
  <c r="L10" i="3"/>
  <c r="L11" i="3"/>
  <c r="L12" i="3"/>
  <c r="L13" i="3"/>
  <c r="L14" i="3"/>
  <c r="L15" i="3"/>
  <c r="L16" i="3"/>
  <c r="L17" i="3"/>
  <c r="L18" i="3"/>
  <c r="L19" i="3"/>
  <c r="L20" i="3"/>
  <c r="M20" i="3" s="1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2" i="1"/>
  <c r="N2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2"/>
  <c r="K4" i="2"/>
  <c r="K5" i="2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7" i="1"/>
  <c r="N17" i="1" s="1"/>
  <c r="M18" i="1"/>
  <c r="N18" i="1" s="1"/>
  <c r="M19" i="1"/>
  <c r="N19" i="1" s="1"/>
  <c r="M16" i="1"/>
  <c r="N16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2" i="1"/>
  <c r="N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D2" i="1"/>
  <c r="G32" i="3" l="1"/>
  <c r="G31" i="3"/>
  <c r="G29" i="3"/>
  <c r="G28" i="3"/>
  <c r="G27" i="3"/>
  <c r="G26" i="3"/>
  <c r="G25" i="3"/>
  <c r="G24" i="3"/>
  <c r="G23" i="3"/>
  <c r="G20" i="3"/>
  <c r="G19" i="3"/>
  <c r="G18" i="3"/>
  <c r="G17" i="3"/>
  <c r="G16" i="3"/>
  <c r="G15" i="3"/>
  <c r="G14" i="3"/>
  <c r="G13" i="3"/>
  <c r="G12" i="3"/>
  <c r="G11" i="3"/>
  <c r="G9" i="3"/>
  <c r="G7" i="3"/>
  <c r="G6" i="3"/>
  <c r="G5" i="3"/>
  <c r="G4" i="3"/>
  <c r="G3" i="3"/>
  <c r="G2" i="3"/>
  <c r="F3" i="1" l="1"/>
  <c r="F5" i="1"/>
  <c r="F6" i="1"/>
  <c r="F7" i="1"/>
  <c r="F8" i="1"/>
  <c r="F9" i="1"/>
  <c r="F10" i="1"/>
  <c r="F11" i="1"/>
  <c r="F12" i="1"/>
  <c r="F13" i="1"/>
  <c r="F15" i="1"/>
  <c r="F17" i="1"/>
  <c r="F18" i="1"/>
  <c r="F19" i="1"/>
  <c r="F16" i="1"/>
  <c r="F20" i="1"/>
  <c r="F21" i="1"/>
  <c r="F22" i="1"/>
  <c r="F23" i="1"/>
  <c r="F24" i="1"/>
  <c r="F25" i="1"/>
  <c r="F26" i="1"/>
  <c r="F27" i="1"/>
  <c r="F28" i="1"/>
  <c r="F2" i="1"/>
  <c r="D3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16" i="1"/>
  <c r="D20" i="1"/>
  <c r="D21" i="1"/>
  <c r="D22" i="1"/>
  <c r="D24" i="1"/>
  <c r="D25" i="1"/>
  <c r="D26" i="1"/>
  <c r="D27" i="1"/>
  <c r="D28" i="1"/>
  <c r="F3" i="2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D3" i="2"/>
  <c r="D4" i="2"/>
  <c r="D7" i="2"/>
  <c r="D8" i="2"/>
  <c r="D11" i="2"/>
  <c r="D12" i="2"/>
  <c r="D14" i="2"/>
  <c r="D15" i="2"/>
  <c r="D16" i="2"/>
  <c r="D17" i="2"/>
  <c r="D19" i="2"/>
  <c r="D20" i="2"/>
  <c r="D21" i="2"/>
  <c r="D22" i="2"/>
  <c r="D24" i="2"/>
  <c r="D25" i="2"/>
  <c r="D26" i="2"/>
  <c r="D27" i="2"/>
  <c r="D29" i="2"/>
  <c r="D2" i="2"/>
  <c r="E2" i="3"/>
  <c r="E3" i="3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</calcChain>
</file>

<file path=xl/sharedStrings.xml><?xml version="1.0" encoding="utf-8"?>
<sst xmlns="http://schemas.openxmlformats.org/spreadsheetml/2006/main" count="123" uniqueCount="98">
  <si>
    <t>No</t>
  </si>
  <si>
    <t>Nama Siswa</t>
  </si>
  <si>
    <t>AAT SOLIHAT</t>
  </si>
  <si>
    <t>ARBY KHAIRA NAJA</t>
  </si>
  <si>
    <t>ASSIFA RAMADANI</t>
  </si>
  <si>
    <t>DEDE AISAH</t>
  </si>
  <si>
    <t>DWI LARASATI</t>
  </si>
  <si>
    <t>DZIKRI MAULANA</t>
  </si>
  <si>
    <t>ELDA FARIDA</t>
  </si>
  <si>
    <t>ERICA NESYHA PURNASASMITA</t>
  </si>
  <si>
    <t>EVA FAUZIAH</t>
  </si>
  <si>
    <t>FAJAR FADILAH</t>
  </si>
  <si>
    <t>GISKA APRILIANI</t>
  </si>
  <si>
    <t>KHARIS AGUS SUBEKTI</t>
  </si>
  <si>
    <t>KHOLIFAH JULIANTI</t>
  </si>
  <si>
    <t>MOH. RIZKI FAUZAR</t>
  </si>
  <si>
    <t>MUHAMAD RIZKI</t>
  </si>
  <si>
    <t>MUHAMMAD IIM</t>
  </si>
  <si>
    <t>NENG ARDITA</t>
  </si>
  <si>
    <t>NESA PEBRIANA</t>
  </si>
  <si>
    <t>RAJA RIZKA PRAHADIANSYAH</t>
  </si>
  <si>
    <t>REZA FIKRI YANSYAH</t>
  </si>
  <si>
    <t>RIKKO RIANDI</t>
  </si>
  <si>
    <t>SAFITRI</t>
  </si>
  <si>
    <t>SITI SYAROH</t>
  </si>
  <si>
    <t>SITI TARWIAH</t>
  </si>
  <si>
    <t>SOPIANA</t>
  </si>
  <si>
    <t>SYAM SALAHUDIN AL AYUBI</t>
  </si>
  <si>
    <t>Nilai PHB Indo</t>
  </si>
  <si>
    <t>Nilai PHB SNU</t>
  </si>
  <si>
    <t>ALIFA ZURIYATUL HAQ</t>
  </si>
  <si>
    <t>ADIT EKA PRIYATNA</t>
  </si>
  <si>
    <t>AGNI RAHMAN F.</t>
  </si>
  <si>
    <t>DEWI KAMILA</t>
  </si>
  <si>
    <t>DIANTY NOVITASARI</t>
  </si>
  <si>
    <t>EGI DZIKRIL HAKIM</t>
  </si>
  <si>
    <t>FADILA WARDATU SOLIHAH</t>
  </si>
  <si>
    <t>FAHMI FIKRIANSYAH</t>
  </si>
  <si>
    <t>GUNTUR MAULANA</t>
  </si>
  <si>
    <t>INAYATUL MUSPIROH</t>
  </si>
  <si>
    <t>IWAN</t>
  </si>
  <si>
    <t>JUHAEDI</t>
  </si>
  <si>
    <t>KHOIRUNNISA</t>
  </si>
  <si>
    <t>LIA WATI</t>
  </si>
  <si>
    <t>MUHAMMAD ALFIANSYAH</t>
  </si>
  <si>
    <t>MUHAMAD FAHMI</t>
  </si>
  <si>
    <t>NAJWA SRI NURALIFA</t>
  </si>
  <si>
    <t>NENGSIH</t>
  </si>
  <si>
    <t>NURALIM</t>
  </si>
  <si>
    <t>RAMADHAN HABIB</t>
  </si>
  <si>
    <t>RIFKI TAUFIQURAHMAN</t>
  </si>
  <si>
    <t>SAENAH</t>
  </si>
  <si>
    <t>SITI NURKHOLISAH</t>
  </si>
  <si>
    <t>SOPIANI</t>
  </si>
  <si>
    <t>SUNARIAH</t>
  </si>
  <si>
    <t>SUPRIATIN</t>
  </si>
  <si>
    <t>WITA</t>
  </si>
  <si>
    <t>MAMAY AGUSTIN (BARU)</t>
  </si>
  <si>
    <t>FAHMA RAHMA TULLAH (BARU)</t>
  </si>
  <si>
    <t>ADES AULIA PUTRI</t>
  </si>
  <si>
    <t>AHMAD SUANDI</t>
  </si>
  <si>
    <t>AIDA AFRILIA</t>
  </si>
  <si>
    <t>ALFINA SUGANDA PUTRI</t>
  </si>
  <si>
    <t>ALYA NURHAYATI</t>
  </si>
  <si>
    <t>AMELIA</t>
  </si>
  <si>
    <t>ANANTA PRAMUDIA</t>
  </si>
  <si>
    <t>ANITA AYU ANJANI</t>
  </si>
  <si>
    <t>ARIL SAPUTRA</t>
  </si>
  <si>
    <t>BINTANG NOVELLIA PUTRI</t>
  </si>
  <si>
    <t>CITA AULIA</t>
  </si>
  <si>
    <t>DESTY APRILIA</t>
  </si>
  <si>
    <t>DZAVILA REZIANI SUMIRAT</t>
  </si>
  <si>
    <t>GITA SUNTIA</t>
  </si>
  <si>
    <t>HUSNUL MASYIYAH</t>
  </si>
  <si>
    <t>ILAH QOLILAH</t>
  </si>
  <si>
    <t>IRMA INDRIYANI</t>
  </si>
  <si>
    <t>JARTI ASTUTI</t>
  </si>
  <si>
    <t>M GALIH WAHYUDI</t>
  </si>
  <si>
    <t>MIRA MAULINDA</t>
  </si>
  <si>
    <t>MOH. AGUS WAHYUDIN</t>
  </si>
  <si>
    <t>MUHAMAD RAEPI</t>
  </si>
  <si>
    <t>PARIDA MAULIDA AULIA</t>
  </si>
  <si>
    <t>RAYA PUTRI RAHVA</t>
  </si>
  <si>
    <t>RISKA AMELIANI</t>
  </si>
  <si>
    <t>SEPTIANI</t>
  </si>
  <si>
    <t>SITI NUR FADILAH</t>
  </si>
  <si>
    <t>SITI SIFA NUR KHOLIFAH</t>
  </si>
  <si>
    <t>SUHERA</t>
  </si>
  <si>
    <t>TAUFIK RIZKI HIDAYAT</t>
  </si>
  <si>
    <t>LAYKA AUFALANSZY ZAHRA SUJANA</t>
  </si>
  <si>
    <t>Nilai Katrol</t>
  </si>
  <si>
    <t>Nilai PAS SNU</t>
  </si>
  <si>
    <t>Nilai PAS Indo</t>
  </si>
  <si>
    <t>Remed Indo</t>
  </si>
  <si>
    <t>Remed SNU</t>
  </si>
  <si>
    <t>Nilai Indo</t>
  </si>
  <si>
    <t>Nilai SNU</t>
  </si>
  <si>
    <t>M. NASRIL 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</si>
</sst>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67" workbookViewId="0">
      <selection activeCell="H6" sqref="H6"/>
    </sheetView>
  </sheetViews>
  <sheetFormatPr defaultRowHeight="14.5" x14ac:dyDescent="0.35"/>
  <cols>
    <col min="2" max="2" width="29.81640625" customWidth="1"/>
    <col min="3" max="4" width="13.453125" customWidth="1"/>
    <col min="5" max="6" width="13.26953125" customWidth="1"/>
    <col min="7" max="8" width="13.36328125" customWidth="1"/>
    <col min="9" max="9" width="13.1796875" customWidth="1"/>
    <col min="10" max="10" width="15.08984375" customWidth="1"/>
    <col min="11" max="11" width="15" customWidth="1"/>
    <col min="12" max="12" width="16.90625" customWidth="1"/>
    <col min="13" max="13" width="14.26953125" customWidth="1"/>
    <col min="14" max="14" width="13.7265625" customWidth="1"/>
    <col min="15" max="15" width="14.54296875" customWidth="1"/>
  </cols>
  <sheetData>
    <row r="1" spans="1:14" x14ac:dyDescent="0.35">
      <c r="A1" t="s">
        <v>0</v>
      </c>
      <c r="B1" t="s">
        <v>1</v>
      </c>
      <c r="C1" s="3" t="s">
        <v>28</v>
      </c>
      <c r="D1" s="3" t="s">
        <v>90</v>
      </c>
      <c r="E1" s="3" t="s">
        <v>29</v>
      </c>
      <c r="F1" s="3" t="s">
        <v>90</v>
      </c>
      <c r="G1" s="3" t="s">
        <v>91</v>
      </c>
      <c r="H1" s="3" t="s">
        <v>90</v>
      </c>
      <c r="I1" s="3" t="s">
        <v>92</v>
      </c>
      <c r="J1" s="3" t="s">
        <v>90</v>
      </c>
      <c r="K1" s="3" t="s">
        <v>93</v>
      </c>
      <c r="L1" s="3"/>
      <c r="M1" s="3" t="s">
        <v>94</v>
      </c>
    </row>
    <row r="2" spans="1:14" x14ac:dyDescent="0.35">
      <c r="A2">
        <v>1</v>
      </c>
      <c r="B2" t="s">
        <v>2</v>
      </c>
      <c r="C2" s="3">
        <v>78</v>
      </c>
      <c r="D2" s="4">
        <f>78+((C2-22)/(90-22)*(90-78))</f>
        <v>87.882352941176464</v>
      </c>
      <c r="E2" s="3">
        <v>56</v>
      </c>
      <c r="F2" s="4">
        <f>78+((E2-18)/(90-18)*(90-78))</f>
        <v>84.333333333333329</v>
      </c>
      <c r="G2" s="3">
        <v>50</v>
      </c>
      <c r="H2" s="4">
        <f>75+((G2-20)/(90-20)*(90-75))</f>
        <v>81.428571428571431</v>
      </c>
      <c r="I2" s="3">
        <v>48</v>
      </c>
      <c r="J2" s="4">
        <f>75+((I2-25)/(90-25)*(90-75))</f>
        <v>80.307692307692307</v>
      </c>
      <c r="K2">
        <f>(C2+I2)/2</f>
        <v>63</v>
      </c>
      <c r="L2" s="20">
        <f>78+((K2-28)/(85-28)*(85-78))</f>
        <v>82.298245614035082</v>
      </c>
      <c r="M2">
        <f>(E2+G2)/2</f>
        <v>53</v>
      </c>
      <c r="N2" s="20">
        <f>78+((M2-26)/(85-26)*(85-78))</f>
        <v>81.20338983050847</v>
      </c>
    </row>
    <row r="3" spans="1:14" x14ac:dyDescent="0.35">
      <c r="A3">
        <v>2</v>
      </c>
      <c r="B3" t="s">
        <v>30</v>
      </c>
      <c r="C3" s="3">
        <v>56</v>
      </c>
      <c r="D3" s="4">
        <f t="shared" ref="D3:D28" si="0">78+((C3-22)/(90-22)*(90-78))</f>
        <v>84</v>
      </c>
      <c r="E3" s="3">
        <v>56</v>
      </c>
      <c r="F3" s="4">
        <f t="shared" ref="F3:F28" si="1">78+((E3-18)/(90-18)*(90-78))</f>
        <v>84.333333333333329</v>
      </c>
      <c r="G3" s="3">
        <v>66</v>
      </c>
      <c r="H3" s="4">
        <f t="shared" ref="H3:H29" si="2">75+((G3-20)/(90-20)*(90-75))</f>
        <v>84.857142857142861</v>
      </c>
      <c r="I3" s="3">
        <v>54</v>
      </c>
      <c r="J3" s="4">
        <f t="shared" ref="J3:J29" si="3">75+((I3-25)/(90-25)*(90-75))</f>
        <v>81.692307692307693</v>
      </c>
      <c r="K3">
        <f t="shared" ref="K3:K29" si="4">(C3+I3)/2</f>
        <v>55</v>
      </c>
      <c r="L3" s="20">
        <f t="shared" ref="L3:L29" si="5">78+((K3-28)/(85-28)*(85-78))</f>
        <v>81.315789473684205</v>
      </c>
      <c r="M3">
        <f t="shared" ref="M3:M29" si="6">(E3+G3)/2</f>
        <v>61</v>
      </c>
      <c r="N3" s="20">
        <f t="shared" ref="N3:N29" si="7">78+((M3-26)/(85-26)*(85-78))</f>
        <v>82.152542372881356</v>
      </c>
    </row>
    <row r="4" spans="1:14" x14ac:dyDescent="0.35">
      <c r="A4">
        <v>3</v>
      </c>
      <c r="B4" t="s">
        <v>3</v>
      </c>
      <c r="C4" s="5"/>
      <c r="D4" s="6"/>
      <c r="E4" s="5"/>
      <c r="F4" s="6"/>
      <c r="G4" s="3">
        <v>56</v>
      </c>
      <c r="H4" s="4">
        <f t="shared" si="2"/>
        <v>82.714285714285708</v>
      </c>
      <c r="I4" s="3">
        <v>42</v>
      </c>
      <c r="J4" s="4">
        <f t="shared" si="3"/>
        <v>78.92307692307692</v>
      </c>
      <c r="K4">
        <f t="shared" si="4"/>
        <v>21</v>
      </c>
      <c r="L4" s="20">
        <f t="shared" si="5"/>
        <v>77.140350877192986</v>
      </c>
      <c r="M4">
        <f t="shared" si="6"/>
        <v>28</v>
      </c>
      <c r="N4" s="20">
        <f t="shared" si="7"/>
        <v>78.237288135593218</v>
      </c>
    </row>
    <row r="5" spans="1:14" x14ac:dyDescent="0.35">
      <c r="A5">
        <v>4</v>
      </c>
      <c r="B5" t="s">
        <v>4</v>
      </c>
      <c r="C5" s="3">
        <v>46</v>
      </c>
      <c r="D5" s="4">
        <f t="shared" si="0"/>
        <v>82.235294117647058</v>
      </c>
      <c r="E5" s="3">
        <v>26</v>
      </c>
      <c r="F5" s="4">
        <f t="shared" si="1"/>
        <v>79.333333333333329</v>
      </c>
      <c r="G5" s="3">
        <v>58</v>
      </c>
      <c r="H5" s="4">
        <f t="shared" si="2"/>
        <v>83.142857142857139</v>
      </c>
      <c r="I5" s="3">
        <v>50</v>
      </c>
      <c r="J5" s="4">
        <f t="shared" si="3"/>
        <v>80.769230769230774</v>
      </c>
      <c r="K5">
        <f t="shared" si="4"/>
        <v>48</v>
      </c>
      <c r="L5" s="20">
        <f t="shared" si="5"/>
        <v>80.456140350877192</v>
      </c>
      <c r="M5">
        <f t="shared" si="6"/>
        <v>42</v>
      </c>
      <c r="N5" s="20">
        <f t="shared" si="7"/>
        <v>79.898305084745758</v>
      </c>
    </row>
    <row r="6" spans="1:14" x14ac:dyDescent="0.35">
      <c r="A6">
        <v>5</v>
      </c>
      <c r="B6" t="s">
        <v>5</v>
      </c>
      <c r="C6" s="3">
        <v>66</v>
      </c>
      <c r="D6" s="4">
        <f t="shared" si="0"/>
        <v>85.764705882352942</v>
      </c>
      <c r="E6" s="3">
        <v>36</v>
      </c>
      <c r="F6" s="4">
        <f t="shared" si="1"/>
        <v>81</v>
      </c>
      <c r="G6" s="3">
        <v>26</v>
      </c>
      <c r="H6" s="4">
        <f t="shared" si="2"/>
        <v>76.285714285714292</v>
      </c>
      <c r="I6" s="3">
        <v>34</v>
      </c>
      <c r="J6" s="4">
        <f t="shared" si="3"/>
        <v>77.07692307692308</v>
      </c>
      <c r="K6">
        <f t="shared" si="4"/>
        <v>50</v>
      </c>
      <c r="L6" s="20">
        <f t="shared" si="5"/>
        <v>80.701754385964918</v>
      </c>
      <c r="M6">
        <f t="shared" si="6"/>
        <v>31</v>
      </c>
      <c r="N6" s="20">
        <f t="shared" si="7"/>
        <v>78.593220338983045</v>
      </c>
    </row>
    <row r="7" spans="1:14" x14ac:dyDescent="0.35">
      <c r="A7">
        <v>6</v>
      </c>
      <c r="B7" t="s">
        <v>6</v>
      </c>
      <c r="C7" s="3">
        <v>58</v>
      </c>
      <c r="D7" s="4">
        <f t="shared" si="0"/>
        <v>84.352941176470594</v>
      </c>
      <c r="E7" s="3">
        <v>28</v>
      </c>
      <c r="F7" s="4">
        <f t="shared" si="1"/>
        <v>79.666666666666671</v>
      </c>
      <c r="G7" s="3">
        <v>40</v>
      </c>
      <c r="H7" s="4">
        <f t="shared" si="2"/>
        <v>79.285714285714292</v>
      </c>
      <c r="I7" s="3">
        <v>46</v>
      </c>
      <c r="J7" s="4">
        <f t="shared" si="3"/>
        <v>79.84615384615384</v>
      </c>
      <c r="K7">
        <f t="shared" si="4"/>
        <v>52</v>
      </c>
      <c r="L7" s="20">
        <f t="shared" si="5"/>
        <v>80.94736842105263</v>
      </c>
      <c r="M7">
        <f t="shared" si="6"/>
        <v>34</v>
      </c>
      <c r="N7" s="20">
        <f t="shared" si="7"/>
        <v>78.949152542372886</v>
      </c>
    </row>
    <row r="8" spans="1:14" x14ac:dyDescent="0.35">
      <c r="A8">
        <v>7</v>
      </c>
      <c r="B8" t="s">
        <v>7</v>
      </c>
      <c r="C8" s="3">
        <v>30</v>
      </c>
      <c r="D8" s="4">
        <f t="shared" si="0"/>
        <v>79.411764705882348</v>
      </c>
      <c r="E8" s="3">
        <v>24</v>
      </c>
      <c r="F8" s="4">
        <f t="shared" si="1"/>
        <v>79</v>
      </c>
      <c r="G8" s="3">
        <v>30</v>
      </c>
      <c r="H8" s="4">
        <f t="shared" si="2"/>
        <v>77.142857142857139</v>
      </c>
      <c r="I8" s="3">
        <v>28</v>
      </c>
      <c r="J8" s="4">
        <f t="shared" si="3"/>
        <v>75.692307692307693</v>
      </c>
      <c r="K8">
        <f t="shared" si="4"/>
        <v>29</v>
      </c>
      <c r="L8" s="20">
        <f t="shared" si="5"/>
        <v>78.122807017543863</v>
      </c>
      <c r="M8">
        <f t="shared" si="6"/>
        <v>27</v>
      </c>
      <c r="N8" s="20">
        <f t="shared" si="7"/>
        <v>78.118644067796609</v>
      </c>
    </row>
    <row r="9" spans="1:14" x14ac:dyDescent="0.35">
      <c r="A9">
        <v>8</v>
      </c>
      <c r="B9" t="s">
        <v>8</v>
      </c>
      <c r="C9" s="3">
        <v>38</v>
      </c>
      <c r="D9" s="4">
        <f t="shared" si="0"/>
        <v>80.82352941176471</v>
      </c>
      <c r="E9" s="3">
        <v>50</v>
      </c>
      <c r="F9" s="4">
        <f t="shared" si="1"/>
        <v>83.333333333333329</v>
      </c>
      <c r="G9" s="3">
        <v>36</v>
      </c>
      <c r="H9" s="4">
        <f t="shared" si="2"/>
        <v>78.428571428571431</v>
      </c>
      <c r="I9" s="3">
        <v>38</v>
      </c>
      <c r="J9" s="4">
        <f t="shared" si="3"/>
        <v>78</v>
      </c>
      <c r="K9">
        <f t="shared" si="4"/>
        <v>38</v>
      </c>
      <c r="L9" s="20">
        <f t="shared" si="5"/>
        <v>79.228070175438603</v>
      </c>
      <c r="M9">
        <f t="shared" si="6"/>
        <v>43</v>
      </c>
      <c r="N9" s="20">
        <f t="shared" si="7"/>
        <v>80.016949152542367</v>
      </c>
    </row>
    <row r="10" spans="1:14" x14ac:dyDescent="0.35">
      <c r="A10">
        <v>9</v>
      </c>
      <c r="B10" t="s">
        <v>9</v>
      </c>
      <c r="C10" s="3">
        <v>54</v>
      </c>
      <c r="D10" s="4">
        <f t="shared" si="0"/>
        <v>83.647058823529406</v>
      </c>
      <c r="E10" s="3">
        <v>38</v>
      </c>
      <c r="F10" s="4">
        <f t="shared" si="1"/>
        <v>81.333333333333329</v>
      </c>
      <c r="G10" s="3">
        <v>40</v>
      </c>
      <c r="H10" s="4">
        <f t="shared" si="2"/>
        <v>79.285714285714292</v>
      </c>
      <c r="I10" s="3">
        <v>48</v>
      </c>
      <c r="J10" s="4">
        <f t="shared" si="3"/>
        <v>80.307692307692307</v>
      </c>
      <c r="K10">
        <f t="shared" si="4"/>
        <v>51</v>
      </c>
      <c r="L10" s="20">
        <f t="shared" si="5"/>
        <v>80.824561403508767</v>
      </c>
      <c r="M10">
        <f t="shared" si="6"/>
        <v>39</v>
      </c>
      <c r="N10" s="20">
        <f t="shared" si="7"/>
        <v>79.542372881355931</v>
      </c>
    </row>
    <row r="11" spans="1:14" x14ac:dyDescent="0.35">
      <c r="A11">
        <v>10</v>
      </c>
      <c r="B11" t="s">
        <v>10</v>
      </c>
      <c r="C11" s="3">
        <v>64</v>
      </c>
      <c r="D11" s="4">
        <f t="shared" si="0"/>
        <v>85.411764705882348</v>
      </c>
      <c r="E11" s="3">
        <v>68</v>
      </c>
      <c r="F11" s="4">
        <f t="shared" si="1"/>
        <v>86.333333333333329</v>
      </c>
      <c r="G11" s="3">
        <v>54</v>
      </c>
      <c r="H11" s="4">
        <f t="shared" si="2"/>
        <v>82.285714285714292</v>
      </c>
      <c r="I11" s="3">
        <v>56</v>
      </c>
      <c r="J11" s="4">
        <f t="shared" si="3"/>
        <v>82.15384615384616</v>
      </c>
      <c r="K11">
        <f t="shared" si="4"/>
        <v>60</v>
      </c>
      <c r="L11" s="20">
        <f t="shared" si="5"/>
        <v>81.929824561403507</v>
      </c>
      <c r="M11">
        <f t="shared" si="6"/>
        <v>61</v>
      </c>
      <c r="N11" s="20">
        <f t="shared" si="7"/>
        <v>82.152542372881356</v>
      </c>
    </row>
    <row r="12" spans="1:14" x14ac:dyDescent="0.35">
      <c r="A12">
        <v>11</v>
      </c>
      <c r="B12" t="s">
        <v>11</v>
      </c>
      <c r="C12" s="3">
        <v>32</v>
      </c>
      <c r="D12" s="4">
        <f t="shared" si="0"/>
        <v>79.764705882352942</v>
      </c>
      <c r="E12" s="3">
        <v>40</v>
      </c>
      <c r="F12" s="4">
        <f t="shared" si="1"/>
        <v>81.666666666666671</v>
      </c>
      <c r="G12" s="3">
        <v>32</v>
      </c>
      <c r="H12" s="4">
        <f t="shared" si="2"/>
        <v>77.571428571428569</v>
      </c>
      <c r="I12" s="3">
        <v>36</v>
      </c>
      <c r="J12" s="4">
        <f t="shared" si="3"/>
        <v>77.538461538461533</v>
      </c>
      <c r="K12">
        <f t="shared" si="4"/>
        <v>34</v>
      </c>
      <c r="L12" s="20">
        <f t="shared" si="5"/>
        <v>78.736842105263165</v>
      </c>
      <c r="M12">
        <f t="shared" si="6"/>
        <v>36</v>
      </c>
      <c r="N12" s="20">
        <f t="shared" si="7"/>
        <v>79.186440677966104</v>
      </c>
    </row>
    <row r="13" spans="1:14" x14ac:dyDescent="0.35">
      <c r="A13">
        <v>12</v>
      </c>
      <c r="B13" t="s">
        <v>12</v>
      </c>
      <c r="C13" s="3">
        <v>62</v>
      </c>
      <c r="D13" s="4">
        <f t="shared" si="0"/>
        <v>85.058823529411768</v>
      </c>
      <c r="E13" s="3">
        <v>54</v>
      </c>
      <c r="F13" s="4">
        <f t="shared" si="1"/>
        <v>84</v>
      </c>
      <c r="G13" s="3">
        <v>62</v>
      </c>
      <c r="H13" s="4">
        <f t="shared" si="2"/>
        <v>84</v>
      </c>
      <c r="I13" s="3">
        <v>72</v>
      </c>
      <c r="J13" s="4">
        <f t="shared" si="3"/>
        <v>85.84615384615384</v>
      </c>
      <c r="K13">
        <f t="shared" si="4"/>
        <v>67</v>
      </c>
      <c r="L13" s="20">
        <f t="shared" si="5"/>
        <v>82.78947368421052</v>
      </c>
      <c r="M13">
        <f t="shared" si="6"/>
        <v>58</v>
      </c>
      <c r="N13" s="20">
        <f t="shared" si="7"/>
        <v>81.79661016949153</v>
      </c>
    </row>
    <row r="14" spans="1:14" x14ac:dyDescent="0.35">
      <c r="A14">
        <v>13</v>
      </c>
      <c r="B14" t="s">
        <v>13</v>
      </c>
      <c r="C14" s="3">
        <v>22</v>
      </c>
      <c r="D14" s="4">
        <f t="shared" si="0"/>
        <v>78</v>
      </c>
      <c r="E14" s="5"/>
      <c r="F14" s="6"/>
      <c r="G14" s="3">
        <v>36</v>
      </c>
      <c r="H14" s="4">
        <f t="shared" si="2"/>
        <v>78.428571428571431</v>
      </c>
      <c r="I14" s="3">
        <v>34</v>
      </c>
      <c r="J14" s="4">
        <f t="shared" si="3"/>
        <v>77.07692307692308</v>
      </c>
      <c r="K14">
        <f t="shared" si="4"/>
        <v>28</v>
      </c>
      <c r="L14" s="20">
        <f t="shared" si="5"/>
        <v>78</v>
      </c>
      <c r="M14">
        <f t="shared" si="6"/>
        <v>18</v>
      </c>
      <c r="N14" s="20">
        <f t="shared" si="7"/>
        <v>77.050847457627114</v>
      </c>
    </row>
    <row r="15" spans="1:14" x14ac:dyDescent="0.35">
      <c r="A15">
        <v>14</v>
      </c>
      <c r="B15" t="s">
        <v>14</v>
      </c>
      <c r="C15" s="3">
        <v>74</v>
      </c>
      <c r="D15" s="4">
        <f t="shared" si="0"/>
        <v>87.17647058823529</v>
      </c>
      <c r="E15" s="3">
        <v>62</v>
      </c>
      <c r="F15" s="4">
        <f t="shared" si="1"/>
        <v>85.333333333333329</v>
      </c>
      <c r="G15" s="3">
        <v>66</v>
      </c>
      <c r="H15" s="4">
        <f t="shared" si="2"/>
        <v>84.857142857142861</v>
      </c>
      <c r="I15" s="3">
        <v>48</v>
      </c>
      <c r="J15" s="4">
        <f t="shared" si="3"/>
        <v>80.307692307692307</v>
      </c>
      <c r="K15">
        <f t="shared" si="4"/>
        <v>61</v>
      </c>
      <c r="L15" s="20">
        <f t="shared" si="5"/>
        <v>82.05263157894737</v>
      </c>
      <c r="M15">
        <f t="shared" si="6"/>
        <v>64</v>
      </c>
      <c r="N15" s="20">
        <f t="shared" si="7"/>
        <v>82.508474576271183</v>
      </c>
    </row>
    <row r="16" spans="1:14" x14ac:dyDescent="0.35">
      <c r="A16">
        <v>15</v>
      </c>
      <c r="B16" t="s">
        <v>97</v>
      </c>
      <c r="C16" s="3">
        <v>84</v>
      </c>
      <c r="D16" s="4">
        <f>78+((C16-22)/(90-22)*(90-78))</f>
        <v>88.941176470588232</v>
      </c>
      <c r="E16" s="3">
        <v>78</v>
      </c>
      <c r="F16" s="4">
        <f>78+((E16-18)/(90-18)*(90-78))</f>
        <v>88</v>
      </c>
      <c r="G16" s="3">
        <v>62</v>
      </c>
      <c r="H16" s="4">
        <f t="shared" si="2"/>
        <v>84</v>
      </c>
      <c r="I16" s="3">
        <v>58</v>
      </c>
      <c r="J16" s="4">
        <f t="shared" si="3"/>
        <v>82.615384615384613</v>
      </c>
      <c r="K16">
        <f t="shared" si="4"/>
        <v>71</v>
      </c>
      <c r="L16" s="20">
        <f t="shared" si="5"/>
        <v>83.280701754385959</v>
      </c>
      <c r="M16">
        <f>(E16+G16)/2</f>
        <v>70</v>
      </c>
      <c r="N16" s="20">
        <f>78+((M16-26)/(85-26)*(85-78))</f>
        <v>83.220338983050851</v>
      </c>
    </row>
    <row r="17" spans="1:14" x14ac:dyDescent="0.35">
      <c r="A17">
        <v>16</v>
      </c>
      <c r="B17" t="s">
        <v>15</v>
      </c>
      <c r="C17" s="3">
        <v>50</v>
      </c>
      <c r="D17" s="4">
        <f t="shared" si="0"/>
        <v>82.941176470588232</v>
      </c>
      <c r="E17" s="3">
        <v>40</v>
      </c>
      <c r="F17" s="4">
        <f t="shared" si="1"/>
        <v>81.666666666666671</v>
      </c>
      <c r="G17" s="3">
        <v>42</v>
      </c>
      <c r="H17" s="4">
        <f t="shared" si="2"/>
        <v>79.714285714285708</v>
      </c>
      <c r="I17" s="3">
        <v>52</v>
      </c>
      <c r="J17" s="4">
        <f t="shared" si="3"/>
        <v>81.230769230769226</v>
      </c>
      <c r="K17">
        <f t="shared" si="4"/>
        <v>51</v>
      </c>
      <c r="L17" s="20">
        <f t="shared" si="5"/>
        <v>80.824561403508767</v>
      </c>
      <c r="M17">
        <f t="shared" si="6"/>
        <v>41</v>
      </c>
      <c r="N17" s="20">
        <f t="shared" si="7"/>
        <v>79.779661016949149</v>
      </c>
    </row>
    <row r="18" spans="1:14" x14ac:dyDescent="0.35">
      <c r="A18">
        <v>17</v>
      </c>
      <c r="B18" t="s">
        <v>16</v>
      </c>
      <c r="C18" s="3">
        <v>64</v>
      </c>
      <c r="D18" s="4">
        <f t="shared" si="0"/>
        <v>85.411764705882348</v>
      </c>
      <c r="E18" s="3">
        <v>58</v>
      </c>
      <c r="F18" s="4">
        <f t="shared" si="1"/>
        <v>84.666666666666671</v>
      </c>
      <c r="G18" s="3">
        <v>46</v>
      </c>
      <c r="H18" s="4">
        <f t="shared" si="2"/>
        <v>80.571428571428569</v>
      </c>
      <c r="I18" s="3">
        <v>26</v>
      </c>
      <c r="J18" s="4">
        <f t="shared" si="3"/>
        <v>75.230769230769226</v>
      </c>
      <c r="K18">
        <f t="shared" si="4"/>
        <v>45</v>
      </c>
      <c r="L18" s="20">
        <f t="shared" si="5"/>
        <v>80.087719298245617</v>
      </c>
      <c r="M18">
        <f t="shared" si="6"/>
        <v>52</v>
      </c>
      <c r="N18" s="20">
        <f t="shared" si="7"/>
        <v>81.084745762711862</v>
      </c>
    </row>
    <row r="19" spans="1:14" x14ac:dyDescent="0.35">
      <c r="A19">
        <v>18</v>
      </c>
      <c r="B19" t="s">
        <v>17</v>
      </c>
      <c r="C19" s="3">
        <v>22</v>
      </c>
      <c r="D19" s="4">
        <f t="shared" si="0"/>
        <v>78</v>
      </c>
      <c r="E19" s="3">
        <v>32</v>
      </c>
      <c r="F19" s="4">
        <f t="shared" si="1"/>
        <v>80.333333333333329</v>
      </c>
      <c r="G19" s="3">
        <v>20</v>
      </c>
      <c r="H19" s="4">
        <f t="shared" si="2"/>
        <v>75</v>
      </c>
      <c r="I19" s="3">
        <v>34</v>
      </c>
      <c r="J19" s="4">
        <f t="shared" si="3"/>
        <v>77.07692307692308</v>
      </c>
      <c r="K19">
        <f t="shared" si="4"/>
        <v>28</v>
      </c>
      <c r="L19" s="20">
        <f t="shared" si="5"/>
        <v>78</v>
      </c>
      <c r="M19">
        <f t="shared" si="6"/>
        <v>26</v>
      </c>
      <c r="N19" s="20">
        <f t="shared" si="7"/>
        <v>78</v>
      </c>
    </row>
    <row r="20" spans="1:14" x14ac:dyDescent="0.35">
      <c r="A20">
        <v>19</v>
      </c>
      <c r="B20" t="s">
        <v>18</v>
      </c>
      <c r="C20" s="3">
        <v>42</v>
      </c>
      <c r="D20" s="4">
        <f t="shared" si="0"/>
        <v>81.529411764705884</v>
      </c>
      <c r="E20" s="3">
        <v>36</v>
      </c>
      <c r="F20" s="4">
        <f t="shared" si="1"/>
        <v>81</v>
      </c>
      <c r="G20" s="3">
        <v>34</v>
      </c>
      <c r="H20" s="4">
        <f t="shared" si="2"/>
        <v>78</v>
      </c>
      <c r="I20" s="3">
        <v>38</v>
      </c>
      <c r="J20" s="4">
        <f t="shared" si="3"/>
        <v>78</v>
      </c>
      <c r="K20">
        <f t="shared" si="4"/>
        <v>40</v>
      </c>
      <c r="L20" s="20">
        <f t="shared" si="5"/>
        <v>79.473684210526315</v>
      </c>
      <c r="M20">
        <f t="shared" si="6"/>
        <v>35</v>
      </c>
      <c r="N20" s="20">
        <f t="shared" si="7"/>
        <v>79.067796610169495</v>
      </c>
    </row>
    <row r="21" spans="1:14" x14ac:dyDescent="0.35">
      <c r="A21">
        <v>20</v>
      </c>
      <c r="B21" t="s">
        <v>19</v>
      </c>
      <c r="C21" s="3">
        <v>62</v>
      </c>
      <c r="D21" s="4">
        <f t="shared" si="0"/>
        <v>85.058823529411768</v>
      </c>
      <c r="E21" s="3">
        <v>36</v>
      </c>
      <c r="F21" s="4">
        <f t="shared" si="1"/>
        <v>81</v>
      </c>
      <c r="G21" s="3">
        <v>32</v>
      </c>
      <c r="H21" s="4">
        <f t="shared" si="2"/>
        <v>77.571428571428569</v>
      </c>
      <c r="I21" s="3">
        <v>34</v>
      </c>
      <c r="J21" s="4">
        <f t="shared" si="3"/>
        <v>77.07692307692308</v>
      </c>
      <c r="K21">
        <f t="shared" si="4"/>
        <v>48</v>
      </c>
      <c r="L21" s="20">
        <f t="shared" si="5"/>
        <v>80.456140350877192</v>
      </c>
      <c r="M21">
        <f t="shared" si="6"/>
        <v>34</v>
      </c>
      <c r="N21" s="20">
        <f t="shared" si="7"/>
        <v>78.949152542372886</v>
      </c>
    </row>
    <row r="22" spans="1:14" x14ac:dyDescent="0.35">
      <c r="A22">
        <v>21</v>
      </c>
      <c r="B22" t="s">
        <v>20</v>
      </c>
      <c r="C22" s="3">
        <v>44</v>
      </c>
      <c r="D22" s="4">
        <f t="shared" si="0"/>
        <v>81.882352941176464</v>
      </c>
      <c r="E22" s="3">
        <v>36</v>
      </c>
      <c r="F22" s="4">
        <f t="shared" si="1"/>
        <v>81</v>
      </c>
      <c r="G22" s="3">
        <v>44</v>
      </c>
      <c r="H22" s="4">
        <f t="shared" si="2"/>
        <v>80.142857142857139</v>
      </c>
      <c r="I22" s="3">
        <v>42</v>
      </c>
      <c r="J22" s="4">
        <f t="shared" si="3"/>
        <v>78.92307692307692</v>
      </c>
      <c r="K22">
        <f t="shared" si="4"/>
        <v>43</v>
      </c>
      <c r="L22" s="20">
        <f t="shared" si="5"/>
        <v>79.84210526315789</v>
      </c>
      <c r="M22">
        <f t="shared" si="6"/>
        <v>40</v>
      </c>
      <c r="N22" s="20">
        <f t="shared" si="7"/>
        <v>79.66101694915254</v>
      </c>
    </row>
    <row r="23" spans="1:14" x14ac:dyDescent="0.35">
      <c r="A23">
        <v>22</v>
      </c>
      <c r="B23" t="s">
        <v>21</v>
      </c>
      <c r="C23" s="5"/>
      <c r="D23" s="6"/>
      <c r="E23" s="3">
        <v>18</v>
      </c>
      <c r="F23" s="4">
        <f t="shared" si="1"/>
        <v>78</v>
      </c>
      <c r="G23" s="3">
        <v>34</v>
      </c>
      <c r="H23" s="4">
        <f t="shared" si="2"/>
        <v>78</v>
      </c>
      <c r="I23" s="3">
        <v>30</v>
      </c>
      <c r="J23" s="4">
        <f t="shared" si="3"/>
        <v>76.15384615384616</v>
      </c>
      <c r="K23">
        <f t="shared" si="4"/>
        <v>15</v>
      </c>
      <c r="L23" s="20">
        <f t="shared" si="5"/>
        <v>76.403508771929822</v>
      </c>
      <c r="M23">
        <f t="shared" si="6"/>
        <v>26</v>
      </c>
      <c r="N23" s="20">
        <f t="shared" si="7"/>
        <v>78</v>
      </c>
    </row>
    <row r="24" spans="1:14" x14ac:dyDescent="0.35">
      <c r="A24">
        <v>23</v>
      </c>
      <c r="B24" t="s">
        <v>22</v>
      </c>
      <c r="C24" s="3">
        <v>32</v>
      </c>
      <c r="D24" s="4">
        <f t="shared" si="0"/>
        <v>79.764705882352942</v>
      </c>
      <c r="E24" s="3">
        <v>44</v>
      </c>
      <c r="F24" s="4">
        <f t="shared" si="1"/>
        <v>82.333333333333329</v>
      </c>
      <c r="G24" s="3">
        <v>32</v>
      </c>
      <c r="H24" s="4">
        <f t="shared" si="2"/>
        <v>77.571428571428569</v>
      </c>
      <c r="I24" s="3">
        <v>32</v>
      </c>
      <c r="J24" s="4">
        <f t="shared" si="3"/>
        <v>76.615384615384613</v>
      </c>
      <c r="K24">
        <f t="shared" si="4"/>
        <v>32</v>
      </c>
      <c r="L24" s="20">
        <f t="shared" si="5"/>
        <v>78.491228070175438</v>
      </c>
      <c r="M24">
        <f t="shared" si="6"/>
        <v>38</v>
      </c>
      <c r="N24" s="20">
        <f t="shared" si="7"/>
        <v>79.423728813559322</v>
      </c>
    </row>
    <row r="25" spans="1:14" x14ac:dyDescent="0.35">
      <c r="A25">
        <v>24</v>
      </c>
      <c r="B25" t="s">
        <v>23</v>
      </c>
      <c r="C25" s="3">
        <v>56</v>
      </c>
      <c r="D25" s="4">
        <f t="shared" si="0"/>
        <v>84</v>
      </c>
      <c r="E25" s="3">
        <v>64</v>
      </c>
      <c r="F25" s="4">
        <f t="shared" si="1"/>
        <v>85.666666666666671</v>
      </c>
      <c r="G25" s="3">
        <v>52</v>
      </c>
      <c r="H25" s="4">
        <f t="shared" si="2"/>
        <v>81.857142857142861</v>
      </c>
      <c r="I25" s="3">
        <v>42</v>
      </c>
      <c r="J25" s="4">
        <f t="shared" si="3"/>
        <v>78.92307692307692</v>
      </c>
      <c r="K25">
        <f t="shared" si="4"/>
        <v>49</v>
      </c>
      <c r="L25" s="20">
        <f t="shared" si="5"/>
        <v>80.578947368421055</v>
      </c>
      <c r="M25">
        <f t="shared" si="6"/>
        <v>58</v>
      </c>
      <c r="N25" s="20">
        <f t="shared" si="7"/>
        <v>81.79661016949153</v>
      </c>
    </row>
    <row r="26" spans="1:14" x14ac:dyDescent="0.35">
      <c r="A26">
        <v>25</v>
      </c>
      <c r="B26" t="s">
        <v>24</v>
      </c>
      <c r="C26" s="3">
        <v>74</v>
      </c>
      <c r="D26" s="4">
        <f t="shared" si="0"/>
        <v>87.17647058823529</v>
      </c>
      <c r="E26" s="3">
        <v>44</v>
      </c>
      <c r="F26" s="4">
        <f t="shared" si="1"/>
        <v>82.333333333333329</v>
      </c>
      <c r="G26" s="3">
        <v>56</v>
      </c>
      <c r="H26" s="4">
        <f t="shared" si="2"/>
        <v>82.714285714285708</v>
      </c>
      <c r="I26" s="3">
        <v>52</v>
      </c>
      <c r="J26" s="4">
        <f t="shared" si="3"/>
        <v>81.230769230769226</v>
      </c>
      <c r="K26">
        <f t="shared" si="4"/>
        <v>63</v>
      </c>
      <c r="L26" s="20">
        <f t="shared" si="5"/>
        <v>82.298245614035082</v>
      </c>
      <c r="M26">
        <f t="shared" si="6"/>
        <v>50</v>
      </c>
      <c r="N26" s="20">
        <f t="shared" si="7"/>
        <v>80.847457627118644</v>
      </c>
    </row>
    <row r="27" spans="1:14" x14ac:dyDescent="0.35">
      <c r="A27">
        <v>26</v>
      </c>
      <c r="B27" t="s">
        <v>25</v>
      </c>
      <c r="C27" s="3">
        <v>72</v>
      </c>
      <c r="D27" s="4">
        <f t="shared" si="0"/>
        <v>86.82352941176471</v>
      </c>
      <c r="E27" s="3">
        <v>60</v>
      </c>
      <c r="F27" s="4">
        <f t="shared" si="1"/>
        <v>85</v>
      </c>
      <c r="G27" s="3">
        <v>48</v>
      </c>
      <c r="H27" s="4">
        <f t="shared" si="2"/>
        <v>81</v>
      </c>
      <c r="I27" s="3">
        <v>52</v>
      </c>
      <c r="J27" s="4">
        <f t="shared" si="3"/>
        <v>81.230769230769226</v>
      </c>
      <c r="K27">
        <f t="shared" si="4"/>
        <v>62</v>
      </c>
      <c r="L27" s="20">
        <f t="shared" si="5"/>
        <v>82.175438596491233</v>
      </c>
      <c r="M27">
        <f t="shared" si="6"/>
        <v>54</v>
      </c>
      <c r="N27" s="20">
        <f t="shared" si="7"/>
        <v>81.322033898305079</v>
      </c>
    </row>
    <row r="28" spans="1:14" x14ac:dyDescent="0.35">
      <c r="A28">
        <v>27</v>
      </c>
      <c r="B28" t="s">
        <v>26</v>
      </c>
      <c r="C28" s="3">
        <v>84</v>
      </c>
      <c r="D28" s="4">
        <f t="shared" si="0"/>
        <v>88.941176470588232</v>
      </c>
      <c r="E28" s="3">
        <v>46</v>
      </c>
      <c r="F28" s="4">
        <f t="shared" si="1"/>
        <v>82.666666666666671</v>
      </c>
      <c r="G28" s="3">
        <v>36</v>
      </c>
      <c r="H28" s="4">
        <f t="shared" si="2"/>
        <v>78.428571428571431</v>
      </c>
      <c r="I28" s="3">
        <v>36</v>
      </c>
      <c r="J28" s="4">
        <f t="shared" si="3"/>
        <v>77.538461538461533</v>
      </c>
      <c r="K28">
        <f t="shared" si="4"/>
        <v>60</v>
      </c>
      <c r="L28" s="20">
        <f t="shared" si="5"/>
        <v>81.929824561403507</v>
      </c>
      <c r="M28">
        <f t="shared" si="6"/>
        <v>41</v>
      </c>
      <c r="N28" s="20">
        <f t="shared" si="7"/>
        <v>79.779661016949149</v>
      </c>
    </row>
    <row r="29" spans="1:14" x14ac:dyDescent="0.35">
      <c r="A29">
        <v>28</v>
      </c>
      <c r="B29" t="s">
        <v>27</v>
      </c>
      <c r="C29" s="5"/>
      <c r="D29" s="6"/>
      <c r="E29" s="5"/>
      <c r="F29" s="6"/>
      <c r="G29" s="3">
        <v>30</v>
      </c>
      <c r="H29" s="4">
        <f t="shared" si="2"/>
        <v>77.142857142857139</v>
      </c>
      <c r="I29" s="3">
        <v>30</v>
      </c>
      <c r="J29" s="4">
        <f t="shared" si="3"/>
        <v>76.15384615384616</v>
      </c>
      <c r="K29">
        <f t="shared" si="4"/>
        <v>15</v>
      </c>
      <c r="L29" s="20">
        <f t="shared" si="5"/>
        <v>76.403508771929822</v>
      </c>
      <c r="M29">
        <f t="shared" si="6"/>
        <v>15</v>
      </c>
      <c r="N29" s="20">
        <f t="shared" si="7"/>
        <v>76.694915254237287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55" zoomScaleNormal="55" workbookViewId="0">
      <selection activeCell="G24" sqref="G24"/>
    </sheetView>
  </sheetViews>
  <sheetFormatPr defaultRowHeight="14.5" x14ac:dyDescent="0.35"/>
  <cols>
    <col min="2" max="2" width="24.26953125" customWidth="1"/>
    <col min="3" max="4" width="12.81640625" customWidth="1"/>
    <col min="5" max="6" width="14.6328125" customWidth="1"/>
    <col min="7" max="8" width="17.90625" customWidth="1"/>
    <col min="9" max="9" width="17.08984375" customWidth="1"/>
    <col min="10" max="10" width="13" customWidth="1"/>
    <col min="11" max="11" width="14.6328125" customWidth="1"/>
    <col min="12" max="12" width="13.54296875" customWidth="1"/>
    <col min="13" max="13" width="17.36328125" customWidth="1"/>
    <col min="14" max="14" width="13.1796875" customWidth="1"/>
    <col min="15" max="15" width="12.81640625" customWidth="1"/>
  </cols>
  <sheetData>
    <row r="1" spans="1:14" x14ac:dyDescent="0.35">
      <c r="A1" s="1" t="s">
        <v>0</v>
      </c>
      <c r="B1" s="1" t="s">
        <v>1</v>
      </c>
      <c r="C1" s="7" t="s">
        <v>28</v>
      </c>
      <c r="D1" s="8" t="s">
        <v>90</v>
      </c>
      <c r="E1" s="8" t="s">
        <v>29</v>
      </c>
      <c r="F1" s="8" t="s">
        <v>90</v>
      </c>
      <c r="G1" s="8" t="s">
        <v>91</v>
      </c>
      <c r="H1" s="8" t="s">
        <v>90</v>
      </c>
      <c r="I1" s="8" t="s">
        <v>92</v>
      </c>
      <c r="J1" s="8" t="s">
        <v>90</v>
      </c>
      <c r="K1" s="21" t="s">
        <v>95</v>
      </c>
      <c r="M1" s="21" t="s">
        <v>96</v>
      </c>
    </row>
    <row r="2" spans="1:14" x14ac:dyDescent="0.35">
      <c r="A2" s="1">
        <v>1</v>
      </c>
      <c r="B2" s="1" t="s">
        <v>31</v>
      </c>
      <c r="C2" s="9">
        <v>88</v>
      </c>
      <c r="D2" s="10">
        <f>78+((C2-34)/(90-34)*(90-78))</f>
        <v>89.571428571428569</v>
      </c>
      <c r="E2" s="11"/>
      <c r="F2" s="12"/>
      <c r="G2" s="11"/>
      <c r="H2" s="12">
        <v>75</v>
      </c>
      <c r="I2" s="9">
        <v>50</v>
      </c>
      <c r="J2" s="10">
        <f>75+((I2-22)/(90-22)*(90-75))</f>
        <v>81.17647058823529</v>
      </c>
      <c r="K2">
        <f>(C2+I2)/2</f>
        <v>69</v>
      </c>
      <c r="L2" s="20">
        <f>78+((K2-28)/(85-28)*(85-78))</f>
        <v>83.035087719298247</v>
      </c>
      <c r="M2">
        <f>(E2+G2)/2</f>
        <v>0</v>
      </c>
      <c r="N2" s="20">
        <f>78+((M2-27)/(85-27)*(85-78))</f>
        <v>74.741379310344826</v>
      </c>
    </row>
    <row r="3" spans="1:14" x14ac:dyDescent="0.35">
      <c r="A3" s="1">
        <v>2</v>
      </c>
      <c r="B3" s="1" t="s">
        <v>32</v>
      </c>
      <c r="C3" s="9">
        <v>56</v>
      </c>
      <c r="D3" s="10">
        <f>78+((C3-34)/(90-34)*(90-78))</f>
        <v>82.714285714285708</v>
      </c>
      <c r="E3" s="9">
        <v>78</v>
      </c>
      <c r="F3" s="10">
        <f t="shared" ref="F3:F29" si="0">78+((E3-24)/(90-24)*(90-78))</f>
        <v>87.818181818181813</v>
      </c>
      <c r="G3" s="9">
        <v>56</v>
      </c>
      <c r="H3" s="10">
        <f>75+((G3-14)/(90-14)*(90-75))</f>
        <v>83.28947368421052</v>
      </c>
      <c r="I3" s="9">
        <v>50</v>
      </c>
      <c r="J3" s="10">
        <f t="shared" ref="J3:J29" si="1">75+((I3-22)/(90-22)*(90-75))</f>
        <v>81.17647058823529</v>
      </c>
      <c r="K3">
        <f t="shared" ref="K3:K29" si="2">(C3+I3)/2</f>
        <v>53</v>
      </c>
      <c r="L3" s="20">
        <f t="shared" ref="L3:L29" si="3">78+((K3-28)/(85-28)*(85-78))</f>
        <v>81.070175438596493</v>
      </c>
      <c r="M3">
        <f t="shared" ref="M3:M29" si="4">(E3+G3)/2</f>
        <v>67</v>
      </c>
      <c r="N3" s="20">
        <f t="shared" ref="N3:N28" si="5">78+((M3-27)/(85-27)*(85-78))</f>
        <v>82.827586206896555</v>
      </c>
    </row>
    <row r="4" spans="1:14" x14ac:dyDescent="0.35">
      <c r="A4" s="1">
        <v>4</v>
      </c>
      <c r="B4" s="1" t="s">
        <v>33</v>
      </c>
      <c r="C4" s="9">
        <v>82</v>
      </c>
      <c r="D4" s="10">
        <f>78+((C4-34)/(90-34)*(90-78))</f>
        <v>88.285714285714278</v>
      </c>
      <c r="E4" s="9">
        <v>48</v>
      </c>
      <c r="F4" s="10">
        <f t="shared" si="0"/>
        <v>82.36363636363636</v>
      </c>
      <c r="G4" s="9">
        <v>46</v>
      </c>
      <c r="H4" s="10">
        <f t="shared" ref="H4:H29" si="6">75+((G4-14)/(90-14)*(90-75))</f>
        <v>81.315789473684205</v>
      </c>
      <c r="I4" s="9">
        <v>70</v>
      </c>
      <c r="J4" s="10">
        <f t="shared" si="1"/>
        <v>85.588235294117652</v>
      </c>
      <c r="K4">
        <f t="shared" si="2"/>
        <v>76</v>
      </c>
      <c r="L4" s="20">
        <f t="shared" si="3"/>
        <v>83.89473684210526</v>
      </c>
      <c r="M4">
        <f t="shared" si="4"/>
        <v>47</v>
      </c>
      <c r="N4" s="20">
        <f t="shared" si="5"/>
        <v>80.41379310344827</v>
      </c>
    </row>
    <row r="5" spans="1:14" x14ac:dyDescent="0.35">
      <c r="A5" s="1">
        <v>5</v>
      </c>
      <c r="B5" s="1" t="s">
        <v>34</v>
      </c>
      <c r="C5" s="11"/>
      <c r="D5" s="13"/>
      <c r="E5" s="9">
        <v>58</v>
      </c>
      <c r="F5" s="10">
        <f t="shared" si="0"/>
        <v>84.181818181818187</v>
      </c>
      <c r="G5" s="9">
        <v>56</v>
      </c>
      <c r="H5" s="10">
        <f t="shared" si="6"/>
        <v>83.28947368421052</v>
      </c>
      <c r="I5" s="9">
        <v>38</v>
      </c>
      <c r="J5" s="10">
        <f t="shared" si="1"/>
        <v>78.529411764705884</v>
      </c>
      <c r="K5">
        <f t="shared" si="2"/>
        <v>19</v>
      </c>
      <c r="L5" s="20">
        <f t="shared" si="3"/>
        <v>76.89473684210526</v>
      </c>
      <c r="M5">
        <f t="shared" si="4"/>
        <v>57</v>
      </c>
      <c r="N5" s="20">
        <f t="shared" si="5"/>
        <v>81.620689655172413</v>
      </c>
    </row>
    <row r="6" spans="1:14" x14ac:dyDescent="0.35">
      <c r="A6" s="1">
        <v>6</v>
      </c>
      <c r="B6" s="1" t="s">
        <v>35</v>
      </c>
      <c r="C6" s="11"/>
      <c r="D6" s="13"/>
      <c r="E6" s="9">
        <v>60</v>
      </c>
      <c r="F6" s="10">
        <f t="shared" si="0"/>
        <v>84.545454545454547</v>
      </c>
      <c r="G6" s="9">
        <v>50</v>
      </c>
      <c r="H6" s="10">
        <f t="shared" si="6"/>
        <v>82.10526315789474</v>
      </c>
      <c r="I6" s="9">
        <v>52</v>
      </c>
      <c r="J6" s="10">
        <f t="shared" si="1"/>
        <v>81.617647058823536</v>
      </c>
      <c r="K6">
        <f t="shared" si="2"/>
        <v>26</v>
      </c>
      <c r="L6" s="20">
        <f t="shared" si="3"/>
        <v>77.754385964912274</v>
      </c>
      <c r="M6">
        <f t="shared" si="4"/>
        <v>55</v>
      </c>
      <c r="N6" s="20">
        <f t="shared" si="5"/>
        <v>81.379310344827587</v>
      </c>
    </row>
    <row r="7" spans="1:14" x14ac:dyDescent="0.35">
      <c r="A7" s="1">
        <v>7</v>
      </c>
      <c r="B7" s="1" t="s">
        <v>36</v>
      </c>
      <c r="C7" s="9">
        <v>92</v>
      </c>
      <c r="D7" s="10">
        <f>78+((C7-34)/(90-34)*(90-78))</f>
        <v>90.428571428571431</v>
      </c>
      <c r="E7" s="9">
        <v>70</v>
      </c>
      <c r="F7" s="10">
        <f t="shared" si="0"/>
        <v>86.36363636363636</v>
      </c>
      <c r="G7" s="9">
        <v>78</v>
      </c>
      <c r="H7" s="10">
        <f t="shared" si="6"/>
        <v>87.631578947368425</v>
      </c>
      <c r="I7" s="9">
        <v>66</v>
      </c>
      <c r="J7" s="10">
        <f t="shared" si="1"/>
        <v>84.705882352941174</v>
      </c>
      <c r="K7">
        <f t="shared" si="2"/>
        <v>79</v>
      </c>
      <c r="L7" s="20">
        <f t="shared" si="3"/>
        <v>84.26315789473685</v>
      </c>
      <c r="M7">
        <f t="shared" si="4"/>
        <v>74</v>
      </c>
      <c r="N7" s="20">
        <f t="shared" si="5"/>
        <v>83.672413793103445</v>
      </c>
    </row>
    <row r="8" spans="1:14" x14ac:dyDescent="0.35">
      <c r="A8" s="1">
        <v>8</v>
      </c>
      <c r="B8" s="1" t="s">
        <v>58</v>
      </c>
      <c r="C8" s="9">
        <v>48</v>
      </c>
      <c r="D8" s="10">
        <f>78+((C8-34)/(90-34)*(90-78))</f>
        <v>81</v>
      </c>
      <c r="E8" s="9">
        <v>30</v>
      </c>
      <c r="F8" s="10">
        <f t="shared" si="0"/>
        <v>79.090909090909093</v>
      </c>
      <c r="G8" s="9">
        <v>50</v>
      </c>
      <c r="H8" s="10">
        <f t="shared" si="6"/>
        <v>82.10526315789474</v>
      </c>
      <c r="I8" s="9">
        <v>44</v>
      </c>
      <c r="J8" s="10">
        <f t="shared" si="1"/>
        <v>79.852941176470594</v>
      </c>
      <c r="K8">
        <f t="shared" si="2"/>
        <v>46</v>
      </c>
      <c r="L8" s="20">
        <f t="shared" si="3"/>
        <v>80.21052631578948</v>
      </c>
      <c r="M8">
        <f t="shared" si="4"/>
        <v>40</v>
      </c>
      <c r="N8" s="20">
        <f t="shared" si="5"/>
        <v>79.568965517241381</v>
      </c>
    </row>
    <row r="9" spans="1:14" x14ac:dyDescent="0.35">
      <c r="A9" s="1">
        <v>9</v>
      </c>
      <c r="B9" s="1" t="s">
        <v>37</v>
      </c>
      <c r="C9" s="11"/>
      <c r="D9" s="12"/>
      <c r="E9" s="11"/>
      <c r="F9" s="12"/>
      <c r="G9" s="11"/>
      <c r="H9" s="10">
        <v>75</v>
      </c>
      <c r="I9" s="11"/>
      <c r="J9" s="10">
        <v>75</v>
      </c>
      <c r="K9">
        <f t="shared" si="2"/>
        <v>0</v>
      </c>
      <c r="L9" s="20">
        <f t="shared" si="3"/>
        <v>74.561403508771932</v>
      </c>
      <c r="M9">
        <f t="shared" si="4"/>
        <v>0</v>
      </c>
      <c r="N9" s="20">
        <f t="shared" si="5"/>
        <v>74.741379310344826</v>
      </c>
    </row>
    <row r="10" spans="1:14" x14ac:dyDescent="0.35">
      <c r="A10" s="1">
        <v>10</v>
      </c>
      <c r="B10" s="1" t="s">
        <v>38</v>
      </c>
      <c r="C10" s="9"/>
      <c r="D10" s="10"/>
      <c r="E10" s="9">
        <v>26</v>
      </c>
      <c r="F10" s="10">
        <f t="shared" si="0"/>
        <v>78.36363636363636</v>
      </c>
      <c r="G10" s="9">
        <v>32</v>
      </c>
      <c r="H10" s="10">
        <f t="shared" si="6"/>
        <v>78.55263157894737</v>
      </c>
      <c r="I10" s="9">
        <v>30</v>
      </c>
      <c r="J10" s="10">
        <f t="shared" si="1"/>
        <v>76.764705882352942</v>
      </c>
      <c r="K10">
        <f t="shared" si="2"/>
        <v>15</v>
      </c>
      <c r="L10" s="20">
        <f t="shared" si="3"/>
        <v>76.403508771929822</v>
      </c>
      <c r="M10">
        <f t="shared" si="4"/>
        <v>29</v>
      </c>
      <c r="N10" s="20">
        <f t="shared" si="5"/>
        <v>78.241379310344826</v>
      </c>
    </row>
    <row r="11" spans="1:14" x14ac:dyDescent="0.35">
      <c r="A11" s="1">
        <v>11</v>
      </c>
      <c r="B11" s="1" t="s">
        <v>39</v>
      </c>
      <c r="C11" s="9">
        <v>90</v>
      </c>
      <c r="D11" s="10">
        <f>78+((C11-34)/(90-34)*(90-78))</f>
        <v>90</v>
      </c>
      <c r="E11" s="9">
        <v>54</v>
      </c>
      <c r="F11" s="10">
        <f t="shared" si="0"/>
        <v>83.454545454545453</v>
      </c>
      <c r="G11" s="9">
        <v>68</v>
      </c>
      <c r="H11" s="10">
        <f t="shared" si="6"/>
        <v>85.65789473684211</v>
      </c>
      <c r="I11" s="19">
        <v>62</v>
      </c>
      <c r="J11" s="10">
        <f t="shared" si="1"/>
        <v>83.82352941176471</v>
      </c>
      <c r="K11">
        <f t="shared" si="2"/>
        <v>76</v>
      </c>
      <c r="L11" s="20">
        <f t="shared" si="3"/>
        <v>83.89473684210526</v>
      </c>
      <c r="M11">
        <f t="shared" si="4"/>
        <v>61</v>
      </c>
      <c r="N11" s="20">
        <f t="shared" si="5"/>
        <v>82.103448275862064</v>
      </c>
    </row>
    <row r="12" spans="1:14" x14ac:dyDescent="0.35">
      <c r="A12" s="1">
        <v>12</v>
      </c>
      <c r="B12" s="1" t="s">
        <v>40</v>
      </c>
      <c r="C12" s="9">
        <v>66</v>
      </c>
      <c r="D12" s="10">
        <f>78+((C12-34)/(90-34)*(90-78))</f>
        <v>84.857142857142861</v>
      </c>
      <c r="E12" s="9">
        <v>56</v>
      </c>
      <c r="F12" s="10">
        <f t="shared" si="0"/>
        <v>83.818181818181813</v>
      </c>
      <c r="G12" s="9">
        <v>32</v>
      </c>
      <c r="H12" s="10">
        <f t="shared" si="6"/>
        <v>78.55263157894737</v>
      </c>
      <c r="I12" s="9">
        <v>42</v>
      </c>
      <c r="J12" s="10">
        <f t="shared" si="1"/>
        <v>79.411764705882348</v>
      </c>
      <c r="K12">
        <f t="shared" si="2"/>
        <v>54</v>
      </c>
      <c r="L12" s="20">
        <f t="shared" si="3"/>
        <v>81.192982456140356</v>
      </c>
      <c r="M12">
        <f t="shared" si="4"/>
        <v>44</v>
      </c>
      <c r="N12" s="20">
        <f t="shared" si="5"/>
        <v>80.051724137931032</v>
      </c>
    </row>
    <row r="13" spans="1:14" x14ac:dyDescent="0.35">
      <c r="A13" s="1">
        <v>13</v>
      </c>
      <c r="B13" s="1" t="s">
        <v>41</v>
      </c>
      <c r="C13" s="11"/>
      <c r="D13" s="12"/>
      <c r="E13" s="9">
        <v>30</v>
      </c>
      <c r="F13" s="10">
        <f t="shared" si="0"/>
        <v>79.090909090909093</v>
      </c>
      <c r="G13" s="9">
        <v>28</v>
      </c>
      <c r="H13" s="10">
        <f t="shared" si="6"/>
        <v>77.763157894736835</v>
      </c>
      <c r="I13" s="9">
        <v>38</v>
      </c>
      <c r="J13" s="10">
        <f t="shared" si="1"/>
        <v>78.529411764705884</v>
      </c>
      <c r="K13">
        <f t="shared" si="2"/>
        <v>19</v>
      </c>
      <c r="L13" s="20">
        <f t="shared" si="3"/>
        <v>76.89473684210526</v>
      </c>
      <c r="M13">
        <f t="shared" si="4"/>
        <v>29</v>
      </c>
      <c r="N13" s="20">
        <f t="shared" si="5"/>
        <v>78.241379310344826</v>
      </c>
    </row>
    <row r="14" spans="1:14" x14ac:dyDescent="0.35">
      <c r="A14" s="1">
        <v>14</v>
      </c>
      <c r="B14" s="1" t="s">
        <v>42</v>
      </c>
      <c r="C14" s="9">
        <v>56</v>
      </c>
      <c r="D14" s="10">
        <f>78+((C14-34)/(90-34)*(90-78))</f>
        <v>82.714285714285708</v>
      </c>
      <c r="E14" s="9">
        <v>72</v>
      </c>
      <c r="F14" s="10">
        <f t="shared" si="0"/>
        <v>86.72727272727272</v>
      </c>
      <c r="G14" s="19">
        <v>28</v>
      </c>
      <c r="H14" s="10">
        <f t="shared" si="6"/>
        <v>77.763157894736835</v>
      </c>
      <c r="I14" s="9">
        <v>40</v>
      </c>
      <c r="J14" s="10">
        <f t="shared" si="1"/>
        <v>78.970588235294116</v>
      </c>
      <c r="K14">
        <f t="shared" si="2"/>
        <v>48</v>
      </c>
      <c r="L14" s="20">
        <f t="shared" si="3"/>
        <v>80.456140350877192</v>
      </c>
      <c r="M14">
        <f t="shared" si="4"/>
        <v>50</v>
      </c>
      <c r="N14" s="20">
        <f t="shared" si="5"/>
        <v>80.775862068965523</v>
      </c>
    </row>
    <row r="15" spans="1:14" x14ac:dyDescent="0.35">
      <c r="A15" s="1">
        <v>15</v>
      </c>
      <c r="B15" s="1" t="s">
        <v>43</v>
      </c>
      <c r="C15" s="9">
        <v>68</v>
      </c>
      <c r="D15" s="10">
        <f>78+((C15-34)/(90-34)*(90-78))</f>
        <v>85.285714285714278</v>
      </c>
      <c r="E15" s="9">
        <v>32</v>
      </c>
      <c r="F15" s="10">
        <f t="shared" si="0"/>
        <v>79.454545454545453</v>
      </c>
      <c r="G15" s="9">
        <v>32</v>
      </c>
      <c r="H15" s="10">
        <f t="shared" si="6"/>
        <v>78.55263157894737</v>
      </c>
      <c r="I15" s="9">
        <v>38</v>
      </c>
      <c r="J15" s="10">
        <f t="shared" si="1"/>
        <v>78.529411764705884</v>
      </c>
      <c r="K15">
        <f t="shared" si="2"/>
        <v>53</v>
      </c>
      <c r="L15" s="20">
        <f t="shared" si="3"/>
        <v>81.070175438596493</v>
      </c>
      <c r="M15">
        <f t="shared" si="4"/>
        <v>32</v>
      </c>
      <c r="N15" s="20">
        <f t="shared" si="5"/>
        <v>78.603448275862064</v>
      </c>
    </row>
    <row r="16" spans="1:14" x14ac:dyDescent="0.35">
      <c r="A16" s="1">
        <v>16</v>
      </c>
      <c r="B16" s="1" t="s">
        <v>57</v>
      </c>
      <c r="C16" s="9">
        <v>78</v>
      </c>
      <c r="D16" s="10">
        <f>78+((C16-34)/(90-34)*(90-78))</f>
        <v>87.428571428571431</v>
      </c>
      <c r="E16" s="9">
        <v>48</v>
      </c>
      <c r="F16" s="10">
        <f t="shared" si="0"/>
        <v>82.36363636363636</v>
      </c>
      <c r="G16" s="9">
        <v>54</v>
      </c>
      <c r="H16" s="10">
        <f t="shared" si="6"/>
        <v>82.89473684210526</v>
      </c>
      <c r="I16" s="9">
        <v>62</v>
      </c>
      <c r="J16" s="10">
        <f t="shared" si="1"/>
        <v>83.82352941176471</v>
      </c>
      <c r="K16">
        <f t="shared" si="2"/>
        <v>70</v>
      </c>
      <c r="L16" s="20">
        <f t="shared" si="3"/>
        <v>83.15789473684211</v>
      </c>
      <c r="M16">
        <f t="shared" si="4"/>
        <v>51</v>
      </c>
      <c r="N16" s="20">
        <f t="shared" si="5"/>
        <v>80.896551724137936</v>
      </c>
    </row>
    <row r="17" spans="1:14" x14ac:dyDescent="0.35">
      <c r="A17" s="1">
        <v>17</v>
      </c>
      <c r="B17" s="1" t="s">
        <v>44</v>
      </c>
      <c r="C17" s="9">
        <v>66</v>
      </c>
      <c r="D17" s="10">
        <f>78+((C17-34)/(90-34)*(90-78))</f>
        <v>84.857142857142861</v>
      </c>
      <c r="E17" s="9">
        <v>36</v>
      </c>
      <c r="F17" s="10">
        <f t="shared" si="0"/>
        <v>80.181818181818187</v>
      </c>
      <c r="G17" s="9">
        <v>58</v>
      </c>
      <c r="H17" s="10">
        <f t="shared" si="6"/>
        <v>83.684210526315795</v>
      </c>
      <c r="I17" s="9">
        <v>42</v>
      </c>
      <c r="J17" s="10">
        <f t="shared" si="1"/>
        <v>79.411764705882348</v>
      </c>
      <c r="K17">
        <f t="shared" si="2"/>
        <v>54</v>
      </c>
      <c r="L17" s="20">
        <f t="shared" si="3"/>
        <v>81.192982456140356</v>
      </c>
      <c r="M17">
        <f t="shared" si="4"/>
        <v>47</v>
      </c>
      <c r="N17" s="20">
        <f t="shared" si="5"/>
        <v>80.41379310344827</v>
      </c>
    </row>
    <row r="18" spans="1:14" x14ac:dyDescent="0.35">
      <c r="A18" s="1">
        <v>18</v>
      </c>
      <c r="B18" s="1" t="s">
        <v>45</v>
      </c>
      <c r="C18" s="11"/>
      <c r="D18" s="12"/>
      <c r="E18" s="9">
        <v>24</v>
      </c>
      <c r="F18" s="10">
        <f t="shared" si="0"/>
        <v>78</v>
      </c>
      <c r="G18" s="9">
        <v>26</v>
      </c>
      <c r="H18" s="10">
        <f t="shared" si="6"/>
        <v>77.368421052631575</v>
      </c>
      <c r="I18" s="11"/>
      <c r="J18" s="10">
        <v>75</v>
      </c>
      <c r="K18">
        <f t="shared" si="2"/>
        <v>0</v>
      </c>
      <c r="L18" s="20">
        <f t="shared" si="3"/>
        <v>74.561403508771932</v>
      </c>
      <c r="M18">
        <f t="shared" si="4"/>
        <v>25</v>
      </c>
      <c r="N18" s="20">
        <f t="shared" si="5"/>
        <v>77.758620689655174</v>
      </c>
    </row>
    <row r="19" spans="1:14" x14ac:dyDescent="0.35">
      <c r="A19" s="1">
        <v>19</v>
      </c>
      <c r="B19" s="1" t="s">
        <v>46</v>
      </c>
      <c r="C19" s="9">
        <v>52</v>
      </c>
      <c r="D19" s="10">
        <f>78+((C19-34)/(90-34)*(90-78))</f>
        <v>81.857142857142861</v>
      </c>
      <c r="E19" s="9">
        <v>46</v>
      </c>
      <c r="F19" s="10">
        <f t="shared" si="0"/>
        <v>82</v>
      </c>
      <c r="G19" s="9">
        <v>60</v>
      </c>
      <c r="H19" s="10">
        <f t="shared" si="6"/>
        <v>84.078947368421055</v>
      </c>
      <c r="I19" s="9">
        <v>46</v>
      </c>
      <c r="J19" s="10">
        <f t="shared" si="1"/>
        <v>80.294117647058826</v>
      </c>
      <c r="K19">
        <f t="shared" si="2"/>
        <v>49</v>
      </c>
      <c r="L19" s="20">
        <f t="shared" si="3"/>
        <v>80.578947368421055</v>
      </c>
      <c r="M19">
        <f t="shared" si="4"/>
        <v>53</v>
      </c>
      <c r="N19" s="20">
        <f t="shared" si="5"/>
        <v>81.137931034482762</v>
      </c>
    </row>
    <row r="20" spans="1:14" x14ac:dyDescent="0.35">
      <c r="A20" s="1">
        <v>20</v>
      </c>
      <c r="B20" s="1" t="s">
        <v>47</v>
      </c>
      <c r="C20" s="9">
        <v>72</v>
      </c>
      <c r="D20" s="10">
        <f>78+((C20-34)/(90-34)*(90-78))</f>
        <v>86.142857142857139</v>
      </c>
      <c r="E20" s="9">
        <v>46</v>
      </c>
      <c r="F20" s="10">
        <f t="shared" si="0"/>
        <v>82</v>
      </c>
      <c r="G20" s="9">
        <v>44</v>
      </c>
      <c r="H20" s="10">
        <f t="shared" si="6"/>
        <v>80.921052631578945</v>
      </c>
      <c r="I20" s="9">
        <v>45</v>
      </c>
      <c r="J20" s="10">
        <f t="shared" si="1"/>
        <v>80.07352941176471</v>
      </c>
      <c r="K20" s="20">
        <f t="shared" si="2"/>
        <v>58.5</v>
      </c>
      <c r="L20" s="20">
        <f t="shared" si="3"/>
        <v>81.745614035087726</v>
      </c>
      <c r="M20">
        <f t="shared" si="4"/>
        <v>45</v>
      </c>
      <c r="N20" s="20">
        <f t="shared" si="5"/>
        <v>80.172413793103445</v>
      </c>
    </row>
    <row r="21" spans="1:14" x14ac:dyDescent="0.35">
      <c r="A21" s="1">
        <v>21</v>
      </c>
      <c r="B21" s="1" t="s">
        <v>48</v>
      </c>
      <c r="C21" s="9">
        <v>34</v>
      </c>
      <c r="D21" s="10">
        <f>78+((C21-34)/(90-34)*(90-78))</f>
        <v>78</v>
      </c>
      <c r="E21" s="9">
        <v>32</v>
      </c>
      <c r="F21" s="10">
        <f t="shared" si="0"/>
        <v>79.454545454545453</v>
      </c>
      <c r="G21" s="9">
        <v>22</v>
      </c>
      <c r="H21" s="10">
        <f t="shared" si="6"/>
        <v>76.578947368421055</v>
      </c>
      <c r="I21" s="9">
        <v>22</v>
      </c>
      <c r="J21" s="10">
        <f t="shared" si="1"/>
        <v>75</v>
      </c>
      <c r="K21">
        <f t="shared" si="2"/>
        <v>28</v>
      </c>
      <c r="L21" s="20">
        <f t="shared" si="3"/>
        <v>78</v>
      </c>
      <c r="M21">
        <f t="shared" si="4"/>
        <v>27</v>
      </c>
      <c r="N21" s="20">
        <f t="shared" si="5"/>
        <v>78</v>
      </c>
    </row>
    <row r="22" spans="1:14" x14ac:dyDescent="0.35">
      <c r="A22" s="1">
        <v>22</v>
      </c>
      <c r="B22" s="1" t="s">
        <v>49</v>
      </c>
      <c r="C22" s="9">
        <v>76</v>
      </c>
      <c r="D22" s="10">
        <f>78+((C22-34)/(90-34)*(90-78))</f>
        <v>87</v>
      </c>
      <c r="E22" s="9">
        <v>56</v>
      </c>
      <c r="F22" s="10">
        <f t="shared" si="0"/>
        <v>83.818181818181813</v>
      </c>
      <c r="G22" s="9">
        <v>36</v>
      </c>
      <c r="H22" s="10">
        <f t="shared" si="6"/>
        <v>79.34210526315789</v>
      </c>
      <c r="I22" s="9">
        <v>62</v>
      </c>
      <c r="J22" s="10">
        <f t="shared" si="1"/>
        <v>83.82352941176471</v>
      </c>
      <c r="K22">
        <f t="shared" si="2"/>
        <v>69</v>
      </c>
      <c r="L22" s="20">
        <f t="shared" si="3"/>
        <v>83.035087719298247</v>
      </c>
      <c r="M22">
        <f t="shared" si="4"/>
        <v>46</v>
      </c>
      <c r="N22" s="20">
        <f t="shared" si="5"/>
        <v>80.293103448275858</v>
      </c>
    </row>
    <row r="23" spans="1:14" x14ac:dyDescent="0.35">
      <c r="A23" s="1">
        <v>23</v>
      </c>
      <c r="B23" s="1" t="s">
        <v>50</v>
      </c>
      <c r="C23" s="11"/>
      <c r="D23" s="12"/>
      <c r="E23" s="9">
        <v>28</v>
      </c>
      <c r="F23" s="10">
        <f t="shared" si="0"/>
        <v>78.727272727272734</v>
      </c>
      <c r="G23" s="9">
        <v>14</v>
      </c>
      <c r="H23" s="10">
        <f t="shared" si="6"/>
        <v>75</v>
      </c>
      <c r="I23" s="9">
        <v>22</v>
      </c>
      <c r="J23" s="10">
        <f t="shared" si="1"/>
        <v>75</v>
      </c>
      <c r="K23">
        <f t="shared" si="2"/>
        <v>11</v>
      </c>
      <c r="L23" s="20">
        <f t="shared" si="3"/>
        <v>75.912280701754383</v>
      </c>
      <c r="M23">
        <f t="shared" si="4"/>
        <v>21</v>
      </c>
      <c r="N23" s="20">
        <f t="shared" si="5"/>
        <v>77.275862068965523</v>
      </c>
    </row>
    <row r="24" spans="1:14" x14ac:dyDescent="0.35">
      <c r="A24" s="1">
        <v>24</v>
      </c>
      <c r="B24" s="1" t="s">
        <v>51</v>
      </c>
      <c r="C24" s="9">
        <v>64</v>
      </c>
      <c r="D24" s="10">
        <f>78+((C24-34)/(90-34)*(90-78))</f>
        <v>84.428571428571431</v>
      </c>
      <c r="E24" s="9">
        <v>44</v>
      </c>
      <c r="F24" s="10">
        <f t="shared" si="0"/>
        <v>81.63636363636364</v>
      </c>
      <c r="G24" s="9">
        <v>48</v>
      </c>
      <c r="H24" s="10">
        <f t="shared" si="6"/>
        <v>81.71052631578948</v>
      </c>
      <c r="I24" s="9">
        <v>54</v>
      </c>
      <c r="J24" s="10">
        <f t="shared" si="1"/>
        <v>82.058823529411768</v>
      </c>
      <c r="K24">
        <f t="shared" si="2"/>
        <v>59</v>
      </c>
      <c r="L24" s="20">
        <f t="shared" si="3"/>
        <v>81.807017543859644</v>
      </c>
      <c r="M24">
        <f t="shared" si="4"/>
        <v>46</v>
      </c>
      <c r="N24" s="20">
        <f t="shared" si="5"/>
        <v>80.293103448275858</v>
      </c>
    </row>
    <row r="25" spans="1:14" x14ac:dyDescent="0.35">
      <c r="A25" s="1">
        <v>25</v>
      </c>
      <c r="B25" s="1" t="s">
        <v>52</v>
      </c>
      <c r="C25" s="9">
        <v>68</v>
      </c>
      <c r="D25" s="10">
        <f>78+((C25-34)/(90-34)*(90-78))</f>
        <v>85.285714285714278</v>
      </c>
      <c r="E25" s="9">
        <v>42</v>
      </c>
      <c r="F25" s="10">
        <f t="shared" si="0"/>
        <v>81.272727272727266</v>
      </c>
      <c r="G25" s="9">
        <v>64</v>
      </c>
      <c r="H25" s="10">
        <f t="shared" si="6"/>
        <v>84.868421052631575</v>
      </c>
      <c r="I25" s="9">
        <v>54</v>
      </c>
      <c r="J25" s="10">
        <f t="shared" si="1"/>
        <v>82.058823529411768</v>
      </c>
      <c r="K25">
        <f t="shared" si="2"/>
        <v>61</v>
      </c>
      <c r="L25" s="20">
        <f t="shared" si="3"/>
        <v>82.05263157894737</v>
      </c>
      <c r="M25">
        <f t="shared" si="4"/>
        <v>53</v>
      </c>
      <c r="N25" s="20">
        <f t="shared" si="5"/>
        <v>81.137931034482762</v>
      </c>
    </row>
    <row r="26" spans="1:14" x14ac:dyDescent="0.35">
      <c r="A26" s="1">
        <v>26</v>
      </c>
      <c r="B26" s="1" t="s">
        <v>53</v>
      </c>
      <c r="C26" s="9">
        <v>50</v>
      </c>
      <c r="D26" s="10">
        <f>78+((C26-34)/(90-34)*(90-78))</f>
        <v>81.428571428571431</v>
      </c>
      <c r="E26" s="9">
        <v>24</v>
      </c>
      <c r="F26" s="10">
        <f t="shared" si="0"/>
        <v>78</v>
      </c>
      <c r="G26" s="9">
        <v>30</v>
      </c>
      <c r="H26" s="10">
        <f t="shared" si="6"/>
        <v>78.15789473684211</v>
      </c>
      <c r="I26" s="9">
        <v>28</v>
      </c>
      <c r="J26" s="10">
        <f t="shared" si="1"/>
        <v>76.32352941176471</v>
      </c>
      <c r="K26">
        <f t="shared" si="2"/>
        <v>39</v>
      </c>
      <c r="L26" s="20">
        <f t="shared" si="3"/>
        <v>79.350877192982452</v>
      </c>
      <c r="M26">
        <f t="shared" si="4"/>
        <v>27</v>
      </c>
      <c r="N26" s="20">
        <f t="shared" si="5"/>
        <v>78</v>
      </c>
    </row>
    <row r="27" spans="1:14" x14ac:dyDescent="0.35">
      <c r="A27" s="1">
        <v>27</v>
      </c>
      <c r="B27" s="1" t="s">
        <v>54</v>
      </c>
      <c r="C27" s="9">
        <v>76</v>
      </c>
      <c r="D27" s="10">
        <f>78+((C27-34)/(90-34)*(90-78))</f>
        <v>87</v>
      </c>
      <c r="E27" s="9">
        <v>50</v>
      </c>
      <c r="F27" s="10">
        <f t="shared" si="0"/>
        <v>82.72727272727272</v>
      </c>
      <c r="G27" s="9">
        <v>56</v>
      </c>
      <c r="H27" s="10">
        <f t="shared" si="6"/>
        <v>83.28947368421052</v>
      </c>
      <c r="I27" s="9">
        <v>48</v>
      </c>
      <c r="J27" s="10">
        <f t="shared" si="1"/>
        <v>80.735294117647058</v>
      </c>
      <c r="K27">
        <f t="shared" si="2"/>
        <v>62</v>
      </c>
      <c r="L27" s="20">
        <f t="shared" si="3"/>
        <v>82.175438596491233</v>
      </c>
      <c r="M27">
        <f t="shared" si="4"/>
        <v>53</v>
      </c>
      <c r="N27" s="20">
        <f t="shared" si="5"/>
        <v>81.137931034482762</v>
      </c>
    </row>
    <row r="28" spans="1:14" x14ac:dyDescent="0.35">
      <c r="A28" s="1">
        <v>28</v>
      </c>
      <c r="B28" s="1" t="s">
        <v>55</v>
      </c>
      <c r="C28" s="11"/>
      <c r="D28" s="12"/>
      <c r="E28" s="11"/>
      <c r="F28" s="12"/>
      <c r="G28" s="9">
        <v>46</v>
      </c>
      <c r="H28" s="10">
        <f t="shared" si="6"/>
        <v>81.315789473684205</v>
      </c>
      <c r="I28" s="9">
        <v>34</v>
      </c>
      <c r="J28" s="10">
        <f t="shared" si="1"/>
        <v>77.647058823529406</v>
      </c>
      <c r="K28">
        <f t="shared" si="2"/>
        <v>17</v>
      </c>
      <c r="L28" s="20">
        <f t="shared" si="3"/>
        <v>76.649122807017548</v>
      </c>
      <c r="M28">
        <f t="shared" si="4"/>
        <v>23</v>
      </c>
      <c r="N28" s="20">
        <f t="shared" si="5"/>
        <v>77.517241379310349</v>
      </c>
    </row>
    <row r="29" spans="1:14" x14ac:dyDescent="0.35">
      <c r="A29" s="1">
        <v>29</v>
      </c>
      <c r="B29" s="1" t="s">
        <v>56</v>
      </c>
      <c r="C29" s="9">
        <v>78</v>
      </c>
      <c r="D29" s="14">
        <f>78+((C29-34)/(90-34)*(90-78))</f>
        <v>87.428571428571431</v>
      </c>
      <c r="E29" s="9">
        <v>44</v>
      </c>
      <c r="F29" s="10">
        <f t="shared" si="0"/>
        <v>81.63636363636364</v>
      </c>
      <c r="G29" s="9">
        <v>44</v>
      </c>
      <c r="H29" s="10">
        <f t="shared" si="6"/>
        <v>80.921052631578945</v>
      </c>
      <c r="I29" s="9">
        <v>52</v>
      </c>
      <c r="J29" s="10">
        <f t="shared" si="1"/>
        <v>81.617647058823536</v>
      </c>
      <c r="K29">
        <f t="shared" si="2"/>
        <v>65</v>
      </c>
      <c r="L29" s="20">
        <f t="shared" si="3"/>
        <v>82.543859649122808</v>
      </c>
      <c r="M29">
        <f t="shared" si="4"/>
        <v>44</v>
      </c>
      <c r="N29" s="20">
        <f>78+((M29-27)/(85-27)*(85-78))</f>
        <v>80.051724137931032</v>
      </c>
    </row>
    <row r="30" spans="1:14" x14ac:dyDescent="0.35">
      <c r="A30" s="1"/>
      <c r="B30" s="1"/>
      <c r="C30" s="2"/>
      <c r="D30" s="1"/>
      <c r="E30" s="1"/>
      <c r="F30" s="1"/>
      <c r="G30" s="1"/>
      <c r="H30" s="1"/>
      <c r="I30" s="1"/>
      <c r="J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60" workbookViewId="0">
      <selection activeCell="L22" sqref="L22"/>
    </sheetView>
  </sheetViews>
  <sheetFormatPr defaultRowHeight="14.5" x14ac:dyDescent="0.35"/>
  <cols>
    <col min="2" max="2" width="32.90625" customWidth="1"/>
    <col min="3" max="3" width="13.453125" customWidth="1"/>
    <col min="4" max="4" width="14.36328125" customWidth="1"/>
    <col min="5" max="5" width="14.453125" customWidth="1"/>
    <col min="6" max="6" width="11.7265625" customWidth="1"/>
    <col min="7" max="7" width="12.7265625" customWidth="1"/>
    <col min="8" max="8" width="16.36328125" customWidth="1"/>
    <col min="9" max="9" width="18.1796875" customWidth="1"/>
    <col min="10" max="10" width="13.453125" customWidth="1"/>
    <col min="11" max="11" width="13.7265625" customWidth="1"/>
    <col min="12" max="12" width="18" customWidth="1"/>
    <col min="13" max="13" width="13.453125" customWidth="1"/>
    <col min="14" max="14" width="16.7265625" customWidth="1"/>
    <col min="15" max="15" width="12.08984375" customWidth="1"/>
  </cols>
  <sheetData>
    <row r="1" spans="1:18" x14ac:dyDescent="0.35">
      <c r="A1" t="s">
        <v>0</v>
      </c>
      <c r="B1" t="s">
        <v>1</v>
      </c>
      <c r="D1" s="3" t="s">
        <v>29</v>
      </c>
      <c r="E1" s="3" t="s">
        <v>90</v>
      </c>
      <c r="F1" s="3" t="s">
        <v>28</v>
      </c>
      <c r="G1" s="3" t="s">
        <v>90</v>
      </c>
      <c r="H1" s="3" t="s">
        <v>91</v>
      </c>
      <c r="I1" s="3" t="s">
        <v>90</v>
      </c>
      <c r="J1" s="3" t="s">
        <v>92</v>
      </c>
      <c r="K1" s="3" t="s">
        <v>90</v>
      </c>
      <c r="L1" s="22" t="s">
        <v>95</v>
      </c>
      <c r="M1" s="16"/>
      <c r="N1" s="23" t="s">
        <v>96</v>
      </c>
      <c r="O1" s="15"/>
      <c r="P1" s="16"/>
      <c r="Q1" s="16"/>
      <c r="R1" s="15"/>
    </row>
    <row r="2" spans="1:18" x14ac:dyDescent="0.35">
      <c r="A2">
        <v>1</v>
      </c>
      <c r="B2" t="s">
        <v>59</v>
      </c>
      <c r="D2" s="3">
        <v>50</v>
      </c>
      <c r="E2" s="4">
        <f>78+((D2-20)/(90-20)*(90-78))</f>
        <v>83.142857142857139</v>
      </c>
      <c r="F2" s="3">
        <v>50</v>
      </c>
      <c r="G2" s="4">
        <f>78+((F2-20)/(90-20)*(90-78))</f>
        <v>83.142857142857139</v>
      </c>
      <c r="H2" s="3">
        <v>50</v>
      </c>
      <c r="I2" s="4">
        <f>75+((H2-26)/(90-26)*(90-75))</f>
        <v>80.625</v>
      </c>
      <c r="J2" s="3">
        <v>54</v>
      </c>
      <c r="K2" s="4">
        <f>75+((J2-24)/(90-24)*(90-75))</f>
        <v>81.818181818181813</v>
      </c>
      <c r="L2">
        <f>(F2+J2)/2</f>
        <v>52</v>
      </c>
      <c r="M2" s="20">
        <f>78+((L2-26)/(85-26)*(85-78))</f>
        <v>81.084745762711862</v>
      </c>
      <c r="N2">
        <f>(D2+H2)/2</f>
        <v>50</v>
      </c>
      <c r="O2" s="20">
        <f>78+((N2-28)/(85-28)*(85-78))</f>
        <v>80.701754385964918</v>
      </c>
      <c r="R2" s="15"/>
    </row>
    <row r="3" spans="1:18" x14ac:dyDescent="0.35">
      <c r="A3">
        <v>2</v>
      </c>
      <c r="B3" t="s">
        <v>60</v>
      </c>
      <c r="D3" s="3">
        <v>28</v>
      </c>
      <c r="E3" s="4">
        <f t="shared" ref="E3:E32" si="0">78+((D3-20)/(90-20)*(90-78))</f>
        <v>79.371428571428567</v>
      </c>
      <c r="F3" s="3">
        <v>28</v>
      </c>
      <c r="G3" s="4">
        <f t="shared" ref="G3:G8" si="1">78+((F3-20)/(90-20)*(90-78))</f>
        <v>79.371428571428567</v>
      </c>
      <c r="H3" s="3">
        <v>28</v>
      </c>
      <c r="I3" s="4">
        <f t="shared" ref="I3:I32" si="2">75+((H3-26)/(90-26)*(90-75))</f>
        <v>75.46875</v>
      </c>
      <c r="J3" s="3">
        <v>24</v>
      </c>
      <c r="K3" s="4">
        <f t="shared" ref="K3:K32" si="3">75+((J3-24)/(90-24)*(90-75))</f>
        <v>75</v>
      </c>
      <c r="L3">
        <f t="shared" ref="L3:L32" si="4">(F3+J3)/2</f>
        <v>26</v>
      </c>
      <c r="M3" s="20">
        <f t="shared" ref="M3:M32" si="5">78+((L3-26)/(85-26)*(85-78))</f>
        <v>78</v>
      </c>
      <c r="N3">
        <f t="shared" ref="N3:N32" si="6">(D3+H3)/2</f>
        <v>28</v>
      </c>
      <c r="O3" s="20">
        <f t="shared" ref="O3:O32" si="7">78+((N3-28)/(85-28)*(85-78))</f>
        <v>78</v>
      </c>
      <c r="R3" s="15"/>
    </row>
    <row r="4" spans="1:18" x14ac:dyDescent="0.35">
      <c r="A4">
        <v>3</v>
      </c>
      <c r="B4" t="s">
        <v>61</v>
      </c>
      <c r="D4" s="3">
        <v>54</v>
      </c>
      <c r="E4" s="4">
        <f t="shared" si="0"/>
        <v>83.828571428571422</v>
      </c>
      <c r="F4" s="3">
        <v>86</v>
      </c>
      <c r="G4" s="4">
        <f t="shared" si="1"/>
        <v>89.314285714285717</v>
      </c>
      <c r="H4" s="3">
        <v>56</v>
      </c>
      <c r="I4" s="4">
        <f t="shared" si="2"/>
        <v>82.03125</v>
      </c>
      <c r="J4" s="3">
        <v>52</v>
      </c>
      <c r="K4" s="4">
        <f t="shared" si="3"/>
        <v>81.36363636363636</v>
      </c>
      <c r="L4">
        <f t="shared" si="4"/>
        <v>69</v>
      </c>
      <c r="M4" s="20">
        <f t="shared" si="5"/>
        <v>83.101694915254242</v>
      </c>
      <c r="N4">
        <f t="shared" si="6"/>
        <v>55</v>
      </c>
      <c r="O4" s="20">
        <f t="shared" si="7"/>
        <v>81.315789473684205</v>
      </c>
      <c r="R4" s="15"/>
    </row>
    <row r="5" spans="1:18" x14ac:dyDescent="0.35">
      <c r="A5">
        <v>4</v>
      </c>
      <c r="B5" t="s">
        <v>62</v>
      </c>
      <c r="D5" s="3">
        <v>66</v>
      </c>
      <c r="E5" s="4">
        <f t="shared" si="0"/>
        <v>85.885714285714286</v>
      </c>
      <c r="F5" s="3">
        <v>66</v>
      </c>
      <c r="G5" s="4">
        <f t="shared" si="1"/>
        <v>85.885714285714286</v>
      </c>
      <c r="H5" s="3">
        <v>58</v>
      </c>
      <c r="I5" s="4">
        <f t="shared" si="2"/>
        <v>82.5</v>
      </c>
      <c r="J5" s="3">
        <v>58</v>
      </c>
      <c r="K5" s="4">
        <f t="shared" si="3"/>
        <v>82.72727272727272</v>
      </c>
      <c r="L5">
        <f t="shared" si="4"/>
        <v>62</v>
      </c>
      <c r="M5" s="20">
        <f t="shared" si="5"/>
        <v>82.271186440677965</v>
      </c>
      <c r="N5">
        <f t="shared" si="6"/>
        <v>62</v>
      </c>
      <c r="O5" s="20">
        <f t="shared" si="7"/>
        <v>82.175438596491233</v>
      </c>
      <c r="R5" s="15"/>
    </row>
    <row r="6" spans="1:18" x14ac:dyDescent="0.35">
      <c r="A6">
        <v>5</v>
      </c>
      <c r="B6" t="s">
        <v>63</v>
      </c>
      <c r="D6" s="3">
        <v>46</v>
      </c>
      <c r="E6" s="4">
        <f t="shared" si="0"/>
        <v>82.457142857142856</v>
      </c>
      <c r="F6" s="3">
        <v>54</v>
      </c>
      <c r="G6" s="4">
        <f t="shared" si="1"/>
        <v>83.828571428571422</v>
      </c>
      <c r="H6" s="3">
        <v>70</v>
      </c>
      <c r="I6" s="4">
        <f t="shared" si="2"/>
        <v>85.3125</v>
      </c>
      <c r="J6" s="3">
        <v>58</v>
      </c>
      <c r="K6" s="4">
        <f t="shared" si="3"/>
        <v>82.72727272727272</v>
      </c>
      <c r="L6">
        <f t="shared" si="4"/>
        <v>56</v>
      </c>
      <c r="M6" s="20">
        <f t="shared" si="5"/>
        <v>81.559322033898312</v>
      </c>
      <c r="N6">
        <f t="shared" si="6"/>
        <v>58</v>
      </c>
      <c r="O6" s="20">
        <f t="shared" si="7"/>
        <v>81.684210526315795</v>
      </c>
      <c r="R6" s="15"/>
    </row>
    <row r="7" spans="1:18" x14ac:dyDescent="0.35">
      <c r="A7">
        <v>6</v>
      </c>
      <c r="B7" t="s">
        <v>64</v>
      </c>
      <c r="D7" s="3">
        <v>50</v>
      </c>
      <c r="E7" s="4">
        <f t="shared" si="0"/>
        <v>83.142857142857139</v>
      </c>
      <c r="F7" s="3">
        <v>50</v>
      </c>
      <c r="G7" s="4">
        <f t="shared" si="1"/>
        <v>83.142857142857139</v>
      </c>
      <c r="H7" s="3">
        <v>68</v>
      </c>
      <c r="I7" s="4">
        <f t="shared" si="2"/>
        <v>84.84375</v>
      </c>
      <c r="J7" s="3">
        <v>56</v>
      </c>
      <c r="K7" s="4">
        <f t="shared" si="3"/>
        <v>82.27272727272728</v>
      </c>
      <c r="L7">
        <f t="shared" si="4"/>
        <v>53</v>
      </c>
      <c r="M7" s="20">
        <f t="shared" si="5"/>
        <v>81.20338983050847</v>
      </c>
      <c r="N7">
        <f t="shared" si="6"/>
        <v>59</v>
      </c>
      <c r="O7" s="20">
        <f t="shared" si="7"/>
        <v>81.807017543859644</v>
      </c>
      <c r="R7" s="15"/>
    </row>
    <row r="8" spans="1:18" x14ac:dyDescent="0.35">
      <c r="A8">
        <v>7</v>
      </c>
      <c r="B8" t="s">
        <v>65</v>
      </c>
      <c r="D8" s="5"/>
      <c r="E8" s="6"/>
      <c r="F8" s="3">
        <v>50</v>
      </c>
      <c r="G8" s="4">
        <f t="shared" si="1"/>
        <v>83.142857142857139</v>
      </c>
      <c r="H8" s="3">
        <v>30</v>
      </c>
      <c r="I8" s="4">
        <f t="shared" si="2"/>
        <v>75.9375</v>
      </c>
      <c r="J8" s="3">
        <v>36</v>
      </c>
      <c r="K8" s="4">
        <f t="shared" si="3"/>
        <v>77.727272727272734</v>
      </c>
      <c r="L8">
        <f t="shared" si="4"/>
        <v>43</v>
      </c>
      <c r="M8" s="20">
        <f t="shared" si="5"/>
        <v>80.016949152542367</v>
      </c>
      <c r="N8">
        <f t="shared" si="6"/>
        <v>15</v>
      </c>
      <c r="O8" s="20">
        <f t="shared" si="7"/>
        <v>76.403508771929822</v>
      </c>
      <c r="R8" s="15"/>
    </row>
    <row r="9" spans="1:18" x14ac:dyDescent="0.35">
      <c r="A9">
        <v>8</v>
      </c>
      <c r="B9" t="s">
        <v>66</v>
      </c>
      <c r="D9" s="3">
        <v>72</v>
      </c>
      <c r="E9" s="4">
        <f t="shared" si="0"/>
        <v>86.914285714285711</v>
      </c>
      <c r="F9" s="3">
        <v>72</v>
      </c>
      <c r="G9" s="4">
        <f t="shared" ref="G9" si="8">78+((F9-20)/(90-20)*(90-78))</f>
        <v>86.914285714285711</v>
      </c>
      <c r="H9" s="3">
        <v>82</v>
      </c>
      <c r="I9" s="4">
        <f t="shared" si="2"/>
        <v>88.125</v>
      </c>
      <c r="J9" s="3">
        <v>68</v>
      </c>
      <c r="K9" s="4">
        <f t="shared" si="3"/>
        <v>85</v>
      </c>
      <c r="L9">
        <f t="shared" si="4"/>
        <v>70</v>
      </c>
      <c r="M9" s="20">
        <f t="shared" si="5"/>
        <v>83.220338983050851</v>
      </c>
      <c r="N9">
        <f t="shared" si="6"/>
        <v>77</v>
      </c>
      <c r="O9" s="20">
        <f t="shared" si="7"/>
        <v>84.017543859649123</v>
      </c>
      <c r="R9" s="15"/>
    </row>
    <row r="10" spans="1:18" x14ac:dyDescent="0.35">
      <c r="A10">
        <v>9</v>
      </c>
      <c r="B10" t="s">
        <v>67</v>
      </c>
      <c r="D10" s="3">
        <v>46</v>
      </c>
      <c r="E10" s="4">
        <f t="shared" si="0"/>
        <v>82.457142857142856</v>
      </c>
      <c r="F10" s="5"/>
      <c r="G10" s="6"/>
      <c r="H10" s="3">
        <v>36</v>
      </c>
      <c r="I10" s="4">
        <f t="shared" si="2"/>
        <v>77.34375</v>
      </c>
      <c r="J10" s="3">
        <v>40</v>
      </c>
      <c r="K10" s="4">
        <f t="shared" si="3"/>
        <v>78.63636363636364</v>
      </c>
      <c r="L10">
        <f t="shared" si="4"/>
        <v>20</v>
      </c>
      <c r="M10" s="20">
        <f t="shared" si="5"/>
        <v>77.288135593220332</v>
      </c>
      <c r="N10">
        <f t="shared" si="6"/>
        <v>41</v>
      </c>
      <c r="O10" s="20">
        <f t="shared" si="7"/>
        <v>79.596491228070178</v>
      </c>
      <c r="R10" s="15"/>
    </row>
    <row r="11" spans="1:18" x14ac:dyDescent="0.35">
      <c r="A11">
        <v>10</v>
      </c>
      <c r="B11" t="s">
        <v>68</v>
      </c>
      <c r="D11" s="3">
        <v>48</v>
      </c>
      <c r="E11" s="4">
        <f t="shared" si="0"/>
        <v>82.8</v>
      </c>
      <c r="F11" s="3">
        <v>48</v>
      </c>
      <c r="G11" s="4">
        <f t="shared" ref="G11:G14" si="9">78+((F11-20)/(90-20)*(90-78))</f>
        <v>82.8</v>
      </c>
      <c r="H11" s="3">
        <v>38</v>
      </c>
      <c r="I11" s="4">
        <f t="shared" si="2"/>
        <v>77.8125</v>
      </c>
      <c r="J11" s="3">
        <v>40</v>
      </c>
      <c r="K11" s="4">
        <f t="shared" si="3"/>
        <v>78.63636363636364</v>
      </c>
      <c r="L11">
        <f t="shared" si="4"/>
        <v>44</v>
      </c>
      <c r="M11" s="20">
        <f t="shared" si="5"/>
        <v>80.13559322033899</v>
      </c>
      <c r="N11">
        <f t="shared" si="6"/>
        <v>43</v>
      </c>
      <c r="O11" s="20">
        <f t="shared" si="7"/>
        <v>79.84210526315789</v>
      </c>
      <c r="R11" s="15"/>
    </row>
    <row r="12" spans="1:18" x14ac:dyDescent="0.35">
      <c r="A12">
        <v>11</v>
      </c>
      <c r="B12" t="s">
        <v>69</v>
      </c>
      <c r="D12" s="3">
        <v>54</v>
      </c>
      <c r="E12" s="4">
        <f t="shared" si="0"/>
        <v>83.828571428571422</v>
      </c>
      <c r="F12" s="3">
        <v>82</v>
      </c>
      <c r="G12" s="4">
        <f t="shared" si="9"/>
        <v>88.628571428571433</v>
      </c>
      <c r="H12" s="3">
        <v>40</v>
      </c>
      <c r="I12" s="4">
        <f t="shared" si="2"/>
        <v>78.28125</v>
      </c>
      <c r="J12" s="3">
        <v>50</v>
      </c>
      <c r="K12" s="4">
        <f t="shared" si="3"/>
        <v>80.909090909090907</v>
      </c>
      <c r="L12">
        <f t="shared" si="4"/>
        <v>66</v>
      </c>
      <c r="M12" s="20">
        <f t="shared" si="5"/>
        <v>82.745762711864401</v>
      </c>
      <c r="N12">
        <f t="shared" si="6"/>
        <v>47</v>
      </c>
      <c r="O12" s="20">
        <f t="shared" si="7"/>
        <v>80.333333333333329</v>
      </c>
      <c r="R12" s="15"/>
    </row>
    <row r="13" spans="1:18" x14ac:dyDescent="0.35">
      <c r="A13">
        <v>12</v>
      </c>
      <c r="B13" t="s">
        <v>70</v>
      </c>
      <c r="D13" s="3">
        <v>50</v>
      </c>
      <c r="E13" s="4">
        <f t="shared" si="0"/>
        <v>83.142857142857139</v>
      </c>
      <c r="F13" s="3">
        <v>50</v>
      </c>
      <c r="G13" s="4">
        <f t="shared" si="9"/>
        <v>83.142857142857139</v>
      </c>
      <c r="H13" s="3">
        <v>50</v>
      </c>
      <c r="I13" s="4">
        <f t="shared" si="2"/>
        <v>80.625</v>
      </c>
      <c r="J13" s="3">
        <v>58</v>
      </c>
      <c r="K13" s="4">
        <f t="shared" si="3"/>
        <v>82.72727272727272</v>
      </c>
      <c r="L13">
        <f t="shared" si="4"/>
        <v>54</v>
      </c>
      <c r="M13" s="20">
        <f t="shared" si="5"/>
        <v>81.322033898305079</v>
      </c>
      <c r="N13">
        <f t="shared" si="6"/>
        <v>50</v>
      </c>
      <c r="O13" s="20">
        <f t="shared" si="7"/>
        <v>80.701754385964918</v>
      </c>
      <c r="R13" s="15"/>
    </row>
    <row r="14" spans="1:18" x14ac:dyDescent="0.35">
      <c r="A14">
        <v>13</v>
      </c>
      <c r="B14" t="s">
        <v>71</v>
      </c>
      <c r="D14" s="3">
        <v>32</v>
      </c>
      <c r="E14" s="4">
        <f t="shared" si="0"/>
        <v>80.05714285714285</v>
      </c>
      <c r="F14" s="3">
        <v>58</v>
      </c>
      <c r="G14" s="4">
        <f t="shared" si="9"/>
        <v>84.51428571428572</v>
      </c>
      <c r="H14" s="3">
        <v>44</v>
      </c>
      <c r="I14" s="4">
        <f t="shared" si="2"/>
        <v>79.21875</v>
      </c>
      <c r="J14" s="3">
        <v>46</v>
      </c>
      <c r="K14" s="4">
        <f t="shared" si="3"/>
        <v>80</v>
      </c>
      <c r="L14">
        <f t="shared" si="4"/>
        <v>52</v>
      </c>
      <c r="M14" s="20">
        <f t="shared" si="5"/>
        <v>81.084745762711862</v>
      </c>
      <c r="N14">
        <f t="shared" si="6"/>
        <v>38</v>
      </c>
      <c r="O14" s="20">
        <f t="shared" si="7"/>
        <v>79.228070175438603</v>
      </c>
      <c r="R14" s="15"/>
    </row>
    <row r="15" spans="1:18" x14ac:dyDescent="0.35">
      <c r="A15">
        <v>14</v>
      </c>
      <c r="B15" t="s">
        <v>72</v>
      </c>
      <c r="D15" s="3">
        <v>60</v>
      </c>
      <c r="E15" s="4">
        <f t="shared" si="0"/>
        <v>84.857142857142861</v>
      </c>
      <c r="F15" s="3">
        <v>30</v>
      </c>
      <c r="G15" s="4">
        <f t="shared" ref="G15:G20" si="10">78+((F15-20)/(90-20)*(90-78))</f>
        <v>79.714285714285708</v>
      </c>
      <c r="H15" s="3">
        <v>38</v>
      </c>
      <c r="I15" s="4">
        <f t="shared" si="2"/>
        <v>77.8125</v>
      </c>
      <c r="J15" s="3">
        <v>42</v>
      </c>
      <c r="K15" s="4">
        <f t="shared" si="3"/>
        <v>79.090909090909093</v>
      </c>
      <c r="L15">
        <f t="shared" si="4"/>
        <v>36</v>
      </c>
      <c r="M15" s="20">
        <f t="shared" si="5"/>
        <v>79.186440677966104</v>
      </c>
      <c r="N15">
        <f t="shared" si="6"/>
        <v>49</v>
      </c>
      <c r="O15" s="20">
        <f t="shared" si="7"/>
        <v>80.578947368421055</v>
      </c>
      <c r="R15" s="15"/>
    </row>
    <row r="16" spans="1:18" x14ac:dyDescent="0.35">
      <c r="A16">
        <v>15</v>
      </c>
      <c r="B16" t="s">
        <v>73</v>
      </c>
      <c r="D16" s="3">
        <v>20</v>
      </c>
      <c r="E16" s="4">
        <f t="shared" si="0"/>
        <v>78</v>
      </c>
      <c r="F16" s="3">
        <v>20</v>
      </c>
      <c r="G16" s="4">
        <f t="shared" si="10"/>
        <v>78</v>
      </c>
      <c r="H16" s="3">
        <v>26</v>
      </c>
      <c r="I16" s="4">
        <f t="shared" si="2"/>
        <v>75</v>
      </c>
      <c r="J16" s="3">
        <v>34</v>
      </c>
      <c r="K16" s="4">
        <f t="shared" si="3"/>
        <v>77.272727272727266</v>
      </c>
      <c r="L16">
        <f t="shared" si="4"/>
        <v>27</v>
      </c>
      <c r="M16" s="20">
        <f t="shared" si="5"/>
        <v>78.118644067796609</v>
      </c>
      <c r="N16">
        <f t="shared" si="6"/>
        <v>23</v>
      </c>
      <c r="O16" s="20">
        <f t="shared" si="7"/>
        <v>77.385964912280699</v>
      </c>
      <c r="R16" s="15"/>
    </row>
    <row r="17" spans="1:18" x14ac:dyDescent="0.35">
      <c r="A17">
        <v>16</v>
      </c>
      <c r="B17" t="s">
        <v>74</v>
      </c>
      <c r="D17" s="3">
        <v>42</v>
      </c>
      <c r="E17" s="4">
        <f t="shared" si="0"/>
        <v>81.771428571428572</v>
      </c>
      <c r="F17" s="3">
        <v>68</v>
      </c>
      <c r="G17" s="4">
        <f t="shared" si="10"/>
        <v>86.228571428571428</v>
      </c>
      <c r="H17" s="3">
        <v>50</v>
      </c>
      <c r="I17" s="4">
        <f t="shared" si="2"/>
        <v>80.625</v>
      </c>
      <c r="J17" s="3">
        <v>60</v>
      </c>
      <c r="K17" s="4">
        <f t="shared" si="3"/>
        <v>83.181818181818187</v>
      </c>
      <c r="L17">
        <f t="shared" si="4"/>
        <v>64</v>
      </c>
      <c r="M17" s="20">
        <f t="shared" si="5"/>
        <v>82.508474576271183</v>
      </c>
      <c r="N17">
        <f t="shared" si="6"/>
        <v>46</v>
      </c>
      <c r="O17" s="20">
        <f t="shared" si="7"/>
        <v>80.21052631578948</v>
      </c>
      <c r="R17" s="15"/>
    </row>
    <row r="18" spans="1:18" x14ac:dyDescent="0.35">
      <c r="A18">
        <v>17</v>
      </c>
      <c r="B18" t="s">
        <v>75</v>
      </c>
      <c r="D18" s="3">
        <v>40</v>
      </c>
      <c r="E18" s="4">
        <f t="shared" si="0"/>
        <v>81.428571428571431</v>
      </c>
      <c r="F18" s="3">
        <v>64</v>
      </c>
      <c r="G18" s="4">
        <f t="shared" si="10"/>
        <v>85.542857142857144</v>
      </c>
      <c r="H18" s="3">
        <v>36</v>
      </c>
      <c r="I18" s="4">
        <f t="shared" si="2"/>
        <v>77.34375</v>
      </c>
      <c r="J18" s="3">
        <v>40</v>
      </c>
      <c r="K18" s="4">
        <f t="shared" si="3"/>
        <v>78.63636363636364</v>
      </c>
      <c r="L18">
        <f t="shared" si="4"/>
        <v>52</v>
      </c>
      <c r="M18" s="20">
        <f t="shared" si="5"/>
        <v>81.084745762711862</v>
      </c>
      <c r="N18">
        <f t="shared" si="6"/>
        <v>38</v>
      </c>
      <c r="O18" s="20">
        <f t="shared" si="7"/>
        <v>79.228070175438603</v>
      </c>
      <c r="R18" s="15"/>
    </row>
    <row r="19" spans="1:18" x14ac:dyDescent="0.35">
      <c r="A19">
        <v>18</v>
      </c>
      <c r="B19" t="s">
        <v>76</v>
      </c>
      <c r="D19" s="3">
        <v>46</v>
      </c>
      <c r="E19" s="4">
        <f t="shared" si="0"/>
        <v>82.457142857142856</v>
      </c>
      <c r="F19" s="3">
        <v>46</v>
      </c>
      <c r="G19" s="4">
        <f t="shared" si="10"/>
        <v>82.457142857142856</v>
      </c>
      <c r="H19" s="3">
        <v>56</v>
      </c>
      <c r="I19" s="4">
        <f t="shared" si="2"/>
        <v>82.03125</v>
      </c>
      <c r="J19" s="3">
        <v>48</v>
      </c>
      <c r="K19" s="4">
        <f t="shared" si="3"/>
        <v>80.454545454545453</v>
      </c>
      <c r="L19">
        <f t="shared" si="4"/>
        <v>47</v>
      </c>
      <c r="M19" s="20">
        <f t="shared" si="5"/>
        <v>80.491525423728817</v>
      </c>
      <c r="N19">
        <f t="shared" si="6"/>
        <v>51</v>
      </c>
      <c r="O19" s="20">
        <f t="shared" si="7"/>
        <v>80.824561403508767</v>
      </c>
      <c r="R19" s="15"/>
    </row>
    <row r="20" spans="1:18" x14ac:dyDescent="0.35">
      <c r="A20">
        <v>19</v>
      </c>
      <c r="B20" t="s">
        <v>89</v>
      </c>
      <c r="D20" s="3">
        <v>80</v>
      </c>
      <c r="E20" s="4">
        <f t="shared" si="0"/>
        <v>88.285714285714278</v>
      </c>
      <c r="F20" s="3">
        <v>80</v>
      </c>
      <c r="G20" s="4">
        <f t="shared" si="10"/>
        <v>88.285714285714278</v>
      </c>
      <c r="H20" s="3">
        <v>44</v>
      </c>
      <c r="I20" s="4">
        <f t="shared" si="2"/>
        <v>79.21875</v>
      </c>
      <c r="J20" s="3">
        <v>56</v>
      </c>
      <c r="K20" s="4">
        <f t="shared" si="3"/>
        <v>82.27272727272728</v>
      </c>
      <c r="L20">
        <f t="shared" si="4"/>
        <v>68</v>
      </c>
      <c r="M20" s="20">
        <f t="shared" si="5"/>
        <v>82.983050847457633</v>
      </c>
      <c r="N20">
        <f t="shared" si="6"/>
        <v>62</v>
      </c>
      <c r="O20" s="20">
        <f t="shared" si="7"/>
        <v>82.175438596491233</v>
      </c>
      <c r="R20" s="15"/>
    </row>
    <row r="21" spans="1:18" x14ac:dyDescent="0.35">
      <c r="A21">
        <v>20</v>
      </c>
      <c r="B21" t="s">
        <v>77</v>
      </c>
      <c r="D21" s="3">
        <v>60</v>
      </c>
      <c r="E21" s="4">
        <f t="shared" si="0"/>
        <v>84.857142857142861</v>
      </c>
      <c r="F21" s="5"/>
      <c r="G21" s="6"/>
      <c r="H21" s="3">
        <v>56</v>
      </c>
      <c r="I21" s="4">
        <f t="shared" si="2"/>
        <v>82.03125</v>
      </c>
      <c r="J21" s="3">
        <v>42</v>
      </c>
      <c r="K21" s="4">
        <f t="shared" si="3"/>
        <v>79.090909090909093</v>
      </c>
      <c r="L21">
        <f t="shared" si="4"/>
        <v>21</v>
      </c>
      <c r="M21" s="20">
        <f t="shared" si="5"/>
        <v>77.406779661016955</v>
      </c>
      <c r="N21">
        <f t="shared" si="6"/>
        <v>58</v>
      </c>
      <c r="O21" s="20">
        <f t="shared" si="7"/>
        <v>81.684210526315795</v>
      </c>
      <c r="R21" s="15"/>
    </row>
    <row r="22" spans="1:18" x14ac:dyDescent="0.35">
      <c r="A22">
        <v>21</v>
      </c>
      <c r="B22" t="s">
        <v>78</v>
      </c>
      <c r="D22" s="3">
        <v>32</v>
      </c>
      <c r="E22" s="4">
        <f t="shared" si="0"/>
        <v>80.05714285714285</v>
      </c>
      <c r="F22" s="17"/>
      <c r="G22" s="18"/>
      <c r="H22" s="3">
        <v>46</v>
      </c>
      <c r="I22" s="4">
        <f t="shared" si="2"/>
        <v>79.6875</v>
      </c>
      <c r="J22" s="3">
        <v>50</v>
      </c>
      <c r="K22" s="4">
        <f t="shared" si="3"/>
        <v>80.909090909090907</v>
      </c>
      <c r="L22">
        <f t="shared" si="4"/>
        <v>25</v>
      </c>
      <c r="M22" s="20">
        <f t="shared" si="5"/>
        <v>77.881355932203391</v>
      </c>
      <c r="N22">
        <f t="shared" si="6"/>
        <v>39</v>
      </c>
      <c r="O22" s="20">
        <f t="shared" si="7"/>
        <v>79.350877192982452</v>
      </c>
      <c r="R22" s="15"/>
    </row>
    <row r="23" spans="1:18" x14ac:dyDescent="0.35">
      <c r="A23">
        <v>22</v>
      </c>
      <c r="B23" t="s">
        <v>79</v>
      </c>
      <c r="D23" s="3">
        <v>56</v>
      </c>
      <c r="E23" s="4">
        <f t="shared" si="0"/>
        <v>84.171428571428578</v>
      </c>
      <c r="F23" s="3">
        <v>70</v>
      </c>
      <c r="G23" s="4">
        <f t="shared" ref="G23:G25" si="11">78+((F23-20)/(90-20)*(90-78))</f>
        <v>86.571428571428569</v>
      </c>
      <c r="H23" s="3">
        <v>58</v>
      </c>
      <c r="I23" s="4">
        <f t="shared" si="2"/>
        <v>82.5</v>
      </c>
      <c r="J23" s="3">
        <v>56</v>
      </c>
      <c r="K23" s="4">
        <f t="shared" si="3"/>
        <v>82.27272727272728</v>
      </c>
      <c r="L23">
        <f t="shared" si="4"/>
        <v>63</v>
      </c>
      <c r="M23" s="20">
        <f t="shared" si="5"/>
        <v>82.389830508474574</v>
      </c>
      <c r="N23">
        <f t="shared" si="6"/>
        <v>57</v>
      </c>
      <c r="O23" s="20">
        <f t="shared" si="7"/>
        <v>81.561403508771932</v>
      </c>
      <c r="R23" s="15"/>
    </row>
    <row r="24" spans="1:18" x14ac:dyDescent="0.35">
      <c r="A24">
        <v>23</v>
      </c>
      <c r="B24" t="s">
        <v>80</v>
      </c>
      <c r="D24" s="3">
        <v>50</v>
      </c>
      <c r="E24" s="4">
        <f t="shared" si="0"/>
        <v>83.142857142857139</v>
      </c>
      <c r="F24" s="3">
        <v>40</v>
      </c>
      <c r="G24" s="4">
        <f t="shared" si="11"/>
        <v>81.428571428571431</v>
      </c>
      <c r="H24" s="3">
        <v>44</v>
      </c>
      <c r="I24" s="4">
        <f t="shared" si="2"/>
        <v>79.21875</v>
      </c>
      <c r="J24" s="3">
        <v>48</v>
      </c>
      <c r="K24" s="4">
        <f t="shared" si="3"/>
        <v>80.454545454545453</v>
      </c>
      <c r="L24">
        <f t="shared" si="4"/>
        <v>44</v>
      </c>
      <c r="M24" s="20">
        <f t="shared" si="5"/>
        <v>80.13559322033899</v>
      </c>
      <c r="N24">
        <f t="shared" si="6"/>
        <v>47</v>
      </c>
      <c r="O24" s="20">
        <f t="shared" si="7"/>
        <v>80.333333333333329</v>
      </c>
      <c r="R24" s="15"/>
    </row>
    <row r="25" spans="1:18" x14ac:dyDescent="0.35">
      <c r="A25">
        <v>24</v>
      </c>
      <c r="B25" t="s">
        <v>81</v>
      </c>
      <c r="D25" s="3">
        <v>58</v>
      </c>
      <c r="E25" s="4">
        <f t="shared" si="0"/>
        <v>84.51428571428572</v>
      </c>
      <c r="F25" s="3">
        <v>80</v>
      </c>
      <c r="G25" s="4">
        <f t="shared" si="11"/>
        <v>88.285714285714278</v>
      </c>
      <c r="H25" s="3">
        <v>64</v>
      </c>
      <c r="I25" s="4">
        <f t="shared" si="2"/>
        <v>83.90625</v>
      </c>
      <c r="J25" s="3">
        <v>68</v>
      </c>
      <c r="K25" s="4">
        <f t="shared" si="3"/>
        <v>85</v>
      </c>
      <c r="L25">
        <f t="shared" si="4"/>
        <v>74</v>
      </c>
      <c r="M25" s="20">
        <f t="shared" si="5"/>
        <v>83.694915254237287</v>
      </c>
      <c r="N25">
        <f t="shared" si="6"/>
        <v>61</v>
      </c>
      <c r="O25" s="20">
        <f t="shared" si="7"/>
        <v>82.05263157894737</v>
      </c>
      <c r="R25" s="15"/>
    </row>
    <row r="26" spans="1:18" x14ac:dyDescent="0.35">
      <c r="A26">
        <v>25</v>
      </c>
      <c r="B26" t="s">
        <v>82</v>
      </c>
      <c r="D26" s="3">
        <v>54</v>
      </c>
      <c r="E26" s="4">
        <f t="shared" si="0"/>
        <v>83.828571428571422</v>
      </c>
      <c r="F26" s="3">
        <v>66</v>
      </c>
      <c r="G26" s="4">
        <f t="shared" ref="G26:G29" si="12">78+((F26-20)/(90-20)*(90-78))</f>
        <v>85.885714285714286</v>
      </c>
      <c r="H26" s="3">
        <v>60</v>
      </c>
      <c r="I26" s="4">
        <f t="shared" si="2"/>
        <v>82.96875</v>
      </c>
      <c r="J26" s="3">
        <v>42</v>
      </c>
      <c r="K26" s="4">
        <f t="shared" si="3"/>
        <v>79.090909090909093</v>
      </c>
      <c r="L26">
        <f t="shared" si="4"/>
        <v>54</v>
      </c>
      <c r="M26" s="20">
        <f t="shared" si="5"/>
        <v>81.322033898305079</v>
      </c>
      <c r="N26">
        <f t="shared" si="6"/>
        <v>57</v>
      </c>
      <c r="O26" s="20">
        <f t="shared" si="7"/>
        <v>81.561403508771932</v>
      </c>
      <c r="R26" s="15"/>
    </row>
    <row r="27" spans="1:18" x14ac:dyDescent="0.35">
      <c r="A27">
        <v>26</v>
      </c>
      <c r="B27" t="s">
        <v>83</v>
      </c>
      <c r="D27" s="3">
        <v>54</v>
      </c>
      <c r="E27" s="4">
        <f t="shared" si="0"/>
        <v>83.828571428571422</v>
      </c>
      <c r="F27" s="3">
        <v>54</v>
      </c>
      <c r="G27" s="4">
        <f t="shared" si="12"/>
        <v>83.828571428571422</v>
      </c>
      <c r="H27" s="3">
        <v>66</v>
      </c>
      <c r="I27" s="4">
        <f t="shared" si="2"/>
        <v>84.375</v>
      </c>
      <c r="J27" s="3">
        <v>68</v>
      </c>
      <c r="K27" s="4">
        <f t="shared" si="3"/>
        <v>85</v>
      </c>
      <c r="L27">
        <f t="shared" si="4"/>
        <v>61</v>
      </c>
      <c r="M27" s="20">
        <f t="shared" si="5"/>
        <v>82.152542372881356</v>
      </c>
      <c r="N27">
        <f t="shared" si="6"/>
        <v>60</v>
      </c>
      <c r="O27" s="20">
        <f t="shared" si="7"/>
        <v>81.929824561403507</v>
      </c>
      <c r="R27" s="15"/>
    </row>
    <row r="28" spans="1:18" x14ac:dyDescent="0.35">
      <c r="A28">
        <v>27</v>
      </c>
      <c r="B28" t="s">
        <v>84</v>
      </c>
      <c r="D28" s="3">
        <v>54</v>
      </c>
      <c r="E28" s="4">
        <f t="shared" si="0"/>
        <v>83.828571428571422</v>
      </c>
      <c r="F28" s="3">
        <v>70</v>
      </c>
      <c r="G28" s="4">
        <f t="shared" si="12"/>
        <v>86.571428571428569</v>
      </c>
      <c r="H28" s="3">
        <v>44</v>
      </c>
      <c r="I28" s="4">
        <f t="shared" si="2"/>
        <v>79.21875</v>
      </c>
      <c r="J28" s="3">
        <v>52</v>
      </c>
      <c r="K28" s="4">
        <f t="shared" si="3"/>
        <v>81.36363636363636</v>
      </c>
      <c r="L28">
        <f t="shared" si="4"/>
        <v>61</v>
      </c>
      <c r="M28" s="20">
        <f t="shared" si="5"/>
        <v>82.152542372881356</v>
      </c>
      <c r="N28">
        <f t="shared" si="6"/>
        <v>49</v>
      </c>
      <c r="O28" s="20">
        <f t="shared" si="7"/>
        <v>80.578947368421055</v>
      </c>
      <c r="R28" s="15"/>
    </row>
    <row r="29" spans="1:18" x14ac:dyDescent="0.35">
      <c r="A29">
        <v>28</v>
      </c>
      <c r="B29" t="s">
        <v>85</v>
      </c>
      <c r="D29" s="3">
        <v>72</v>
      </c>
      <c r="E29" s="4">
        <f t="shared" si="0"/>
        <v>86.914285714285711</v>
      </c>
      <c r="F29" s="3">
        <v>72</v>
      </c>
      <c r="G29" s="4">
        <f t="shared" si="12"/>
        <v>86.914285714285711</v>
      </c>
      <c r="H29" s="3">
        <v>52</v>
      </c>
      <c r="I29" s="4">
        <f t="shared" si="2"/>
        <v>81.09375</v>
      </c>
      <c r="J29" s="3">
        <v>56</v>
      </c>
      <c r="K29" s="4">
        <f t="shared" si="3"/>
        <v>82.27272727272728</v>
      </c>
      <c r="L29">
        <f t="shared" si="4"/>
        <v>64</v>
      </c>
      <c r="M29" s="20">
        <f t="shared" si="5"/>
        <v>82.508474576271183</v>
      </c>
      <c r="N29">
        <f t="shared" si="6"/>
        <v>62</v>
      </c>
      <c r="O29" s="20">
        <f t="shared" si="7"/>
        <v>82.175438596491233</v>
      </c>
      <c r="R29" s="15"/>
    </row>
    <row r="30" spans="1:18" x14ac:dyDescent="0.35">
      <c r="A30">
        <v>29</v>
      </c>
      <c r="B30" t="s">
        <v>86</v>
      </c>
      <c r="D30" s="3">
        <v>90</v>
      </c>
      <c r="E30" s="4">
        <f t="shared" si="0"/>
        <v>90</v>
      </c>
      <c r="F30" s="5"/>
      <c r="G30" s="6"/>
      <c r="H30" s="3">
        <v>52</v>
      </c>
      <c r="I30" s="4">
        <f t="shared" si="2"/>
        <v>81.09375</v>
      </c>
      <c r="J30" s="3">
        <v>68</v>
      </c>
      <c r="K30" s="4">
        <f t="shared" si="3"/>
        <v>85</v>
      </c>
      <c r="L30">
        <f t="shared" si="4"/>
        <v>34</v>
      </c>
      <c r="M30" s="20">
        <f t="shared" si="5"/>
        <v>78.949152542372886</v>
      </c>
      <c r="N30">
        <f t="shared" si="6"/>
        <v>71</v>
      </c>
      <c r="O30" s="20">
        <f t="shared" si="7"/>
        <v>83.280701754385959</v>
      </c>
      <c r="R30" s="15"/>
    </row>
    <row r="31" spans="1:18" x14ac:dyDescent="0.35">
      <c r="A31">
        <v>30</v>
      </c>
      <c r="B31" t="s">
        <v>87</v>
      </c>
      <c r="D31" s="3">
        <v>68</v>
      </c>
      <c r="E31" s="4">
        <f t="shared" si="0"/>
        <v>86.228571428571428</v>
      </c>
      <c r="F31" s="3">
        <v>68</v>
      </c>
      <c r="G31" s="4">
        <f t="shared" ref="G31:G32" si="13">78+((F31-20)/(90-20)*(90-78))</f>
        <v>86.228571428571428</v>
      </c>
      <c r="H31" s="3">
        <v>62</v>
      </c>
      <c r="I31" s="4">
        <f t="shared" si="2"/>
        <v>83.4375</v>
      </c>
      <c r="J31" s="3">
        <v>54</v>
      </c>
      <c r="K31" s="4">
        <f t="shared" si="3"/>
        <v>81.818181818181813</v>
      </c>
      <c r="L31">
        <f t="shared" si="4"/>
        <v>61</v>
      </c>
      <c r="M31" s="20">
        <f t="shared" si="5"/>
        <v>82.152542372881356</v>
      </c>
      <c r="N31">
        <f t="shared" si="6"/>
        <v>65</v>
      </c>
      <c r="O31" s="20">
        <f t="shared" si="7"/>
        <v>82.543859649122808</v>
      </c>
      <c r="R31" s="15"/>
    </row>
    <row r="32" spans="1:18" x14ac:dyDescent="0.35">
      <c r="A32">
        <v>31</v>
      </c>
      <c r="B32" t="s">
        <v>88</v>
      </c>
      <c r="D32" s="3">
        <v>32</v>
      </c>
      <c r="E32" s="4">
        <f t="shared" si="0"/>
        <v>80.05714285714285</v>
      </c>
      <c r="F32" s="3">
        <v>34</v>
      </c>
      <c r="G32" s="4">
        <f t="shared" si="13"/>
        <v>80.400000000000006</v>
      </c>
      <c r="H32" s="3">
        <v>32</v>
      </c>
      <c r="I32" s="4">
        <f t="shared" si="2"/>
        <v>76.40625</v>
      </c>
      <c r="J32" s="3">
        <v>30</v>
      </c>
      <c r="K32" s="4">
        <f t="shared" si="3"/>
        <v>76.36363636363636</v>
      </c>
      <c r="L32">
        <f t="shared" si="4"/>
        <v>32</v>
      </c>
      <c r="M32" s="20">
        <f t="shared" si="5"/>
        <v>78.711864406779668</v>
      </c>
      <c r="N32">
        <f t="shared" si="6"/>
        <v>32</v>
      </c>
      <c r="O32" s="20">
        <f t="shared" si="7"/>
        <v>78.491228070175438</v>
      </c>
      <c r="R32" s="15"/>
    </row>
    <row r="33" spans="12:18" x14ac:dyDescent="0.35">
      <c r="L33" s="15"/>
      <c r="M33" s="15"/>
      <c r="N33" s="15"/>
      <c r="O33" s="15"/>
      <c r="P33" s="15"/>
      <c r="Q33" s="15"/>
      <c r="R33" s="15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IPS 1</vt:lpstr>
      <vt:lpstr>IPS 2</vt:lpstr>
      <vt:lpstr>MIPA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Erwina Sasmita</dc:creator>
  <cp:lastModifiedBy>Erwina Sasmita</cp:lastModifiedBy>
  <dcterms:created xsi:type="dcterms:W3CDTF">2021-10-16T17:12:17Z</dcterms:created>
  <dcterms:modified xsi:type="dcterms:W3CDTF">2021-12-13T06:07:55Z</dcterms:modified>
</cp:coreProperties>
</file>