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O305"/>
  <sheetViews>
    <sheetView workbookViewId="0">
      <selection activeCell="A1" sqref="A1"/>
    </sheetView>
  </sheetViews>
  <sheetFormatPr baseColWidth="8" defaultRowHeight="15"/>
  <sheetData>
    <row r="1">
      <c r="A1" s="1" t="inlineStr">
        <is>
          <t>title</t>
        </is>
      </c>
      <c r="B1" s="1" t="inlineStr">
        <is>
          <t>price</t>
        </is>
      </c>
      <c r="C1" s="1" t="inlineStr">
        <is>
          <t>location</t>
        </is>
      </c>
      <c r="D1" s="1" t="inlineStr">
        <is>
          <t>hour</t>
        </is>
      </c>
      <c r="E1" s="1" t="inlineStr">
        <is>
          <t>duration</t>
        </is>
      </c>
      <c r="F1" s="1" t="inlineStr">
        <is>
          <t>date</t>
        </is>
      </c>
      <c r="G1" s="1" t="inlineStr">
        <is>
          <t>city</t>
        </is>
      </c>
      <c r="H1" s="1" t="inlineStr">
        <is>
          <t>genre</t>
        </is>
      </c>
      <c r="I1" s="1" t="inlineStr">
        <is>
          <t>category</t>
        </is>
      </c>
      <c r="J1" s="1" t="inlineStr">
        <is>
          <t>cat</t>
        </is>
      </c>
      <c r="K1" s="1" t="inlineStr">
        <is>
          <t>director</t>
        </is>
      </c>
      <c r="L1" s="1" t="inlineStr">
        <is>
          <t>playwright</t>
        </is>
      </c>
      <c r="M1" s="1" t="inlineStr">
        <is>
          <t>rate</t>
        </is>
      </c>
      <c r="N1" s="1" t="inlineStr">
        <is>
          <t>voters</t>
        </is>
      </c>
      <c r="O1" s="1" t="inlineStr">
        <is>
          <t>cast</t>
        </is>
      </c>
    </row>
    <row r="2">
      <c r="A2">
        <f>HYPERLINK("https://www.tiwall.com//p/torearous3","تور عروس")</f>
        <v/>
      </c>
      <c r="B2" t="n">
        <v>80</v>
      </c>
      <c r="C2" t="inlineStr">
        <is>
          <t>مجتمع فرهنگی و هنری ارومیه - تالار شمس</t>
        </is>
      </c>
      <c r="D2" t="inlineStr">
        <is>
          <t>18:00:00</t>
        </is>
      </c>
      <c r="E2" t="inlineStr">
        <is>
          <t>01:15:00</t>
        </is>
      </c>
      <c r="F2" t="inlineStr">
        <is>
          <t>1402-02-18</t>
        </is>
      </c>
      <c r="G2" t="inlineStr">
        <is>
          <t>ارومیه</t>
        </is>
      </c>
      <c r="H2" t="inlineStr">
        <is>
          <t>سورئال, معمایی, تاریخی</t>
        </is>
      </c>
      <c r="I2" t="inlineStr">
        <is>
          <t>بزرگسال</t>
        </is>
      </c>
      <c r="J2" t="inlineStr">
        <is>
          <t>خانوادگی, بزرگسال, صحنهای</t>
        </is>
      </c>
      <c r="K2" t="inlineStr">
        <is>
          <t>سلاله تمکین وش</t>
        </is>
      </c>
      <c r="L2" t="inlineStr">
        <is>
          <t>امیر امجد</t>
        </is>
      </c>
      <c r="M2" t="n">
        <v>0</v>
      </c>
      <c r="N2" t="n">
        <v>0</v>
      </c>
      <c r="O2" t="inlineStr">
        <is>
          <t>الهه خلیلی، صوفیا جعفرپور، کوشا مجنونی، علیرضا حلمی، ترکان کلانتری، یلدا میرزائیپور</t>
        </is>
      </c>
    </row>
    <row r="3">
      <c r="A3">
        <f>HYPERLINK("https://www.tiwall.com//p/akharin.seshanbeh","آخرین سهشنبه سال")</f>
        <v/>
      </c>
      <c r="B3" t="n">
        <v>170</v>
      </c>
      <c r="C3" t="inlineStr">
        <is>
          <t>ایرانشهر - سالن استاد ناظرزاده کرمانی</t>
        </is>
      </c>
      <c r="D3" t="inlineStr">
        <is>
          <t>21:00:00</t>
        </is>
      </c>
      <c r="E3" t="inlineStr">
        <is>
          <t>01:30:00</t>
        </is>
      </c>
      <c r="F3" t="inlineStr">
        <is>
          <t>1402-05-20</t>
        </is>
      </c>
      <c r="G3" t="inlineStr">
        <is>
          <t>تهران</t>
        </is>
      </c>
      <c r="H3" t="inlineStr">
        <is>
          <t>معمایی, جنایی, درام</t>
        </is>
      </c>
      <c r="I3" t="inlineStr">
        <is>
          <t>بزرگسال</t>
        </is>
      </c>
      <c r="J3" t="inlineStr"/>
      <c r="K3" t="inlineStr">
        <is>
          <t>الهام شعبانی</t>
        </is>
      </c>
      <c r="L3" t="inlineStr">
        <is>
          <t>شهاب مهربان، وهاب مهربان</t>
        </is>
      </c>
      <c r="M3" t="n">
        <v>3.1</v>
      </c>
      <c r="N3" t="n">
        <v>31</v>
      </c>
      <c r="O3" t="inlineStr">
        <is>
          <t>سیما تیرانداز، امین میری، آیه کیان پور، خاطره اسدی، میلاد معیری، جواد پولادی، محمدحسین خادمی، مهرزاد جعفری، پرتو مهر، مرتضی طهرانی</t>
        </is>
      </c>
    </row>
    <row r="4">
      <c r="A4">
        <f>HYPERLINK("https://www.tiwall.com//p/macbeth16","مکبث زار")</f>
        <v/>
      </c>
      <c r="B4" t="n">
        <v>150</v>
      </c>
      <c r="C4" t="inlineStr">
        <is>
          <t>تئاترشهر - سالن اصلی</t>
        </is>
      </c>
      <c r="D4" t="inlineStr">
        <is>
          <t>19:30:00</t>
        </is>
      </c>
      <c r="E4" t="inlineStr">
        <is>
          <t>01:30:00</t>
        </is>
      </c>
      <c r="F4" t="inlineStr">
        <is>
          <t>1402-02-29</t>
        </is>
      </c>
      <c r="G4" t="inlineStr">
        <is>
          <t>تهران</t>
        </is>
      </c>
      <c r="H4" t="inlineStr">
        <is>
          <t>نامعلوم</t>
        </is>
      </c>
      <c r="I4" t="inlineStr">
        <is>
          <t>بزرگسال</t>
        </is>
      </c>
      <c r="J4" t="inlineStr"/>
      <c r="K4" t="inlineStr">
        <is>
          <t>ابراهیم پشت کوهی</t>
        </is>
      </c>
      <c r="L4" t="inlineStr">
        <is>
          <t>ابراهیم پشت کوهی</t>
        </is>
      </c>
      <c r="M4" t="n">
        <v>3.9</v>
      </c>
      <c r="N4" t="n">
        <v>143</v>
      </c>
      <c r="O4" t="inlineStr">
        <is>
          <t>شهروز دل افکار، گاتا عابدی، محمدهادی عطایی، یاشار نادری، سعید برجعلی، فهیمه موسوی نیارکی، رضا سلیمی، رضا جهانگیری، سحر عبدالملکی، صابر رضایی، متین مکاری مقدم، جواد امیرپور</t>
        </is>
      </c>
    </row>
    <row r="5">
      <c r="A5">
        <f>HYPERLINK("https://www.tiwall.com//p/suicidestore8","مغازه خودکشی")</f>
        <v/>
      </c>
      <c r="B5" t="n">
        <v>70</v>
      </c>
      <c r="C5" t="inlineStr">
        <is>
          <t>تئاترشهر رشت - سالن سردار جنگل</t>
        </is>
      </c>
      <c r="D5" t="inlineStr">
        <is>
          <t>19:00:00</t>
        </is>
      </c>
      <c r="E5" t="inlineStr">
        <is>
          <t>01:10:00</t>
        </is>
      </c>
      <c r="F5" t="inlineStr">
        <is>
          <t>1402-04-25</t>
        </is>
      </c>
      <c r="G5" t="inlineStr">
        <is>
          <t>رشت</t>
        </is>
      </c>
      <c r="H5" t="inlineStr">
        <is>
          <t>رئالیسم جادویی, کمدی</t>
        </is>
      </c>
      <c r="I5" t="inlineStr">
        <is>
          <t>بزرگسال</t>
        </is>
      </c>
      <c r="J5" t="inlineStr">
        <is>
          <t>خانوادگی, بزرگسال, صحنهای</t>
        </is>
      </c>
      <c r="K5" t="inlineStr">
        <is>
          <t>آرمین حیدری</t>
        </is>
      </c>
      <c r="L5" t="inlineStr">
        <is>
          <t xml:space="preserve">باقر سروش              </t>
        </is>
      </c>
      <c r="M5" t="n">
        <v>0</v>
      </c>
      <c r="N5" t="n">
        <v>0</v>
      </c>
      <c r="O5" t="inlineStr">
        <is>
          <t>(به ترتیب ورود به صحنه) سما استیفا، شاهدغروی، یاسمن سیدی، بردیا شهابی، سعیدحسینی، ماکان حسن پور، هستی اسماعیل دوست، مسعود قسمتی، محمدرضا رخشانی، آیسا گرفمی، امیرعباس بهرامی، امیرعلی ایمانوند، ابوالفضل برزگر، امیرعلی برزگر، محمد مهدی نجفی، عرشیا حسینی، امیر محمد قاسم زاده</t>
        </is>
      </c>
    </row>
    <row r="6">
      <c r="A6">
        <f>HYPERLINK("https://www.tiwall.com//p/hotelplaza2","اتاقی در هتل پلازا")</f>
        <v/>
      </c>
      <c r="B6" t="n">
        <v>60</v>
      </c>
      <c r="C6" t="inlineStr">
        <is>
          <t>تماشاخانه حیایی</t>
        </is>
      </c>
      <c r="D6" t="inlineStr">
        <is>
          <t>19:30:00</t>
        </is>
      </c>
      <c r="E6" t="inlineStr">
        <is>
          <t>00:45:00</t>
        </is>
      </c>
      <c r="F6" t="inlineStr">
        <is>
          <t>1402-02-23</t>
        </is>
      </c>
      <c r="G6" t="inlineStr">
        <is>
          <t>تهران</t>
        </is>
      </c>
      <c r="H6" t="inlineStr">
        <is>
          <t>کمدی</t>
        </is>
      </c>
      <c r="I6" t="inlineStr">
        <is>
          <t>بزرگسال</t>
        </is>
      </c>
      <c r="J6" t="inlineStr">
        <is>
          <t>بزرگسال</t>
        </is>
      </c>
      <c r="K6" t="inlineStr">
        <is>
          <t>مبینا معراجی</t>
        </is>
      </c>
      <c r="L6" t="inlineStr">
        <is>
          <t>نیل سایمون</t>
        </is>
      </c>
      <c r="M6" t="n">
        <v>0</v>
      </c>
      <c r="N6" t="n">
        <v>0</v>
      </c>
      <c r="O6" t="inlineStr">
        <is>
          <t>(به ترتیب حروف الفبا) آرمان محمدی، مبینا معراجی، حنانه ملکوتی، محمدمهدی همتی</t>
        </is>
      </c>
    </row>
    <row r="7">
      <c r="A7">
        <f>HYPERLINK("https://www.tiwall.com//p/shabi.aztehran4","شبی از شب های طهران مسافری")</f>
        <v/>
      </c>
      <c r="B7" t="n">
        <v>70</v>
      </c>
      <c r="C7" t="inlineStr">
        <is>
          <t>سالن بهمن - شاهرود</t>
        </is>
      </c>
      <c r="D7" t="inlineStr">
        <is>
          <t>18:00:00</t>
        </is>
      </c>
      <c r="E7" t="inlineStr">
        <is>
          <t>01:20:00</t>
        </is>
      </c>
      <c r="F7" t="inlineStr">
        <is>
          <t>1401-12-29</t>
        </is>
      </c>
      <c r="G7" t="inlineStr">
        <is>
          <t>شاهرود</t>
        </is>
      </c>
      <c r="H7" t="inlineStr">
        <is>
          <t>کمدی</t>
        </is>
      </c>
      <c r="I7" t="inlineStr">
        <is>
          <t>بزرگسال</t>
        </is>
      </c>
      <c r="J7" t="inlineStr"/>
      <c r="K7" t="inlineStr">
        <is>
          <t>حسن سرچاهی</t>
        </is>
      </c>
      <c r="L7" t="inlineStr">
        <is>
          <t>علی شمس</t>
        </is>
      </c>
      <c r="M7" t="n">
        <v>0</v>
      </c>
      <c r="N7" t="n">
        <v>0</v>
      </c>
      <c r="O7" t="inlineStr">
        <is>
          <t>محسن مزجی، شیما قرایی، علی بیطرف، حجت مشاوره، امیرعلی صابر، علی محرابی، جواد مرادی، آرزو ملکی</t>
        </is>
      </c>
    </row>
    <row r="8">
      <c r="A8">
        <f>HYPERLINK("https://www.tiwall.com//p/nausia3","تهوع")</f>
        <v/>
      </c>
      <c r="B8" t="n">
        <v>90</v>
      </c>
      <c r="C8" t="inlineStr">
        <is>
          <t>موسسه هنر معاصر ترشیز - کاشمر</t>
        </is>
      </c>
      <c r="D8" t="inlineStr">
        <is>
          <t>19:00:00</t>
        </is>
      </c>
      <c r="E8" t="inlineStr">
        <is>
          <t>01:00:00</t>
        </is>
      </c>
      <c r="F8" t="inlineStr">
        <is>
          <t>1402-02-22</t>
        </is>
      </c>
      <c r="G8" t="inlineStr">
        <is>
          <t>کاشمر</t>
        </is>
      </c>
      <c r="H8" t="inlineStr">
        <is>
          <t>نامعلوم</t>
        </is>
      </c>
      <c r="I8" t="inlineStr">
        <is>
          <t>بزرگسال</t>
        </is>
      </c>
      <c r="J8" t="inlineStr">
        <is>
          <t>دانشجویی, فیزیکال, خانوادگی</t>
        </is>
      </c>
      <c r="K8" t="inlineStr">
        <is>
          <t>محمدجواد برادران خاکسار</t>
        </is>
      </c>
      <c r="L8" t="inlineStr">
        <is>
          <t>محمدجواد برادران خاکسار، احسان عاقل</t>
        </is>
      </c>
      <c r="M8" t="n">
        <v>0</v>
      </c>
      <c r="N8" t="n">
        <v>0</v>
      </c>
      <c r="O8" t="inlineStr">
        <is>
          <t>محمد احمدزاده، ملیکا مهدوی زاده، ساغر آزاد، مونا صفری، ستایش رحمانی، محمدجواد امیری، الیاس جنگی، آرزو جابری، آیلا عشقی، علی خطائیان</t>
        </is>
      </c>
    </row>
    <row r="9">
      <c r="A9">
        <f>HYPERLINK("https://www.tiwall.com//p/tagh.tough","چیزهایی که در شب تق و توق می کنند")</f>
        <v/>
      </c>
      <c r="B9" t="n">
        <v>25</v>
      </c>
      <c r="C9" t="inlineStr">
        <is>
          <t>پلاتو روایت - دانشکده هنر دانشگاه دامغان</t>
        </is>
      </c>
      <c r="D9" t="inlineStr">
        <is>
          <t>12:00:00</t>
        </is>
      </c>
      <c r="E9" t="inlineStr">
        <is>
          <t>00:30:00</t>
        </is>
      </c>
      <c r="F9" t="inlineStr">
        <is>
          <t>1402-03-08</t>
        </is>
      </c>
      <c r="G9" t="inlineStr">
        <is>
          <t>دامغان</t>
        </is>
      </c>
      <c r="H9" t="inlineStr">
        <is>
          <t>تلفیقی</t>
        </is>
      </c>
      <c r="I9" t="inlineStr">
        <is>
          <t>بزرگسال</t>
        </is>
      </c>
      <c r="J9" t="inlineStr">
        <is>
          <t>دانشجویی, صحنهای, بزرگسال</t>
        </is>
      </c>
      <c r="K9" t="inlineStr">
        <is>
          <t>امیر رضا مخولی</t>
        </is>
      </c>
      <c r="L9" t="inlineStr">
        <is>
          <t>دان نیگرو</t>
        </is>
      </c>
      <c r="M9" t="n">
        <v>0</v>
      </c>
      <c r="N9" t="n">
        <v>0</v>
      </c>
      <c r="O9" t="inlineStr">
        <is>
          <t>رضا طاهری سروتمین، نیلوفر سعیدی، کیمیا شریفی، آبان عباسی، متین غنی زاده، امیررضا مخولی</t>
        </is>
      </c>
    </row>
    <row r="10">
      <c r="A10">
        <f>HYPERLINK("https://www.tiwall.com//p/khoroszari11","خروس زری پیرهن پری")</f>
        <v/>
      </c>
      <c r="B10" t="n">
        <v>40</v>
      </c>
      <c r="C10" t="inlineStr">
        <is>
          <t>تالار شهید آوینی (خرم آباد)</t>
        </is>
      </c>
      <c r="D10" t="inlineStr">
        <is>
          <t>17:00:00</t>
        </is>
      </c>
      <c r="E10" t="inlineStr">
        <is>
          <t>00:35:00</t>
        </is>
      </c>
      <c r="F10" t="inlineStr">
        <is>
          <t>1402-02-17</t>
        </is>
      </c>
      <c r="G10" t="inlineStr">
        <is>
          <t>خرم آباد</t>
        </is>
      </c>
      <c r="H10" t="inlineStr">
        <is>
          <t>کمدی</t>
        </is>
      </c>
      <c r="I10" t="inlineStr">
        <is>
          <t>بزرگسال</t>
        </is>
      </c>
      <c r="J10" t="inlineStr">
        <is>
          <t>کودک و نوجوان</t>
        </is>
      </c>
      <c r="K10" t="inlineStr">
        <is>
          <t>عزت درگاهی</t>
        </is>
      </c>
      <c r="L10" t="inlineStr">
        <is>
          <t>احمد شاملو</t>
        </is>
      </c>
      <c r="M10" t="n">
        <v>0</v>
      </c>
      <c r="N10" t="n">
        <v>0</v>
      </c>
      <c r="O10" t="inlineStr">
        <is>
          <t>فاطمه مرادی، سید علی حسینی، زینب صدوقیان، امیررضا بهزادی نیا، آتنا درویش، سیده لیلا موسوی، سارینا اسکینی، محمد مهدی مقدم، اهورا درگاهی</t>
        </is>
      </c>
    </row>
    <row r="11">
      <c r="A11">
        <f>HYPERLINK("https://www.tiwall.com//p/man.romeo.man.juliet","من رومئو، من ژولیت")</f>
        <v/>
      </c>
      <c r="B11" t="n">
        <v>50</v>
      </c>
      <c r="C11" t="inlineStr">
        <is>
          <t>موسسه فرهنگی هنری همای سعادت</t>
        </is>
      </c>
      <c r="D11" t="inlineStr">
        <is>
          <t>20:00:00</t>
        </is>
      </c>
      <c r="E11" t="inlineStr">
        <is>
          <t>00:40:00</t>
        </is>
      </c>
      <c r="F11" t="inlineStr">
        <is>
          <t>1402-02-29</t>
        </is>
      </c>
      <c r="G11" t="inlineStr">
        <is>
          <t>تهران</t>
        </is>
      </c>
      <c r="H11" t="inlineStr">
        <is>
          <t>رئالیسم جادویی</t>
        </is>
      </c>
      <c r="I11" t="inlineStr">
        <is>
          <t>بزرگسال</t>
        </is>
      </c>
      <c r="J11" t="inlineStr">
        <is>
          <t>خانوادگی</t>
        </is>
      </c>
      <c r="K11" t="inlineStr">
        <is>
          <t>نیما نعمتی زاده</t>
        </is>
      </c>
      <c r="L11" t="inlineStr">
        <is>
          <t>نامعلوم</t>
        </is>
      </c>
      <c r="M11" t="n">
        <v>0</v>
      </c>
      <c r="N11" t="n">
        <v>0</v>
      </c>
      <c r="O11" t="inlineStr">
        <is>
          <t>(به ترتیب سن) مهدی مروی، فائزه ایمانی، امید پوشی، مهدی مهدوی، فرحان سلیم خانی، سما جعفری، فاطمه مروی، دینا غلامی، کیان محضری</t>
        </is>
      </c>
    </row>
    <row r="12">
      <c r="A12">
        <f>HYPERLINK("https://www.tiwall.com//p/tanhaei4","تنهایی")</f>
        <v/>
      </c>
      <c r="B12" t="n">
        <v>100</v>
      </c>
      <c r="C12" t="inlineStr">
        <is>
          <t>سالن نمایش اصفهان</t>
        </is>
      </c>
      <c r="D12" t="inlineStr">
        <is>
          <t>18:30:00</t>
        </is>
      </c>
      <c r="E12" t="inlineStr">
        <is>
          <t>00:55:00</t>
        </is>
      </c>
      <c r="F12" t="inlineStr">
        <is>
          <t>1402-04-23</t>
        </is>
      </c>
      <c r="G12" t="inlineStr">
        <is>
          <t>اصفهان</t>
        </is>
      </c>
      <c r="H12" t="inlineStr">
        <is>
          <t>درام</t>
        </is>
      </c>
      <c r="I12" t="inlineStr">
        <is>
          <t>بزرگسال</t>
        </is>
      </c>
      <c r="J12" t="inlineStr">
        <is>
          <t>صحنهای</t>
        </is>
      </c>
      <c r="K12" t="inlineStr">
        <is>
          <t>عرفان خالقی</t>
        </is>
      </c>
      <c r="L12" t="inlineStr">
        <is>
          <t>نامعلوم</t>
        </is>
      </c>
      <c r="M12" t="n">
        <v>0</v>
      </c>
      <c r="N12" t="n">
        <v>0</v>
      </c>
      <c r="O12" t="inlineStr">
        <is>
          <t>(اجراگران) آرزو فتحی، آرام شمس، عرفان خالقی، علی نوروزی، السا کیمیایی، سارا اشتیاقی، عسل فشانی، سیدعلی حسینی، مینا قوچانی</t>
        </is>
      </c>
    </row>
    <row r="13">
      <c r="A13">
        <f>HYPERLINK("https://www.tiwall.com//p/roheh.sag","روح سگ زوزه میکشد")</f>
        <v/>
      </c>
      <c r="B13" t="n">
        <v>60</v>
      </c>
      <c r="C13" t="inlineStr">
        <is>
          <t>خانه نمایش دا - سالن شماره ۲</t>
        </is>
      </c>
      <c r="D13" t="inlineStr">
        <is>
          <t>19:00:00</t>
        </is>
      </c>
      <c r="E13" t="inlineStr">
        <is>
          <t>00:50:00</t>
        </is>
      </c>
      <c r="F13" t="inlineStr">
        <is>
          <t>1402-02-20</t>
        </is>
      </c>
      <c r="G13" t="inlineStr">
        <is>
          <t>تهران</t>
        </is>
      </c>
      <c r="H13" t="inlineStr">
        <is>
          <t>اجتماعی, سورئال</t>
        </is>
      </c>
      <c r="I13" t="inlineStr">
        <is>
          <t>بزرگسال</t>
        </is>
      </c>
      <c r="J13" t="inlineStr"/>
      <c r="K13" t="inlineStr">
        <is>
          <t>محمدرضا رضایی نسب</t>
        </is>
      </c>
      <c r="L13" t="inlineStr">
        <is>
          <t>کمیل خطیب</t>
        </is>
      </c>
      <c r="M13" t="n">
        <v>0</v>
      </c>
      <c r="N13" t="n">
        <v>0</v>
      </c>
      <c r="O13" t="inlineStr">
        <is>
          <t>شقایق به دینیان، سید امیرمحمد حسینی، محمدرضا رضایی نسب</t>
        </is>
      </c>
    </row>
    <row r="14">
      <c r="A14">
        <f>HYPERLINK("https://www.tiwall.com//p/masih.kosht","چه کسی مسیح را کشت؟")</f>
        <v/>
      </c>
      <c r="B14" t="n">
        <v>60</v>
      </c>
      <c r="C14" t="inlineStr">
        <is>
          <t>مجموعه تئاتر شهر کرمان</t>
        </is>
      </c>
      <c r="D14" t="inlineStr">
        <is>
          <t>19:15:00</t>
        </is>
      </c>
      <c r="E14" t="inlineStr">
        <is>
          <t>01:00:00</t>
        </is>
      </c>
      <c r="F14" t="inlineStr">
        <is>
          <t>1402-04-27</t>
        </is>
      </c>
      <c r="G14" t="inlineStr">
        <is>
          <t>کرمان</t>
        </is>
      </c>
      <c r="H14" t="inlineStr">
        <is>
          <t>نامعلوم</t>
        </is>
      </c>
      <c r="I14" t="inlineStr">
        <is>
          <t>بزرگسال</t>
        </is>
      </c>
      <c r="J14" t="inlineStr">
        <is>
          <t>فیزیکال</t>
        </is>
      </c>
      <c r="K14" t="inlineStr">
        <is>
          <t>پوریا قلی پور</t>
        </is>
      </c>
      <c r="L14" t="inlineStr">
        <is>
          <t>پوریا قلی پور</t>
        </is>
      </c>
      <c r="M14" t="n">
        <v>4.4</v>
      </c>
      <c r="N14" t="n">
        <v>23</v>
      </c>
      <c r="O14" t="inlineStr">
        <is>
          <t>محمدحسین محمودشاهی، حسام الدین ایرانمنش، سیدامید عطایی، غزل نژاد سجادی، سالار محمد حسین پور، دینا سهرابی، آزاده امرالهی، ساجده عرب پور، فرناز زندپور، فرزاد آقایی افشار، عارفه جلالی، هانیه یزدپور، مهشید فانی ملکی، سحر حسن زاده، فاطمه تقی زاده، با معرفی آرمین سیاح</t>
        </is>
      </c>
    </row>
    <row r="15">
      <c r="A15">
        <f>HYPERLINK("https://www.tiwall.com//p/dariran2","نمایش در ایران")</f>
        <v/>
      </c>
      <c r="B15" t="n">
        <v>120</v>
      </c>
      <c r="C15" t="inlineStr">
        <is>
          <t>تالار حافظ</t>
        </is>
      </c>
      <c r="D15" t="inlineStr">
        <is>
          <t>19:30:00</t>
        </is>
      </c>
      <c r="E15" t="inlineStr">
        <is>
          <t>01:25:00</t>
        </is>
      </c>
      <c r="F15" t="inlineStr">
        <is>
          <t>1402-02-21</t>
        </is>
      </c>
      <c r="G15" t="inlineStr">
        <is>
          <t>تهران</t>
        </is>
      </c>
      <c r="H15" t="inlineStr">
        <is>
          <t>تلفیقی</t>
        </is>
      </c>
      <c r="I15" t="inlineStr">
        <is>
          <t>بزرگسال</t>
        </is>
      </c>
      <c r="J15" t="inlineStr">
        <is>
          <t>خانوادگی, دانشجویی, صحنهای</t>
        </is>
      </c>
      <c r="K15" t="inlineStr">
        <is>
          <t>میرعلیرضا دریابیگی</t>
        </is>
      </c>
      <c r="L15" t="inlineStr">
        <is>
          <t>نامعلوم</t>
        </is>
      </c>
      <c r="M15" t="n">
        <v>4.2</v>
      </c>
      <c r="N15" t="n">
        <v>48</v>
      </c>
      <c r="O15" t="inlineStr">
        <is>
          <t>(بازیسازان به ترتیب حروف الفبا) محمدرضا باهوش، امیرحسین بختیاری، تینا بخشی، شاهد پیوند، نیما ثبوتی، هدیه جدیدی، ریحانه چزانی، رضا خانی، امیرحسین رضایی، سما سعادت، آرامه سلطانیه، ظفر سهرابی نیا، ندا شاملو، مهیار شاهی، فهیمه شایانفر، صالح عابدی، علی عزیزی، امیرحسین فارسی، شهراد قدیری، علیرضا (نیما) قربان زاده، علیرضا قیاسوند، شادن گلزار، دنیا محمدی، بهراد محمدی، غزاله مشعشعی، بهاره مصحفی، سارا مقدم، مهدی ملکی، فرهاد نجاریان، تامارا یکتا، اکبر یکتا، میرعلیرضا دریابیگی</t>
        </is>
      </c>
    </row>
    <row r="16">
      <c r="A16">
        <f>HYPERLINK("https://www.tiwall.com//p/labrador","لابرادور")</f>
        <v/>
      </c>
      <c r="B16" t="n">
        <v>50</v>
      </c>
      <c r="C16" t="inlineStr">
        <is>
          <t>مجتمع فرهنگی هنری اسرار - پلاتو امیرشاهی - سبزوار</t>
        </is>
      </c>
      <c r="D16" t="inlineStr">
        <is>
          <t>20:00:00</t>
        </is>
      </c>
      <c r="E16" t="inlineStr">
        <is>
          <t>00:50:00</t>
        </is>
      </c>
      <c r="F16" t="inlineStr">
        <is>
          <t>1402-04-26</t>
        </is>
      </c>
      <c r="G16" t="inlineStr">
        <is>
          <t>سبزوار</t>
        </is>
      </c>
      <c r="H16" t="inlineStr">
        <is>
          <t>نامعلوم</t>
        </is>
      </c>
      <c r="I16" t="inlineStr">
        <is>
          <t>بزرگسال</t>
        </is>
      </c>
      <c r="J16" t="inlineStr"/>
      <c r="K16" t="inlineStr">
        <is>
          <t>مصطفی عامری</t>
        </is>
      </c>
      <c r="L16" t="inlineStr">
        <is>
          <t>مصطفی عامری</t>
        </is>
      </c>
      <c r="M16" t="n">
        <v>0</v>
      </c>
      <c r="N16" t="n">
        <v>0</v>
      </c>
      <c r="O16" t="inlineStr">
        <is>
          <t>مصطفی عامری</t>
        </is>
      </c>
    </row>
    <row r="17">
      <c r="A17">
        <f>HYPERLINK("https://www.tiwall.com//p/artist","آرتیست")</f>
        <v/>
      </c>
      <c r="B17" t="n">
        <v>100</v>
      </c>
      <c r="C17" t="inlineStr">
        <is>
          <t>خانه نمایش دا - سالن شماره ۱</t>
        </is>
      </c>
      <c r="D17" t="inlineStr">
        <is>
          <t>19:00:00</t>
        </is>
      </c>
      <c r="E17" t="inlineStr">
        <is>
          <t>01:00:00</t>
        </is>
      </c>
      <c r="F17" t="inlineStr">
        <is>
          <t>1402-03-19</t>
        </is>
      </c>
      <c r="G17" t="inlineStr">
        <is>
          <t>تهران</t>
        </is>
      </c>
      <c r="H17" t="inlineStr">
        <is>
          <t>رئال, کمدی</t>
        </is>
      </c>
      <c r="I17" t="inlineStr">
        <is>
          <t>بزرگسال</t>
        </is>
      </c>
      <c r="J17" t="inlineStr"/>
      <c r="K17" t="inlineStr">
        <is>
          <t>محمد قربانی</t>
        </is>
      </c>
      <c r="L17" t="inlineStr">
        <is>
          <t>محمد قربانی</t>
        </is>
      </c>
      <c r="M17" t="n">
        <v>4.2</v>
      </c>
      <c r="N17" t="n">
        <v>28</v>
      </c>
      <c r="O17" t="inlineStr">
        <is>
          <t>(به ترتیب حروف الفبا) آیناز ایقانی، امیر بابازاده، ثمین جدی، سحر حاجیلو، مهدیه خلج، علی شعفی، مونا صحراگرد، شهریار فعلی، مهرداد فاضلی، محمد قربانی، محمدامین محمدلو، ارسلان نصیرآبادی، حسین نیروفری، شکوفه نوشادی</t>
        </is>
      </c>
    </row>
    <row r="18">
      <c r="A18">
        <f>HYPERLINK("https://www.tiwall.com//p/marziyejan","مرضیه جان")</f>
        <v/>
      </c>
      <c r="B18" t="n">
        <v>90</v>
      </c>
      <c r="C18" t="inlineStr">
        <is>
          <t>عمارت نوفللوشاتو</t>
        </is>
      </c>
      <c r="D18" t="inlineStr">
        <is>
          <t>18:00:00</t>
        </is>
      </c>
      <c r="E18" t="inlineStr">
        <is>
          <t>01:00:00</t>
        </is>
      </c>
      <c r="F18" t="inlineStr">
        <is>
          <t>1402-04-16</t>
        </is>
      </c>
      <c r="G18" t="inlineStr">
        <is>
          <t>تهران</t>
        </is>
      </c>
      <c r="H18" t="inlineStr">
        <is>
          <t>نامعلوم</t>
        </is>
      </c>
      <c r="I18" t="inlineStr">
        <is>
          <t>بزرگسال</t>
        </is>
      </c>
      <c r="J18" t="inlineStr">
        <is>
          <t>خانوادگی, بزرگسال</t>
        </is>
      </c>
      <c r="K18" t="inlineStr">
        <is>
          <t>محمد پیغمبری</t>
        </is>
      </c>
      <c r="L18" t="inlineStr">
        <is>
          <t>مهدی ضیاچمنی</t>
        </is>
      </c>
      <c r="M18" t="n">
        <v>4.2</v>
      </c>
      <c r="N18" t="n">
        <v>10</v>
      </c>
      <c r="O18" t="inlineStr">
        <is>
          <t>امیرحسین رحیمی، سپیده موسوی، مهسا آبیز</t>
        </is>
      </c>
    </row>
    <row r="19">
      <c r="A19">
        <f>HYPERLINK("https://www.tiwall.com//p/helpouk","هِلِ پوک")</f>
        <v/>
      </c>
      <c r="B19" t="inlineStr">
        <is>
          <t>نامعلوم</t>
        </is>
      </c>
      <c r="C19" t="inlineStr">
        <is>
          <t>خانه هنرمندان ایران- سالن استاد انتظامی</t>
        </is>
      </c>
      <c r="D19" t="inlineStr">
        <is>
          <t>21:00:00</t>
        </is>
      </c>
      <c r="E19" t="inlineStr">
        <is>
          <t>01:15:00</t>
        </is>
      </c>
      <c r="F19" t="inlineStr">
        <is>
          <t>1402-05-27</t>
        </is>
      </c>
      <c r="G19" t="inlineStr">
        <is>
          <t>تهران</t>
        </is>
      </c>
      <c r="H19" t="inlineStr">
        <is>
          <t>تلفیقی</t>
        </is>
      </c>
      <c r="I19" t="inlineStr">
        <is>
          <t>بزرگسال</t>
        </is>
      </c>
      <c r="J19" t="inlineStr"/>
      <c r="K19" t="inlineStr">
        <is>
          <t>محمدرضا عطایی فر</t>
        </is>
      </c>
      <c r="L19" t="inlineStr">
        <is>
          <t>محمدرضا عطایی فر</t>
        </is>
      </c>
      <c r="M19" t="n">
        <v>0</v>
      </c>
      <c r="N19" t="n">
        <v>0</v>
      </c>
      <c r="O19" t="inlineStr">
        <is>
          <t>نامعلوم</t>
        </is>
      </c>
    </row>
    <row r="20">
      <c r="A20">
        <f>HYPERLINK("https://www.tiwall.com//p/house.bernarda.alba11","خانه برناردا آلبا")</f>
        <v/>
      </c>
      <c r="B20" t="n">
        <v>150</v>
      </c>
      <c r="C20" t="inlineStr">
        <is>
          <t>برج آزادی - سالن اصلی</t>
        </is>
      </c>
      <c r="D20" t="inlineStr">
        <is>
          <t>19:00:00</t>
        </is>
      </c>
      <c r="E20" t="inlineStr">
        <is>
          <t>01:30:00</t>
        </is>
      </c>
      <c r="F20" t="inlineStr">
        <is>
          <t>1402-04-14</t>
        </is>
      </c>
      <c r="G20" t="inlineStr">
        <is>
          <t>تهران</t>
        </is>
      </c>
      <c r="H20" t="inlineStr">
        <is>
          <t>اکسپرسیونیسم, ماجراجویانه, فیزیکال-تئاتر, مدرن, تلفیقی</t>
        </is>
      </c>
      <c r="I20" t="inlineStr">
        <is>
          <t>بزرگسال</t>
        </is>
      </c>
      <c r="J20" t="inlineStr">
        <is>
          <t>خانوادگی, فیزیکال</t>
        </is>
      </c>
      <c r="K20" t="inlineStr">
        <is>
          <t>دانیال اربابی</t>
        </is>
      </c>
      <c r="L20" t="inlineStr">
        <is>
          <t>فدریکو گارسیا لورکا</t>
        </is>
      </c>
      <c r="M20" t="n">
        <v>4.3</v>
      </c>
      <c r="N20" t="n">
        <v>53</v>
      </c>
      <c r="O20" t="inlineStr">
        <is>
          <t>(به ترتیب حروف الفبا) آیدا آقاخانی، لیلا آقاسی، پریسا تشکری بهشتی، مژده خدابنده، سحر خیرالله، نیلوفر ذوالفقاری، پرنیا سراج، ساینا سماک، مینا محب زاده، پریسا منفرد، آتنا نورانی و کسری هدایت نیا</t>
        </is>
      </c>
    </row>
    <row r="21">
      <c r="A21">
        <f>HYPERLINK("https://www.tiwall.com//p/aghabalakhan","آقابالاخان")</f>
        <v/>
      </c>
      <c r="B21" t="n">
        <v>80</v>
      </c>
      <c r="C21" t="inlineStr">
        <is>
          <t>سالن شرف الدین علی یزدی</t>
        </is>
      </c>
      <c r="D21" t="inlineStr">
        <is>
          <t>19:00:00</t>
        </is>
      </c>
      <c r="E21" t="inlineStr">
        <is>
          <t>01:20:00</t>
        </is>
      </c>
      <c r="F21" t="inlineStr">
        <is>
          <t>1401-12-12</t>
        </is>
      </c>
      <c r="G21" t="inlineStr">
        <is>
          <t>یزد</t>
        </is>
      </c>
      <c r="H21" t="inlineStr">
        <is>
          <t>تاریخی, کمدی</t>
        </is>
      </c>
      <c r="I21" t="inlineStr">
        <is>
          <t>بزرگسال</t>
        </is>
      </c>
      <c r="J21" t="inlineStr">
        <is>
          <t>دانشجویی, خانوادگی, بزرگسال, صحنهای</t>
        </is>
      </c>
      <c r="K21" t="inlineStr">
        <is>
          <t>بهناز کبیری شاه آباد</t>
        </is>
      </c>
      <c r="L21" t="inlineStr">
        <is>
          <t>حمید ابراهیم نژاد</t>
        </is>
      </c>
      <c r="M21" t="n">
        <v>0</v>
      </c>
      <c r="N21" t="n">
        <v>0</v>
      </c>
      <c r="O21" t="inlineStr">
        <is>
          <t>عباس واعظیان، حمیدرضا قربانیان، علی بنائی، پارسا درخشش، پدرام غلام نجفی، وحید ابویی، مهدیه ضیاء، سوگل زارعی، محیا سادات حسینی</t>
        </is>
      </c>
    </row>
    <row r="22">
      <c r="A22">
        <f>HYPERLINK("https://www.tiwall.com//p/ayeneh","آینه")</f>
        <v/>
      </c>
      <c r="B22" t="n">
        <v>50</v>
      </c>
      <c r="C22" t="inlineStr">
        <is>
          <t>مجتمع فرهنگی و هنری ارومیه - تالار شمس</t>
        </is>
      </c>
      <c r="D22" t="inlineStr">
        <is>
          <t>19:00:00</t>
        </is>
      </c>
      <c r="E22" t="inlineStr">
        <is>
          <t>00:35:00</t>
        </is>
      </c>
      <c r="F22" t="inlineStr">
        <is>
          <t>1402-02-30</t>
        </is>
      </c>
      <c r="G22" t="inlineStr">
        <is>
          <t>ارومیه</t>
        </is>
      </c>
      <c r="H22" t="inlineStr">
        <is>
          <t>نامعلوم</t>
        </is>
      </c>
      <c r="I22" t="inlineStr">
        <is>
          <t>بزرگسال</t>
        </is>
      </c>
      <c r="J22" t="inlineStr"/>
      <c r="K22" t="inlineStr">
        <is>
          <t>شاهین عبدالله زاده</t>
        </is>
      </c>
      <c r="L22" t="inlineStr">
        <is>
          <t>نامعلوم</t>
        </is>
      </c>
      <c r="M22" t="n">
        <v>0</v>
      </c>
      <c r="N22" t="n">
        <v>0</v>
      </c>
      <c r="O22" t="inlineStr">
        <is>
          <t>مبین محمدزاده، ابوالفضل هاشمی، محمدامین رهنما، سام شیرزاد، عرفان همتی، سینا بی جوهر</t>
        </is>
      </c>
    </row>
    <row r="23">
      <c r="A23">
        <f>HYPERLINK("https://www.tiwall.com//p/panjereh.baz","اینجا پنجرهای باز مانده است")</f>
        <v/>
      </c>
      <c r="B23" t="n">
        <v>150</v>
      </c>
      <c r="C23" t="inlineStr">
        <is>
          <t>ایرانشهر - سالن استاد سمندریان</t>
        </is>
      </c>
      <c r="D23" t="inlineStr">
        <is>
          <t>21:15:00</t>
        </is>
      </c>
      <c r="E23" t="inlineStr">
        <is>
          <t>01:15:00</t>
        </is>
      </c>
      <c r="F23" t="inlineStr">
        <is>
          <t>1402-04-08</t>
        </is>
      </c>
      <c r="G23" t="inlineStr">
        <is>
          <t>تهران</t>
        </is>
      </c>
      <c r="H23" t="inlineStr">
        <is>
          <t>نامعلوم</t>
        </is>
      </c>
      <c r="I23" t="inlineStr">
        <is>
          <t>بزرگسال</t>
        </is>
      </c>
      <c r="J23" t="inlineStr">
        <is>
          <t>صحنهای</t>
        </is>
      </c>
      <c r="K23" t="inlineStr">
        <is>
          <t>ندا شاهرخی، یاسمن خواجه ای</t>
        </is>
      </c>
      <c r="L23" t="inlineStr">
        <is>
          <t>ندا شاهرخی، یاسمن خواجه ای</t>
        </is>
      </c>
      <c r="M23" t="n">
        <v>4</v>
      </c>
      <c r="N23" t="n">
        <v>89</v>
      </c>
      <c r="O23" t="inlineStr">
        <is>
          <t>سعید چنگیزیان (در نقش هنگامه)، مرتضی یونس زاده (در نقش سعید)</t>
        </is>
      </c>
    </row>
    <row r="24">
      <c r="A24">
        <f>HYPERLINK("https://www.tiwall.com//p/otolsoron4","اتول سورون طهران الف ۱")</f>
        <v/>
      </c>
      <c r="B24" t="n">
        <v>150</v>
      </c>
      <c r="C24" t="inlineStr">
        <is>
          <t>ایرانشهر - سالن استاد ناظرزاده کرمانی</t>
        </is>
      </c>
      <c r="D24" t="inlineStr">
        <is>
          <t>18:45:00</t>
        </is>
      </c>
      <c r="E24" t="inlineStr">
        <is>
          <t>01:30:00</t>
        </is>
      </c>
      <c r="F24" t="inlineStr">
        <is>
          <t>1402-04-09</t>
        </is>
      </c>
      <c r="G24" t="inlineStr">
        <is>
          <t>تهران</t>
        </is>
      </c>
      <c r="H24" t="inlineStr">
        <is>
          <t>کمدی, تلفیقی, تاریخی</t>
        </is>
      </c>
      <c r="I24" t="inlineStr">
        <is>
          <t>بزرگسال</t>
        </is>
      </c>
      <c r="J24" t="inlineStr">
        <is>
          <t>خانوادگی, بزرگسال</t>
        </is>
      </c>
      <c r="K24" t="inlineStr">
        <is>
          <t>شهروز دل افکار</t>
        </is>
      </c>
      <c r="L24" t="inlineStr">
        <is>
          <t>باقر سروش</t>
        </is>
      </c>
      <c r="M24" t="n">
        <v>3.9</v>
      </c>
      <c r="N24" t="n">
        <v>118</v>
      </c>
      <c r="O24" t="inlineStr">
        <is>
          <t>شهروز دل افکار، سحر عبدالملکی
رضا جهانگیری، سعید اعتمادی، هومان زمانی، علیرضا نوحه، فرحان شجاعی، محمدحسین بیات، عرشیا چاکرالحسینی، علیرضا خراسانی، سودا باآبرو، ماهان زارعی، سمانه رستمی، آتنا نیکنام، تینا اسدی، علی عرب، پانیذ نصیری، هادی رهبری، حسن توکلی، نازنین افضلی، شیوا جگروند، سارا مهین ترابی، پارسا معانی، معصومه اسمی، مهسا قلی زاده</t>
        </is>
      </c>
    </row>
    <row r="25">
      <c r="A25">
        <f>HYPERLINK("https://www.tiwall.com//p/gosheh.dayereh","یه گوشه از دایره")</f>
        <v/>
      </c>
      <c r="B25" t="n">
        <v>90</v>
      </c>
      <c r="C25" t="inlineStr">
        <is>
          <t>عمارت ارغوان - سالن دو</t>
        </is>
      </c>
      <c r="D25" t="inlineStr">
        <is>
          <t>21:00:00</t>
        </is>
      </c>
      <c r="E25" t="inlineStr">
        <is>
          <t>01:10:00</t>
        </is>
      </c>
      <c r="F25" t="inlineStr">
        <is>
          <t>1402-05-03</t>
        </is>
      </c>
      <c r="G25" t="inlineStr">
        <is>
          <t>تهران</t>
        </is>
      </c>
      <c r="H25" t="inlineStr">
        <is>
          <t>درام, کمدی, رئالیسم جادویی</t>
        </is>
      </c>
      <c r="I25" t="inlineStr">
        <is>
          <t>بزرگسال</t>
        </is>
      </c>
      <c r="J25" t="inlineStr">
        <is>
          <t>خانوادگی, بزرگسال, صحنهای</t>
        </is>
      </c>
      <c r="K25" t="inlineStr">
        <is>
          <t>حسین حیاتی</t>
        </is>
      </c>
      <c r="L25" t="inlineStr">
        <is>
          <t>حسین حیاتی</t>
        </is>
      </c>
      <c r="M25" t="n">
        <v>3.9</v>
      </c>
      <c r="N25" t="n">
        <v>10</v>
      </c>
      <c r="O25" t="inlineStr">
        <is>
          <t>بهاره رهنما، نوید محسنیان، مهدی افراسته، سهند برادران، کاوه اکبری، محسن جعفری، کاوه ماکوئی، مهتاب نورزاده، مهدی اشرافی</t>
        </is>
      </c>
    </row>
    <row r="26">
      <c r="A26">
        <f>HYPERLINK("https://www.tiwall.com//p/nohsalosemah4","دقیقا ۹ سال و ۳ ماه و ۲۰ روز پیش کجا بودی...؟")</f>
        <v/>
      </c>
      <c r="B26" t="n">
        <v>79</v>
      </c>
      <c r="C26" t="inlineStr">
        <is>
          <t>تماشاخانه ملک</t>
        </is>
      </c>
      <c r="D26" t="inlineStr">
        <is>
          <t>18:30:00</t>
        </is>
      </c>
      <c r="E26" t="inlineStr">
        <is>
          <t>01:00:00</t>
        </is>
      </c>
      <c r="F26" t="inlineStr">
        <is>
          <t>1402-03-19</t>
        </is>
      </c>
      <c r="G26" t="inlineStr">
        <is>
          <t>تهران</t>
        </is>
      </c>
      <c r="H26" t="inlineStr">
        <is>
          <t>روانشناسی</t>
        </is>
      </c>
      <c r="I26" t="inlineStr">
        <is>
          <t>بزرگسال</t>
        </is>
      </c>
      <c r="J26" t="inlineStr">
        <is>
          <t>بزرگسال</t>
        </is>
      </c>
      <c r="K26" t="inlineStr">
        <is>
          <t>سید فرشاد هاشمی</t>
        </is>
      </c>
      <c r="L26" t="inlineStr">
        <is>
          <t>سید فرشاد هاشمی</t>
        </is>
      </c>
      <c r="M26" t="n">
        <v>4.2</v>
      </c>
      <c r="N26" t="n">
        <v>73</v>
      </c>
      <c r="O26" t="inlineStr">
        <is>
          <t>سید فرشاد هاشمی</t>
        </is>
      </c>
    </row>
    <row r="27">
      <c r="A27">
        <f>HYPERLINK("https://www.tiwall.com//p/siah.ghazal","سیاه و غزال")</f>
        <v/>
      </c>
      <c r="B27" t="n">
        <v>60</v>
      </c>
      <c r="C27" t="inlineStr">
        <is>
          <t>تماشاخانه سنگلج</t>
        </is>
      </c>
      <c r="D27" t="inlineStr">
        <is>
          <t>19:00:00</t>
        </is>
      </c>
      <c r="E27" t="inlineStr">
        <is>
          <t>01:15:00</t>
        </is>
      </c>
      <c r="F27" t="inlineStr">
        <is>
          <t>1401-12-26</t>
        </is>
      </c>
      <c r="G27" t="inlineStr">
        <is>
          <t>تهران</t>
        </is>
      </c>
      <c r="H27" t="inlineStr">
        <is>
          <t>کمدی, عاشقانه, فلسفی</t>
        </is>
      </c>
      <c r="I27" t="inlineStr">
        <is>
          <t>بزرگسال</t>
        </is>
      </c>
      <c r="J27" t="inlineStr">
        <is>
          <t>صحنهای, بزرگسال, چند رسانهای</t>
        </is>
      </c>
      <c r="K27" t="inlineStr">
        <is>
          <t>شقایق فتحی</t>
        </is>
      </c>
      <c r="L27" t="inlineStr">
        <is>
          <t>ابولفضل حاجی علی خانی</t>
        </is>
      </c>
      <c r="M27" t="n">
        <v>4.5</v>
      </c>
      <c r="N27" t="n">
        <v>14</v>
      </c>
      <c r="O27" t="inlineStr">
        <is>
          <t>اشکان صیاد محلی، امیر حسین رضاپور، یاسر ساغری، روژان ساعدی، آیسان یعقوبی، آیشین دولتدار</t>
        </is>
      </c>
    </row>
    <row r="28">
      <c r="A28">
        <f>HYPERLINK("https://www.tiwall.com//p/lir.bichareh2","مجلس شبیه لیر بیچاره")</f>
        <v/>
      </c>
      <c r="B28" t="n">
        <v>60</v>
      </c>
      <c r="C28" t="inlineStr">
        <is>
          <t>تئاترشهر - کارگاه نمایش</t>
        </is>
      </c>
      <c r="D28" t="inlineStr">
        <is>
          <t>19:00:00</t>
        </is>
      </c>
      <c r="E28" t="inlineStr">
        <is>
          <t>01:10:00</t>
        </is>
      </c>
      <c r="F28" t="inlineStr">
        <is>
          <t>1402-04-02</t>
        </is>
      </c>
      <c r="G28" t="inlineStr">
        <is>
          <t>تهران</t>
        </is>
      </c>
      <c r="H28" t="inlineStr">
        <is>
          <t>سورئال, تلفیقی</t>
        </is>
      </c>
      <c r="I28" t="inlineStr">
        <is>
          <t>بزرگسال</t>
        </is>
      </c>
      <c r="J28" t="inlineStr"/>
      <c r="K28" t="inlineStr">
        <is>
          <t>ملیکا رضی</t>
        </is>
      </c>
      <c r="L28" t="inlineStr">
        <is>
          <t>حسین جمالی</t>
        </is>
      </c>
      <c r="M28" t="n">
        <v>3.7</v>
      </c>
      <c r="N28" t="n">
        <v>42</v>
      </c>
      <c r="O28" t="inlineStr">
        <is>
          <t>(به ترتیب ورود) محسن قصری، پیمان یاقوتی، صفورا کاظم پور، حمیدرضا حسینعلی، سانیا اقایی، یگانه عطار علیایی، کیمیا جهانگیری</t>
        </is>
      </c>
    </row>
    <row r="29">
      <c r="A29">
        <f>HYPERLINK("https://www.tiwall.com//p/hesar2","حصار")</f>
        <v/>
      </c>
      <c r="B29" t="n">
        <v>100</v>
      </c>
      <c r="C29" t="inlineStr">
        <is>
          <t>هنرستان هنرهای زیبا اصفهان</t>
        </is>
      </c>
      <c r="D29" t="inlineStr">
        <is>
          <t>19:30:00</t>
        </is>
      </c>
      <c r="E29" t="inlineStr">
        <is>
          <t>01:10:00</t>
        </is>
      </c>
      <c r="F29" t="inlineStr">
        <is>
          <t>1402-03-21</t>
        </is>
      </c>
      <c r="G29" t="inlineStr">
        <is>
          <t>اصفهان</t>
        </is>
      </c>
      <c r="H29" t="inlineStr">
        <is>
          <t>عاشقانه, درام, هیجان انگیز - دلهرهآور</t>
        </is>
      </c>
      <c r="I29" t="inlineStr">
        <is>
          <t>بزرگسال</t>
        </is>
      </c>
      <c r="J29" t="inlineStr">
        <is>
          <t>صحنهای, خانوادگی, بزرگسال</t>
        </is>
      </c>
      <c r="K29" t="inlineStr">
        <is>
          <t>مجید بدیع زاده</t>
        </is>
      </c>
      <c r="L29" t="inlineStr">
        <is>
          <t>مصطفی فرهادی، مجید بدیع زاده</t>
        </is>
      </c>
      <c r="M29" t="n">
        <v>0</v>
      </c>
      <c r="N29" t="n">
        <v>0</v>
      </c>
      <c r="O29" t="inlineStr">
        <is>
          <t>دانیال الله گانی، محمدرضا میرزایی، مصطفی فرهادی، پریسا کدخدایی، فاطمه بازایی، محمد سعیدی ناشلیل، فرحناز خالویی، سعید کریم زاده، محمد سجاد مهوری، امیر احمدیان، صدرا اولیایی، مهدی معین</t>
        </is>
      </c>
    </row>
    <row r="30">
      <c r="A30">
        <f>HYPERLINK("https://www.tiwall.com//p/samzodaei","سم زدائی")</f>
        <v/>
      </c>
      <c r="B30" t="n">
        <v>70</v>
      </c>
      <c r="C30" t="inlineStr">
        <is>
          <t>تئاتر شهر کرج، سالن استاد فتحعلی بیگی</t>
        </is>
      </c>
      <c r="D30" t="inlineStr">
        <is>
          <t>19:00:00</t>
        </is>
      </c>
      <c r="E30" t="inlineStr">
        <is>
          <t>00:50:00</t>
        </is>
      </c>
      <c r="F30" t="inlineStr">
        <is>
          <t>1402-02-15</t>
        </is>
      </c>
      <c r="G30" t="inlineStr">
        <is>
          <t>کرج</t>
        </is>
      </c>
      <c r="H30" t="inlineStr">
        <is>
          <t>نامعلوم</t>
        </is>
      </c>
      <c r="I30" t="inlineStr">
        <is>
          <t>بزرگسال</t>
        </is>
      </c>
      <c r="J30" t="inlineStr"/>
      <c r="K30" t="inlineStr">
        <is>
          <t>ندا قربانیان</t>
        </is>
      </c>
      <c r="L30" t="inlineStr">
        <is>
          <t>ندا قربانیان</t>
        </is>
      </c>
      <c r="M30" t="n">
        <v>0</v>
      </c>
      <c r="N30" t="n">
        <v>0</v>
      </c>
      <c r="O30" t="inlineStr">
        <is>
          <t>محمود حقیری، رامین ملائی، عبدالرضا یعقوبی، میلاد زعفرانی، مژگان چارانی، حمیدرضا محتشمی، محسن محمدی، نیوشا رضوانی، دنیا نقیبی، فرامرز محمدیان، نازنین فولادی، فاطمه حسینی</t>
        </is>
      </c>
    </row>
    <row r="31">
      <c r="A31">
        <f>HYPERLINK("https://www.tiwall.com//p/ajir.biseda2","آژیر بی صدا")</f>
        <v/>
      </c>
      <c r="B31" t="n">
        <v>25</v>
      </c>
      <c r="C31" t="inlineStr">
        <is>
          <t>پلاتو متن - دانشکده هنر دانشگاه دامغان</t>
        </is>
      </c>
      <c r="D31" t="inlineStr">
        <is>
          <t>17:00:00</t>
        </is>
      </c>
      <c r="E31" t="inlineStr">
        <is>
          <t>00:30:00</t>
        </is>
      </c>
      <c r="F31" t="inlineStr">
        <is>
          <t>1402-03-09</t>
        </is>
      </c>
      <c r="G31" t="inlineStr">
        <is>
          <t>دامغان</t>
        </is>
      </c>
      <c r="H31" t="inlineStr">
        <is>
          <t>تلفیقی</t>
        </is>
      </c>
      <c r="I31" t="inlineStr">
        <is>
          <t>بزرگسال</t>
        </is>
      </c>
      <c r="J31" t="inlineStr">
        <is>
          <t>دانشجویی, صحنهای, بزرگسال</t>
        </is>
      </c>
      <c r="K31" t="inlineStr">
        <is>
          <t>آرش رجبی</t>
        </is>
      </c>
      <c r="L31" t="inlineStr">
        <is>
          <t>جورج سایمون کافمن</t>
        </is>
      </c>
      <c r="M31" t="n">
        <v>0</v>
      </c>
      <c r="N31" t="n">
        <v>0</v>
      </c>
      <c r="O31" t="inlineStr">
        <is>
          <t>رضا غفرانی، رضا هنرمند، شهرام کلانتری، محمدمهدی قهاری، نوید مجتهدی</t>
        </is>
      </c>
    </row>
    <row r="32">
      <c r="A32">
        <f>HYPERLINK("https://www.tiwall.com//p/noghte.virgul","نقطه ویرگول")</f>
        <v/>
      </c>
      <c r="B32" t="n">
        <v>90</v>
      </c>
      <c r="C32" t="inlineStr">
        <is>
          <t>تئاترشهر - سالن قشقایی</t>
        </is>
      </c>
      <c r="D32" t="inlineStr">
        <is>
          <t>18:30:00</t>
        </is>
      </c>
      <c r="E32" t="inlineStr">
        <is>
          <t>00:50:00</t>
        </is>
      </c>
      <c r="F32" t="inlineStr">
        <is>
          <t>1402-04-02</t>
        </is>
      </c>
      <c r="G32" t="inlineStr">
        <is>
          <t>تهران</t>
        </is>
      </c>
      <c r="H32" t="inlineStr">
        <is>
          <t>درام</t>
        </is>
      </c>
      <c r="I32" t="inlineStr">
        <is>
          <t>بزرگسال</t>
        </is>
      </c>
      <c r="J32" t="inlineStr">
        <is>
          <t>بزرگسال, صحنهای</t>
        </is>
      </c>
      <c r="K32" t="inlineStr">
        <is>
          <t>امیر سفیری</t>
        </is>
      </c>
      <c r="L32" t="inlineStr">
        <is>
          <t>دیبا سمن، امیر سفیری</t>
        </is>
      </c>
      <c r="M32" t="n">
        <v>4.1</v>
      </c>
      <c r="N32" t="n">
        <v>8</v>
      </c>
      <c r="O32" t="inlineStr">
        <is>
          <t>دیبا سمن</t>
        </is>
      </c>
    </row>
    <row r="33">
      <c r="A33">
        <f>HYPERLINK("https://www.tiwall.com//p/doorazdastrasatfal6","دور از دسترس اطفال نگهداری شود")</f>
        <v/>
      </c>
      <c r="B33" t="n">
        <v>100</v>
      </c>
      <c r="C33" t="inlineStr">
        <is>
          <t>تماشاخانه اهورا</t>
        </is>
      </c>
      <c r="D33" t="inlineStr">
        <is>
          <t>21:00:00</t>
        </is>
      </c>
      <c r="E33" t="inlineStr">
        <is>
          <t>01:00:00</t>
        </is>
      </c>
      <c r="F33" t="inlineStr">
        <is>
          <t>1402-04-02</t>
        </is>
      </c>
      <c r="G33" t="inlineStr">
        <is>
          <t>تهران</t>
        </is>
      </c>
      <c r="H33" t="inlineStr">
        <is>
          <t>تلفیقی</t>
        </is>
      </c>
      <c r="I33" t="inlineStr">
        <is>
          <t>بزرگسال</t>
        </is>
      </c>
      <c r="J33" t="inlineStr">
        <is>
          <t>بزرگسال</t>
        </is>
      </c>
      <c r="K33" t="inlineStr">
        <is>
          <t>محسن شاهچراغی</t>
        </is>
      </c>
      <c r="L33" t="inlineStr">
        <is>
          <t>فرشته فرشاد، بر اساس طرحی از محمدرضا قلی پور</t>
        </is>
      </c>
      <c r="M33" t="n">
        <v>4.4</v>
      </c>
      <c r="N33" t="n">
        <v>16</v>
      </c>
      <c r="O33" t="inlineStr">
        <is>
          <t>تکتم رسول زاده، سید سعید موسوی، شهریار نیک پیکران، نیلوفر موسوی</t>
        </is>
      </c>
    </row>
    <row r="34">
      <c r="A34">
        <f>HYPERLINK("https://www.tiwall.com//p/chopan","چوپان")</f>
        <v/>
      </c>
      <c r="B34" t="n">
        <v>100</v>
      </c>
      <c r="C34" t="inlineStr">
        <is>
          <t>تماشاخانه اهورا - سالن رزا</t>
        </is>
      </c>
      <c r="D34" t="inlineStr">
        <is>
          <t>19:30:00</t>
        </is>
      </c>
      <c r="E34" t="inlineStr">
        <is>
          <t>01:00:00</t>
        </is>
      </c>
      <c r="F34" t="inlineStr">
        <is>
          <t>1402-03-12</t>
        </is>
      </c>
      <c r="G34" t="inlineStr">
        <is>
          <t>تهران</t>
        </is>
      </c>
      <c r="H34" t="inlineStr">
        <is>
          <t>تلفیقی</t>
        </is>
      </c>
      <c r="I34" t="inlineStr">
        <is>
          <t>بزرگسال</t>
        </is>
      </c>
      <c r="J34" t="inlineStr"/>
      <c r="K34" t="inlineStr">
        <is>
          <t>میثم ترکمند</t>
        </is>
      </c>
      <c r="L34" t="inlineStr">
        <is>
          <t>میثم ترکمند</t>
        </is>
      </c>
      <c r="M34" t="n">
        <v>0</v>
      </c>
      <c r="N34" t="n">
        <v>0</v>
      </c>
      <c r="O34" t="inlineStr">
        <is>
          <t>تورج فرامرزیان، شراره رخام، محمدحسین صفری، مبین رستگار، کیوان عموزاده، محمد عبداللهی، سحر رستمیان، صدیقه مرادی، آیدین شیخ، پرنیان مطلبی، یاسین بهرامی، آرمیتا لطفی، میثم ترکمند</t>
        </is>
      </c>
    </row>
    <row r="35">
      <c r="A35">
        <f>HYPERLINK("https://www.tiwall.com//p/nevisandehmordeast3","نویسنده مرده است")</f>
        <v/>
      </c>
      <c r="B35" t="n">
        <v>110</v>
      </c>
      <c r="C35" t="inlineStr">
        <is>
          <t>ایرانشهر - سالن استاد ناظرزاده کرمانی</t>
        </is>
      </c>
      <c r="D35" t="inlineStr">
        <is>
          <t>19:15:00</t>
        </is>
      </c>
      <c r="E35" t="inlineStr">
        <is>
          <t>01:10:00</t>
        </is>
      </c>
      <c r="F35" t="inlineStr">
        <is>
          <t>1402-05-20</t>
        </is>
      </c>
      <c r="G35" t="inlineStr">
        <is>
          <t>تهران</t>
        </is>
      </c>
      <c r="H35" t="inlineStr">
        <is>
          <t>کمدی</t>
        </is>
      </c>
      <c r="I35" t="inlineStr">
        <is>
          <t>بزرگسال</t>
        </is>
      </c>
      <c r="J35" t="inlineStr">
        <is>
          <t>صحنهای, دانشجویی, بزرگسال, خانوادگی</t>
        </is>
      </c>
      <c r="K35" t="inlineStr">
        <is>
          <t>بهنام شرفی</t>
        </is>
      </c>
      <c r="L35" t="inlineStr">
        <is>
          <t>آرش عباسی</t>
        </is>
      </c>
      <c r="M35" t="n">
        <v>3.7</v>
      </c>
      <c r="N35" t="n">
        <v>47</v>
      </c>
      <c r="O35" t="inlineStr">
        <is>
          <t>یکتا ناصر، بهنام شرفی</t>
        </is>
      </c>
    </row>
    <row r="36">
      <c r="A36">
        <f>HYPERLINK("https://www.tiwall.com//p/barayepedar","مادرانه ای برای پدر")</f>
        <v/>
      </c>
      <c r="B36" t="n">
        <v>100</v>
      </c>
      <c r="C36" t="inlineStr">
        <is>
          <t>تئاتر شهر کرج، سالن استاد فتحعلی بیگی</t>
        </is>
      </c>
      <c r="D36" t="inlineStr">
        <is>
          <t>18:30:00</t>
        </is>
      </c>
      <c r="E36" t="inlineStr">
        <is>
          <t>00:45:00</t>
        </is>
      </c>
      <c r="F36" t="inlineStr">
        <is>
          <t>1402-05-02</t>
        </is>
      </c>
      <c r="G36" t="inlineStr">
        <is>
          <t>کرج</t>
        </is>
      </c>
      <c r="H36" t="inlineStr">
        <is>
          <t>سورئال, فلسفی, درام</t>
        </is>
      </c>
      <c r="I36" t="inlineStr">
        <is>
          <t>بزرگسال</t>
        </is>
      </c>
      <c r="J36" t="inlineStr">
        <is>
          <t>خانوادگی</t>
        </is>
      </c>
      <c r="K36" t="inlineStr">
        <is>
          <t>مرضیه ذاکری</t>
        </is>
      </c>
      <c r="L36" t="inlineStr">
        <is>
          <t>احسان فلاحیان</t>
        </is>
      </c>
      <c r="M36" t="n">
        <v>0</v>
      </c>
      <c r="N36" t="n">
        <v>0</v>
      </c>
      <c r="O36" t="inlineStr">
        <is>
          <t>شایان فلاحیان، نوید نوروزی، مرضیه ذاکری، نوید کشاورز، فاطمه فرخانی، مهیا جهانگیری، هستی امانی، کوثر قمی، نازنین شیخعلی، طناز عقبائی، رایکا کریمی، بهار ابهری، الین موسوی، مریم باقر پور، مائده محمد رضائی، فاطمه همتی، شینا شفیعی</t>
        </is>
      </c>
    </row>
    <row r="37">
      <c r="A37">
        <f>HYPERLINK("https://www.tiwall.com//p/parvaneoyough3","پروانه و یوغ")</f>
        <v/>
      </c>
      <c r="B37" t="n">
        <v>50</v>
      </c>
      <c r="C37" t="inlineStr">
        <is>
          <t>عمارت ارغوان - سالن یک</t>
        </is>
      </c>
      <c r="D37" t="inlineStr">
        <is>
          <t>17:00:00</t>
        </is>
      </c>
      <c r="E37" t="inlineStr">
        <is>
          <t>01:10:00</t>
        </is>
      </c>
      <c r="F37" t="inlineStr">
        <is>
          <t>1402-01-31</t>
        </is>
      </c>
      <c r="G37" t="inlineStr">
        <is>
          <t>تهران</t>
        </is>
      </c>
      <c r="H37" t="inlineStr">
        <is>
          <t>درام</t>
        </is>
      </c>
      <c r="I37" t="inlineStr">
        <is>
          <t>بزرگسال</t>
        </is>
      </c>
      <c r="J37" t="inlineStr">
        <is>
          <t>خانوادگی, صحنهای</t>
        </is>
      </c>
      <c r="K37" t="inlineStr">
        <is>
          <t>محمدحسن جباری</t>
        </is>
      </c>
      <c r="L37" t="inlineStr">
        <is>
          <t>محمد چرمشیر</t>
        </is>
      </c>
      <c r="M37" t="n">
        <v>0</v>
      </c>
      <c r="N37" t="n">
        <v>0</v>
      </c>
      <c r="O37" t="inlineStr">
        <is>
          <t>علیرضا استادی، میرنادر مظلومی، احسان شیخی کتایون سلطانی، نیلوفر داوری، خدیجه رنجکش، امین کاشفی، نازنین نادری، شادی شکیبا، محمدرضا حبیبی، نفیسه نگهداری، فرناز نجفی، آترینا زرکانی، دیانا نوروزی</t>
        </is>
      </c>
    </row>
    <row r="38">
      <c r="A38">
        <f>HYPERLINK("https://www.tiwall.com//p/akharinvakil","آخرین وکیل")</f>
        <v/>
      </c>
      <c r="B38" t="n">
        <v>25</v>
      </c>
      <c r="C38" t="inlineStr">
        <is>
          <t>پلاتو روایت - دانشکده هنر دانشگاه دامغان</t>
        </is>
      </c>
      <c r="D38" t="inlineStr">
        <is>
          <t>12:00:00</t>
        </is>
      </c>
      <c r="E38" t="inlineStr">
        <is>
          <t>00:45:00</t>
        </is>
      </c>
      <c r="F38" t="inlineStr">
        <is>
          <t>1402-03-09</t>
        </is>
      </c>
      <c r="G38" t="inlineStr">
        <is>
          <t>دامغان</t>
        </is>
      </c>
      <c r="H38" t="inlineStr">
        <is>
          <t>تلفیقی</t>
        </is>
      </c>
      <c r="I38" t="inlineStr">
        <is>
          <t>بزرگسال</t>
        </is>
      </c>
      <c r="J38" t="inlineStr">
        <is>
          <t>دانشجویی, صحنهای, بزرگسال</t>
        </is>
      </c>
      <c r="K38" t="inlineStr">
        <is>
          <t>امیرمحمد کبیری</t>
        </is>
      </c>
      <c r="L38" t="inlineStr">
        <is>
          <t>امیرمحمد کبیری</t>
        </is>
      </c>
      <c r="M38" t="n">
        <v>0</v>
      </c>
      <c r="N38" t="n">
        <v>0</v>
      </c>
      <c r="O38" t="inlineStr">
        <is>
          <t>مهران عبدالله نژاد، نازنین آریاوند، امیرحسین ایزدی، همت کریمی، غزال شهابی، دانیال محمودی</t>
        </is>
      </c>
    </row>
    <row r="39">
      <c r="A39">
        <f>HYPERLINK("https://www.tiwall.com//p/taxidermy4","تاکسیدرمی")</f>
        <v/>
      </c>
      <c r="B39" t="n">
        <v>60</v>
      </c>
      <c r="C39" t="inlineStr">
        <is>
          <t>مجموعه تئاتر شهر کرمان</t>
        </is>
      </c>
      <c r="D39" t="inlineStr">
        <is>
          <t>19:30:00</t>
        </is>
      </c>
      <c r="E39" t="inlineStr">
        <is>
          <t>01:20:00</t>
        </is>
      </c>
      <c r="F39" t="inlineStr">
        <is>
          <t>1402-03-21</t>
        </is>
      </c>
      <c r="G39" t="inlineStr">
        <is>
          <t>کرمان</t>
        </is>
      </c>
      <c r="H39" t="inlineStr">
        <is>
          <t>کمدی</t>
        </is>
      </c>
      <c r="I39" t="inlineStr">
        <is>
          <t>بزرگسال</t>
        </is>
      </c>
      <c r="J39" t="inlineStr">
        <is>
          <t>صحنهای</t>
        </is>
      </c>
      <c r="K39" t="inlineStr">
        <is>
          <t>مهدی حشمتی</t>
        </is>
      </c>
      <c r="L39" t="inlineStr">
        <is>
          <t>رسول حق جو</t>
        </is>
      </c>
      <c r="M39" t="n">
        <v>3.4</v>
      </c>
      <c r="N39" t="n">
        <v>5</v>
      </c>
      <c r="O39" t="inlineStr">
        <is>
          <t>سید بهزاد تاج الدینی، محسن خراسانی، رضا ایرانمنش، منصور محمد حسنی، مهدی حشمتی، رضا پارسا، سحر علیخانی</t>
        </is>
      </c>
    </row>
    <row r="40">
      <c r="A40">
        <f>HYPERLINK("https://www.tiwall.com//p/vorod.adamha","حضور آدم ها ممنوع!")</f>
        <v/>
      </c>
      <c r="B40" t="n">
        <v>120</v>
      </c>
      <c r="C40" t="inlineStr">
        <is>
          <t>عمارت نوفللوشاتو</t>
        </is>
      </c>
      <c r="D40" t="inlineStr">
        <is>
          <t>21:00:00</t>
        </is>
      </c>
      <c r="E40" t="inlineStr">
        <is>
          <t>01:10:00</t>
        </is>
      </c>
      <c r="F40" t="inlineStr">
        <is>
          <t>1402-02-08</t>
        </is>
      </c>
      <c r="G40" t="inlineStr">
        <is>
          <t>تهران</t>
        </is>
      </c>
      <c r="H40" t="inlineStr">
        <is>
          <t>فانتزی, کمدی سیاه</t>
        </is>
      </c>
      <c r="I40" t="inlineStr">
        <is>
          <t>بزرگسال</t>
        </is>
      </c>
      <c r="J40" t="inlineStr">
        <is>
          <t>صحنهای, بزرگسال</t>
        </is>
      </c>
      <c r="K40" t="inlineStr">
        <is>
          <t>حنیف مظفری</t>
        </is>
      </c>
      <c r="L40" t="inlineStr">
        <is>
          <t>حنیف مظفری</t>
        </is>
      </c>
      <c r="M40" t="n">
        <v>4.2</v>
      </c>
      <c r="N40" t="n">
        <v>82</v>
      </c>
      <c r="O40" t="inlineStr">
        <is>
          <t>حنیف مظفری، توفیق حیدری، علی علیایی، علی کریمی، کیارش عسگری، مرتضی رضائی، علی کاظم پور، احسان مقدم</t>
        </is>
      </c>
    </row>
    <row r="41">
      <c r="A41">
        <f>HYPERLINK("https://www.tiwall.com//p/fakhrolzaman2","فخرالزمان")</f>
        <v/>
      </c>
      <c r="B41" t="n">
        <v>80</v>
      </c>
      <c r="C41" t="inlineStr">
        <is>
          <t>پلاتوی کامیابی مسک - بیرجند</t>
        </is>
      </c>
      <c r="D41" t="inlineStr">
        <is>
          <t>19:30:00</t>
        </is>
      </c>
      <c r="E41" t="inlineStr">
        <is>
          <t>01:30:00</t>
        </is>
      </c>
      <c r="F41" t="inlineStr">
        <is>
          <t>1402-04-20</t>
        </is>
      </c>
      <c r="G41" t="inlineStr">
        <is>
          <t>بیرجند</t>
        </is>
      </c>
      <c r="H41" t="inlineStr">
        <is>
          <t>نامعلوم</t>
        </is>
      </c>
      <c r="I41" t="inlineStr">
        <is>
          <t>بزرگسال</t>
        </is>
      </c>
      <c r="J41" t="inlineStr">
        <is>
          <t>بزرگسال</t>
        </is>
      </c>
      <c r="K41" t="inlineStr">
        <is>
          <t>مهدی مسروری</t>
        </is>
      </c>
      <c r="L41" t="inlineStr">
        <is>
          <t>ابراهیم عادل نیا</t>
        </is>
      </c>
      <c r="M41" t="n">
        <v>0</v>
      </c>
      <c r="N41" t="n">
        <v>0</v>
      </c>
      <c r="O41" t="inlineStr">
        <is>
          <t>ابراهیم راستگو، هانیه مودی، عارف موحد، فاطمه حاجی</t>
        </is>
      </c>
    </row>
    <row r="42">
      <c r="A42">
        <f>HYPERLINK("https://www.tiwall.com//p/leonardo3","لئوناردو داوودنژاد")</f>
        <v/>
      </c>
      <c r="B42" t="n">
        <v>70</v>
      </c>
      <c r="C42" t="inlineStr">
        <is>
          <t>خانه هنرمندان ایران- سالن استاد انتظامی</t>
        </is>
      </c>
      <c r="D42" t="inlineStr">
        <is>
          <t>20:30:00</t>
        </is>
      </c>
      <c r="E42" t="inlineStr">
        <is>
          <t>00:55:00</t>
        </is>
      </c>
      <c r="F42" t="inlineStr">
        <is>
          <t>1402-02-22</t>
        </is>
      </c>
      <c r="G42" t="inlineStr">
        <is>
          <t>تهران</t>
        </is>
      </c>
      <c r="H42" t="inlineStr">
        <is>
          <t>کمدی</t>
        </is>
      </c>
      <c r="I42" t="inlineStr">
        <is>
          <t>بزرگسال</t>
        </is>
      </c>
      <c r="J42" t="inlineStr">
        <is>
          <t>صحنهای, خانوادگی, بزرگسال</t>
        </is>
      </c>
      <c r="K42" t="inlineStr">
        <is>
          <t>حسین کشفی اصل</t>
        </is>
      </c>
      <c r="L42" t="inlineStr">
        <is>
          <t>محسن میرزاخانی (با الهام از نمایشنامه هنر اثر یاسمینا رضا ترجمه علیرضا کوشک جلالی)</t>
        </is>
      </c>
      <c r="M42" t="n">
        <v>4.2</v>
      </c>
      <c r="N42" t="n">
        <v>31</v>
      </c>
      <c r="O42" t="inlineStr">
        <is>
          <t>(به ترتیب الفبا) مهیار اسلامی، فرید رحمتی، فرشید قلیپور</t>
        </is>
      </c>
    </row>
    <row r="43">
      <c r="A43">
        <f>HYPERLINK("https://www.tiwall.com//p/mashindoudi","ماشین دودی")</f>
        <v/>
      </c>
      <c r="B43" t="n">
        <v>80</v>
      </c>
      <c r="C43" t="inlineStr">
        <is>
          <t>تماشاخانه سنگلج</t>
        </is>
      </c>
      <c r="D43" t="inlineStr">
        <is>
          <t>19:30:00</t>
        </is>
      </c>
      <c r="E43" t="inlineStr">
        <is>
          <t>01:25:00</t>
        </is>
      </c>
      <c r="F43" t="inlineStr">
        <is>
          <t>1402-02-29</t>
        </is>
      </c>
      <c r="G43" t="inlineStr">
        <is>
          <t>تهران</t>
        </is>
      </c>
      <c r="H43" t="inlineStr">
        <is>
          <t>تاریخی, موزیکال, کمدی, عاشقانه</t>
        </is>
      </c>
      <c r="I43" t="inlineStr">
        <is>
          <t>بزرگسال</t>
        </is>
      </c>
      <c r="J43" t="inlineStr">
        <is>
          <t>صحنهای, حرکات موزون, خانوادگی, بزرگسال</t>
        </is>
      </c>
      <c r="K43" t="inlineStr">
        <is>
          <t>حسین تفنگدار</t>
        </is>
      </c>
      <c r="L43" t="inlineStr">
        <is>
          <t>حسین تفنگدار</t>
        </is>
      </c>
      <c r="M43" t="n">
        <v>4.2</v>
      </c>
      <c r="N43" t="n">
        <v>93</v>
      </c>
      <c r="O43" t="inlineStr">
        <is>
          <t>(به ترتیب ورود به صحنه) سپیده سپهری، شیرین کاشفی، میترا شجاعی، الهام هادیان، سید محسن میرهاشمی، حامد پیراسته، شهرام نجاتی، دانیال تفرشی، داوود معینی کیا</t>
        </is>
      </c>
    </row>
    <row r="44">
      <c r="A44">
        <f>HYPERLINK("https://www.tiwall.com//p/dandankhab","دندان خواب سفر مرگ")</f>
        <v/>
      </c>
      <c r="B44" t="n">
        <v>80</v>
      </c>
      <c r="C44" t="inlineStr">
        <is>
          <t>خانه نمایش دا - سالن شماره ۲</t>
        </is>
      </c>
      <c r="D44" t="inlineStr">
        <is>
          <t>21:00:00</t>
        </is>
      </c>
      <c r="E44" t="inlineStr">
        <is>
          <t>00:50:00</t>
        </is>
      </c>
      <c r="F44" t="inlineStr">
        <is>
          <t>1402-04-02</t>
        </is>
      </c>
      <c r="G44" t="inlineStr">
        <is>
          <t>تهران</t>
        </is>
      </c>
      <c r="H44" t="inlineStr">
        <is>
          <t>نامعلوم</t>
        </is>
      </c>
      <c r="I44" t="inlineStr">
        <is>
          <t>بزرگسال</t>
        </is>
      </c>
      <c r="J44" t="inlineStr"/>
      <c r="K44" t="inlineStr">
        <is>
          <t>علیرضای نجفی</t>
        </is>
      </c>
      <c r="L44" t="inlineStr">
        <is>
          <t>سعید هاشم زاده</t>
        </is>
      </c>
      <c r="M44" t="n">
        <v>4.4</v>
      </c>
      <c r="N44" t="n">
        <v>9</v>
      </c>
      <c r="O44" t="inlineStr">
        <is>
          <t>غزال غلامی، مهراد اکبرآبادی، شیوا زارعی</t>
        </is>
      </c>
    </row>
    <row r="45">
      <c r="A45">
        <f>HYPERLINK("https://www.tiwall.com//p/spoil","خطر اسپویل")</f>
        <v/>
      </c>
      <c r="B45" t="n">
        <v>100</v>
      </c>
      <c r="C45" t="inlineStr">
        <is>
          <t>عمارت ارغوان - سالن دو</t>
        </is>
      </c>
      <c r="D45" t="inlineStr">
        <is>
          <t>17:30:00</t>
        </is>
      </c>
      <c r="E45" t="inlineStr">
        <is>
          <t>01:00:00</t>
        </is>
      </c>
      <c r="F45" t="inlineStr">
        <is>
          <t>1402-04-29</t>
        </is>
      </c>
      <c r="G45" t="inlineStr">
        <is>
          <t>تهران</t>
        </is>
      </c>
      <c r="H45" t="inlineStr">
        <is>
          <t>کمدی</t>
        </is>
      </c>
      <c r="I45" t="inlineStr">
        <is>
          <t>بزرگسال</t>
        </is>
      </c>
      <c r="J45" t="inlineStr">
        <is>
          <t>خانوادگی, بزرگسال</t>
        </is>
      </c>
      <c r="K45" t="inlineStr">
        <is>
          <t>نامعلوم</t>
        </is>
      </c>
      <c r="L45" t="inlineStr">
        <is>
          <t>نامعلوم</t>
        </is>
      </c>
      <c r="M45" t="n">
        <v>0</v>
      </c>
      <c r="N45" t="n">
        <v>0</v>
      </c>
      <c r="O45" t="inlineStr">
        <is>
          <t>(بازیگران زن) زهرا اکبری، عطیه خادملو، شیدا مختاری، مبینا آقایی، مبینا روح بخش، مدیا دشوارپسند، بهار مولایی، (بازیگران مرد) حسین معین فر، امیرحسین رمضانی، یونس نیکو، علی خدایی، سجاد فیضی</t>
        </is>
      </c>
    </row>
    <row r="46">
      <c r="A46">
        <f>HYPERLINK("https://www.tiwall.com//p/baghevahsheshishei14","باغ وحش شیشهای")</f>
        <v/>
      </c>
      <c r="B46" t="n">
        <v>50</v>
      </c>
      <c r="C46" t="inlineStr">
        <is>
          <t>خانه هنر دیوار</t>
        </is>
      </c>
      <c r="D46" t="inlineStr">
        <is>
          <t>18:30:00</t>
        </is>
      </c>
      <c r="E46" t="inlineStr">
        <is>
          <t>00:15:00</t>
        </is>
      </c>
      <c r="F46" t="inlineStr">
        <is>
          <t>1401-12-20</t>
        </is>
      </c>
      <c r="G46" t="inlineStr">
        <is>
          <t>تهران</t>
        </is>
      </c>
      <c r="H46" t="inlineStr">
        <is>
          <t>نامعلوم</t>
        </is>
      </c>
      <c r="I46" t="inlineStr">
        <is>
          <t>بزرگسال</t>
        </is>
      </c>
      <c r="J46" t="inlineStr">
        <is>
          <t>بزرگسال</t>
        </is>
      </c>
      <c r="K46" t="inlineStr">
        <is>
          <t>مائده شاکریان</t>
        </is>
      </c>
      <c r="L46" t="inlineStr">
        <is>
          <t>نامعلوم</t>
        </is>
      </c>
      <c r="M46" t="n">
        <v>0</v>
      </c>
      <c r="N46" t="n">
        <v>0</v>
      </c>
      <c r="O46" t="inlineStr">
        <is>
          <t>نامعلوم</t>
        </is>
      </c>
    </row>
    <row r="47">
      <c r="A47">
        <f>HYPERLINK("https://www.tiwall.com//p/romeojuliet6","رومئو و ژولیت")</f>
        <v/>
      </c>
      <c r="B47" t="n">
        <v>150</v>
      </c>
      <c r="C47" t="inlineStr">
        <is>
          <t>عمارت نوفللوشاتو</t>
        </is>
      </c>
      <c r="D47" t="inlineStr">
        <is>
          <t>21:00:00</t>
        </is>
      </c>
      <c r="E47" t="inlineStr">
        <is>
          <t>01:30:00</t>
        </is>
      </c>
      <c r="F47" t="inlineStr">
        <is>
          <t>1402-03-12</t>
        </is>
      </c>
      <c r="G47" t="inlineStr">
        <is>
          <t>تهران</t>
        </is>
      </c>
      <c r="H47" t="inlineStr">
        <is>
          <t>درام</t>
        </is>
      </c>
      <c r="I47" t="inlineStr">
        <is>
          <t>بزرگسال</t>
        </is>
      </c>
      <c r="J47" t="inlineStr"/>
      <c r="K47" t="inlineStr">
        <is>
          <t>سیما تیرانداز</t>
        </is>
      </c>
      <c r="L47" t="inlineStr">
        <is>
          <t>نوشین تبریزی</t>
        </is>
      </c>
      <c r="M47" t="n">
        <v>3.8</v>
      </c>
      <c r="N47" t="n">
        <v>71</v>
      </c>
      <c r="O47" t="inlineStr">
        <is>
          <t>سیما تیرانداز، الهام شعبانی، پژمان عبدی، مهرزاد جعفری، آیدا آرتین مهر، علیرضا اسفندیار، مرضیه امیراحمدی، ساغر چنگیزی، رها خادمی، حدیثه حسینی، سپیده حسینی، میلاد حکمت، بهار دهقان، محمد امین رحیمی، مهدی رزاقی، مهرناز رودگرنژاد، روژینا شهابی، حسن صادقی، سارا ضابطی راد، رضا طاهریان، سالار غفاری، مرتضی فروزان فر، فائزه قربان نژاد، شادان قوامی، بیتا کریمی، محدثه منصور، امیرحسین منوچهری</t>
        </is>
      </c>
    </row>
    <row r="48">
      <c r="A48">
        <f>HYPERLINK("https://www.tiwall.com//p/aramesh.dar.calamity","آرامش در کالمیتی")</f>
        <v/>
      </c>
      <c r="B48" t="n">
        <v>70</v>
      </c>
      <c r="C48" t="inlineStr">
        <is>
          <t>تئاتر شهر کرج، سالن استاد فتحعلی بیگی</t>
        </is>
      </c>
      <c r="D48" t="inlineStr">
        <is>
          <t>19:30:00</t>
        </is>
      </c>
      <c r="E48" t="inlineStr">
        <is>
          <t>00:50:00</t>
        </is>
      </c>
      <c r="F48" t="inlineStr">
        <is>
          <t>1402-02-29</t>
        </is>
      </c>
      <c r="G48" t="inlineStr">
        <is>
          <t>کرج</t>
        </is>
      </c>
      <c r="H48" t="inlineStr">
        <is>
          <t>ماجراجویانه, معمایی</t>
        </is>
      </c>
      <c r="I48" t="inlineStr">
        <is>
          <t>بزرگسال</t>
        </is>
      </c>
      <c r="J48" t="inlineStr">
        <is>
          <t>بزرگسال, صحنهای</t>
        </is>
      </c>
      <c r="K48" t="inlineStr">
        <is>
          <t>اکرم جلیلوند</t>
        </is>
      </c>
      <c r="L48" t="inlineStr">
        <is>
          <t>آرش محمدی</t>
        </is>
      </c>
      <c r="M48" t="n">
        <v>0</v>
      </c>
      <c r="N48" t="n">
        <v>0</v>
      </c>
      <c r="O48" t="inlineStr">
        <is>
          <t>(به ترتیب ورود)آرش محمدی، مجید کوچکی، هانیه کریمی، اکرم جلیلوند، مهسا منفرد، محمدحسین صادقی، مهدی توکلی نیا</t>
        </is>
      </c>
    </row>
    <row r="49">
      <c r="A49">
        <f>HYPERLINK("https://www.tiwall.com//p/khanom2","خانوم")</f>
        <v/>
      </c>
      <c r="B49" t="n">
        <v>100</v>
      </c>
      <c r="C49" t="inlineStr">
        <is>
          <t>خانه هنرمندان ایران- سالن استاد انتظامی</t>
        </is>
      </c>
      <c r="D49" t="inlineStr">
        <is>
          <t>21:00:00</t>
        </is>
      </c>
      <c r="E49" t="inlineStr">
        <is>
          <t>01:05:00</t>
        </is>
      </c>
      <c r="F49" t="inlineStr">
        <is>
          <t>1402-04-23</t>
        </is>
      </c>
      <c r="G49" t="inlineStr">
        <is>
          <t>تهران</t>
        </is>
      </c>
      <c r="H49" t="inlineStr">
        <is>
          <t>درام</t>
        </is>
      </c>
      <c r="I49" t="inlineStr">
        <is>
          <t>بزرگسال</t>
        </is>
      </c>
      <c r="J49" t="inlineStr">
        <is>
          <t>خانوادگی, بزرگسال, صحنهای</t>
        </is>
      </c>
      <c r="K49" t="inlineStr">
        <is>
          <t>تینا بخشی</t>
        </is>
      </c>
      <c r="L49" t="inlineStr">
        <is>
          <t>تینا بخشی</t>
        </is>
      </c>
      <c r="M49" t="n">
        <v>4</v>
      </c>
      <c r="N49" t="n">
        <v>39</v>
      </c>
      <c r="O49" t="inlineStr">
        <is>
          <t>سارا سیبی، ساغر طاهرپور، رضا امانلو</t>
        </is>
      </c>
    </row>
    <row r="50">
      <c r="A50">
        <f>HYPERLINK("https://www.tiwall.com//p/anarchist8","مرگ تصادفی یک آنارشیست")</f>
        <v/>
      </c>
      <c r="B50" t="n">
        <v>60</v>
      </c>
      <c r="C50" t="inlineStr">
        <is>
          <t>خانه نمایش دا - سالن شماره ۲</t>
        </is>
      </c>
      <c r="D50" t="inlineStr">
        <is>
          <t>21:00:00</t>
        </is>
      </c>
      <c r="E50" t="inlineStr">
        <is>
          <t>01:10:00</t>
        </is>
      </c>
      <c r="F50" t="inlineStr">
        <is>
          <t>1401-12-19</t>
        </is>
      </c>
      <c r="G50" t="inlineStr">
        <is>
          <t>تهران</t>
        </is>
      </c>
      <c r="H50" t="inlineStr">
        <is>
          <t>نامعلوم</t>
        </is>
      </c>
      <c r="I50" t="inlineStr">
        <is>
          <t>بزرگسال</t>
        </is>
      </c>
      <c r="J50" t="inlineStr">
        <is>
          <t>سیاسی</t>
        </is>
      </c>
      <c r="K50" t="inlineStr">
        <is>
          <t>علی درزی</t>
        </is>
      </c>
      <c r="L50" t="inlineStr">
        <is>
          <t>داریو فو</t>
        </is>
      </c>
      <c r="M50" t="n">
        <v>0</v>
      </c>
      <c r="N50" t="n">
        <v>0</v>
      </c>
      <c r="O50" t="inlineStr">
        <is>
          <t>علی سعیدی، آرمین احمدوند، علی درزی، مهدی مارزی، مصطفی دستجردی، رزا محمدی</t>
        </is>
      </c>
    </row>
    <row r="51">
      <c r="A51">
        <f>HYPERLINK("https://www.tiwall.com//p/jangosolh3","جنگ و صلح")</f>
        <v/>
      </c>
      <c r="B51" t="n">
        <v>100</v>
      </c>
      <c r="C51" t="inlineStr">
        <is>
          <t>پردیس تئاتر شهرزاد - سالن ۱</t>
        </is>
      </c>
      <c r="D51" t="inlineStr">
        <is>
          <t>18:30:00</t>
        </is>
      </c>
      <c r="E51" t="inlineStr">
        <is>
          <t>00:40:00</t>
        </is>
      </c>
      <c r="F51" t="inlineStr">
        <is>
          <t>1402-04-09</t>
        </is>
      </c>
      <c r="G51" t="inlineStr">
        <is>
          <t>تهران</t>
        </is>
      </c>
      <c r="H51" t="inlineStr">
        <is>
          <t>موزیکال, تلفیقی</t>
        </is>
      </c>
      <c r="I51" t="inlineStr">
        <is>
          <t>بزرگسال</t>
        </is>
      </c>
      <c r="J51" t="inlineStr">
        <is>
          <t>خانوادگی, کودک و نوجوان</t>
        </is>
      </c>
      <c r="K51" t="inlineStr">
        <is>
          <t>میثم یوسفی</t>
        </is>
      </c>
      <c r="L51" t="inlineStr">
        <is>
          <t>میثم یوسفی</t>
        </is>
      </c>
      <c r="M51" t="n">
        <v>2.7</v>
      </c>
      <c r="N51" t="n">
        <v>6</v>
      </c>
      <c r="O51" t="inlineStr">
        <is>
          <t>ناصر آویژه، حسین میرزاییان، بهنام متعارفی، الهام زارعی، شراره یوسفی، قاسم انصاری شاد، مهدی رحمتی، زیبا کاظمی</t>
        </is>
      </c>
    </row>
    <row r="52">
      <c r="A52">
        <f>HYPERLINK("https://www.tiwall.com//p/khanevadeh.nariman2","خانواده آقای نریمان")</f>
        <v/>
      </c>
      <c r="B52" t="n">
        <v>100</v>
      </c>
      <c r="C52" t="inlineStr">
        <is>
          <t>پردیس تئاتر تهران - سالن داوود رشیدی</t>
        </is>
      </c>
      <c r="D52" t="inlineStr">
        <is>
          <t>19:00:00</t>
        </is>
      </c>
      <c r="E52" t="inlineStr">
        <is>
          <t>01:10:00</t>
        </is>
      </c>
      <c r="F52" t="inlineStr">
        <is>
          <t>1402-03-19</t>
        </is>
      </c>
      <c r="G52" t="inlineStr">
        <is>
          <t>تهران</t>
        </is>
      </c>
      <c r="H52" t="inlineStr">
        <is>
          <t>نامعلوم</t>
        </is>
      </c>
      <c r="I52" t="inlineStr">
        <is>
          <t>بزرگسال</t>
        </is>
      </c>
      <c r="J52" t="inlineStr">
        <is>
          <t>صحنهای</t>
        </is>
      </c>
      <c r="K52" t="inlineStr">
        <is>
          <t>احسان رحیم دل</t>
        </is>
      </c>
      <c r="L52" t="inlineStr">
        <is>
          <t>احسان رحیم دل</t>
        </is>
      </c>
      <c r="M52" t="n">
        <v>0</v>
      </c>
      <c r="N52" t="n">
        <v>0</v>
      </c>
      <c r="O52" t="inlineStr">
        <is>
          <t>امیر خراسانی، مسعود احمدی، امین قندیار، رضا گودرزی، حمیده هزاره، نازنین زراسوندی، محمد قائمی نژاد، علی وقاری، کاوه رحمیدل، کسری رحیمدل</t>
        </is>
      </c>
    </row>
    <row r="53">
      <c r="A53">
        <f>HYPERLINK("https://www.tiwall.com//p/ritalin","ریتالین")</f>
        <v/>
      </c>
      <c r="B53" t="n">
        <v>80</v>
      </c>
      <c r="C53" t="inlineStr">
        <is>
          <t>تماشاخانه سیمرغ - بنیاد بیدل دهلوی</t>
        </is>
      </c>
      <c r="D53" t="inlineStr">
        <is>
          <t>19:30:00</t>
        </is>
      </c>
      <c r="E53" t="inlineStr">
        <is>
          <t>01:00:00</t>
        </is>
      </c>
      <c r="F53" t="inlineStr">
        <is>
          <t>1402-04-02</t>
        </is>
      </c>
      <c r="G53" t="inlineStr">
        <is>
          <t>تهران</t>
        </is>
      </c>
      <c r="H53" t="inlineStr">
        <is>
          <t>درام, اجتماعی</t>
        </is>
      </c>
      <c r="I53" t="inlineStr">
        <is>
          <t>بزرگسال</t>
        </is>
      </c>
      <c r="J53" t="inlineStr">
        <is>
          <t>بزرگسال</t>
        </is>
      </c>
      <c r="K53" t="inlineStr">
        <is>
          <t>حمید عبدالحسینی</t>
        </is>
      </c>
      <c r="L53" t="inlineStr">
        <is>
          <t>علیرضا قاسمی</t>
        </is>
      </c>
      <c r="M53" t="n">
        <v>4.1</v>
      </c>
      <c r="N53" t="n">
        <v>9</v>
      </c>
      <c r="O53" t="inlineStr">
        <is>
          <t>(به ترتیب حروف الفبا) عاطفه اسدی، حمیدرضا دانایی فرد، فائزه زرکش بهاری، رضوان سنجابی، هرمان مولوی</t>
        </is>
      </c>
    </row>
    <row r="54">
      <c r="A54">
        <f>HYPERLINK("https://www.tiwall.com//p/parse.movazi5","پرسه های موازی")</f>
        <v/>
      </c>
      <c r="B54" t="n">
        <v>50</v>
      </c>
      <c r="C54" t="inlineStr">
        <is>
          <t>دانشگاه آزاد اسلامی تهران مرکز - سوهانک (ولایت۴)</t>
        </is>
      </c>
      <c r="D54" t="inlineStr">
        <is>
          <t>12:30:00</t>
        </is>
      </c>
      <c r="E54" t="inlineStr">
        <is>
          <t>01:10:00</t>
        </is>
      </c>
      <c r="F54" t="inlineStr">
        <is>
          <t>1402-02-21</t>
        </is>
      </c>
      <c r="G54" t="inlineStr">
        <is>
          <t>تهران</t>
        </is>
      </c>
      <c r="H54" t="inlineStr">
        <is>
          <t>اجتماعی</t>
        </is>
      </c>
      <c r="I54" t="inlineStr">
        <is>
          <t>بزرگسال</t>
        </is>
      </c>
      <c r="J54" t="inlineStr">
        <is>
          <t>دانشجویی</t>
        </is>
      </c>
      <c r="K54" t="inlineStr">
        <is>
          <t>اشکان بوداغی</t>
        </is>
      </c>
      <c r="L54" t="inlineStr">
        <is>
          <t>پیام لاریان</t>
        </is>
      </c>
      <c r="M54" t="n">
        <v>0</v>
      </c>
      <c r="N54" t="n">
        <v>0</v>
      </c>
      <c r="O54" t="inlineStr">
        <is>
          <t>اشکان بوداغی، یونس گودرزی، تارا قبادی، امیرحسین ریحانی، مهسا کیانی</t>
        </is>
      </c>
    </row>
    <row r="55">
      <c r="A55">
        <f>HYPERLINK("https://www.tiwall.com//p/ertefaat","کمدی ارتفاعات")</f>
        <v/>
      </c>
      <c r="B55" t="n">
        <v>40</v>
      </c>
      <c r="C55" t="inlineStr">
        <is>
          <t>تالار فرهنگ - اردکان</t>
        </is>
      </c>
      <c r="D55" t="inlineStr">
        <is>
          <t>20:00:00</t>
        </is>
      </c>
      <c r="E55" t="inlineStr">
        <is>
          <t>00:55:00</t>
        </is>
      </c>
      <c r="F55" t="inlineStr">
        <is>
          <t>1402-04-02</t>
        </is>
      </c>
      <c r="G55" t="inlineStr">
        <is>
          <t>اردکان</t>
        </is>
      </c>
      <c r="H55" t="inlineStr">
        <is>
          <t>کمدی, سورئال</t>
        </is>
      </c>
      <c r="I55" t="inlineStr">
        <is>
          <t>بزرگسال</t>
        </is>
      </c>
      <c r="J55" t="inlineStr">
        <is>
          <t>کودک و نوجوان, بزرگسال, خانوادگی, دانشجویی, صحنهای, سیاسی</t>
        </is>
      </c>
      <c r="K55" t="inlineStr">
        <is>
          <t>علی مروتی</t>
        </is>
      </c>
      <c r="L55" t="inlineStr">
        <is>
          <t>امید طاهری</t>
        </is>
      </c>
      <c r="M55" t="n">
        <v>0</v>
      </c>
      <c r="N55" t="n">
        <v>0</v>
      </c>
      <c r="O55" t="inlineStr">
        <is>
          <t>علی مروتی، مجید هاتفی، محمد عندلیب، بشیر محمودی، فرزانه نقیبی، زهرا نظریان، نازنین افخمیان</t>
        </is>
      </c>
    </row>
    <row r="56">
      <c r="A56">
        <f>HYPERLINK("https://www.tiwall.com//p/littleprince16","شازده کوچولو ۲۰۲۳")</f>
        <v/>
      </c>
      <c r="B56" t="n">
        <v>70</v>
      </c>
      <c r="C56" t="inlineStr">
        <is>
          <t>تئاترشهر - کارگاه نمایش</t>
        </is>
      </c>
      <c r="D56" t="inlineStr">
        <is>
          <t>19:45:00</t>
        </is>
      </c>
      <c r="E56" t="inlineStr">
        <is>
          <t>01:00:00</t>
        </is>
      </c>
      <c r="F56" t="inlineStr">
        <is>
          <t>1402-05-06</t>
        </is>
      </c>
      <c r="G56" t="inlineStr">
        <is>
          <t>تهران</t>
        </is>
      </c>
      <c r="H56" t="inlineStr">
        <is>
          <t>تلفیقی</t>
        </is>
      </c>
      <c r="I56" t="inlineStr">
        <is>
          <t>بزرگسال</t>
        </is>
      </c>
      <c r="J56" t="inlineStr">
        <is>
          <t>بزرگسال</t>
        </is>
      </c>
      <c r="K56" t="inlineStr">
        <is>
          <t>نیما گودرزی</t>
        </is>
      </c>
      <c r="L56" t="inlineStr">
        <is>
          <t>نامعلوم</t>
        </is>
      </c>
      <c r="M56" t="n">
        <v>0</v>
      </c>
      <c r="N56" t="n">
        <v>0</v>
      </c>
      <c r="O56" t="inlineStr">
        <is>
          <t>(به ترتیب حروف الفبا)محمدصادق اسدی، شاهین بامداد، مریم تولائی، الهام زارعی، نیما گودرزی</t>
        </is>
      </c>
    </row>
    <row r="57">
      <c r="A57">
        <f>HYPERLINK("https://www.tiwall.com//p/kardajin4","کارداجین")</f>
        <v/>
      </c>
      <c r="B57" t="n">
        <v>100</v>
      </c>
      <c r="C57" t="inlineStr">
        <is>
          <t>تماشاخانه اهورا</t>
        </is>
      </c>
      <c r="D57" t="inlineStr">
        <is>
          <t>21:30:00</t>
        </is>
      </c>
      <c r="E57" t="inlineStr">
        <is>
          <t>01:00:00</t>
        </is>
      </c>
      <c r="F57" t="inlineStr">
        <is>
          <t>1402-02-30</t>
        </is>
      </c>
      <c r="G57" t="inlineStr">
        <is>
          <t>تهران</t>
        </is>
      </c>
      <c r="H57" t="inlineStr">
        <is>
          <t>نامعلوم</t>
        </is>
      </c>
      <c r="I57" t="inlineStr">
        <is>
          <t>بزرگسال</t>
        </is>
      </c>
      <c r="J57" t="inlineStr"/>
      <c r="K57" t="inlineStr">
        <is>
          <t>سامان قلیچ خانی</t>
        </is>
      </c>
      <c r="L57" t="inlineStr">
        <is>
          <t>محمد میرعلی اکبری</t>
        </is>
      </c>
      <c r="M57" t="n">
        <v>0</v>
      </c>
      <c r="N57" t="n">
        <v>0</v>
      </c>
      <c r="O57" t="inlineStr">
        <is>
          <t>افشین سنگ چاپ، جمیله خیر السادات، رضا غفاری، حسین ستاری، اکرم فلاحی، سید محمد سید حسینی، کافیه جمالی، مسعود مینایی، شیما نادری، آنا باقری مجد، زهرا دامیار، فاطمه آبرنجین، زینب خیر السادات، مارال نصراللهی، غفور اسماعیلی، نوید بهنیایی، زکی العیدانی، مهیار ذوقی، روح الله کمالی فر، سید هادی شرافت حسینی، نوشین امیر پور، باران کرمی، علی قره محمود لو، رضا خلاقی</t>
        </is>
      </c>
    </row>
    <row r="58">
      <c r="A58">
        <f>HYPERLINK("https://www.tiwall.com//p/soeghasdhayi2","سوء قصدهایی به زندگی آن زن")</f>
        <v/>
      </c>
      <c r="B58" t="n">
        <v>50</v>
      </c>
      <c r="C58" t="inlineStr">
        <is>
          <t>موسسه فرهنگی هنری دارالفنون - کاشان</t>
        </is>
      </c>
      <c r="D58" t="inlineStr">
        <is>
          <t>20:30:00</t>
        </is>
      </c>
      <c r="E58" t="inlineStr">
        <is>
          <t>01:10:00</t>
        </is>
      </c>
      <c r="F58" t="inlineStr">
        <is>
          <t>1402-04-27</t>
        </is>
      </c>
      <c r="G58" t="inlineStr">
        <is>
          <t>کاشان</t>
        </is>
      </c>
      <c r="H58" t="inlineStr">
        <is>
          <t>نامعلوم</t>
        </is>
      </c>
      <c r="I58" t="inlineStr">
        <is>
          <t>بزرگسال</t>
        </is>
      </c>
      <c r="J58" t="inlineStr">
        <is>
          <t>بزرگسال</t>
        </is>
      </c>
      <c r="K58" t="inlineStr">
        <is>
          <t>مجتبی جدی</t>
        </is>
      </c>
      <c r="L58" t="inlineStr">
        <is>
          <t>مارتین کریمپ</t>
        </is>
      </c>
      <c r="M58" t="n">
        <v>0</v>
      </c>
      <c r="N58" t="n">
        <v>0</v>
      </c>
      <c r="O58" t="inlineStr">
        <is>
          <t>(به ترتیب حروف الفبا) فائزه ازناویان، زهره استادی، زهرا سادات جدی، مریم دهقانی، وحید رزاقی، رویا فخاری، آرزو قربان پور، ملیحه گیاهی</t>
        </is>
      </c>
    </row>
    <row r="59">
      <c r="A59">
        <f>HYPERLINK("https://www.tiwall.com//p/zendegi.donafar3","زندگی ما دو نفر")</f>
        <v/>
      </c>
      <c r="B59" t="n">
        <v>50</v>
      </c>
      <c r="C59" t="inlineStr">
        <is>
          <t>فرهنگسرای مهر و ماه قیامدشت</t>
        </is>
      </c>
      <c r="D59" t="inlineStr">
        <is>
          <t>18:30:00</t>
        </is>
      </c>
      <c r="E59" t="inlineStr">
        <is>
          <t>01:00:00</t>
        </is>
      </c>
      <c r="F59" t="inlineStr">
        <is>
          <t>1402-02-15</t>
        </is>
      </c>
      <c r="G59" t="inlineStr">
        <is>
          <t>قیامدشت</t>
        </is>
      </c>
      <c r="H59" t="inlineStr">
        <is>
          <t>اجتماعی, کمدی</t>
        </is>
      </c>
      <c r="I59" t="inlineStr">
        <is>
          <t>بزرگسال</t>
        </is>
      </c>
      <c r="J59" t="inlineStr">
        <is>
          <t>خانوادگی</t>
        </is>
      </c>
      <c r="K59" t="inlineStr">
        <is>
          <t>محمدرضا حزینی</t>
        </is>
      </c>
      <c r="L59" t="inlineStr">
        <is>
          <t>محمدرضا حزینی</t>
        </is>
      </c>
      <c r="M59" t="n">
        <v>0</v>
      </c>
      <c r="N59" t="n">
        <v>0</v>
      </c>
      <c r="O59" t="inlineStr">
        <is>
          <t>مسعود حسینی، زهرا عرب، کوروش کرمی</t>
        </is>
      </c>
    </row>
    <row r="60">
      <c r="A60">
        <f>HYPERLINK("https://www.tiwall.com//p/tartuffe","تارتوف")</f>
        <v/>
      </c>
      <c r="B60" t="n">
        <v>50</v>
      </c>
      <c r="C60" t="inlineStr">
        <is>
          <t>خانه هنر دیوار</t>
        </is>
      </c>
      <c r="D60" t="inlineStr">
        <is>
          <t>19:00:00</t>
        </is>
      </c>
      <c r="E60" t="inlineStr">
        <is>
          <t>00:15:00</t>
        </is>
      </c>
      <c r="F60" t="inlineStr">
        <is>
          <t>1401-12-21</t>
        </is>
      </c>
      <c r="G60" t="inlineStr">
        <is>
          <t>تهران</t>
        </is>
      </c>
      <c r="H60" t="inlineStr">
        <is>
          <t>نامعلوم</t>
        </is>
      </c>
      <c r="I60" t="inlineStr">
        <is>
          <t>بزرگسال</t>
        </is>
      </c>
      <c r="J60" t="inlineStr">
        <is>
          <t>صحنهای, دانشجویی, بزرگسال</t>
        </is>
      </c>
      <c r="K60" t="inlineStr">
        <is>
          <t>مسعود چنگی</t>
        </is>
      </c>
      <c r="L60" t="inlineStr">
        <is>
          <t>نامعلوم</t>
        </is>
      </c>
      <c r="M60" t="n">
        <v>0</v>
      </c>
      <c r="N60" t="n">
        <v>0</v>
      </c>
      <c r="O60" t="inlineStr">
        <is>
          <t>نامعلوم</t>
        </is>
      </c>
    </row>
    <row r="61">
      <c r="A61">
        <f>HYPERLINK("https://www.tiwall.com//p/diasha","دیاشا")</f>
        <v/>
      </c>
      <c r="B61" t="n">
        <v>90</v>
      </c>
      <c r="C61" t="inlineStr">
        <is>
          <t>عمارت ارغوان - سالن یک</t>
        </is>
      </c>
      <c r="D61" t="inlineStr">
        <is>
          <t>21:00:00</t>
        </is>
      </c>
      <c r="E61" t="inlineStr">
        <is>
          <t>01:10:00</t>
        </is>
      </c>
      <c r="F61" t="inlineStr">
        <is>
          <t>1402-02-26</t>
        </is>
      </c>
      <c r="G61" t="inlineStr">
        <is>
          <t>تهران</t>
        </is>
      </c>
      <c r="H61" t="inlineStr">
        <is>
          <t>نامعلوم</t>
        </is>
      </c>
      <c r="I61" t="inlineStr">
        <is>
          <t>بزرگسال</t>
        </is>
      </c>
      <c r="J61" t="inlineStr"/>
      <c r="K61" t="inlineStr">
        <is>
          <t>کوروش بهادری</t>
        </is>
      </c>
      <c r="L61" t="inlineStr">
        <is>
          <t>کوروش بهادری</t>
        </is>
      </c>
      <c r="M61" t="n">
        <v>0</v>
      </c>
      <c r="N61" t="n">
        <v>0</v>
      </c>
      <c r="O61" t="inlineStr">
        <is>
          <t>(به ترتیب ورود) مریم محمدوند، فرزان برومند، حمیدرضا محمدحسینی، علی اصغری، سهیل قسیمی، فرهان عزیزی، احمد خان محمدزاده، فران جوادی، مجتبی ترکمان، پرنیا عسکری، اصغر نجف پور، عسل حمیدیان، پریسا قربانی، مصطفی امانی گرمی، ریحانه تقوی، یگانه تقوی، فردین سالاروند، حامد سام خانیانی، فاطمه مطیعی، شهلا حسینقلی زاده، علی زنورزاده، امیرعلی نوروزی، امیرحسین قاجاردامغانی</t>
        </is>
      </c>
    </row>
    <row r="62">
      <c r="A62">
        <f>HYPERLINK("https://www.tiwall.com//p/sapo","ساپو")</f>
        <v/>
      </c>
      <c r="B62" t="n">
        <v>100</v>
      </c>
      <c r="C62" t="inlineStr">
        <is>
          <t>عمارت نوفللوشاتو</t>
        </is>
      </c>
      <c r="D62" t="inlineStr">
        <is>
          <t>19:30:00</t>
        </is>
      </c>
      <c r="E62" t="inlineStr">
        <is>
          <t>01:05:00</t>
        </is>
      </c>
      <c r="F62" t="inlineStr">
        <is>
          <t>1402-04-02</t>
        </is>
      </c>
      <c r="G62" t="inlineStr">
        <is>
          <t>تهران</t>
        </is>
      </c>
      <c r="H62" t="inlineStr">
        <is>
          <t>اجتماعی</t>
        </is>
      </c>
      <c r="I62" t="inlineStr">
        <is>
          <t>بزرگسال</t>
        </is>
      </c>
      <c r="J62" t="inlineStr"/>
      <c r="K62" t="inlineStr">
        <is>
          <t>امین سعدی</t>
        </is>
      </c>
      <c r="L62" t="inlineStr">
        <is>
          <t>امین سعدی</t>
        </is>
      </c>
      <c r="M62" t="n">
        <v>4</v>
      </c>
      <c r="N62" t="n">
        <v>74</v>
      </c>
      <c r="O62" t="inlineStr">
        <is>
          <t>علیرضا حسن پور، آرزو حیدری، مهسا الله یاری، یاسمن افروند، نادیا آئین، نسیم کیانی</t>
        </is>
      </c>
    </row>
    <row r="63">
      <c r="A63">
        <f>HYPERLINK("https://www.tiwall.com//p/robinson3","روبینسون و کروزو")</f>
        <v/>
      </c>
      <c r="B63" t="n">
        <v>130</v>
      </c>
      <c r="C63" t="inlineStr">
        <is>
          <t>پردیس تئاتر شهرزاد - سالن ۱</t>
        </is>
      </c>
      <c r="D63" t="inlineStr">
        <is>
          <t>19:15:00</t>
        </is>
      </c>
      <c r="E63" t="inlineStr">
        <is>
          <t>01:05:00</t>
        </is>
      </c>
      <c r="F63" t="inlineStr">
        <is>
          <t>1402-04-16</t>
        </is>
      </c>
      <c r="G63" t="inlineStr">
        <is>
          <t>تهران</t>
        </is>
      </c>
      <c r="H63" t="inlineStr">
        <is>
          <t>کمدی</t>
        </is>
      </c>
      <c r="I63" t="inlineStr">
        <is>
          <t>بزرگسال</t>
        </is>
      </c>
      <c r="J63" t="inlineStr"/>
      <c r="K63" t="inlineStr">
        <is>
          <t>علیرضا کوشک جلالی</t>
        </is>
      </c>
      <c r="L63" t="inlineStr">
        <is>
          <t>نینادینترونا، جیاکومو راویچیو</t>
        </is>
      </c>
      <c r="M63" t="n">
        <v>3.8</v>
      </c>
      <c r="N63" t="n">
        <v>46</v>
      </c>
      <c r="O63" t="inlineStr">
        <is>
          <t>سعید برجعلی، حسین رنگرز جدی</t>
        </is>
      </c>
    </row>
    <row r="64">
      <c r="A64">
        <f>HYPERLINK("https://www.tiwall.com//p/pele.akhar2","پله آخر")</f>
        <v/>
      </c>
      <c r="B64" t="n">
        <v>100</v>
      </c>
      <c r="C64" t="inlineStr">
        <is>
          <t>عمارت ارغوان - سالن دو</t>
        </is>
      </c>
      <c r="D64" t="inlineStr">
        <is>
          <t>19:00:00</t>
        </is>
      </c>
      <c r="E64" t="inlineStr">
        <is>
          <t>01:10:00</t>
        </is>
      </c>
      <c r="F64" t="inlineStr">
        <is>
          <t>1402-04-20</t>
        </is>
      </c>
      <c r="G64" t="inlineStr">
        <is>
          <t>تهران</t>
        </is>
      </c>
      <c r="H64" t="inlineStr">
        <is>
          <t>نامعلوم</t>
        </is>
      </c>
      <c r="I64" t="inlineStr">
        <is>
          <t>بزرگسال</t>
        </is>
      </c>
      <c r="J64" t="inlineStr"/>
      <c r="K64" t="inlineStr">
        <is>
          <t>محمد محب الهی</t>
        </is>
      </c>
      <c r="L64" t="inlineStr">
        <is>
          <t>سمیرا سفید رو</t>
        </is>
      </c>
      <c r="M64" t="n">
        <v>0</v>
      </c>
      <c r="N64" t="n">
        <v>0</v>
      </c>
      <c r="O64" t="inlineStr">
        <is>
          <t>مصطفی شویکلو، میثم محب الهی، محمد مهدی عظیمی، مژگان حامدی، فاطیما راد، محمدمهدی غروی، زیبا مصطفی ئی، حسین طغرایی، هستی تقی زاده، الهام مرادی، علیرضا اسمعیلی روزبهانی، بهادر شمس، علیرضا دهقان، یاسین مهراسبی، محمد محب الهی، مهدی نعمتی، مصطفی بساطی</t>
        </is>
      </c>
    </row>
    <row r="65">
      <c r="A65">
        <f>HYPERLINK("https://www.tiwall.com//p/anke.nemimirad2","کابوسهای آنکه نمیمیرد")</f>
        <v/>
      </c>
      <c r="B65" t="n">
        <v>80</v>
      </c>
      <c r="C65" t="inlineStr">
        <is>
          <t>پردیس تئاتر شهرزاد - سالن ۱</t>
        </is>
      </c>
      <c r="D65" t="inlineStr">
        <is>
          <t>20:00:00</t>
        </is>
      </c>
      <c r="E65" t="inlineStr">
        <is>
          <t>01:30:00</t>
        </is>
      </c>
      <c r="F65" t="inlineStr">
        <is>
          <t>1402-05-25</t>
        </is>
      </c>
      <c r="G65" t="inlineStr">
        <is>
          <t>تهران</t>
        </is>
      </c>
      <c r="H65" t="inlineStr">
        <is>
          <t>نامعلوم</t>
        </is>
      </c>
      <c r="I65" t="inlineStr">
        <is>
          <t>بزرگسال</t>
        </is>
      </c>
      <c r="J65" t="inlineStr"/>
      <c r="K65" t="inlineStr">
        <is>
          <t>نادر فلاح</t>
        </is>
      </c>
      <c r="L65" t="inlineStr">
        <is>
          <t>امیرحسین طاهری</t>
        </is>
      </c>
      <c r="M65" t="n">
        <v>0</v>
      </c>
      <c r="N65" t="n">
        <v>0</v>
      </c>
      <c r="O65" t="inlineStr">
        <is>
          <t>نادر فلاح، علیرضا اخوان، فرزانه ابوالهادی، عرفان اجلی، فائزه آبزن، محمدحسین اسحاقی، افق ایرجی، امیر پاسبان، فاطمه پاسبان، سعید پارسا، هادی تک زارع، ایرج حیدری، احمد خان محمدزاده، آناهیتا خسروی، محمد درستکار، محمد سپهری، امیر شربتی، علی شیرپی، محمد کرمی، احسان مهدی زاده، داود میرعلایی، امیرحسین نادری، سینا نداف، حامد نوبخت</t>
        </is>
      </c>
    </row>
    <row r="66">
      <c r="A66">
        <f>HYPERLINK("https://www.tiwall.com//p/artesh.farman","ارتش به فرمان من")</f>
        <v/>
      </c>
      <c r="B66" t="n">
        <v>20</v>
      </c>
      <c r="C66" t="inlineStr">
        <is>
          <t>اداره فرهنگ و ارشاد اسلامی تالش</t>
        </is>
      </c>
      <c r="D66" t="inlineStr">
        <is>
          <t>00:00:00</t>
        </is>
      </c>
      <c r="E66" t="inlineStr">
        <is>
          <t>00:40:00</t>
        </is>
      </c>
      <c r="F66" t="inlineStr">
        <is>
          <t>1402-12-16</t>
        </is>
      </c>
      <c r="G66" t="inlineStr">
        <is>
          <t>تالش</t>
        </is>
      </c>
      <c r="H66" t="inlineStr">
        <is>
          <t>جنگی, درام</t>
        </is>
      </c>
      <c r="I66" t="inlineStr">
        <is>
          <t>بزرگسال</t>
        </is>
      </c>
      <c r="J66" t="inlineStr"/>
      <c r="K66" t="inlineStr">
        <is>
          <t>طاها صمدی</t>
        </is>
      </c>
      <c r="L66" t="inlineStr">
        <is>
          <t>جعفرصمدی</t>
        </is>
      </c>
      <c r="M66" t="n">
        <v>0</v>
      </c>
      <c r="N66" t="n">
        <v>0</v>
      </c>
      <c r="O66" t="inlineStr">
        <is>
          <t>طاها صمدی، سبحان صدیق، اسلام غسالی، زهرا پناهی</t>
        </is>
      </c>
    </row>
    <row r="67">
      <c r="A67">
        <f>HYPERLINK("https://www.tiwall.com//p/tapaeezchandbaran4","تا باران چند پاییز مانده (اجرای ویژه)")</f>
        <v/>
      </c>
      <c r="B67" t="n">
        <v>100</v>
      </c>
      <c r="C67" t="inlineStr">
        <is>
          <t>تماشاخانه اهورا - سالن رزا</t>
        </is>
      </c>
      <c r="D67" t="inlineStr">
        <is>
          <t>18:00:00</t>
        </is>
      </c>
      <c r="E67" t="inlineStr">
        <is>
          <t>01:10:00</t>
        </is>
      </c>
      <c r="F67" t="inlineStr">
        <is>
          <t>1402-04-22</t>
        </is>
      </c>
      <c r="G67" t="inlineStr">
        <is>
          <t>تهران</t>
        </is>
      </c>
      <c r="H67" t="inlineStr">
        <is>
          <t>درام</t>
        </is>
      </c>
      <c r="I67" t="inlineStr">
        <is>
          <t>بزرگسال</t>
        </is>
      </c>
      <c r="J67" t="inlineStr">
        <is>
          <t>بزرگسال</t>
        </is>
      </c>
      <c r="K67" t="inlineStr">
        <is>
          <t>آویشن دودانگه</t>
        </is>
      </c>
      <c r="L67" t="inlineStr">
        <is>
          <t>عرفان پورمحمدی</t>
        </is>
      </c>
      <c r="M67" t="n">
        <v>0</v>
      </c>
      <c r="N67" t="n">
        <v>0</v>
      </c>
      <c r="O67" t="inlineStr">
        <is>
          <t>(به ترتیب ورود) آویشن دودانگه، مهنوش شاهباز، مروارید معصومی، هادی استادعلی، فرزین ناصری، فاطمه میری، فاطمه دارهل</t>
        </is>
      </c>
    </row>
    <row r="68">
      <c r="A68">
        <f>HYPERLINK("https://www.tiwall.com//p/yamaha2","یاماها")</f>
        <v/>
      </c>
      <c r="B68" t="n">
        <v>70</v>
      </c>
      <c r="C68" t="inlineStr">
        <is>
          <t>پلاتو تالار هنر - یزد</t>
        </is>
      </c>
      <c r="D68" t="inlineStr">
        <is>
          <t>21:00:00</t>
        </is>
      </c>
      <c r="E68" t="inlineStr">
        <is>
          <t>01:00:00</t>
        </is>
      </c>
      <c r="F68" t="inlineStr">
        <is>
          <t>1402-03-26</t>
        </is>
      </c>
      <c r="G68" t="inlineStr">
        <is>
          <t>یزد</t>
        </is>
      </c>
      <c r="H68" t="inlineStr">
        <is>
          <t>نامعلوم</t>
        </is>
      </c>
      <c r="I68" t="inlineStr">
        <is>
          <t>بزرگسال</t>
        </is>
      </c>
      <c r="J68" t="inlineStr"/>
      <c r="K68" t="inlineStr">
        <is>
          <t>حمیدرضا استادیان</t>
        </is>
      </c>
      <c r="L68" t="inlineStr">
        <is>
          <t>کهبد تاراج</t>
        </is>
      </c>
      <c r="M68" t="n">
        <v>0</v>
      </c>
      <c r="N68" t="n">
        <v>0</v>
      </c>
      <c r="O68" t="inlineStr">
        <is>
          <t>(به ترتیب ورود) زهرا زین الدینی، نسیم نجاریان، حمیدرضا استادیان</t>
        </is>
      </c>
    </row>
    <row r="69">
      <c r="A69">
        <f>HYPERLINK("https://www.tiwall.com//p/ahu2","آهو")</f>
        <v/>
      </c>
      <c r="B69" t="n">
        <v>80</v>
      </c>
      <c r="C69" t="inlineStr">
        <is>
          <t>حوزه هنری - تماشاخانه مهر</t>
        </is>
      </c>
      <c r="D69" t="inlineStr">
        <is>
          <t>19:30:00</t>
        </is>
      </c>
      <c r="E69" t="inlineStr">
        <is>
          <t>01:00:00</t>
        </is>
      </c>
      <c r="F69" t="inlineStr">
        <is>
          <t>1402-04-15</t>
        </is>
      </c>
      <c r="G69" t="inlineStr">
        <is>
          <t>تهران</t>
        </is>
      </c>
      <c r="H69" t="inlineStr">
        <is>
          <t>نامعلوم</t>
        </is>
      </c>
      <c r="I69" t="inlineStr">
        <is>
          <t>بزرگسال</t>
        </is>
      </c>
      <c r="J69" t="inlineStr"/>
      <c r="K69" t="inlineStr">
        <is>
          <t>علی برجی</t>
        </is>
      </c>
      <c r="L69" t="inlineStr">
        <is>
          <t>علی برجی (بر اساس طرحی از سیروس همتی)</t>
        </is>
      </c>
      <c r="M69" t="n">
        <v>0</v>
      </c>
      <c r="N69" t="n">
        <v>0</v>
      </c>
      <c r="O69" t="inlineStr">
        <is>
          <t>سعید بحرالعلومی، عباس بهمنش، مهدی نوری، مریم سامانی پور، سوگند افشاری، مسعود بابایی، فرزانه سلامی، سپیده صادقی، سارا طلائی، آنا قناعتی فلاح، زهره محمودی، میثم عباسی، پریسا هاشمی</t>
        </is>
      </c>
    </row>
    <row r="70">
      <c r="A70">
        <f>HYPERLINK("https://www.tiwall.com//p/veronicasroom9","اتاق ورونیکا")</f>
        <v/>
      </c>
      <c r="B70" t="n">
        <v>50</v>
      </c>
      <c r="C70" t="inlineStr">
        <is>
          <t>پلاتو استاد امیری - تئاتر شهر بوشهر</t>
        </is>
      </c>
      <c r="D70" t="inlineStr">
        <is>
          <t>19:00:00</t>
        </is>
      </c>
      <c r="E70" t="inlineStr">
        <is>
          <t>01:00:00</t>
        </is>
      </c>
      <c r="F70" t="inlineStr">
        <is>
          <t>1401-12-19</t>
        </is>
      </c>
      <c r="G70" t="inlineStr">
        <is>
          <t>بوشهر</t>
        </is>
      </c>
      <c r="H70" t="inlineStr">
        <is>
          <t>معمایی, اکسپرسیونیسم, رازآلود</t>
        </is>
      </c>
      <c r="I70" t="inlineStr">
        <is>
          <t>بزرگسال</t>
        </is>
      </c>
      <c r="J70" t="inlineStr">
        <is>
          <t>صحنهای, بزرگسال</t>
        </is>
      </c>
      <c r="K70" t="inlineStr">
        <is>
          <t>سجاد دریس مسلم</t>
        </is>
      </c>
      <c r="L70" t="inlineStr">
        <is>
          <t>آیرا لوین</t>
        </is>
      </c>
      <c r="M70" t="n">
        <v>0</v>
      </c>
      <c r="N70" t="n">
        <v>0</v>
      </c>
      <c r="O70" t="inlineStr">
        <is>
          <t>علی امیری، حدیث منصف، مریم نسیب زاده، سیداحسان هاشمی</t>
        </is>
      </c>
    </row>
    <row r="71">
      <c r="A71">
        <f>HYPERLINK("https://www.tiwall.com//p/sokot.avazekhan","سکوت آوازخوان")</f>
        <v/>
      </c>
      <c r="B71" t="n">
        <v>80</v>
      </c>
      <c r="C71" t="inlineStr">
        <is>
          <t>تالار هنر اصفهان - سالن تماشا</t>
        </is>
      </c>
      <c r="D71" t="inlineStr">
        <is>
          <t>20:45:00</t>
        </is>
      </c>
      <c r="E71" t="inlineStr">
        <is>
          <t>01:25:00</t>
        </is>
      </c>
      <c r="F71" t="inlineStr">
        <is>
          <t>1402-04-09</t>
        </is>
      </c>
      <c r="G71" t="inlineStr">
        <is>
          <t>اصفهان</t>
        </is>
      </c>
      <c r="H71" t="inlineStr">
        <is>
          <t>درام</t>
        </is>
      </c>
      <c r="I71" t="inlineStr">
        <is>
          <t>بزرگسال</t>
        </is>
      </c>
      <c r="J71" t="inlineStr">
        <is>
          <t>صحنهای, بزرگسال</t>
        </is>
      </c>
      <c r="K71" t="inlineStr">
        <is>
          <t>علیرضا کوشک جلالی</t>
        </is>
      </c>
      <c r="L71" t="inlineStr">
        <is>
          <t>وجدی معووض</t>
        </is>
      </c>
      <c r="M71" t="n">
        <v>0</v>
      </c>
      <c r="N71" t="n">
        <v>0</v>
      </c>
      <c r="O71" t="inlineStr">
        <is>
          <t>پرنیان طباطبایی، مرضیه مهرجویی، ایمان فلاحتی، جلیل جلالی</t>
        </is>
      </c>
    </row>
    <row r="72">
      <c r="A72">
        <f>HYPERLINK("https://www.tiwall.com//p/jenabekont4","اورسی دوز")</f>
        <v/>
      </c>
      <c r="B72" t="n">
        <v>100</v>
      </c>
      <c r="C72" t="inlineStr">
        <is>
          <t>عمارت ارغوان - سالن دو</t>
        </is>
      </c>
      <c r="D72" t="inlineStr">
        <is>
          <t>19:00:00</t>
        </is>
      </c>
      <c r="E72" t="inlineStr">
        <is>
          <t>01:00:00</t>
        </is>
      </c>
      <c r="F72" t="inlineStr">
        <is>
          <t>1402-02-25</t>
        </is>
      </c>
      <c r="G72" t="inlineStr">
        <is>
          <t>تهران</t>
        </is>
      </c>
      <c r="H72" t="inlineStr">
        <is>
          <t>کمدی</t>
        </is>
      </c>
      <c r="I72" t="inlineStr">
        <is>
          <t>بزرگسال</t>
        </is>
      </c>
      <c r="J72" t="inlineStr"/>
      <c r="K72" t="inlineStr">
        <is>
          <t>مجتبی طباطبایی</t>
        </is>
      </c>
      <c r="L72" t="inlineStr">
        <is>
          <t>اکبر رادی</t>
        </is>
      </c>
      <c r="M72" t="n">
        <v>2.6</v>
      </c>
      <c r="N72" t="n">
        <v>5</v>
      </c>
      <c r="O72" t="inlineStr">
        <is>
          <t>مجتبی طباطبایی، سمن شعرباف، رضا حسین نژاد، امیدعلی رحمانی، سینا توکلی، آرمین حسن زاده، امیر حسین جعفری</t>
        </is>
      </c>
    </row>
    <row r="73">
      <c r="A73">
        <f>HYPERLINK("https://www.tiwall.com//p/metashow","متاشو")</f>
        <v/>
      </c>
      <c r="B73" t="n">
        <v>60</v>
      </c>
      <c r="C73" t="inlineStr">
        <is>
          <t>سالن همایش هتل بین المللی ارم</t>
        </is>
      </c>
      <c r="D73" t="inlineStr">
        <is>
          <t>19:00:00</t>
        </is>
      </c>
      <c r="E73" t="inlineStr">
        <is>
          <t>03:00:00</t>
        </is>
      </c>
      <c r="F73" t="inlineStr">
        <is>
          <t>1402-01-14</t>
        </is>
      </c>
      <c r="G73" t="inlineStr">
        <is>
          <t>تهران</t>
        </is>
      </c>
      <c r="H73" t="inlineStr">
        <is>
          <t>کمدی, استندآپ-کمدی</t>
        </is>
      </c>
      <c r="I73" t="inlineStr">
        <is>
          <t>بزرگسال</t>
        </is>
      </c>
      <c r="J73" t="inlineStr">
        <is>
          <t>بزرگسال</t>
        </is>
      </c>
      <c r="K73" t="inlineStr">
        <is>
          <t>نامعلوم</t>
        </is>
      </c>
      <c r="L73" t="inlineStr">
        <is>
          <t>نامعلوم</t>
        </is>
      </c>
      <c r="M73" t="n">
        <v>0</v>
      </c>
      <c r="N73" t="n">
        <v>0</v>
      </c>
      <c r="O73" t="inlineStr">
        <is>
          <t>احسان استجابی</t>
        </is>
      </c>
    </row>
    <row r="74">
      <c r="A74">
        <f>HYPERLINK("https://www.tiwall.com//p/chekhvte","چخفته")</f>
        <v/>
      </c>
      <c r="B74" t="n">
        <v>120</v>
      </c>
      <c r="C74" t="inlineStr">
        <is>
          <t>عمارت نوفللوشاتو</t>
        </is>
      </c>
      <c r="D74" t="inlineStr">
        <is>
          <t>19:00:00</t>
        </is>
      </c>
      <c r="E74" t="inlineStr">
        <is>
          <t>01:10:00</t>
        </is>
      </c>
      <c r="F74" t="inlineStr">
        <is>
          <t>1402-03-05</t>
        </is>
      </c>
      <c r="G74" t="inlineStr">
        <is>
          <t>تهران</t>
        </is>
      </c>
      <c r="H74" t="inlineStr">
        <is>
          <t>فانتزی, کمدی, درام</t>
        </is>
      </c>
      <c r="I74" t="inlineStr">
        <is>
          <t>بزرگسال</t>
        </is>
      </c>
      <c r="J74" t="inlineStr"/>
      <c r="K74" t="inlineStr">
        <is>
          <t>اشکان پیر دل زنده</t>
        </is>
      </c>
      <c r="L74" t="inlineStr">
        <is>
          <t>فرزانه محمدحسین</t>
        </is>
      </c>
      <c r="M74" t="n">
        <v>4.1</v>
      </c>
      <c r="N74" t="n">
        <v>123</v>
      </c>
      <c r="O74" t="inlineStr">
        <is>
          <t>رومینا فرمانی، فرزانه محمدحسین، یگانه منصوری، سارا زارعی، امیرحسین فروتن، سارا عزیزی، کیارش زرین، سیاوش کریما، محمدعلی الحمد، محمدعلی براتی</t>
        </is>
      </c>
    </row>
    <row r="75">
      <c r="A75">
        <f>HYPERLINK("https://www.tiwall.com//p/ghesehdargoshi","قصه های در گوشی")</f>
        <v/>
      </c>
      <c r="B75" t="n">
        <v>100</v>
      </c>
      <c r="C75" t="inlineStr">
        <is>
          <t>تئاترشهر - سالن سایه</t>
        </is>
      </c>
      <c r="D75" t="inlineStr">
        <is>
          <t>18:45:00</t>
        </is>
      </c>
      <c r="E75" t="inlineStr">
        <is>
          <t>01:00:00</t>
        </is>
      </c>
      <c r="F75" t="inlineStr">
        <is>
          <t>1402-04-02</t>
        </is>
      </c>
      <c r="G75" t="inlineStr">
        <is>
          <t>تهران</t>
        </is>
      </c>
      <c r="H75" t="inlineStr">
        <is>
          <t>درام</t>
        </is>
      </c>
      <c r="I75" t="inlineStr">
        <is>
          <t>بزرگسال</t>
        </is>
      </c>
      <c r="J75" t="inlineStr">
        <is>
          <t>خانوادگی</t>
        </is>
      </c>
      <c r="K75" t="inlineStr">
        <is>
          <t>حسین حیدری پور</t>
        </is>
      </c>
      <c r="L75" t="inlineStr">
        <is>
          <t>امیررضا کوهستانی</t>
        </is>
      </c>
      <c r="M75" t="n">
        <v>3.9</v>
      </c>
      <c r="N75" t="n">
        <v>23</v>
      </c>
      <c r="O75" t="inlineStr">
        <is>
          <t>ایمان دبیری، مرجان آقانوری</t>
        </is>
      </c>
    </row>
    <row r="76">
      <c r="A76">
        <f>HYPERLINK("https://www.tiwall.com//p/gorbeh.roubah","گربه نره و روباه مکار")</f>
        <v/>
      </c>
      <c r="B76" t="n">
        <v>200</v>
      </c>
      <c r="C76" t="inlineStr">
        <is>
          <t>ایرانشهر - سالن استاد ناظرزاده کرمانی</t>
        </is>
      </c>
      <c r="D76" t="inlineStr">
        <is>
          <t>18:30:00</t>
        </is>
      </c>
      <c r="E76" t="inlineStr">
        <is>
          <t>01:25:00</t>
        </is>
      </c>
      <c r="F76" t="inlineStr">
        <is>
          <t>1402-02-29</t>
        </is>
      </c>
      <c r="G76" t="inlineStr">
        <is>
          <t>تهران</t>
        </is>
      </c>
      <c r="H76" t="inlineStr">
        <is>
          <t>موزیکال</t>
        </is>
      </c>
      <c r="I76" t="inlineStr">
        <is>
          <t>بزرگسال</t>
        </is>
      </c>
      <c r="J76" t="inlineStr">
        <is>
          <t>فیزیکال, خانوادگی, دانشجویی, بزرگسال, کودک و نوجوان</t>
        </is>
      </c>
      <c r="K76" t="inlineStr">
        <is>
          <t>اوشان محمودی</t>
        </is>
      </c>
      <c r="L76" t="inlineStr">
        <is>
          <t>اوشان محمودی</t>
        </is>
      </c>
      <c r="M76" t="n">
        <v>4.1</v>
      </c>
      <c r="N76" t="n">
        <v>113</v>
      </c>
      <c r="O76" t="inlineStr">
        <is>
          <t>بیتا عزیز، علی تاریمی، محمد شهریار، آیت بی غم، میترا مسائلی، مجید عراقی، آتوسا جلیلی، مهیار ورزگان، حسام زرنوشه، لیلی نبی اللهی، هیوا حقانی، علیرضا دهقانی، میلاد خیرخواه، مریم بصیری فر، ریحانه غفوریان، نیلوفر فتاحی، مبینا شادمانی</t>
        </is>
      </c>
    </row>
    <row r="77">
      <c r="A77">
        <f>HYPERLINK("https://www.tiwall.com//p/serevayat.yekzan","سه روایت از یک زن")</f>
        <v/>
      </c>
      <c r="B77" t="n">
        <v>100</v>
      </c>
      <c r="C77" t="inlineStr">
        <is>
          <t>فرهنگسرای نیاوران - سالن گوشه</t>
        </is>
      </c>
      <c r="D77" t="inlineStr">
        <is>
          <t>20:30:00</t>
        </is>
      </c>
      <c r="E77" t="inlineStr">
        <is>
          <t>01:15:00</t>
        </is>
      </c>
      <c r="F77" t="inlineStr">
        <is>
          <t>1402-02-22</t>
        </is>
      </c>
      <c r="G77" t="inlineStr">
        <is>
          <t>تهران</t>
        </is>
      </c>
      <c r="H77" t="inlineStr">
        <is>
          <t>عاشقانه, سایکودرام</t>
        </is>
      </c>
      <c r="I77" t="inlineStr">
        <is>
          <t>بزرگسال</t>
        </is>
      </c>
      <c r="J77" t="inlineStr">
        <is>
          <t>بزرگسال</t>
        </is>
      </c>
      <c r="K77" t="inlineStr">
        <is>
          <t>محسن حاج نوروزی</t>
        </is>
      </c>
      <c r="L77" t="inlineStr">
        <is>
          <t>محسن حاج نوروزی</t>
        </is>
      </c>
      <c r="M77" t="n">
        <v>4.2</v>
      </c>
      <c r="N77" t="n">
        <v>5</v>
      </c>
      <c r="O77" t="inlineStr">
        <is>
          <t>میترا ثاراللهی، محمد سلطان پور، صدرا محمدی، فاطمه کاظمی رزوه، امیرحسین صارمیان، اشکان کاظمی، نگین خدابخشی، شارمین افتخار، نیکو مجیدی</t>
        </is>
      </c>
    </row>
    <row r="78">
      <c r="A78">
        <f>HYPERLINK("https://www.tiwall.com//p/farda.chi.mishe5","نمی دونم فردا چی میشه")</f>
        <v/>
      </c>
      <c r="B78" t="n">
        <v>25</v>
      </c>
      <c r="C78" t="inlineStr">
        <is>
          <t>پلاتو روایت - دانشکده هنر دانشگاه دامغان</t>
        </is>
      </c>
      <c r="D78" t="inlineStr">
        <is>
          <t>12:00:00</t>
        </is>
      </c>
      <c r="E78" t="inlineStr">
        <is>
          <t>01:10:00</t>
        </is>
      </c>
      <c r="F78" t="inlineStr">
        <is>
          <t>1402-03-06</t>
        </is>
      </c>
      <c r="G78" t="inlineStr">
        <is>
          <t>دامغان</t>
        </is>
      </c>
      <c r="H78" t="inlineStr">
        <is>
          <t>تلفیقی</t>
        </is>
      </c>
      <c r="I78" t="inlineStr">
        <is>
          <t>بزرگسال</t>
        </is>
      </c>
      <c r="J78" t="inlineStr">
        <is>
          <t>دانشجویی, صحنهای, بزرگسال</t>
        </is>
      </c>
      <c r="K78" t="inlineStr">
        <is>
          <t>رضا طاهری سروتمین</t>
        </is>
      </c>
      <c r="L78" t="inlineStr">
        <is>
          <t>تنسی ویلیامز</t>
        </is>
      </c>
      <c r="M78" t="n">
        <v>0</v>
      </c>
      <c r="N78" t="n">
        <v>0</v>
      </c>
      <c r="O78" t="inlineStr">
        <is>
          <t>ساناز گرگانی، محمدحسن روستایی</t>
        </is>
      </c>
    </row>
    <row r="79">
      <c r="A79">
        <f>HYPERLINK("https://www.tiwall.com//p/sousk","سوسک")</f>
        <v/>
      </c>
      <c r="B79" t="n">
        <v>60</v>
      </c>
      <c r="C79" t="inlineStr">
        <is>
          <t>تماشاخانه حیایی</t>
        </is>
      </c>
      <c r="D79" t="inlineStr">
        <is>
          <t>19:30:00</t>
        </is>
      </c>
      <c r="E79" t="inlineStr">
        <is>
          <t>00:45:00</t>
        </is>
      </c>
      <c r="F79" t="inlineStr">
        <is>
          <t>1402-04-07</t>
        </is>
      </c>
      <c r="G79" t="inlineStr">
        <is>
          <t>تهران</t>
        </is>
      </c>
      <c r="H79" t="inlineStr">
        <is>
          <t>سورئال</t>
        </is>
      </c>
      <c r="I79" t="inlineStr">
        <is>
          <t>بزرگسال</t>
        </is>
      </c>
      <c r="J79" t="inlineStr">
        <is>
          <t>صحنهای</t>
        </is>
      </c>
      <c r="K79" t="inlineStr">
        <is>
          <t>امیرعلی نوری</t>
        </is>
      </c>
      <c r="L79" t="inlineStr">
        <is>
          <t>امیرعلی نوری</t>
        </is>
      </c>
      <c r="M79" t="n">
        <v>0</v>
      </c>
      <c r="N79" t="n">
        <v>0</v>
      </c>
      <c r="O79" t="inlineStr">
        <is>
          <t>(به ترتیب ورود به صحنه) محمدرضا حاج نوروزی، ندا قهرمانپور، نیلوفر آقاپور، نیایش امینیان، امیرعلی نوری، فاطمه ولندیاری، محراب عبدالهی،</t>
        </is>
      </c>
    </row>
    <row r="80">
      <c r="A80">
        <f>HYPERLINK("https://www.tiwall.com//p/azhdehak7","اژدهاک")</f>
        <v/>
      </c>
      <c r="B80" t="n">
        <v>25</v>
      </c>
      <c r="C80" t="inlineStr">
        <is>
          <t>پلاتو روایت - دانشکده هنر دانشگاه دامغان</t>
        </is>
      </c>
      <c r="D80" t="inlineStr">
        <is>
          <t>13:00:00</t>
        </is>
      </c>
      <c r="E80" t="inlineStr">
        <is>
          <t>00:30:00</t>
        </is>
      </c>
      <c r="F80" t="inlineStr">
        <is>
          <t>1402-03-10</t>
        </is>
      </c>
      <c r="G80" t="inlineStr">
        <is>
          <t>دامغان</t>
        </is>
      </c>
      <c r="H80" t="inlineStr">
        <is>
          <t>تلفیقی</t>
        </is>
      </c>
      <c r="I80" t="inlineStr">
        <is>
          <t>بزرگسال</t>
        </is>
      </c>
      <c r="J80" t="inlineStr">
        <is>
          <t>دانشجویی, صحنهای, بزرگسال</t>
        </is>
      </c>
      <c r="K80" t="inlineStr">
        <is>
          <t>جلال موسوی</t>
        </is>
      </c>
      <c r="L80" t="inlineStr">
        <is>
          <t>جلال موسوی</t>
        </is>
      </c>
      <c r="M80" t="n">
        <v>0</v>
      </c>
      <c r="N80" t="n">
        <v>0</v>
      </c>
      <c r="O80" t="inlineStr">
        <is>
          <t>نامعلوم</t>
        </is>
      </c>
    </row>
    <row r="81">
      <c r="A81">
        <f>HYPERLINK("https://www.tiwall.com//p/taghsimbarsefr2","تقسیم بر صفر")</f>
        <v/>
      </c>
      <c r="B81" t="n">
        <v>120</v>
      </c>
      <c r="C81" t="inlineStr">
        <is>
          <t>هنرستان هنرهای زیبا اصفهان</t>
        </is>
      </c>
      <c r="D81" t="inlineStr">
        <is>
          <t>19:15:00</t>
        </is>
      </c>
      <c r="E81" t="inlineStr">
        <is>
          <t>01:15:00</t>
        </is>
      </c>
      <c r="F81" t="inlineStr">
        <is>
          <t>1402-04-22</t>
        </is>
      </c>
      <c r="G81" t="inlineStr">
        <is>
          <t>اصفهان</t>
        </is>
      </c>
      <c r="H81" t="inlineStr">
        <is>
          <t>ابزورد</t>
        </is>
      </c>
      <c r="I81" t="inlineStr">
        <is>
          <t>بزرگسال</t>
        </is>
      </c>
      <c r="J81" t="inlineStr">
        <is>
          <t>بزرگسال, صحنهای</t>
        </is>
      </c>
      <c r="K81" t="inlineStr">
        <is>
          <t>(خالقِنمایش) رضا کنگازیان</t>
        </is>
      </c>
      <c r="L81" t="inlineStr">
        <is>
          <t>(خالقِمتن) آریا شیراسماعیلی</t>
        </is>
      </c>
      <c r="M81" t="n">
        <v>0</v>
      </c>
      <c r="N81" t="n">
        <v>0</v>
      </c>
      <c r="O81" t="inlineStr">
        <is>
          <t>(خالقینِنقش) آریا شیراسماعیلی، محدثه رضایی، ماریان مؤید، سعید کریم زاده</t>
        </is>
      </c>
    </row>
    <row r="82">
      <c r="A82">
        <f>HYPERLINK("https://www.tiwall.com//p/pelakhaft2","پلاک هفت")</f>
        <v/>
      </c>
      <c r="B82" t="n">
        <v>100</v>
      </c>
      <c r="C82" t="inlineStr">
        <is>
          <t>پردیس تئاتر شهرزاد - سالن ۳</t>
        </is>
      </c>
      <c r="D82" t="inlineStr">
        <is>
          <t>18:00:00</t>
        </is>
      </c>
      <c r="E82" t="inlineStr">
        <is>
          <t>00:55:00</t>
        </is>
      </c>
      <c r="F82" t="inlineStr">
        <is>
          <t>1401-12-26</t>
        </is>
      </c>
      <c r="G82" t="inlineStr">
        <is>
          <t>تهران</t>
        </is>
      </c>
      <c r="H82" t="inlineStr">
        <is>
          <t>تلفیقی, رئال</t>
        </is>
      </c>
      <c r="I82" t="inlineStr">
        <is>
          <t>بزرگسال</t>
        </is>
      </c>
      <c r="J82" t="inlineStr">
        <is>
          <t>خانوادگی, بزرگسال</t>
        </is>
      </c>
      <c r="K82" t="inlineStr">
        <is>
          <t>مهدی پسرعلی</t>
        </is>
      </c>
      <c r="L82" t="inlineStr">
        <is>
          <t>عرفان اصغرپور</t>
        </is>
      </c>
      <c r="M82" t="n">
        <v>4</v>
      </c>
      <c r="N82" t="n">
        <v>5</v>
      </c>
      <c r="O82" t="inlineStr">
        <is>
          <t>مرضیه بهاری، دنیا پناهی، نازنین کاظم پور، محمدصالح مزینانی، رضا منصوری، امیر نظرعلی، فاطمه یزدانی</t>
        </is>
      </c>
    </row>
    <row r="83">
      <c r="A83">
        <f>HYPERLINK("https://www.tiwall.com//p/jonoun.keshdar","جنون کش دار")</f>
        <v/>
      </c>
      <c r="B83" t="n">
        <v>100</v>
      </c>
      <c r="C83" t="inlineStr">
        <is>
          <t>تماشاخانه اهورا</t>
        </is>
      </c>
      <c r="D83" t="inlineStr">
        <is>
          <t>19:00:00</t>
        </is>
      </c>
      <c r="E83" t="inlineStr">
        <is>
          <t>01:10:00</t>
        </is>
      </c>
      <c r="F83" t="inlineStr">
        <is>
          <t>1402-04-16</t>
        </is>
      </c>
      <c r="G83" t="inlineStr">
        <is>
          <t>تهران</t>
        </is>
      </c>
      <c r="H83" t="inlineStr">
        <is>
          <t>ترسناک</t>
        </is>
      </c>
      <c r="I83" t="inlineStr">
        <is>
          <t>بزرگسال</t>
        </is>
      </c>
      <c r="J83" t="inlineStr">
        <is>
          <t>صحنهای, حرکات موزون, فیزیکال, بزرگسال</t>
        </is>
      </c>
      <c r="K83" t="inlineStr">
        <is>
          <t>سعید عنایتی</t>
        </is>
      </c>
      <c r="L83" t="inlineStr">
        <is>
          <t>ساناز لرکی</t>
        </is>
      </c>
      <c r="M83" t="n">
        <v>3.9</v>
      </c>
      <c r="N83" t="n">
        <v>10</v>
      </c>
      <c r="O83" t="inlineStr">
        <is>
          <t>ابوالفضل علیاری، شهرزاد ناطقیان، عاطفه زاهدنژاد، یکتا حصار سرخی، مریم نوروزی، یونس فولادی، حسن رضایی</t>
        </is>
      </c>
    </row>
    <row r="84">
      <c r="A84">
        <f>HYPERLINK("https://www.tiwall.com//p/otaghbivazn","اتاق بی روزن")</f>
        <v/>
      </c>
      <c r="B84" t="inlineStr">
        <is>
          <t>نامعلوم</t>
        </is>
      </c>
      <c r="C84" t="inlineStr">
        <is>
          <t>تماشاخانه اهورا</t>
        </is>
      </c>
      <c r="D84" t="inlineStr">
        <is>
          <t>18:30:00</t>
        </is>
      </c>
      <c r="E84" t="inlineStr">
        <is>
          <t>01:50:00</t>
        </is>
      </c>
      <c r="F84" t="inlineStr">
        <is>
          <t>1401-12-18</t>
        </is>
      </c>
      <c r="G84" t="inlineStr">
        <is>
          <t>تهران</t>
        </is>
      </c>
      <c r="H84" t="inlineStr">
        <is>
          <t>نامعلوم</t>
        </is>
      </c>
      <c r="I84" t="inlineStr">
        <is>
          <t>بزرگسال</t>
        </is>
      </c>
      <c r="J84" t="inlineStr"/>
      <c r="K84" t="inlineStr">
        <is>
          <t>حمید صابری، علی قاسمی</t>
        </is>
      </c>
      <c r="L84" t="inlineStr">
        <is>
          <t>علی قادری</t>
        </is>
      </c>
      <c r="M84" t="n">
        <v>0</v>
      </c>
      <c r="N84" t="n">
        <v>0</v>
      </c>
      <c r="O84" t="inlineStr">
        <is>
          <t>سید امید محمودی، علیرضا جعفری، سیدمهدی عراقچی، سیدامیرحسین حسینی، محسن خالقی صفا، امیرمحمد کلانتری، محمدعلی پرویز، ایمان نونژاد، ایمان افجه ای، محمدرضا جباری، محمدرضا خدابخش</t>
        </is>
      </c>
    </row>
    <row r="85">
      <c r="A85">
        <f>HYPERLINK("https://www.tiwall.com//p/virjiniawolf6","چه کسی از ویرجینیا وولف می ترسد")</f>
        <v/>
      </c>
      <c r="B85" t="n">
        <v>100</v>
      </c>
      <c r="C85" t="inlineStr">
        <is>
          <t>تماشاخانه صحنه آبی</t>
        </is>
      </c>
      <c r="D85" t="inlineStr">
        <is>
          <t>20:00:00</t>
        </is>
      </c>
      <c r="E85" t="inlineStr">
        <is>
          <t>01:15:00</t>
        </is>
      </c>
      <c r="F85" t="inlineStr">
        <is>
          <t>1402-04-13</t>
        </is>
      </c>
      <c r="G85" t="inlineStr">
        <is>
          <t>تهران</t>
        </is>
      </c>
      <c r="H85" t="inlineStr">
        <is>
          <t>نامعلوم</t>
        </is>
      </c>
      <c r="I85" t="inlineStr">
        <is>
          <t>بزرگسال</t>
        </is>
      </c>
      <c r="J85" t="inlineStr"/>
      <c r="K85" t="inlineStr">
        <is>
          <t>مریم شیرازی</t>
        </is>
      </c>
      <c r="L85" t="inlineStr">
        <is>
          <t>ادوارد آلبی</t>
        </is>
      </c>
      <c r="M85" t="n">
        <v>4.3</v>
      </c>
      <c r="N85" t="n">
        <v>17</v>
      </c>
      <c r="O85" t="inlineStr">
        <is>
          <t>محسن اکبری، مریم شیرازی، یگانه ملکمحمدی، مهبد ممیز</t>
        </is>
      </c>
    </row>
    <row r="86">
      <c r="A86">
        <f>HYPERLINK("https://www.tiwall.com//p/dokhtar2","شبیه دخترها بود")</f>
        <v/>
      </c>
      <c r="B86" t="n">
        <v>50</v>
      </c>
      <c r="C86" t="inlineStr">
        <is>
          <t>خانه هنر دیوار</t>
        </is>
      </c>
      <c r="D86" t="inlineStr">
        <is>
          <t>18:30:00</t>
        </is>
      </c>
      <c r="E86" t="inlineStr">
        <is>
          <t>00:15:00</t>
        </is>
      </c>
      <c r="F86" t="inlineStr">
        <is>
          <t>1401-12-21</t>
        </is>
      </c>
      <c r="G86" t="inlineStr">
        <is>
          <t>تهران</t>
        </is>
      </c>
      <c r="H86" t="inlineStr">
        <is>
          <t>نامعلوم</t>
        </is>
      </c>
      <c r="I86" t="inlineStr">
        <is>
          <t>بزرگسال</t>
        </is>
      </c>
      <c r="J86" t="inlineStr">
        <is>
          <t>صحنهای, دانشجویی, بزرگسال</t>
        </is>
      </c>
      <c r="K86" t="inlineStr">
        <is>
          <t>فائزه کلبری</t>
        </is>
      </c>
      <c r="L86" t="inlineStr">
        <is>
          <t>نامعلوم</t>
        </is>
      </c>
      <c r="M86" t="n">
        <v>0</v>
      </c>
      <c r="N86" t="n">
        <v>0</v>
      </c>
      <c r="O86" t="inlineStr">
        <is>
          <t>نامعلوم</t>
        </is>
      </c>
    </row>
    <row r="87">
      <c r="A87">
        <f>HYPERLINK("https://www.tiwall.com//p/mardibakhodkareabi3","مردی با خودکار آبی")</f>
        <v/>
      </c>
      <c r="B87" t="n">
        <v>50</v>
      </c>
      <c r="C87" t="inlineStr">
        <is>
          <t>تماشاخانه آژمان (سالن شماره ۱ - ارائه)</t>
        </is>
      </c>
      <c r="D87" t="inlineStr">
        <is>
          <t>18:00:00</t>
        </is>
      </c>
      <c r="E87" t="inlineStr">
        <is>
          <t>01:00:00</t>
        </is>
      </c>
      <c r="F87" t="inlineStr">
        <is>
          <t>1402-04-23</t>
        </is>
      </c>
      <c r="G87" t="inlineStr">
        <is>
          <t>تهران</t>
        </is>
      </c>
      <c r="H87" t="inlineStr">
        <is>
          <t>درام</t>
        </is>
      </c>
      <c r="I87" t="inlineStr">
        <is>
          <t>بزرگسال</t>
        </is>
      </c>
      <c r="J87" t="inlineStr">
        <is>
          <t>بزرگسال</t>
        </is>
      </c>
      <c r="K87" t="inlineStr">
        <is>
          <t>فائزه محمدیان</t>
        </is>
      </c>
      <c r="L87" t="inlineStr">
        <is>
          <t>فائزه محمدیان</t>
        </is>
      </c>
      <c r="M87" t="n">
        <v>0</v>
      </c>
      <c r="N87" t="n">
        <v>0</v>
      </c>
      <c r="O87" t="inlineStr">
        <is>
          <t>الهه شیدایی، نیلوفر روغنی</t>
        </is>
      </c>
    </row>
    <row r="88">
      <c r="A88">
        <f>HYPERLINK("https://www.tiwall.com//p/virjiniawolf5","چه کسی از ویرجینیا وولف میترسد؟")</f>
        <v/>
      </c>
      <c r="B88" t="n">
        <v>80</v>
      </c>
      <c r="C88" t="inlineStr">
        <is>
          <t>خانه هنرمندان ایران- سالن استاد انتظامی</t>
        </is>
      </c>
      <c r="D88" t="inlineStr">
        <is>
          <t>18:30:00</t>
        </is>
      </c>
      <c r="E88" t="inlineStr">
        <is>
          <t>01:15:00</t>
        </is>
      </c>
      <c r="F88" t="inlineStr">
        <is>
          <t>1402-02-22</t>
        </is>
      </c>
      <c r="G88" t="inlineStr">
        <is>
          <t>تهران</t>
        </is>
      </c>
      <c r="H88" t="inlineStr">
        <is>
          <t>درام</t>
        </is>
      </c>
      <c r="I88" t="inlineStr">
        <is>
          <t>بزرگسال</t>
        </is>
      </c>
      <c r="J88" t="inlineStr">
        <is>
          <t>بزرگسال</t>
        </is>
      </c>
      <c r="K88" t="inlineStr">
        <is>
          <t>شیرین فرخنده نژاد</t>
        </is>
      </c>
      <c r="L88" t="inlineStr">
        <is>
          <t>ادوارد آلبی</t>
        </is>
      </c>
      <c r="M88" t="n">
        <v>3.6</v>
      </c>
      <c r="N88" t="n">
        <v>32</v>
      </c>
      <c r="O88" t="inlineStr">
        <is>
          <t>الهام رضایی، علی کشوری، شیما زادپور (شبهای زوج)، دلارام زرگر (شبهای فرد)، میثم نیکخواه</t>
        </is>
      </c>
    </row>
    <row r="89">
      <c r="A89">
        <f>HYPERLINK("https://www.tiwall.com//p/unknown.general","ژنرال مجهول")</f>
        <v/>
      </c>
      <c r="B89" t="n">
        <v>130</v>
      </c>
      <c r="C89" t="inlineStr">
        <is>
          <t>تئاترشهر - سالن چهارسو</t>
        </is>
      </c>
      <c r="D89" t="inlineStr">
        <is>
          <t>18:30:00</t>
        </is>
      </c>
      <c r="E89" t="inlineStr">
        <is>
          <t>01:15:00</t>
        </is>
      </c>
      <c r="F89" t="inlineStr">
        <is>
          <t>1402-05-27</t>
        </is>
      </c>
      <c r="G89" t="inlineStr">
        <is>
          <t>تهران</t>
        </is>
      </c>
      <c r="H89" t="inlineStr">
        <is>
          <t>تلفیقی</t>
        </is>
      </c>
      <c r="I89" t="inlineStr">
        <is>
          <t>بزرگسال</t>
        </is>
      </c>
      <c r="J89" t="inlineStr">
        <is>
          <t>بین الملل</t>
        </is>
      </c>
      <c r="K89" t="inlineStr">
        <is>
          <t>میرعلیرضا دریابیگی</t>
        </is>
      </c>
      <c r="L89" t="inlineStr">
        <is>
          <t>رنه دُ ابالدیا</t>
        </is>
      </c>
      <c r="M89" t="n">
        <v>4.4</v>
      </c>
      <c r="N89" t="n">
        <v>15</v>
      </c>
      <c r="O89" t="inlineStr">
        <is>
          <t>(بازی سازان به ترتیب حروف الفبا) مروارید جعفری، امیرحسین رضایی، فهیمه شایان فر، شهراد قدیری، علیرضا (نیما) قربان زاده، علیرضا قیاسوند، سارا مقدم، بهراد محمدی، افسانه نیازی و ... [میرعلیرضا دریابیگی]</t>
        </is>
      </c>
    </row>
    <row r="90">
      <c r="A90">
        <f>HYPERLINK("https://www.tiwall.com//p/simorgh4","سیمرغ")</f>
        <v/>
      </c>
      <c r="B90" t="n">
        <v>80</v>
      </c>
      <c r="C90" t="inlineStr">
        <is>
          <t>تماشاخانه سنگلج</t>
        </is>
      </c>
      <c r="D90" t="inlineStr">
        <is>
          <t>19:30:00</t>
        </is>
      </c>
      <c r="E90" t="inlineStr">
        <is>
          <t>01:00:00</t>
        </is>
      </c>
      <c r="F90" t="inlineStr">
        <is>
          <t>1402-03-12</t>
        </is>
      </c>
      <c r="G90" t="inlineStr">
        <is>
          <t>تهران</t>
        </is>
      </c>
      <c r="H90" t="inlineStr">
        <is>
          <t>نامعلوم</t>
        </is>
      </c>
      <c r="I90" t="inlineStr">
        <is>
          <t>بزرگسال</t>
        </is>
      </c>
      <c r="J90" t="inlineStr"/>
      <c r="K90" t="inlineStr">
        <is>
          <t>اکبر صادقی</t>
        </is>
      </c>
      <c r="L90" t="inlineStr">
        <is>
          <t>محمود مهدوی</t>
        </is>
      </c>
      <c r="M90" t="n">
        <v>0</v>
      </c>
      <c r="N90" t="n">
        <v>0</v>
      </c>
      <c r="O90" t="inlineStr">
        <is>
          <t>پریسا صدائی آذر، اکبر صادقی، حسین نوروززاده</t>
        </is>
      </c>
    </row>
    <row r="91">
      <c r="A91">
        <f>HYPERLINK("https://www.tiwall.com//p/khoshdelan","خوشدلان")</f>
        <v/>
      </c>
      <c r="B91" t="n">
        <v>220</v>
      </c>
      <c r="C91" t="inlineStr">
        <is>
          <t>ایرانشهر - سالن استاد ناظرزاده کرمانی</t>
        </is>
      </c>
      <c r="D91" t="inlineStr">
        <is>
          <t>21:00:00</t>
        </is>
      </c>
      <c r="E91" t="inlineStr">
        <is>
          <t>02:00:00</t>
        </is>
      </c>
      <c r="F91" t="inlineStr">
        <is>
          <t>1402-04-09</t>
        </is>
      </c>
      <c r="G91" t="inlineStr">
        <is>
          <t>تهران</t>
        </is>
      </c>
      <c r="H91" t="inlineStr">
        <is>
          <t>کمدی</t>
        </is>
      </c>
      <c r="I91" t="inlineStr">
        <is>
          <t>بزرگسال</t>
        </is>
      </c>
      <c r="J91" t="inlineStr">
        <is>
          <t>خانوادگی</t>
        </is>
      </c>
      <c r="K91" t="inlineStr">
        <is>
          <t>پریزاد سیف</t>
        </is>
      </c>
      <c r="L91" t="inlineStr">
        <is>
          <t>سعید پورصمیمی</t>
        </is>
      </c>
      <c r="M91" t="n">
        <v>3.4</v>
      </c>
      <c r="N91" t="n">
        <v>62</v>
      </c>
      <c r="O91" t="inlineStr">
        <is>
          <t>سعید پورصمیمی، مسعود کرامتی، بهرام ابراهیمی، الهام پاوه نژاد، پریزاد سیف، رضا مولایی، بهروز پوربرجی، شاهین علایی نژاد، علی پویا قاسمی، شهاب عباسیان، حامد مهدی نژاد، رضا فیضبخش، مریم محبی</t>
        </is>
      </c>
    </row>
    <row r="92">
      <c r="A92">
        <f>HYPERLINK("https://www.tiwall.com//p/kaleh.gondeh","کله گنده/اپیزود دوم: تا رهایی")</f>
        <v/>
      </c>
      <c r="B92" t="n">
        <v>100</v>
      </c>
      <c r="C92" t="inlineStr">
        <is>
          <t>پردیس تئاتر شهرزاد - سالن ۲</t>
        </is>
      </c>
      <c r="D92" t="inlineStr">
        <is>
          <t>18:00:00</t>
        </is>
      </c>
      <c r="E92" t="inlineStr">
        <is>
          <t>01:00:00</t>
        </is>
      </c>
      <c r="F92" t="inlineStr">
        <is>
          <t>1401-12-26</t>
        </is>
      </c>
      <c r="G92" t="inlineStr">
        <is>
          <t>تهران</t>
        </is>
      </c>
      <c r="H92" t="inlineStr">
        <is>
          <t>درام, سورئال, معمایی</t>
        </is>
      </c>
      <c r="I92" t="inlineStr">
        <is>
          <t>بزرگسال</t>
        </is>
      </c>
      <c r="J92" t="inlineStr"/>
      <c r="K92" t="inlineStr">
        <is>
          <t>امیرحسین انصاری</t>
        </is>
      </c>
      <c r="L92" t="inlineStr">
        <is>
          <t>آرمان شیرالینژاد</t>
        </is>
      </c>
      <c r="M92" t="n">
        <v>0</v>
      </c>
      <c r="N92" t="n">
        <v>0</v>
      </c>
      <c r="O92" t="inlineStr">
        <is>
          <t>طاها محمدی، مصطفی احدی، جواد سحر، فهیمه حسینی</t>
        </is>
      </c>
    </row>
    <row r="93">
      <c r="A93">
        <f>HYPERLINK("https://www.tiwall.com//p/del.larzeh2","دل لرزه")</f>
        <v/>
      </c>
      <c r="B93" t="n">
        <v>60</v>
      </c>
      <c r="C93" t="inlineStr">
        <is>
          <t>تئاترشهر - کارگاه نمایش</t>
        </is>
      </c>
      <c r="D93" t="inlineStr">
        <is>
          <t>19:00:00</t>
        </is>
      </c>
      <c r="E93" t="inlineStr">
        <is>
          <t>01:10:00</t>
        </is>
      </c>
      <c r="F93" t="inlineStr">
        <is>
          <t>1402-02-12</t>
        </is>
      </c>
      <c r="G93" t="inlineStr">
        <is>
          <t>تهران</t>
        </is>
      </c>
      <c r="H93" t="inlineStr">
        <is>
          <t>درام</t>
        </is>
      </c>
      <c r="I93" t="inlineStr">
        <is>
          <t>بزرگسال</t>
        </is>
      </c>
      <c r="J93" t="inlineStr">
        <is>
          <t>خانوادگی, صحنهای</t>
        </is>
      </c>
      <c r="K93" t="inlineStr">
        <is>
          <t>مجتبی لاله زاری</t>
        </is>
      </c>
      <c r="L93" t="inlineStr">
        <is>
          <t>سیدعلی موسویان</t>
        </is>
      </c>
      <c r="M93" t="n">
        <v>0</v>
      </c>
      <c r="N93" t="n">
        <v>0</v>
      </c>
      <c r="O93" t="inlineStr">
        <is>
          <t>سیدمرتضی فخرموسوی، سعید خبیری، امین دلپذیر، طاهره هنزایی، مجتبی لاله زاری</t>
        </is>
      </c>
    </row>
    <row r="94">
      <c r="A94">
        <f>HYPERLINK("https://www.tiwall.com//p/otagh.khial","اتاق خیال")</f>
        <v/>
      </c>
      <c r="B94" t="n">
        <v>65</v>
      </c>
      <c r="C94" t="inlineStr">
        <is>
          <t>ایران مال - سالن بلک باکس شماره ۲</t>
        </is>
      </c>
      <c r="D94" t="inlineStr">
        <is>
          <t>12:00:00</t>
        </is>
      </c>
      <c r="E94" t="inlineStr">
        <is>
          <t>00:16:00</t>
        </is>
      </c>
      <c r="F94" t="inlineStr">
        <is>
          <t>1402-01-04</t>
        </is>
      </c>
      <c r="G94" t="inlineStr">
        <is>
          <t>تهران</t>
        </is>
      </c>
      <c r="H94" t="inlineStr">
        <is>
          <t>سورئال, ترسناک, هیجان انگیز - دلهرهآور, تلفیقی, ماجراجویانه, معمایی, انیمیشن</t>
        </is>
      </c>
      <c r="I94" t="inlineStr">
        <is>
          <t>بزرگسال</t>
        </is>
      </c>
      <c r="J94" t="inlineStr">
        <is>
          <t>محیطی, چند رسانهای, کودک و نوجوان, بزرگسال, صحنهای</t>
        </is>
      </c>
      <c r="K94" t="inlineStr">
        <is>
          <t>کامیار شیخ الاسلامی</t>
        </is>
      </c>
      <c r="L94" t="inlineStr">
        <is>
          <t>نامعلوم</t>
        </is>
      </c>
      <c r="M94" t="n">
        <v>0</v>
      </c>
      <c r="N94" t="n">
        <v>0</v>
      </c>
      <c r="O94" t="inlineStr">
        <is>
          <t>نامعلوم</t>
        </is>
      </c>
    </row>
    <row r="95">
      <c r="A95">
        <f>HYPERLINK("https://www.tiwall.com//p/marekedarmareke3","معرکه در معرکه")</f>
        <v/>
      </c>
      <c r="B95" t="n">
        <v>220</v>
      </c>
      <c r="C95" t="inlineStr">
        <is>
          <t>ایرانشهر - سالن استاد سمندریان</t>
        </is>
      </c>
      <c r="D95" t="inlineStr">
        <is>
          <t>19:00:00</t>
        </is>
      </c>
      <c r="E95" t="inlineStr">
        <is>
          <t>01:15:00</t>
        </is>
      </c>
      <c r="F95" t="inlineStr">
        <is>
          <t>1402-03-05</t>
        </is>
      </c>
      <c r="G95" t="inlineStr">
        <is>
          <t>تهران</t>
        </is>
      </c>
      <c r="H95" t="inlineStr">
        <is>
          <t>اجتماعی</t>
        </is>
      </c>
      <c r="I95" t="inlineStr">
        <is>
          <t>بزرگسال</t>
        </is>
      </c>
      <c r="J95" t="inlineStr"/>
      <c r="K95" t="inlineStr">
        <is>
          <t>سیاوش طهمورث</t>
        </is>
      </c>
      <c r="L95" t="inlineStr">
        <is>
          <t>داود میرباقری</t>
        </is>
      </c>
      <c r="M95" t="n">
        <v>3.8</v>
      </c>
      <c r="N95" t="n">
        <v>96</v>
      </c>
      <c r="O95" t="inlineStr">
        <is>
          <t>سیاوش طهمورث، نسیم ادبی، سیروس سپهری، مجید رحمتی، دنیا فتحی</t>
        </is>
      </c>
    </row>
    <row r="96">
      <c r="A96">
        <f>HYPERLINK("https://www.tiwall.com//p/screenshot2","اسکرین شات")</f>
        <v/>
      </c>
      <c r="B96" t="n">
        <v>110</v>
      </c>
      <c r="C96" t="inlineStr">
        <is>
          <t>پردیس تئاتر شهرزاد - سالن ۳</t>
        </is>
      </c>
      <c r="D96" t="inlineStr">
        <is>
          <t>20:15:00</t>
        </is>
      </c>
      <c r="E96" t="inlineStr">
        <is>
          <t>01:00:00</t>
        </is>
      </c>
      <c r="F96" t="inlineStr">
        <is>
          <t>1402-05-27</t>
        </is>
      </c>
      <c r="G96" t="inlineStr">
        <is>
          <t>تهران</t>
        </is>
      </c>
      <c r="H96" t="inlineStr">
        <is>
          <t>درام, کمدی</t>
        </is>
      </c>
      <c r="I96" t="inlineStr">
        <is>
          <t>بزرگسال</t>
        </is>
      </c>
      <c r="J96" t="inlineStr">
        <is>
          <t>خانوادگی, بزرگسال</t>
        </is>
      </c>
      <c r="K96" t="inlineStr">
        <is>
          <t>امیر عباسی</t>
        </is>
      </c>
      <c r="L96" t="inlineStr">
        <is>
          <t>سامان شمس</t>
        </is>
      </c>
      <c r="M96" t="n">
        <v>0</v>
      </c>
      <c r="N96" t="n">
        <v>0</v>
      </c>
      <c r="O96" t="inlineStr">
        <is>
          <t>امیرحسین رضازاده، حامد آرامی، امیرحسین همایونی، ستاره فلاح فرد، سحر قلباربند، حسین جاهد، رومینا کوهزاد و مرضیه ابراهیمی</t>
        </is>
      </c>
    </row>
    <row r="97">
      <c r="A97">
        <f>HYPERLINK("https://www.tiwall.com//p/pishnahade.sarashpaz4","سرآشپز پیشنهاد می کند")</f>
        <v/>
      </c>
      <c r="B97" t="n">
        <v>60</v>
      </c>
      <c r="C97" t="inlineStr">
        <is>
          <t>تماشاخانه حیایی</t>
        </is>
      </c>
      <c r="D97" t="inlineStr">
        <is>
          <t>19:30:00</t>
        </is>
      </c>
      <c r="E97" t="inlineStr">
        <is>
          <t>01:10:00</t>
        </is>
      </c>
      <c r="F97" t="inlineStr">
        <is>
          <t>1402-04-27</t>
        </is>
      </c>
      <c r="G97" t="inlineStr">
        <is>
          <t>تهران</t>
        </is>
      </c>
      <c r="H97" t="inlineStr">
        <is>
          <t>کمدی</t>
        </is>
      </c>
      <c r="I97" t="inlineStr">
        <is>
          <t>بزرگسال</t>
        </is>
      </c>
      <c r="J97" t="inlineStr">
        <is>
          <t>بزرگسال</t>
        </is>
      </c>
      <c r="K97" t="inlineStr">
        <is>
          <t>مهران مرادی</t>
        </is>
      </c>
      <c r="L97" t="inlineStr">
        <is>
          <t>رضا شفیعیان</t>
        </is>
      </c>
      <c r="M97" t="n">
        <v>0</v>
      </c>
      <c r="N97" t="n">
        <v>0</v>
      </c>
      <c r="O97" t="inlineStr">
        <is>
          <t>(به ترتیب حروف الفبا) ابوالفضل اخوان، محمدرضا حاج نوروزی، رضا حیدری، حنانه دلفانی، آریانا رهنما، امیرحسین ساده، اشکان غلامپور، فاطمه قاسمی، مهیار کوهی، حمیدرضا میرزایی، فاطیما یادگاری،</t>
        </is>
      </c>
    </row>
    <row r="98">
      <c r="A98">
        <f>HYPERLINK("https://www.tiwall.com//p/longshot","لانگ شات")</f>
        <v/>
      </c>
      <c r="B98" t="n">
        <v>100</v>
      </c>
      <c r="C98" t="inlineStr">
        <is>
          <t>تئاترشهر - سالن سایه</t>
        </is>
      </c>
      <c r="D98" t="inlineStr">
        <is>
          <t>20:00:00</t>
        </is>
      </c>
      <c r="E98" t="inlineStr">
        <is>
          <t>01:10:00</t>
        </is>
      </c>
      <c r="F98" t="inlineStr">
        <is>
          <t>1402-02-29</t>
        </is>
      </c>
      <c r="G98" t="inlineStr">
        <is>
          <t>تهران</t>
        </is>
      </c>
      <c r="H98" t="inlineStr">
        <is>
          <t>نامعلوم</t>
        </is>
      </c>
      <c r="I98" t="inlineStr">
        <is>
          <t>بزرگسال</t>
        </is>
      </c>
      <c r="J98" t="inlineStr">
        <is>
          <t>بزرگسال</t>
        </is>
      </c>
      <c r="K98" t="inlineStr">
        <is>
          <t>محمدرضا مالکی</t>
        </is>
      </c>
      <c r="L98" t="inlineStr">
        <is>
          <t>محمدرضا مالکی، جواد خورشا</t>
        </is>
      </c>
      <c r="M98" t="n">
        <v>4.1</v>
      </c>
      <c r="N98" t="n">
        <v>26</v>
      </c>
      <c r="O98" t="inlineStr">
        <is>
          <t>محمدرضا مالکی</t>
        </is>
      </c>
    </row>
    <row r="99">
      <c r="A99">
        <f>HYPERLINK("https://www.tiwall.com//p/kudakmadfun3","کودک مدفون")</f>
        <v/>
      </c>
      <c r="B99" t="n">
        <v>80</v>
      </c>
      <c r="C99" t="inlineStr">
        <is>
          <t>خانه نمایش دا - سالن شماره ۱</t>
        </is>
      </c>
      <c r="D99" t="inlineStr">
        <is>
          <t>19:00:00</t>
        </is>
      </c>
      <c r="E99" t="inlineStr">
        <is>
          <t>01:20:00</t>
        </is>
      </c>
      <c r="F99" t="inlineStr">
        <is>
          <t>1402-04-05</t>
        </is>
      </c>
      <c r="G99" t="inlineStr">
        <is>
          <t>تهران</t>
        </is>
      </c>
      <c r="H99" t="inlineStr">
        <is>
          <t>تلفیقی</t>
        </is>
      </c>
      <c r="I99" t="inlineStr">
        <is>
          <t>بزرگسال</t>
        </is>
      </c>
      <c r="J99" t="inlineStr">
        <is>
          <t>بزرگسال</t>
        </is>
      </c>
      <c r="K99" t="inlineStr">
        <is>
          <t>امید سرلک</t>
        </is>
      </c>
      <c r="L99" t="inlineStr">
        <is>
          <t>سم شپارد</t>
        </is>
      </c>
      <c r="M99" t="n">
        <v>0</v>
      </c>
      <c r="N99" t="n">
        <v>0</v>
      </c>
      <c r="O99" t="inlineStr">
        <is>
          <t>محمدجواد اکبری، سهیل اکبری، ریتا عبدلپور، یونس نیامی، علی علمدارزاده، زهرا مقدسی، امیرحسن حدادی (آریا) (آریا)</t>
        </is>
      </c>
    </row>
    <row r="100">
      <c r="A100">
        <f>HYPERLINK("https://www.tiwall.com//p/shagheyekhun3","شقه خون")</f>
        <v/>
      </c>
      <c r="B100" t="n">
        <v>100</v>
      </c>
      <c r="C100" t="inlineStr">
        <is>
          <t>بوتیک تئاتر ایران - سالن شماره ۴</t>
        </is>
      </c>
      <c r="D100" t="inlineStr">
        <is>
          <t>19:15:00</t>
        </is>
      </c>
      <c r="E100" t="inlineStr">
        <is>
          <t>01:00:00</t>
        </is>
      </c>
      <c r="F100" t="inlineStr">
        <is>
          <t>1402-04-13</t>
        </is>
      </c>
      <c r="G100" t="inlineStr">
        <is>
          <t>تهران</t>
        </is>
      </c>
      <c r="H100" t="inlineStr">
        <is>
          <t>درام</t>
        </is>
      </c>
      <c r="I100" t="inlineStr">
        <is>
          <t>بزرگسال</t>
        </is>
      </c>
      <c r="J100" t="inlineStr">
        <is>
          <t>بزرگسال</t>
        </is>
      </c>
      <c r="K100" t="inlineStr">
        <is>
          <t>مهدی محمدی</t>
        </is>
      </c>
      <c r="L100" t="inlineStr">
        <is>
          <t>شهرام احمدزاده</t>
        </is>
      </c>
      <c r="M100" t="n">
        <v>3.8</v>
      </c>
      <c r="N100" t="n">
        <v>19</v>
      </c>
      <c r="O100" t="inlineStr">
        <is>
          <t>(به ترتیب حروف الفبا) مسعود چنگی، مهناز حسینی، مهشید رضایی، محمود روحبخش میرابی، مرتضی علی دادی، بهاءالدین مرشدی، علیرضا نامنی</t>
        </is>
      </c>
    </row>
    <row r="101">
      <c r="A101">
        <f>HYPERLINK("https://www.tiwall.com//p/fasl.dousti","فصل دوستی")</f>
        <v/>
      </c>
      <c r="B101" t="n">
        <v>40</v>
      </c>
      <c r="C101" t="inlineStr">
        <is>
          <t>پلاتو حیاتی مهر - کرج</t>
        </is>
      </c>
      <c r="D101" t="inlineStr">
        <is>
          <t>18:00:00</t>
        </is>
      </c>
      <c r="E101" t="inlineStr">
        <is>
          <t>01:00:00</t>
        </is>
      </c>
      <c r="F101" t="inlineStr">
        <is>
          <t>1402-03-26</t>
        </is>
      </c>
      <c r="G101" t="inlineStr">
        <is>
          <t>کرج</t>
        </is>
      </c>
      <c r="H101" t="inlineStr">
        <is>
          <t>کلاسیک</t>
        </is>
      </c>
      <c r="I101" t="inlineStr">
        <is>
          <t>بزرگسال</t>
        </is>
      </c>
      <c r="J101" t="inlineStr">
        <is>
          <t>کودک و نوجوان</t>
        </is>
      </c>
      <c r="K101" t="inlineStr">
        <is>
          <t>زهرا اویسی</t>
        </is>
      </c>
      <c r="L101" t="inlineStr">
        <is>
          <t>دلارام فاخریان</t>
        </is>
      </c>
      <c r="M101" t="n">
        <v>0</v>
      </c>
      <c r="N101" t="n">
        <v>0</v>
      </c>
      <c r="O101" t="inlineStr">
        <is>
          <t>مهرسا خدری، روشانا حمیدی پور، روژین رجبی، نورآی زارع، ملیسا طوسی، دلارام مرادی، سهیل صفاجو، محمدرضا غلامی</t>
        </is>
      </c>
    </row>
    <row r="102">
      <c r="A102">
        <f>HYPERLINK("https://www.tiwall.com//p/jashnetavalod7","جشن تولد")</f>
        <v/>
      </c>
      <c r="B102" t="n">
        <v>100</v>
      </c>
      <c r="C102" t="inlineStr">
        <is>
          <t>تماشاخانه مشایخی (چهارراه ولیعصر)</t>
        </is>
      </c>
      <c r="D102" t="inlineStr">
        <is>
          <t>19:30:00</t>
        </is>
      </c>
      <c r="E102" t="inlineStr">
        <is>
          <t>01:40:00</t>
        </is>
      </c>
      <c r="F102" t="inlineStr">
        <is>
          <t>1402-04-27</t>
        </is>
      </c>
      <c r="G102" t="inlineStr">
        <is>
          <t>تهران</t>
        </is>
      </c>
      <c r="H102" t="inlineStr">
        <is>
          <t>ابزورد</t>
        </is>
      </c>
      <c r="I102" t="inlineStr">
        <is>
          <t>بزرگسال</t>
        </is>
      </c>
      <c r="J102" t="inlineStr">
        <is>
          <t>بزرگسال</t>
        </is>
      </c>
      <c r="K102" t="inlineStr">
        <is>
          <t>شاهین چگینی</t>
        </is>
      </c>
      <c r="L102" t="inlineStr">
        <is>
          <t>هارولد پینتر</t>
        </is>
      </c>
      <c r="M102" t="n">
        <v>0</v>
      </c>
      <c r="N102" t="n">
        <v>0</v>
      </c>
      <c r="O102" t="inlineStr">
        <is>
          <t>مهدی اسدی، آرین خزائی، امیرحسین زورمند، علی شایقی، پرنیان محمدیان، شیوا مهرجو، سارا ویسی</t>
        </is>
      </c>
    </row>
    <row r="103">
      <c r="A103">
        <f>HYPERLINK("https://www.tiwall.com//p/lahad","لحد")</f>
        <v/>
      </c>
      <c r="B103" t="n">
        <v>120</v>
      </c>
      <c r="C103" t="inlineStr">
        <is>
          <t>تالار حافظ</t>
        </is>
      </c>
      <c r="D103" t="inlineStr">
        <is>
          <t>20:30:00</t>
        </is>
      </c>
      <c r="E103" t="inlineStr">
        <is>
          <t>00:50:00</t>
        </is>
      </c>
      <c r="F103" t="inlineStr">
        <is>
          <t>1402-04-30</t>
        </is>
      </c>
      <c r="G103" t="inlineStr">
        <is>
          <t>تهران</t>
        </is>
      </c>
      <c r="H103" t="inlineStr">
        <is>
          <t>مستند</t>
        </is>
      </c>
      <c r="I103" t="inlineStr">
        <is>
          <t>بزرگسال</t>
        </is>
      </c>
      <c r="J103" t="inlineStr">
        <is>
          <t>صحنهای</t>
        </is>
      </c>
      <c r="K103" t="inlineStr">
        <is>
          <t>حسین حیدری پور</t>
        </is>
      </c>
      <c r="L103" t="inlineStr">
        <is>
          <t>میلاد اردوبادی (بر اساس نمایشنامه جنگل آسفالت آرمان طیران)</t>
        </is>
      </c>
      <c r="M103" t="n">
        <v>3.7</v>
      </c>
      <c r="N103" t="n">
        <v>33</v>
      </c>
      <c r="O103" t="inlineStr">
        <is>
          <t>(به ترتیب حروف الفبا) بدرالسادات برنجانی، تاراز (مهدی پورخدری)، ایمان دبیری، آذین ریوف، فریدون ولایی</t>
        </is>
      </c>
    </row>
    <row r="104">
      <c r="A104">
        <f>HYPERLINK("https://www.tiwall.com//p/spoken17","مراسم قطع دست در اسپوکن")</f>
        <v/>
      </c>
      <c r="B104" t="n">
        <v>100</v>
      </c>
      <c r="C104" t="inlineStr">
        <is>
          <t>خانه نمایش دا - سالن شماره ۱</t>
        </is>
      </c>
      <c r="D104" t="inlineStr">
        <is>
          <t>19:00:00</t>
        </is>
      </c>
      <c r="E104" t="inlineStr">
        <is>
          <t>01:00:00</t>
        </is>
      </c>
      <c r="F104" t="inlineStr">
        <is>
          <t>1402-04-27</t>
        </is>
      </c>
      <c r="G104" t="inlineStr">
        <is>
          <t>تهران</t>
        </is>
      </c>
      <c r="H104" t="inlineStr">
        <is>
          <t>تلفیقی</t>
        </is>
      </c>
      <c r="I104" t="inlineStr">
        <is>
          <t>بزرگسال</t>
        </is>
      </c>
      <c r="J104" t="inlineStr">
        <is>
          <t>خانوادگی</t>
        </is>
      </c>
      <c r="K104" t="inlineStr">
        <is>
          <t>حامد خسروی</t>
        </is>
      </c>
      <c r="L104" t="inlineStr">
        <is>
          <t>مارتین مک دونا</t>
        </is>
      </c>
      <c r="M104" t="n">
        <v>4</v>
      </c>
      <c r="N104" t="n">
        <v>6</v>
      </c>
      <c r="O104" t="inlineStr">
        <is>
          <t>سیامک ادیب، مهدی شاهی، سحر باقرآبادی، حامد خسروی</t>
        </is>
      </c>
    </row>
    <row r="105">
      <c r="A105">
        <f>HYPERLINK("https://www.tiwall.com//p/gamasiab","گاماسیاب")</f>
        <v/>
      </c>
      <c r="B105" t="n">
        <v>200</v>
      </c>
      <c r="C105" t="inlineStr">
        <is>
          <t>تالار حافظ</t>
        </is>
      </c>
      <c r="D105" t="inlineStr">
        <is>
          <t>18:00:00</t>
        </is>
      </c>
      <c r="E105" t="inlineStr">
        <is>
          <t>01:10:00</t>
        </is>
      </c>
      <c r="F105" t="inlineStr">
        <is>
          <t>1402-04-30</t>
        </is>
      </c>
      <c r="G105" t="inlineStr">
        <is>
          <t>تهران</t>
        </is>
      </c>
      <c r="H105" t="inlineStr">
        <is>
          <t>رئالیسم جادویی</t>
        </is>
      </c>
      <c r="I105" t="inlineStr">
        <is>
          <t>بزرگسال</t>
        </is>
      </c>
      <c r="J105" t="inlineStr">
        <is>
          <t>فیزیکال, بزرگسال</t>
        </is>
      </c>
      <c r="K105" t="inlineStr">
        <is>
          <t>آرش سنجابی</t>
        </is>
      </c>
      <c r="L105" t="inlineStr">
        <is>
          <t>آرش سنجابی</t>
        </is>
      </c>
      <c r="M105" t="n">
        <v>4.4</v>
      </c>
      <c r="N105" t="n">
        <v>102</v>
      </c>
      <c r="O105" t="inlineStr">
        <is>
          <t>(به ترتیب ورود) محمدرضا آبانگاه، سهیل بابایی، سوگند صدیقی، پردیس زارع، هانیه مقدم، امیر افشار</t>
        </is>
      </c>
    </row>
    <row r="106">
      <c r="A106">
        <f>HYPERLINK("https://www.tiwall.com//p/parvazehghafas","پرواز آوانگارد قفس")</f>
        <v/>
      </c>
      <c r="B106" t="n">
        <v>90</v>
      </c>
      <c r="C106" t="inlineStr">
        <is>
          <t>خانه نمایش دا - سالن شماره ۱</t>
        </is>
      </c>
      <c r="D106" t="inlineStr">
        <is>
          <t>17:00:00</t>
        </is>
      </c>
      <c r="E106" t="inlineStr">
        <is>
          <t>01:05:00</t>
        </is>
      </c>
      <c r="F106" t="inlineStr">
        <is>
          <t>1402-02-29</t>
        </is>
      </c>
      <c r="G106" t="inlineStr">
        <is>
          <t>تهران</t>
        </is>
      </c>
      <c r="H106" t="inlineStr">
        <is>
          <t>نامعلوم</t>
        </is>
      </c>
      <c r="I106" t="inlineStr">
        <is>
          <t>بزرگسال</t>
        </is>
      </c>
      <c r="J106" t="inlineStr">
        <is>
          <t>خانوادگی, صحنهای</t>
        </is>
      </c>
      <c r="K106" t="inlineStr">
        <is>
          <t>محمود جامه بزرگ</t>
        </is>
      </c>
      <c r="L106" t="inlineStr">
        <is>
          <t>محمود جامه بزرگ</t>
        </is>
      </c>
      <c r="M106" t="n">
        <v>2.8</v>
      </c>
      <c r="N106" t="n">
        <v>5</v>
      </c>
      <c r="O106" t="inlineStr">
        <is>
          <t>حامد خسروی، امیرحسین اسکندری، المیرا حاجوی، سیروس معصومی، حسین تاجیک، مهدی شاهی، کامکار گرگانی، زینب ایزدپناه، شیما اسفندیاری</t>
        </is>
      </c>
    </row>
    <row r="107">
      <c r="A107">
        <f>HYPERLINK("https://www.tiwall.com//p/gholvagharar","قول و قرار")</f>
        <v/>
      </c>
      <c r="B107" t="inlineStr">
        <is>
          <t>نامعلوم</t>
        </is>
      </c>
      <c r="C107" t="inlineStr">
        <is>
          <t>حوزه هنری - تالار سوره</t>
        </is>
      </c>
      <c r="D107" t="inlineStr">
        <is>
          <t>19:00:00</t>
        </is>
      </c>
      <c r="E107" t="inlineStr">
        <is>
          <t>01:30:00</t>
        </is>
      </c>
      <c r="F107" t="inlineStr">
        <is>
          <t>1401-12-18</t>
        </is>
      </c>
      <c r="G107" t="inlineStr">
        <is>
          <t>تهران</t>
        </is>
      </c>
      <c r="H107" t="inlineStr">
        <is>
          <t>نامعلوم</t>
        </is>
      </c>
      <c r="I107" t="inlineStr">
        <is>
          <t>بزرگسال</t>
        </is>
      </c>
      <c r="J107" t="inlineStr">
        <is>
          <t>کودک و نوجوان, بزرگسال, نوجوان</t>
        </is>
      </c>
      <c r="K107" t="inlineStr">
        <is>
          <t>نامعلوم</t>
        </is>
      </c>
      <c r="L107" t="inlineStr">
        <is>
          <t>نامعلوم</t>
        </is>
      </c>
      <c r="M107" t="n">
        <v>0</v>
      </c>
      <c r="N107" t="n">
        <v>0</v>
      </c>
      <c r="O107" t="inlineStr">
        <is>
          <t>نامعلوم</t>
        </is>
      </c>
    </row>
    <row r="108">
      <c r="A108">
        <f>HYPERLINK("https://www.tiwall.com//p/farayand4","فرآیند")</f>
        <v/>
      </c>
      <c r="B108" t="n">
        <v>60</v>
      </c>
      <c r="C108" t="inlineStr">
        <is>
          <t>کارگاه نمایش تالار انتظار - کرمانشاه</t>
        </is>
      </c>
      <c r="D108" t="inlineStr">
        <is>
          <t>17:30:00</t>
        </is>
      </c>
      <c r="E108" t="inlineStr">
        <is>
          <t>01:10:00</t>
        </is>
      </c>
      <c r="F108" t="inlineStr">
        <is>
          <t>1402-02-29</t>
        </is>
      </c>
      <c r="G108" t="inlineStr">
        <is>
          <t>کرمانشاه</t>
        </is>
      </c>
      <c r="H108" t="inlineStr">
        <is>
          <t>نامعلوم</t>
        </is>
      </c>
      <c r="I108" t="inlineStr">
        <is>
          <t>بزرگسال</t>
        </is>
      </c>
      <c r="J108" t="inlineStr"/>
      <c r="K108" t="inlineStr">
        <is>
          <t>محمد سعید فرازمند</t>
        </is>
      </c>
      <c r="L108" t="inlineStr">
        <is>
          <t>علی کرسی زر، امیر ابراهیم زاده</t>
        </is>
      </c>
      <c r="M108" t="n">
        <v>0</v>
      </c>
      <c r="N108" t="n">
        <v>0</v>
      </c>
      <c r="O108" t="inlineStr">
        <is>
          <t>زری ماه طیوری، بیژن رضایی، امیرحسین حیاتی، کیمیا غلامی، غزل شاه آبادی، زهرا یدی، ستایش ویسی</t>
        </is>
      </c>
    </row>
    <row r="109">
      <c r="A109">
        <f>HYPERLINK("https://www.tiwall.com//p/afsanebabr6","افسانه ببر")</f>
        <v/>
      </c>
      <c r="B109" t="n">
        <v>120</v>
      </c>
      <c r="C109" t="inlineStr">
        <is>
          <t>خانه نمایش دا - سالن شماره ۱</t>
        </is>
      </c>
      <c r="D109" t="inlineStr">
        <is>
          <t>19:30:00</t>
        </is>
      </c>
      <c r="E109" t="inlineStr">
        <is>
          <t>01:20:00</t>
        </is>
      </c>
      <c r="F109" t="inlineStr">
        <is>
          <t>1402-02-19</t>
        </is>
      </c>
      <c r="G109" t="inlineStr">
        <is>
          <t>تهران</t>
        </is>
      </c>
      <c r="H109" t="inlineStr">
        <is>
          <t>نامعلوم</t>
        </is>
      </c>
      <c r="I109" t="inlineStr">
        <is>
          <t>بزرگسال</t>
        </is>
      </c>
      <c r="J109" t="inlineStr">
        <is>
          <t>دانشجویی, بزرگسال, خانوادگی</t>
        </is>
      </c>
      <c r="K109" t="inlineStr">
        <is>
          <t>صدرالدین زاهد</t>
        </is>
      </c>
      <c r="L109" t="inlineStr">
        <is>
          <t>داریو فو</t>
        </is>
      </c>
      <c r="M109" t="n">
        <v>4</v>
      </c>
      <c r="N109" t="n">
        <v>31</v>
      </c>
      <c r="O109" t="inlineStr">
        <is>
          <t>صدرالدین زاهد</t>
        </is>
      </c>
    </row>
    <row r="110">
      <c r="A110">
        <f>HYPERLINK("https://www.tiwall.com//p/takshakh","تک شاخ")</f>
        <v/>
      </c>
      <c r="B110" t="n">
        <v>60</v>
      </c>
      <c r="C110" t="inlineStr">
        <is>
          <t>کارگاه نمایش تالار انتظار - کرمانشاه</t>
        </is>
      </c>
      <c r="D110" t="inlineStr">
        <is>
          <t>18:30:00</t>
        </is>
      </c>
      <c r="E110" t="inlineStr">
        <is>
          <t>00:50:00</t>
        </is>
      </c>
      <c r="F110" t="inlineStr">
        <is>
          <t>1402-04-27</t>
        </is>
      </c>
      <c r="G110" t="inlineStr">
        <is>
          <t>کرمانشاه</t>
        </is>
      </c>
      <c r="H110" t="inlineStr">
        <is>
          <t>تلفیقی, کمدی</t>
        </is>
      </c>
      <c r="I110" t="inlineStr">
        <is>
          <t>بزرگسال</t>
        </is>
      </c>
      <c r="J110" t="inlineStr"/>
      <c r="K110" t="inlineStr">
        <is>
          <t>بهزاد اسکندری</t>
        </is>
      </c>
      <c r="L110" t="inlineStr">
        <is>
          <t>مژده مرادی</t>
        </is>
      </c>
      <c r="M110" t="n">
        <v>0</v>
      </c>
      <c r="N110" t="n">
        <v>0</v>
      </c>
      <c r="O110" t="inlineStr">
        <is>
          <t>حامد محمدی، مجتبی مرادی، علی ارسب، متین کریمی، محمد دهنوی، حسین کهریزی، شکوفه درخشانی</t>
        </is>
      </c>
    </row>
    <row r="111">
      <c r="A111">
        <f>HYPERLINK("https://www.tiwall.com//p/doagha.donokar","دو آقا و دو نوکر")</f>
        <v/>
      </c>
      <c r="B111" t="n">
        <v>50</v>
      </c>
      <c r="C111" t="inlineStr">
        <is>
          <t>فرهنگسرای مهر، تماشاخانه ماه - کاشان</t>
        </is>
      </c>
      <c r="D111" t="inlineStr">
        <is>
          <t>20:30:00</t>
        </is>
      </c>
      <c r="E111" t="inlineStr">
        <is>
          <t>01:00:00</t>
        </is>
      </c>
      <c r="F111" t="inlineStr">
        <is>
          <t>1402-04-17</t>
        </is>
      </c>
      <c r="G111" t="inlineStr">
        <is>
          <t>کاشان</t>
        </is>
      </c>
      <c r="H111" t="inlineStr">
        <is>
          <t>کمدی</t>
        </is>
      </c>
      <c r="I111" t="inlineStr">
        <is>
          <t>بزرگسال</t>
        </is>
      </c>
      <c r="J111" t="inlineStr">
        <is>
          <t>خانوادگی</t>
        </is>
      </c>
      <c r="K111" t="inlineStr">
        <is>
          <t>رضا رادبخت</t>
        </is>
      </c>
      <c r="L111" t="inlineStr">
        <is>
          <t>ناصر علی مصفا</t>
        </is>
      </c>
      <c r="M111" t="n">
        <v>0</v>
      </c>
      <c r="N111" t="n">
        <v>0</v>
      </c>
      <c r="O111" t="inlineStr">
        <is>
          <t>سعید خسروی، رضا رادبخت، علی سلیمانی، امیرحسین بابااکبری</t>
        </is>
      </c>
    </row>
    <row r="112">
      <c r="A112">
        <f>HYPERLINK("https://www.tiwall.com//p/chahardarchahar","چهار در چهار")</f>
        <v/>
      </c>
      <c r="B112" t="n">
        <v>40</v>
      </c>
      <c r="C112" t="inlineStr">
        <is>
          <t>تالار غدیر کرمانشاه</t>
        </is>
      </c>
      <c r="D112" t="inlineStr">
        <is>
          <t>17:00:00</t>
        </is>
      </c>
      <c r="E112" t="inlineStr">
        <is>
          <t>00:50:00</t>
        </is>
      </c>
      <c r="F112" t="inlineStr">
        <is>
          <t>1401-12-22</t>
        </is>
      </c>
      <c r="G112" t="inlineStr">
        <is>
          <t>کرمانشاه</t>
        </is>
      </c>
      <c r="H112" t="inlineStr">
        <is>
          <t>سورئال</t>
        </is>
      </c>
      <c r="I112" t="inlineStr">
        <is>
          <t>بزرگسال</t>
        </is>
      </c>
      <c r="J112" t="inlineStr">
        <is>
          <t>بزرگسال</t>
        </is>
      </c>
      <c r="K112" t="inlineStr">
        <is>
          <t>بهزاد اسکندری</t>
        </is>
      </c>
      <c r="L112" t="inlineStr">
        <is>
          <t>مژده مرادی</t>
        </is>
      </c>
      <c r="M112" t="n">
        <v>0</v>
      </c>
      <c r="N112" t="n">
        <v>0</v>
      </c>
      <c r="O112" t="inlineStr">
        <is>
          <t>میلاد زالی، شنو قادری، هانیه جواهری، عرفان جراحی، نازنین فرهنگیان، حسین کهریزی، حسین امانی، طیبه کاظمی، علیرضا چاوشی فرد، مرتضی محبوبی، افشین امیری، مریم رجایی پور، علی پروین</t>
        </is>
      </c>
    </row>
    <row r="113">
      <c r="A113">
        <f>HYPERLINK("https://www.tiwall.com//p/ghajarnameh","قاجارنامه")</f>
        <v/>
      </c>
      <c r="B113" t="n">
        <v>70</v>
      </c>
      <c r="C113" t="inlineStr">
        <is>
          <t>عمارت نوفللوشاتو</t>
        </is>
      </c>
      <c r="D113" t="inlineStr">
        <is>
          <t>16:30:00</t>
        </is>
      </c>
      <c r="E113" t="inlineStr">
        <is>
          <t>00:50:00</t>
        </is>
      </c>
      <c r="F113" t="inlineStr">
        <is>
          <t>1402-04-29</t>
        </is>
      </c>
      <c r="G113" t="inlineStr">
        <is>
          <t>تهران</t>
        </is>
      </c>
      <c r="H113" t="inlineStr">
        <is>
          <t>کمدی</t>
        </is>
      </c>
      <c r="I113" t="inlineStr">
        <is>
          <t>بزرگسال</t>
        </is>
      </c>
      <c r="J113" t="inlineStr">
        <is>
          <t>کودک و نوجوان</t>
        </is>
      </c>
      <c r="K113" t="inlineStr">
        <is>
          <t>کمال مقدم</t>
        </is>
      </c>
      <c r="L113" t="inlineStr">
        <is>
          <t>مجید حاتمی، محمدرضا شیرخانلو</t>
        </is>
      </c>
      <c r="M113" t="n">
        <v>0</v>
      </c>
      <c r="N113" t="n">
        <v>0</v>
      </c>
      <c r="O113" t="inlineStr">
        <is>
          <t>هومن اسدی، ژالین بیگدلو، مهدیس پریش برون، هلنا پیری آذر، احمدرضا جعفری، مانی حقگو، ثمین زنگنه، سما زنگنه، مهیار شایان فر، امیر محمد شیرخانلو، ابوالفضل عبدالحسینی، سید مهدی غفاری، ابوالفضل مرزبان یار، هلنا میرزاپور، علی مرزبان یار، عرفانه مددی، فاطمه گودرزی، ابوالفضل کرمی</t>
        </is>
      </c>
    </row>
    <row r="114">
      <c r="A114">
        <f>HYPERLINK("https://www.tiwall.com//p/sorat.falaki","بی صورت فلکی")</f>
        <v/>
      </c>
      <c r="B114" t="n">
        <v>110</v>
      </c>
      <c r="C114" t="inlineStr">
        <is>
          <t>تئاترشهر - سالن چهارسو</t>
        </is>
      </c>
      <c r="D114" t="inlineStr">
        <is>
          <t>20:15:00</t>
        </is>
      </c>
      <c r="E114" t="inlineStr">
        <is>
          <t>01:15:00</t>
        </is>
      </c>
      <c r="F114" t="inlineStr">
        <is>
          <t>1402-04-02</t>
        </is>
      </c>
      <c r="G114" t="inlineStr">
        <is>
          <t>تهران</t>
        </is>
      </c>
      <c r="H114" t="inlineStr">
        <is>
          <t>کمدی</t>
        </is>
      </c>
      <c r="I114" t="inlineStr">
        <is>
          <t>بزرگسال</t>
        </is>
      </c>
      <c r="J114" t="inlineStr">
        <is>
          <t>صحنهای, بزرگسال</t>
        </is>
      </c>
      <c r="K114" t="inlineStr">
        <is>
          <t>مریم باقری</t>
        </is>
      </c>
      <c r="L114" t="inlineStr">
        <is>
          <t>نیاز اسماعیل پور</t>
        </is>
      </c>
      <c r="M114" t="n">
        <v>4</v>
      </c>
      <c r="N114" t="n">
        <v>33</v>
      </c>
      <c r="O114" t="inlineStr">
        <is>
          <t>(به ترتیب حروف الفبا) وحید آقاپور، الهه پورجمشید، نادیا فرجی، بهداد قادری، آیلار نوشهری، شهناز نوروزی</t>
        </is>
      </c>
    </row>
    <row r="115">
      <c r="A115">
        <f>HYPERLINK("https://www.tiwall.com//p/nosrat","نصرت")</f>
        <v/>
      </c>
      <c r="B115" t="n">
        <v>50</v>
      </c>
      <c r="C115" t="inlineStr">
        <is>
          <t>کارگاه نمایش تالار انتظار - کرمانشاه</t>
        </is>
      </c>
      <c r="D115" t="inlineStr">
        <is>
          <t>18:00:00</t>
        </is>
      </c>
      <c r="E115" t="inlineStr">
        <is>
          <t>00:45:00</t>
        </is>
      </c>
      <c r="F115" t="inlineStr">
        <is>
          <t>1402-03-31</t>
        </is>
      </c>
      <c r="G115" t="inlineStr">
        <is>
          <t>کرمانشاه</t>
        </is>
      </c>
      <c r="H115" t="inlineStr">
        <is>
          <t>زندگینامه / بیوگرافی, درام</t>
        </is>
      </c>
      <c r="I115" t="inlineStr">
        <is>
          <t>بزرگسال</t>
        </is>
      </c>
      <c r="J115" t="inlineStr">
        <is>
          <t>خانوادگی</t>
        </is>
      </c>
      <c r="K115" t="inlineStr">
        <is>
          <t>علی زیستی</t>
        </is>
      </c>
      <c r="L115" t="inlineStr">
        <is>
          <t>علی زیستی</t>
        </is>
      </c>
      <c r="M115" t="n">
        <v>0</v>
      </c>
      <c r="N115" t="n">
        <v>0</v>
      </c>
      <c r="O115" t="inlineStr">
        <is>
          <t>لیلا مهدی آبادی</t>
        </is>
      </c>
    </row>
    <row r="116">
      <c r="A116">
        <f>HYPERLINK("https://www.tiwall.com//p/che3","چه")</f>
        <v/>
      </c>
      <c r="B116" t="n">
        <v>150</v>
      </c>
      <c r="C116" t="inlineStr">
        <is>
          <t>ایرانشهر - سالن استاد سمندریان</t>
        </is>
      </c>
      <c r="D116" t="inlineStr">
        <is>
          <t>19:00:00</t>
        </is>
      </c>
      <c r="E116" t="inlineStr">
        <is>
          <t>01:05:00</t>
        </is>
      </c>
      <c r="F116" t="inlineStr">
        <is>
          <t>1402-05-20</t>
        </is>
      </c>
      <c r="G116" t="inlineStr">
        <is>
          <t>تهران</t>
        </is>
      </c>
      <c r="H116" t="inlineStr">
        <is>
          <t>رئالیسم جادویی</t>
        </is>
      </c>
      <c r="I116" t="inlineStr">
        <is>
          <t>بزرگسال</t>
        </is>
      </c>
      <c r="J116" t="inlineStr">
        <is>
          <t>بزرگسال</t>
        </is>
      </c>
      <c r="K116" t="inlineStr">
        <is>
          <t>مهران رنجبر</t>
        </is>
      </c>
      <c r="L116" t="inlineStr">
        <is>
          <t>مهران رنجبر</t>
        </is>
      </c>
      <c r="M116" t="n">
        <v>4.3</v>
      </c>
      <c r="N116" t="n">
        <v>57</v>
      </c>
      <c r="O116" t="inlineStr">
        <is>
          <t>مهدی یگانه، مهران رنجبر</t>
        </is>
      </c>
    </row>
    <row r="117">
      <c r="A117">
        <f>HYPERLINK("https://www.tiwall.com//p/nahangdo","نهنگ دو قسمت یک ندارد")</f>
        <v/>
      </c>
      <c r="B117" t="n">
        <v>65</v>
      </c>
      <c r="C117" t="inlineStr">
        <is>
          <t>خانه نمایش دا - سالن شماره ۱</t>
        </is>
      </c>
      <c r="D117" t="inlineStr">
        <is>
          <t>17:00:00</t>
        </is>
      </c>
      <c r="E117" t="inlineStr">
        <is>
          <t>00:50:00</t>
        </is>
      </c>
      <c r="F117" t="inlineStr">
        <is>
          <t>1402-03-05</t>
        </is>
      </c>
      <c r="G117" t="inlineStr">
        <is>
          <t>تهران</t>
        </is>
      </c>
      <c r="H117" t="inlineStr">
        <is>
          <t>نامعلوم</t>
        </is>
      </c>
      <c r="I117" t="inlineStr">
        <is>
          <t>بزرگسال</t>
        </is>
      </c>
      <c r="J117" t="inlineStr"/>
      <c r="K117" t="inlineStr">
        <is>
          <t>شاهین رفیعی</t>
        </is>
      </c>
      <c r="L117" t="inlineStr">
        <is>
          <t>شاهین رفیعی</t>
        </is>
      </c>
      <c r="M117" t="n">
        <v>0</v>
      </c>
      <c r="N117" t="n">
        <v>0</v>
      </c>
      <c r="O117" t="inlineStr">
        <is>
          <t>(به ترتیب حروف الفبا) مهدیه خداوردی، سپیده رحیمی، شاهین رفیعی، کیانا سمیعی، مهدی صائمی، محمد مهدی صفری، علی فریدنی، سیدفربد گرمابی</t>
        </is>
      </c>
    </row>
    <row r="118">
      <c r="A118">
        <f>HYPERLINK("https://www.tiwall.com//p/raheshiri4","راه شیری")</f>
        <v/>
      </c>
      <c r="B118" t="n">
        <v>50</v>
      </c>
      <c r="C118" t="inlineStr">
        <is>
          <t>اداره فرهنگ و ارشاد اسلامی - لنگرود</t>
        </is>
      </c>
      <c r="D118" t="inlineStr">
        <is>
          <t>17:00:00</t>
        </is>
      </c>
      <c r="E118" t="inlineStr">
        <is>
          <t>01:15:00</t>
        </is>
      </c>
      <c r="F118" t="inlineStr">
        <is>
          <t>1402-01-02</t>
        </is>
      </c>
      <c r="G118" t="inlineStr">
        <is>
          <t>لنگرود</t>
        </is>
      </c>
      <c r="H118" t="inlineStr">
        <is>
          <t>تلفیقی</t>
        </is>
      </c>
      <c r="I118" t="inlineStr">
        <is>
          <t>بزرگسال</t>
        </is>
      </c>
      <c r="J118" t="inlineStr">
        <is>
          <t>خانوادگی</t>
        </is>
      </c>
      <c r="K118" t="inlineStr">
        <is>
          <t>مژگان معقولی</t>
        </is>
      </c>
      <c r="L118" t="inlineStr">
        <is>
          <t>محمد حسین کودری</t>
        </is>
      </c>
      <c r="M118" t="n">
        <v>0</v>
      </c>
      <c r="N118" t="n">
        <v>0</v>
      </c>
      <c r="O118" t="inlineStr">
        <is>
          <t>سیما نجفی زاده، ایمان میرهاشمی، سارا عاکف، پارسا متقی، پدرام شیوا</t>
        </is>
      </c>
    </row>
    <row r="119">
      <c r="A119">
        <f>HYPERLINK("https://www.tiwall.com//p/kilips.noghereyi","کلیپس نقره ای")</f>
        <v/>
      </c>
      <c r="B119" t="n">
        <v>100</v>
      </c>
      <c r="C119" t="inlineStr">
        <is>
          <t>تماشاخانه سبحان</t>
        </is>
      </c>
      <c r="D119" t="inlineStr">
        <is>
          <t>18:30:00</t>
        </is>
      </c>
      <c r="E119" t="inlineStr">
        <is>
          <t>01:30:00</t>
        </is>
      </c>
      <c r="F119" t="inlineStr">
        <is>
          <t>1402-04-27</t>
        </is>
      </c>
      <c r="G119" t="inlineStr">
        <is>
          <t>تهران</t>
        </is>
      </c>
      <c r="H119" t="inlineStr">
        <is>
          <t>کمدی, تلفیقی</t>
        </is>
      </c>
      <c r="I119" t="inlineStr">
        <is>
          <t>بزرگسال</t>
        </is>
      </c>
      <c r="J119" t="inlineStr">
        <is>
          <t>خانوادگی</t>
        </is>
      </c>
      <c r="K119" t="inlineStr">
        <is>
          <t>ابراهیم تیمورزاده دستیار کارگردان و گریم</t>
        </is>
      </c>
      <c r="L119" t="inlineStr">
        <is>
          <t>حامد اسلامی</t>
        </is>
      </c>
      <c r="M119" t="n">
        <v>0</v>
      </c>
      <c r="N119" t="n">
        <v>0</v>
      </c>
      <c r="O119" t="inlineStr">
        <is>
          <t>امید خاکدان، علی موسوی، حسام انیسی، نادیا اصغری، فائزه مولوی، مریم رسولی، آزیتا علی نیا، شهرزاد قیطاسوند، جواد حضرتی، امیررضا محسنی فر</t>
        </is>
      </c>
    </row>
    <row r="120">
      <c r="A120">
        <f>HYPERLINK("https://www.tiwall.com//p/nausia2","تهوع")</f>
        <v/>
      </c>
      <c r="B120" t="n">
        <v>75</v>
      </c>
      <c r="C120" t="inlineStr">
        <is>
          <t>موسسه هنر معاصر ترشیز - کاشمر</t>
        </is>
      </c>
      <c r="D120" t="inlineStr">
        <is>
          <t>19:00:00</t>
        </is>
      </c>
      <c r="E120" t="inlineStr">
        <is>
          <t>01:00:00</t>
        </is>
      </c>
      <c r="F120" t="inlineStr">
        <is>
          <t>1401-12-19</t>
        </is>
      </c>
      <c r="G120" t="inlineStr">
        <is>
          <t>کاشمر</t>
        </is>
      </c>
      <c r="H120" t="inlineStr">
        <is>
          <t>نامعلوم</t>
        </is>
      </c>
      <c r="I120" t="inlineStr">
        <is>
          <t>بزرگسال</t>
        </is>
      </c>
      <c r="J120" t="inlineStr">
        <is>
          <t>دانشجویی, فیزیکال, خانوادگی</t>
        </is>
      </c>
      <c r="K120" t="inlineStr">
        <is>
          <t>محمدجواد برادران خاکسار</t>
        </is>
      </c>
      <c r="L120" t="inlineStr">
        <is>
          <t>محمدجواد برادران خاکسار، احسان عاقل</t>
        </is>
      </c>
      <c r="M120" t="n">
        <v>0</v>
      </c>
      <c r="N120" t="n">
        <v>0</v>
      </c>
      <c r="O120" t="inlineStr">
        <is>
          <t>محمد احمدزاده، ملیکا مهدوی زاده، ساغر آزاد، مونا صفری، ستایش رحمانی، محمدجواد امیری، الیاس جنگی، آرزو جابری، آیلا عشقی و علی خطائیان</t>
        </is>
      </c>
    </row>
    <row r="121">
      <c r="A121">
        <f>HYPERLINK("https://www.tiwall.com//p/sakhtemanrose","ساختمان رُز")</f>
        <v/>
      </c>
      <c r="B121" t="n">
        <v>60</v>
      </c>
      <c r="C121" t="inlineStr">
        <is>
          <t>پلاتو همایون صنعتی کرمان</t>
        </is>
      </c>
      <c r="D121" t="inlineStr">
        <is>
          <t>19:30:00</t>
        </is>
      </c>
      <c r="E121" t="inlineStr">
        <is>
          <t>01:15:00</t>
        </is>
      </c>
      <c r="F121" t="inlineStr">
        <is>
          <t>1402-04-26</t>
        </is>
      </c>
      <c r="G121" t="inlineStr">
        <is>
          <t>کرمان</t>
        </is>
      </c>
      <c r="H121" t="inlineStr">
        <is>
          <t>درام, کمدی</t>
        </is>
      </c>
      <c r="I121" t="inlineStr">
        <is>
          <t>بزرگسال</t>
        </is>
      </c>
      <c r="J121" t="inlineStr"/>
      <c r="K121" t="inlineStr">
        <is>
          <t>علی صادقی زاده</t>
        </is>
      </c>
      <c r="L121" t="inlineStr">
        <is>
          <t>علی صادقی زاده</t>
        </is>
      </c>
      <c r="M121" t="n">
        <v>0</v>
      </c>
      <c r="N121" t="n">
        <v>0</v>
      </c>
      <c r="O121" t="inlineStr">
        <is>
          <t>علی صادقی زاده، سجاد خان بابا، سحر سالاری، زهرا مهرابی، بهناز نمازیان، محمد امین صادقی زاده، اسرا قوام آبادی</t>
        </is>
      </c>
    </row>
    <row r="122">
      <c r="A122">
        <f>HYPERLINK("https://www.tiwall.com//p/alzaymer2","آلزایمر")</f>
        <v/>
      </c>
      <c r="B122" t="n">
        <v>140</v>
      </c>
      <c r="C122" t="inlineStr">
        <is>
          <t>عمارت نوفللوشاتو</t>
        </is>
      </c>
      <c r="D122" t="inlineStr">
        <is>
          <t>21:15:00</t>
        </is>
      </c>
      <c r="E122" t="inlineStr">
        <is>
          <t>01:20:00</t>
        </is>
      </c>
      <c r="F122" t="inlineStr">
        <is>
          <t>1402-04-27</t>
        </is>
      </c>
      <c r="G122" t="inlineStr">
        <is>
          <t>تهران</t>
        </is>
      </c>
      <c r="H122" t="inlineStr">
        <is>
          <t>کمدی, تلفیقی, درام</t>
        </is>
      </c>
      <c r="I122" t="inlineStr">
        <is>
          <t>بزرگسال</t>
        </is>
      </c>
      <c r="J122" t="inlineStr"/>
      <c r="K122" t="inlineStr">
        <is>
          <t>حامد رحیمی نصر</t>
        </is>
      </c>
      <c r="L122" t="inlineStr">
        <is>
          <t>حامد رحیمی نصر</t>
        </is>
      </c>
      <c r="M122" t="n">
        <v>4.2</v>
      </c>
      <c r="N122" t="n">
        <v>78</v>
      </c>
      <c r="O122" t="inlineStr">
        <is>
          <t>(به ترتیب حروف الفبا) سعید ابک، نگین ابراهیمی، روناک برخوردار، سامان خلیلیان، حامد رحیمی نصر، محسن زرآبادی پور، حمید عرب، میرنادر مظلومی، وحید نفر، نساء یوسفی</t>
        </is>
      </c>
    </row>
    <row r="123">
      <c r="A123">
        <f>HYPERLINK("https://www.tiwall.com//p/tapaeezchandbaran3","تا باران چند پائیز مانده")</f>
        <v/>
      </c>
      <c r="B123" t="n">
        <v>100</v>
      </c>
      <c r="C123" t="inlineStr">
        <is>
          <t>تماشاخانه اهورا</t>
        </is>
      </c>
      <c r="D123" t="inlineStr">
        <is>
          <t>19:00:00</t>
        </is>
      </c>
      <c r="E123" t="inlineStr">
        <is>
          <t>01:15:00</t>
        </is>
      </c>
      <c r="F123" t="inlineStr">
        <is>
          <t>1402-03-12</t>
        </is>
      </c>
      <c r="G123" t="inlineStr">
        <is>
          <t>تهران</t>
        </is>
      </c>
      <c r="H123" t="inlineStr">
        <is>
          <t>درام</t>
        </is>
      </c>
      <c r="I123" t="inlineStr">
        <is>
          <t>بزرگسال</t>
        </is>
      </c>
      <c r="J123" t="inlineStr">
        <is>
          <t>بزرگسال</t>
        </is>
      </c>
      <c r="K123" t="inlineStr">
        <is>
          <t>آویشن دودانگه</t>
        </is>
      </c>
      <c r="L123" t="inlineStr">
        <is>
          <t>عرفان پورمحمدی</t>
        </is>
      </c>
      <c r="M123" t="n">
        <v>0</v>
      </c>
      <c r="N123" t="n">
        <v>0</v>
      </c>
      <c r="O123" t="inlineStr">
        <is>
          <t>آویشن دودانگه، مهنوش شاهباز، مروارید معصومی، هادی استادعلی، فرزین ناصری، باران جلال زاده، فاطمه دارهل</t>
        </is>
      </c>
    </row>
    <row r="124">
      <c r="A124">
        <f>HYPERLINK("https://www.tiwall.com//p/shahriar","شهریار")</f>
        <v/>
      </c>
      <c r="B124" t="n">
        <v>70</v>
      </c>
      <c r="C124" t="inlineStr">
        <is>
          <t>مجتمع فرهنگی و هنری ارومیه - تالار شمس</t>
        </is>
      </c>
      <c r="D124" t="inlineStr">
        <is>
          <t>19:00:00</t>
        </is>
      </c>
      <c r="E124" t="inlineStr">
        <is>
          <t>01:30:00</t>
        </is>
      </c>
      <c r="F124" t="inlineStr">
        <is>
          <t>1402-03-30</t>
        </is>
      </c>
      <c r="G124" t="inlineStr">
        <is>
          <t>ارومیه</t>
        </is>
      </c>
      <c r="H124" t="inlineStr">
        <is>
          <t>زندگینامه / بیوگرافی</t>
        </is>
      </c>
      <c r="I124" t="inlineStr">
        <is>
          <t>بزرگسال</t>
        </is>
      </c>
      <c r="J124" t="inlineStr">
        <is>
          <t>به زبان آذری</t>
        </is>
      </c>
      <c r="K124" t="inlineStr">
        <is>
          <t>ولی لطف دخت</t>
        </is>
      </c>
      <c r="L124" t="inlineStr">
        <is>
          <t>ولی لطف دخت</t>
        </is>
      </c>
      <c r="M124" t="n">
        <v>0</v>
      </c>
      <c r="N124" t="n">
        <v>0</v>
      </c>
      <c r="O124" t="inlineStr">
        <is>
          <t>لیلا حقیقی، سیما قامت زاده، داریوش مسیبی، علی صبوری، پرستو یونسی، سیامک جهانبخش، قاسم عیسی نژاد، علی اصغر جعفرزاده، الناز صابری</t>
        </is>
      </c>
    </row>
    <row r="125">
      <c r="A125">
        <f>HYPERLINK("https://www.tiwall.com//p/khaneyearousak7","خانه عروسک")</f>
        <v/>
      </c>
      <c r="B125" t="n">
        <v>80</v>
      </c>
      <c r="C125" t="inlineStr">
        <is>
          <t>خانه هنرمندان ایران- سالن استاد انتظامی</t>
        </is>
      </c>
      <c r="D125" t="inlineStr">
        <is>
          <t>19:00:00</t>
        </is>
      </c>
      <c r="E125" t="inlineStr">
        <is>
          <t>01:00:00</t>
        </is>
      </c>
      <c r="F125" t="inlineStr">
        <is>
          <t>1402-04-23</t>
        </is>
      </c>
      <c r="G125" t="inlineStr">
        <is>
          <t>تهران</t>
        </is>
      </c>
      <c r="H125" t="inlineStr">
        <is>
          <t>درام</t>
        </is>
      </c>
      <c r="I125" t="inlineStr">
        <is>
          <t>بزرگسال</t>
        </is>
      </c>
      <c r="J125" t="inlineStr">
        <is>
          <t>دانشجویی, بزرگسال, صحنهای</t>
        </is>
      </c>
      <c r="K125" t="inlineStr">
        <is>
          <t>رویا صفری</t>
        </is>
      </c>
      <c r="L125" t="inlineStr">
        <is>
          <t>هنریک ایبسن</t>
        </is>
      </c>
      <c r="M125" t="n">
        <v>4</v>
      </c>
      <c r="N125" t="n">
        <v>53</v>
      </c>
      <c r="O125" t="inlineStr">
        <is>
          <t>رویا صفری، حنیف براری، مرجان هادی زاده، فرزام صفاریان، مریم ارغوانی</t>
        </is>
      </c>
    </row>
    <row r="126">
      <c r="A126">
        <f>HYPERLINK("https://www.tiwall.com//p/baghealbalou11","باغ آلبالو")</f>
        <v/>
      </c>
      <c r="B126" t="n">
        <v>100</v>
      </c>
      <c r="C126" t="inlineStr">
        <is>
          <t>تالار حافظ</t>
        </is>
      </c>
      <c r="D126" t="inlineStr">
        <is>
          <t>18:00:00</t>
        </is>
      </c>
      <c r="E126" t="inlineStr">
        <is>
          <t>01:45:00</t>
        </is>
      </c>
      <c r="F126" t="inlineStr">
        <is>
          <t>1402-03-12</t>
        </is>
      </c>
      <c r="G126" t="inlineStr">
        <is>
          <t>تهران</t>
        </is>
      </c>
      <c r="H126" t="inlineStr">
        <is>
          <t>درام, اجتماعی</t>
        </is>
      </c>
      <c r="I126" t="inlineStr">
        <is>
          <t>بزرگسال</t>
        </is>
      </c>
      <c r="J126" t="inlineStr">
        <is>
          <t>صحنهای</t>
        </is>
      </c>
      <c r="K126" t="inlineStr">
        <is>
          <t>محمد میرعلی اکبری</t>
        </is>
      </c>
      <c r="L126" t="inlineStr">
        <is>
          <t>محمد میرعلی اکبری</t>
        </is>
      </c>
      <c r="M126" t="n">
        <v>4.4</v>
      </c>
      <c r="N126" t="n">
        <v>27</v>
      </c>
      <c r="O126" t="inlineStr">
        <is>
          <t>(به ترتیب حروف الفبا) سجاد احمدلو، پروانه امیری، امیررضا باباولیان، امیرعلی زمانیان، مرتضی سبحانی، بهناز سعیدی، محمدامیر شایگی، هنگامه معلم، حبیب موسوی، نیکی میرصادقی، سپیده نورصالحی</t>
        </is>
      </c>
    </row>
    <row r="127">
      <c r="A127">
        <f>HYPERLINK("https://www.tiwall.com//p/faregh2","قیاس مع الفارق")</f>
        <v/>
      </c>
      <c r="B127" t="n">
        <v>150</v>
      </c>
      <c r="C127" t="inlineStr">
        <is>
          <t>مرکز گسترش فرهنگ و هنر نقاره خانه</t>
        </is>
      </c>
      <c r="D127" t="inlineStr">
        <is>
          <t>19:30:00</t>
        </is>
      </c>
      <c r="E127" t="inlineStr">
        <is>
          <t>01:30:00</t>
        </is>
      </c>
      <c r="F127" t="inlineStr">
        <is>
          <t>1402-03-24</t>
        </is>
      </c>
      <c r="G127" t="inlineStr">
        <is>
          <t>تهران</t>
        </is>
      </c>
      <c r="H127" t="inlineStr">
        <is>
          <t>درام</t>
        </is>
      </c>
      <c r="I127" t="inlineStr">
        <is>
          <t>بزرگسال</t>
        </is>
      </c>
      <c r="J127" t="inlineStr">
        <is>
          <t>پداگوژی, خانوادگی, بزرگسال, تئاتر مشارکتی</t>
        </is>
      </c>
      <c r="K127" t="inlineStr">
        <is>
          <t>میلاد جباری مولانا</t>
        </is>
      </c>
      <c r="L127" t="inlineStr">
        <is>
          <t>میلاد جباری مولانا</t>
        </is>
      </c>
      <c r="M127" t="n">
        <v>0</v>
      </c>
      <c r="N127" t="n">
        <v>0</v>
      </c>
      <c r="O127" t="inlineStr">
        <is>
          <t>مسعود نیازی، بهار گل آور، نیره قریب، مصطفی گلی</t>
        </is>
      </c>
    </row>
    <row r="128">
      <c r="A128">
        <f>HYPERLINK("https://www.tiwall.com//p/hidden4","Hidden | پنهان")</f>
        <v/>
      </c>
      <c r="B128" t="n">
        <v>130</v>
      </c>
      <c r="C128" t="inlineStr">
        <is>
          <t>تئاترشهر - سالن قشقایی</t>
        </is>
      </c>
      <c r="D128" t="inlineStr">
        <is>
          <t>20:30:00</t>
        </is>
      </c>
      <c r="E128" t="inlineStr">
        <is>
          <t>01:10:00</t>
        </is>
      </c>
      <c r="F128" t="inlineStr">
        <is>
          <t>1402-04-27</t>
        </is>
      </c>
      <c r="G128" t="inlineStr">
        <is>
          <t>تهران</t>
        </is>
      </c>
      <c r="H128" t="inlineStr">
        <is>
          <t>معمایی</t>
        </is>
      </c>
      <c r="I128" t="inlineStr">
        <is>
          <t>بزرگسال</t>
        </is>
      </c>
      <c r="J128" t="inlineStr">
        <is>
          <t>بزرگسال</t>
        </is>
      </c>
      <c r="K128" t="inlineStr">
        <is>
          <t>کوروش شاهونه</t>
        </is>
      </c>
      <c r="L128" t="inlineStr">
        <is>
          <t>ریحانه رضی، کوروش شاهونه</t>
        </is>
      </c>
      <c r="M128" t="n">
        <v>0</v>
      </c>
      <c r="N128" t="n">
        <v>0</v>
      </c>
      <c r="O128" t="inlineStr">
        <is>
          <t>حمید رحیمی، ریحانه رضی، عطا عمرانی، آیت بی غم، فرناز حسینمردی، مبینا هَداوند خانی</t>
        </is>
      </c>
    </row>
    <row r="129">
      <c r="A129">
        <f>HYPERLINK("https://www.tiwall.com//p/shamakhar3","شام آخر")</f>
        <v/>
      </c>
      <c r="B129" t="n">
        <v>70</v>
      </c>
      <c r="C129" t="inlineStr">
        <is>
          <t>سالن شمس آرا - سبزوار</t>
        </is>
      </c>
      <c r="D129" t="inlineStr">
        <is>
          <t>20:00:00</t>
        </is>
      </c>
      <c r="E129" t="inlineStr">
        <is>
          <t>01:10:00</t>
        </is>
      </c>
      <c r="F129" t="inlineStr">
        <is>
          <t>1402-02-28</t>
        </is>
      </c>
      <c r="G129" t="inlineStr">
        <is>
          <t>سبزوار</t>
        </is>
      </c>
      <c r="H129" t="inlineStr">
        <is>
          <t>درام</t>
        </is>
      </c>
      <c r="I129" t="inlineStr">
        <is>
          <t>بزرگسال</t>
        </is>
      </c>
      <c r="J129" t="inlineStr">
        <is>
          <t>دانشجویی, صحنهای, خانوادگی, بزرگسال</t>
        </is>
      </c>
      <c r="K129" t="inlineStr">
        <is>
          <t>مصطفی لعلیان</t>
        </is>
      </c>
      <c r="L129" t="inlineStr">
        <is>
          <t>مصطفی لعلیان</t>
        </is>
      </c>
      <c r="M129" t="n">
        <v>0</v>
      </c>
      <c r="N129" t="n">
        <v>0</v>
      </c>
      <c r="O129" t="inlineStr">
        <is>
          <t>اکبر بروجردی، احسان افچنگی، زهره علوی، سارا قلعه نویی، فائزه گوهری پور، صبا شمسایی</t>
        </is>
      </c>
    </row>
    <row r="130">
      <c r="A130">
        <f>HYPERLINK("https://www.tiwall.com//p/ghalat","غلط")</f>
        <v/>
      </c>
      <c r="B130" t="n">
        <v>90</v>
      </c>
      <c r="C130" t="inlineStr">
        <is>
          <t>عمارت نوفللوشاتو</t>
        </is>
      </c>
      <c r="D130" t="inlineStr">
        <is>
          <t>21:15:00</t>
        </is>
      </c>
      <c r="E130" t="inlineStr">
        <is>
          <t>01:00:00</t>
        </is>
      </c>
      <c r="F130" t="inlineStr">
        <is>
          <t>1402-04-05</t>
        </is>
      </c>
      <c r="G130" t="inlineStr">
        <is>
          <t>تهران</t>
        </is>
      </c>
      <c r="H130" t="inlineStr">
        <is>
          <t>سورئال</t>
        </is>
      </c>
      <c r="I130" t="inlineStr">
        <is>
          <t>بزرگسال</t>
        </is>
      </c>
      <c r="J130" t="inlineStr">
        <is>
          <t>سیاسی, فیزیکال</t>
        </is>
      </c>
      <c r="K130" t="inlineStr">
        <is>
          <t>سعید زمانی</t>
        </is>
      </c>
      <c r="L130" t="inlineStr">
        <is>
          <t>رامین علیزاده</t>
        </is>
      </c>
      <c r="M130" t="n">
        <v>4</v>
      </c>
      <c r="N130" t="n">
        <v>37</v>
      </c>
      <c r="O130" t="inlineStr">
        <is>
          <t>(به ترتیب حروف الفبا) نهال آزاد، شادی اکبرزاده، تبسم انصاری، سعید زمانی، عزیز شاطری، کیانا شهباز، مهیار کهن، محمدحسین مهاجری، محمد نادی، مازیار یاوری</t>
        </is>
      </c>
    </row>
    <row r="131">
      <c r="A131">
        <f>HYPERLINK("https://www.tiwall.com//p/disconnection2","قطع ارتباط")</f>
        <v/>
      </c>
      <c r="B131" t="n">
        <v>70</v>
      </c>
      <c r="C131" t="inlineStr">
        <is>
          <t>عمارت نوفللوشاتو</t>
        </is>
      </c>
      <c r="D131" t="inlineStr">
        <is>
          <t>17:00:00</t>
        </is>
      </c>
      <c r="E131" t="inlineStr">
        <is>
          <t>00:30:00</t>
        </is>
      </c>
      <c r="F131" t="inlineStr">
        <is>
          <t>1402-04-17</t>
        </is>
      </c>
      <c r="G131" t="inlineStr">
        <is>
          <t>تهران</t>
        </is>
      </c>
      <c r="H131" t="inlineStr">
        <is>
          <t>فانتزی</t>
        </is>
      </c>
      <c r="I131" t="inlineStr">
        <is>
          <t>بزرگسال</t>
        </is>
      </c>
      <c r="J131" t="inlineStr"/>
      <c r="K131" t="inlineStr">
        <is>
          <t>ملیکا شاه حسینی</t>
        </is>
      </c>
      <c r="L131" t="inlineStr">
        <is>
          <t>ملیکا شاه حسینی</t>
        </is>
      </c>
      <c r="M131" t="n">
        <v>3.4</v>
      </c>
      <c r="N131" t="n">
        <v>7</v>
      </c>
      <c r="O131" t="inlineStr">
        <is>
          <t>شیدا صفری نژاد، دیبا حکیم الهی</t>
        </is>
      </c>
    </row>
    <row r="132">
      <c r="A132">
        <f>HYPERLINK("https://www.tiwall.com//p/behokmshoma","به حکم شما")</f>
        <v/>
      </c>
      <c r="B132" t="n">
        <v>85</v>
      </c>
      <c r="C132" t="inlineStr">
        <is>
          <t>خانه نمایش دا - سالن شماره ۱</t>
        </is>
      </c>
      <c r="D132" t="inlineStr">
        <is>
          <t>21:00:00</t>
        </is>
      </c>
      <c r="E132" t="inlineStr">
        <is>
          <t>01:00:00</t>
        </is>
      </c>
      <c r="F132" t="inlineStr">
        <is>
          <t>1402-03-22</t>
        </is>
      </c>
      <c r="G132" t="inlineStr">
        <is>
          <t>تهران</t>
        </is>
      </c>
      <c r="H132" t="inlineStr">
        <is>
          <t>درام, فلسفی, معمایی</t>
        </is>
      </c>
      <c r="I132" t="inlineStr">
        <is>
          <t>بزرگسال</t>
        </is>
      </c>
      <c r="J132" t="inlineStr">
        <is>
          <t>خانوادگی, بزرگسال, تئاتر مشارکتی, صحنهای</t>
        </is>
      </c>
      <c r="K132" t="inlineStr">
        <is>
          <t>نگار عزیزی</t>
        </is>
      </c>
      <c r="L132" t="inlineStr">
        <is>
          <t>فردیناند فون شیراخ</t>
        </is>
      </c>
      <c r="M132" t="n">
        <v>4.3</v>
      </c>
      <c r="N132" t="n">
        <v>37</v>
      </c>
      <c r="O132" t="inlineStr">
        <is>
          <t>مصطفی دهقانی اشک، رامین دولت آبادی، علی سیبی، نگار عزیزی، اسپاروخان مرادی، سارا سیبی، پرهام صدیقی، نگار جهاندیده</t>
        </is>
      </c>
    </row>
    <row r="133">
      <c r="A133">
        <f>HYPERLINK("https://www.tiwall.com//p/raheshiri3","راه شیری")</f>
        <v/>
      </c>
      <c r="B133" t="n">
        <v>80</v>
      </c>
      <c r="C133" t="inlineStr">
        <is>
          <t>تماشاخانه هیلاج</t>
        </is>
      </c>
      <c r="D133" t="inlineStr">
        <is>
          <t>20:30:00</t>
        </is>
      </c>
      <c r="E133" t="inlineStr">
        <is>
          <t>01:00:00</t>
        </is>
      </c>
      <c r="F133" t="inlineStr">
        <is>
          <t>1401-12-28</t>
        </is>
      </c>
      <c r="G133" t="inlineStr">
        <is>
          <t>تهران</t>
        </is>
      </c>
      <c r="H133" t="inlineStr">
        <is>
          <t>تلفیقی</t>
        </is>
      </c>
      <c r="I133" t="inlineStr">
        <is>
          <t>بزرگسال</t>
        </is>
      </c>
      <c r="J133" t="inlineStr"/>
      <c r="K133" t="inlineStr">
        <is>
          <t>مژگان معقولی</t>
        </is>
      </c>
      <c r="L133" t="inlineStr">
        <is>
          <t>محمد حسین کودری</t>
        </is>
      </c>
      <c r="M133" t="n">
        <v>4</v>
      </c>
      <c r="N133" t="n">
        <v>6</v>
      </c>
      <c r="O133" t="inlineStr">
        <is>
          <t>ایمان میرهاشمی، سیما نجفی زاده، پدرام شیوا، سارا عاکف، پارسا متقی</t>
        </is>
      </c>
    </row>
    <row r="134">
      <c r="A134">
        <f>HYPERLINK("https://www.tiwall.com//p/abozeydabad","ابوزیدآباد رزیدنسی")</f>
        <v/>
      </c>
      <c r="B134" t="n">
        <v>80</v>
      </c>
      <c r="C134" t="inlineStr">
        <is>
          <t>خانه نمایش دا - سالن شماره ۱</t>
        </is>
      </c>
      <c r="D134" t="inlineStr">
        <is>
          <t>17:00:00</t>
        </is>
      </c>
      <c r="E134" t="inlineStr">
        <is>
          <t>01:20:00</t>
        </is>
      </c>
      <c r="F134" t="inlineStr">
        <is>
          <t>1402-05-27</t>
        </is>
      </c>
      <c r="G134" t="inlineStr">
        <is>
          <t>تهران</t>
        </is>
      </c>
      <c r="H134" t="inlineStr">
        <is>
          <t>ابزورد</t>
        </is>
      </c>
      <c r="I134" t="inlineStr">
        <is>
          <t>بزرگسال</t>
        </is>
      </c>
      <c r="J134" t="inlineStr">
        <is>
          <t>بزرگسال</t>
        </is>
      </c>
      <c r="K134" t="inlineStr">
        <is>
          <t>محمد میرعلی اکبری</t>
        </is>
      </c>
      <c r="L134" t="inlineStr">
        <is>
          <t>محمد میرعلی اکبری</t>
        </is>
      </c>
      <c r="M134" t="n">
        <v>0</v>
      </c>
      <c r="N134" t="n">
        <v>0</v>
      </c>
      <c r="O134" t="inlineStr">
        <is>
          <t>(به ترتیب حروف الفبا) معصومه افراسیابی، هیربد اولیایی، امیررضا باباولیان، عاطفه بداغ آبادی، تانیا بیات، هانا پیرصالح، مطهره حاجیان، ملیکا حیدری، هلیاخادم، محمدرضا رضایی نسب، امیرعلی زمانیان، محمدامیر شایگی، شایان طرقه، امیرمهدی فاطمی، نیکی میرصادقی، سامان ولی سلطانی</t>
        </is>
      </c>
    </row>
    <row r="135">
      <c r="A135">
        <f>HYPERLINK("https://www.tiwall.com//p/gorbeh.roubah2","گربه نره و روباه مکار")</f>
        <v/>
      </c>
      <c r="B135" t="n">
        <v>150</v>
      </c>
      <c r="C135" t="inlineStr">
        <is>
          <t>تئاترشهر - سالن اصلی</t>
        </is>
      </c>
      <c r="D135" t="inlineStr">
        <is>
          <t>19:30:00</t>
        </is>
      </c>
      <c r="E135" t="inlineStr">
        <is>
          <t>01:25:00</t>
        </is>
      </c>
      <c r="F135" t="inlineStr">
        <is>
          <t>1402-04-07</t>
        </is>
      </c>
      <c r="G135" t="inlineStr">
        <is>
          <t>تهران</t>
        </is>
      </c>
      <c r="H135" t="inlineStr">
        <is>
          <t>موزیکال, انیمیشن, تلفیقی</t>
        </is>
      </c>
      <c r="I135" t="inlineStr">
        <is>
          <t>بزرگسال</t>
        </is>
      </c>
      <c r="J135" t="inlineStr">
        <is>
          <t>فیزیکال, حرکات موزون, خانوادگی, کودک و نوجوان, بزرگسال</t>
        </is>
      </c>
      <c r="K135" t="inlineStr">
        <is>
          <t>اوشان محمودی</t>
        </is>
      </c>
      <c r="L135" t="inlineStr">
        <is>
          <t>اوشان محمودی</t>
        </is>
      </c>
      <c r="M135" t="n">
        <v>4.3</v>
      </c>
      <c r="N135" t="n">
        <v>96</v>
      </c>
      <c r="O135" t="inlineStr">
        <is>
          <t>بیتا عزیز، علی تاریمی، محمد شهریار، آیت بی غم، میترا مسائلی، مجید عراقی، آتوسا جلیلی، مهیار ورزگان، حسام زرنوشه، لیلی نبی اللهی، هیوا حقانی، علیرضا دهقانی، میلاد خیرخواه، مریم بصیری فر، ریحانه غفوریان، نیلوفر فتاحی، مبینا شادمانی</t>
        </is>
      </c>
    </row>
    <row r="136">
      <c r="A136">
        <f>HYPERLINK("https://www.tiwall.com//p/cleopatra","روابط عمومی و کلئوپاترا")</f>
        <v/>
      </c>
      <c r="B136" t="n">
        <v>30</v>
      </c>
      <c r="C136" t="inlineStr">
        <is>
          <t>پلاتو استاد امیری - تئاتر شهر بوشهر</t>
        </is>
      </c>
      <c r="D136" t="inlineStr">
        <is>
          <t>00:00:00</t>
        </is>
      </c>
      <c r="E136" t="inlineStr">
        <is>
          <t>00:28:00</t>
        </is>
      </c>
      <c r="F136" t="inlineStr">
        <is>
          <t>1402-03-07</t>
        </is>
      </c>
      <c r="G136" t="inlineStr">
        <is>
          <t>بوشهر</t>
        </is>
      </c>
      <c r="H136" t="inlineStr">
        <is>
          <t>فلسفی</t>
        </is>
      </c>
      <c r="I136" t="inlineStr">
        <is>
          <t>بزرگسال</t>
        </is>
      </c>
      <c r="J136" t="inlineStr">
        <is>
          <t>تجربی, چند رسانهای</t>
        </is>
      </c>
      <c r="K136" t="inlineStr">
        <is>
          <t>سید امیرسالار حمیدی</t>
        </is>
      </c>
      <c r="L136" t="inlineStr">
        <is>
          <t>نامعلوم</t>
        </is>
      </c>
      <c r="M136" t="n">
        <v>0</v>
      </c>
      <c r="N136" t="n">
        <v>0</v>
      </c>
      <c r="O136" t="inlineStr">
        <is>
          <t>نرجس سامری، احمدرضا احمدیفر، آرین فیروزیفر</t>
        </is>
      </c>
    </row>
    <row r="137">
      <c r="A137">
        <f>HYPERLINK("https://www.tiwall.com//p/aseman5","شهر بدون آسمان")</f>
        <v/>
      </c>
      <c r="B137" t="n">
        <v>60</v>
      </c>
      <c r="C137" t="inlineStr">
        <is>
          <t>تماشاخانه حیایی</t>
        </is>
      </c>
      <c r="D137" t="inlineStr">
        <is>
          <t>19:30:00</t>
        </is>
      </c>
      <c r="E137" t="inlineStr">
        <is>
          <t>00:45:00</t>
        </is>
      </c>
      <c r="F137" t="inlineStr">
        <is>
          <t>1402-01-26</t>
        </is>
      </c>
      <c r="G137" t="inlineStr">
        <is>
          <t>تهران</t>
        </is>
      </c>
      <c r="H137" t="inlineStr">
        <is>
          <t>سورئال</t>
        </is>
      </c>
      <c r="I137" t="inlineStr">
        <is>
          <t>بزرگسال</t>
        </is>
      </c>
      <c r="J137" t="inlineStr">
        <is>
          <t>بزرگسال</t>
        </is>
      </c>
      <c r="K137" t="inlineStr">
        <is>
          <t>روژین فاطوری فر</t>
        </is>
      </c>
      <c r="L137" t="inlineStr">
        <is>
          <t>پوریا آذربایجانی</t>
        </is>
      </c>
      <c r="M137" t="n">
        <v>0</v>
      </c>
      <c r="N137" t="n">
        <v>0</v>
      </c>
      <c r="O137" t="inlineStr">
        <is>
          <t>(به ترتیب حروف الفبا) نیوشا طورانی، ریحانه عصارزاده، روژین فاطوری فر، ندا قهرمانپور</t>
        </is>
      </c>
    </row>
    <row r="138">
      <c r="A138">
        <f>HYPERLINK("https://www.tiwall.com//p/jimi.nemishe","هیچکس جیمی نمیشه")</f>
        <v/>
      </c>
      <c r="B138" t="n">
        <v>100</v>
      </c>
      <c r="C138" t="inlineStr">
        <is>
          <t>عمارت ارغوان - سالن یک</t>
        </is>
      </c>
      <c r="D138" t="inlineStr">
        <is>
          <t>19:00:00</t>
        </is>
      </c>
      <c r="E138" t="inlineStr">
        <is>
          <t>01:20:00</t>
        </is>
      </c>
      <c r="F138" t="inlineStr">
        <is>
          <t>1402-04-25</t>
        </is>
      </c>
      <c r="G138" t="inlineStr">
        <is>
          <t>تهران</t>
        </is>
      </c>
      <c r="H138" t="inlineStr">
        <is>
          <t>کمدی</t>
        </is>
      </c>
      <c r="I138" t="inlineStr">
        <is>
          <t>بزرگسال</t>
        </is>
      </c>
      <c r="J138" t="inlineStr">
        <is>
          <t>بزرگسال</t>
        </is>
      </c>
      <c r="K138" t="inlineStr">
        <is>
          <t>هاویر نظری کاکاوندی</t>
        </is>
      </c>
      <c r="L138" t="inlineStr">
        <is>
          <t>بوم گارنر</t>
        </is>
      </c>
      <c r="M138" t="n">
        <v>0</v>
      </c>
      <c r="N138" t="n">
        <v>0</v>
      </c>
      <c r="O138" t="inlineStr">
        <is>
          <t>(به ترتیب ورود به صحنه) مهران احمدپور، میلاد ساسانی، مرجان زاغریان، عیسی محمدی، ندا فروغ، وصال امینی، آرمین بزرگی، محمد اصغری، هدیه فروغ، نوید مهاجر، فرهاد بقائی نیا</t>
        </is>
      </c>
    </row>
    <row r="139">
      <c r="A139">
        <f>HYPERLINK("https://www.tiwall.com//p/hamedozdha19","همهی دزدها، دزد نیستند")</f>
        <v/>
      </c>
      <c r="B139" t="n">
        <v>60</v>
      </c>
      <c r="C139" t="inlineStr">
        <is>
          <t>تماشاخانه حیایی</t>
        </is>
      </c>
      <c r="D139" t="inlineStr">
        <is>
          <t>19:30:00</t>
        </is>
      </c>
      <c r="E139" t="inlineStr">
        <is>
          <t>01:10:00</t>
        </is>
      </c>
      <c r="F139" t="inlineStr">
        <is>
          <t>1402-02-15</t>
        </is>
      </c>
      <c r="G139" t="inlineStr">
        <is>
          <t>تهران</t>
        </is>
      </c>
      <c r="H139" t="inlineStr">
        <is>
          <t>کمدی</t>
        </is>
      </c>
      <c r="I139" t="inlineStr">
        <is>
          <t>بزرگسال</t>
        </is>
      </c>
      <c r="J139" t="inlineStr">
        <is>
          <t>خانوادگی</t>
        </is>
      </c>
      <c r="K139" t="inlineStr">
        <is>
          <t>حنانه دلفانی</t>
        </is>
      </c>
      <c r="L139" t="inlineStr">
        <is>
          <t>داریوفو</t>
        </is>
      </c>
      <c r="M139" t="n">
        <v>0</v>
      </c>
      <c r="N139" t="n">
        <v>0</v>
      </c>
      <c r="O139" t="inlineStr">
        <is>
          <t>(به ترتیب حروف الفبا) ابوالفضل اخوان، پانته آ امین، حنانه دلفانی، آرمین میر، کیمیا نجاری، حمیدرضا میرزایی</t>
        </is>
      </c>
    </row>
    <row r="140">
      <c r="A140">
        <f>HYPERLINK("https://www.tiwall.com//p/guinness2","گینس")</f>
        <v/>
      </c>
      <c r="B140" t="n">
        <v>40</v>
      </c>
      <c r="C140" t="inlineStr">
        <is>
          <t>سالن رحمدل - رشت</t>
        </is>
      </c>
      <c r="D140" t="inlineStr">
        <is>
          <t>18:30:00</t>
        </is>
      </c>
      <c r="E140" t="inlineStr">
        <is>
          <t>01:00:00</t>
        </is>
      </c>
      <c r="F140" t="inlineStr">
        <is>
          <t>1402-03-09</t>
        </is>
      </c>
      <c r="G140" t="inlineStr">
        <is>
          <t>رشت</t>
        </is>
      </c>
      <c r="H140" t="inlineStr">
        <is>
          <t>کمدی</t>
        </is>
      </c>
      <c r="I140" t="inlineStr">
        <is>
          <t>بزرگسال</t>
        </is>
      </c>
      <c r="J140" t="inlineStr">
        <is>
          <t>خانوادگی</t>
        </is>
      </c>
      <c r="K140" t="inlineStr">
        <is>
          <t>هامون مرتضایی</t>
        </is>
      </c>
      <c r="L140" t="inlineStr">
        <is>
          <t>هامون مرتضایی</t>
        </is>
      </c>
      <c r="M140" t="n">
        <v>0</v>
      </c>
      <c r="N140" t="n">
        <v>0</v>
      </c>
      <c r="O140" t="inlineStr">
        <is>
          <t>صاحب دست افشان، خاطره عابدی، شهاب عزتی، محسن میرزایی، امین پورسعید</t>
        </is>
      </c>
    </row>
    <row r="141">
      <c r="A141">
        <f>HYPERLINK("https://www.tiwall.com//p/yamaha3","یاماها ۱۰۰۰")</f>
        <v/>
      </c>
      <c r="B141" t="n">
        <v>150</v>
      </c>
      <c r="C141" t="inlineStr">
        <is>
          <t>پردیس تئاتر شهرزاد - سالن ۳</t>
        </is>
      </c>
      <c r="D141" t="inlineStr">
        <is>
          <t>20:15:00</t>
        </is>
      </c>
      <c r="E141" t="inlineStr">
        <is>
          <t>01:00:00</t>
        </is>
      </c>
      <c r="F141" t="inlineStr">
        <is>
          <t>1402-04-27</t>
        </is>
      </c>
      <c r="G141" t="inlineStr">
        <is>
          <t>تهران</t>
        </is>
      </c>
      <c r="H141" t="inlineStr">
        <is>
          <t>درام, کمدی</t>
        </is>
      </c>
      <c r="I141" t="inlineStr">
        <is>
          <t>بزرگسال</t>
        </is>
      </c>
      <c r="J141" t="inlineStr">
        <is>
          <t>خانوادگی</t>
        </is>
      </c>
      <c r="K141" t="inlineStr">
        <is>
          <t>اشکان درویشی، مجید مختارپور</t>
        </is>
      </c>
      <c r="L141" t="inlineStr">
        <is>
          <t>صدف راه خدا، بر اساس برداشت آزاد از «مهمانسرای دو دنیا»</t>
        </is>
      </c>
      <c r="M141" t="n">
        <v>3.6</v>
      </c>
      <c r="N141" t="n">
        <v>7</v>
      </c>
      <c r="O141" t="inlineStr">
        <is>
          <t>(به ترتیب حروف الفبا) کاظم برزگر، علیرضا دانیال پور، شهرزاد عبدالمجید، مجید مختارپور، داوود معینی کیا، محمود موسوی، محسن نیکوسخن</t>
        </is>
      </c>
    </row>
    <row r="142">
      <c r="A142">
        <f>HYPERLINK("https://www.tiwall.com//p/agha.zabih12","آقا ذبیح")</f>
        <v/>
      </c>
      <c r="B142" t="n">
        <v>100</v>
      </c>
      <c r="C142" t="inlineStr">
        <is>
          <t>تماشاخانه اهورا</t>
        </is>
      </c>
      <c r="D142" t="inlineStr">
        <is>
          <t>21:00:00</t>
        </is>
      </c>
      <c r="E142" t="inlineStr">
        <is>
          <t>01:10:00</t>
        </is>
      </c>
      <c r="F142" t="inlineStr">
        <is>
          <t>1402-04-27</t>
        </is>
      </c>
      <c r="G142" t="inlineStr">
        <is>
          <t>تهران</t>
        </is>
      </c>
      <c r="H142" t="inlineStr">
        <is>
          <t>کمدی</t>
        </is>
      </c>
      <c r="I142" t="inlineStr">
        <is>
          <t>بزرگسال</t>
        </is>
      </c>
      <c r="J142" t="inlineStr">
        <is>
          <t>دانشجویی, بزرگسال, خانوادگی</t>
        </is>
      </c>
      <c r="K142" t="inlineStr">
        <is>
          <t>امیرحسین نجفی</t>
        </is>
      </c>
      <c r="L142" t="inlineStr">
        <is>
          <t>مهدی ملکی</t>
        </is>
      </c>
      <c r="M142" t="n">
        <v>4.6</v>
      </c>
      <c r="N142" t="n">
        <v>7</v>
      </c>
      <c r="O142" t="inlineStr">
        <is>
          <t>(به ترتیب ورود) امیرحسین کاشفی، هلیا فرد، ملیکا جعفری، حجت خراسانی، امیرحسین نجفی، مهلا صادقی، کوروش شرفی، زهرا مدبر، علی احمدی، فاطیما ناصرخیل، فربد رضوانی مقدم، پارمین علمدار، ناصر آرین، مهیار شاهی</t>
        </is>
      </c>
    </row>
    <row r="143">
      <c r="A143">
        <f>HYPERLINK("https://www.tiwall.com//p/thekitchen2","آشپزخانه")</f>
        <v/>
      </c>
      <c r="B143" t="n">
        <v>90</v>
      </c>
      <c r="C143" t="inlineStr">
        <is>
          <t>تالار محراب - سالن استاد جعفر والی</t>
        </is>
      </c>
      <c r="D143" t="inlineStr">
        <is>
          <t>18:00:00</t>
        </is>
      </c>
      <c r="E143" t="inlineStr">
        <is>
          <t>01:25:00</t>
        </is>
      </c>
      <c r="F143" t="inlineStr">
        <is>
          <t>1402-04-13</t>
        </is>
      </c>
      <c r="G143" t="inlineStr">
        <is>
          <t>تهران</t>
        </is>
      </c>
      <c r="H143" t="inlineStr">
        <is>
          <t>رئال</t>
        </is>
      </c>
      <c r="I143" t="inlineStr">
        <is>
          <t>بزرگسال</t>
        </is>
      </c>
      <c r="J143" t="inlineStr">
        <is>
          <t>بزرگسال</t>
        </is>
      </c>
      <c r="K143" t="inlineStr">
        <is>
          <t>علیرضا شعبانیان</t>
        </is>
      </c>
      <c r="L143" t="inlineStr">
        <is>
          <t>آرنولد وسکر</t>
        </is>
      </c>
      <c r="M143" t="n">
        <v>4.3</v>
      </c>
      <c r="N143" t="n">
        <v>8</v>
      </c>
      <c r="O143" t="inlineStr">
        <is>
          <t>(به ترتیب ورود به صحنه) علیرضا شعبانیان، نیما مسروری سعادت، امید قلی پور رجبی فرد، فاطمه نجفی، ناهید مرادی، متین مولودپور، حسن طباطبایی، حدیث پاک باطن، نازنین طهماسبی، ویدا کرباسی، لیلیا سعدالدین، نرگس غلامی، سید حسین محمدی، آبتین جلیلی، رضا حاصلی، حمیدرضا نوری، امیرحسین سافلی، متین انصاری، ماهان مقامی، حسین فرجی، مهدی زنگوئی، ادریس احمدی، آیلر بخشی، یاسمین طهماسبی</t>
        </is>
      </c>
    </row>
    <row r="144">
      <c r="A144">
        <f>HYPERLINK("https://www.tiwall.com//p/philadelphia4","فیلادلفیا")</f>
        <v/>
      </c>
      <c r="B144" t="n">
        <v>90</v>
      </c>
      <c r="C144" t="inlineStr">
        <is>
          <t>کافه تریا پردیس تئاتر شهرزاد</t>
        </is>
      </c>
      <c r="D144" t="inlineStr">
        <is>
          <t>21:30:00</t>
        </is>
      </c>
      <c r="E144" t="inlineStr">
        <is>
          <t>00:40:00</t>
        </is>
      </c>
      <c r="F144" t="inlineStr">
        <is>
          <t>1402-04-23</t>
        </is>
      </c>
      <c r="G144" t="inlineStr">
        <is>
          <t>تهران</t>
        </is>
      </c>
      <c r="H144" t="inlineStr">
        <is>
          <t>درام, کمدی</t>
        </is>
      </c>
      <c r="I144" t="inlineStr">
        <is>
          <t>بزرگسال</t>
        </is>
      </c>
      <c r="J144" t="inlineStr">
        <is>
          <t>خانوادگی</t>
        </is>
      </c>
      <c r="K144" t="inlineStr">
        <is>
          <t>ایمان ایرانمنش</t>
        </is>
      </c>
      <c r="L144" t="inlineStr">
        <is>
          <t>دیوید آیوز</t>
        </is>
      </c>
      <c r="M144" t="n">
        <v>3.1</v>
      </c>
      <c r="N144" t="n">
        <v>8</v>
      </c>
      <c r="O144" t="inlineStr">
        <is>
          <t>محمدرضا میرحسینی، کاوه احمدی، منیر صمدانی نیا</t>
        </is>
      </c>
    </row>
    <row r="145">
      <c r="A145">
        <f>HYPERLINK("https://www.tiwall.com//p/doktor.khoub","دکتر خوب")</f>
        <v/>
      </c>
      <c r="B145" t="n">
        <v>100</v>
      </c>
      <c r="C145" t="inlineStr">
        <is>
          <t>تالار محراب - سالن استاد جعفر والی</t>
        </is>
      </c>
      <c r="D145" t="inlineStr">
        <is>
          <t>19:30:00</t>
        </is>
      </c>
      <c r="E145" t="inlineStr">
        <is>
          <t>00:55:00</t>
        </is>
      </c>
      <c r="F145" t="inlineStr">
        <is>
          <t>1402-04-28</t>
        </is>
      </c>
      <c r="G145" t="inlineStr">
        <is>
          <t>تهران</t>
        </is>
      </c>
      <c r="H145" t="inlineStr">
        <is>
          <t>تلفیقی, موزیکال, کمدی</t>
        </is>
      </c>
      <c r="I145" t="inlineStr">
        <is>
          <t>بزرگسال</t>
        </is>
      </c>
      <c r="J145" t="inlineStr">
        <is>
          <t>بزرگسال</t>
        </is>
      </c>
      <c r="K145" t="inlineStr">
        <is>
          <t>محمود ملک</t>
        </is>
      </c>
      <c r="L145" t="inlineStr">
        <is>
          <t>محمود ملک</t>
        </is>
      </c>
      <c r="M145" t="n">
        <v>3.9</v>
      </c>
      <c r="N145" t="n">
        <v>48</v>
      </c>
      <c r="O145" t="inlineStr">
        <is>
          <t>(به ترتیب ورود) محمود ملک، نگین ستاینده، مهریار عیدی، سیمین سخایی، پیام حق نژاد، نرگس غلامی، سارینا کیان، محمود هاشمی</t>
        </is>
      </c>
    </row>
    <row r="146">
      <c r="A146">
        <f>HYPERLINK("https://www.tiwall.com//p/honda.adidas","هوندا، آدیداس")</f>
        <v/>
      </c>
      <c r="B146" t="n">
        <v>130</v>
      </c>
      <c r="C146" t="inlineStr">
        <is>
          <t>پردیس تئاتر شهرزاد - سالن ۳</t>
        </is>
      </c>
      <c r="D146" t="inlineStr">
        <is>
          <t>20:30:00</t>
        </is>
      </c>
      <c r="E146" t="inlineStr">
        <is>
          <t>01:00:00</t>
        </is>
      </c>
      <c r="F146" t="inlineStr">
        <is>
          <t>1402-04-02</t>
        </is>
      </c>
      <c r="G146" t="inlineStr">
        <is>
          <t>تهران</t>
        </is>
      </c>
      <c r="H146" t="inlineStr">
        <is>
          <t>کمدی</t>
        </is>
      </c>
      <c r="I146" t="inlineStr">
        <is>
          <t>بزرگسال</t>
        </is>
      </c>
      <c r="J146" t="inlineStr">
        <is>
          <t>بزرگسال</t>
        </is>
      </c>
      <c r="K146" t="inlineStr">
        <is>
          <t>اشکان درویشی</t>
        </is>
      </c>
      <c r="L146" t="inlineStr">
        <is>
          <t>مهدی شاکویی</t>
        </is>
      </c>
      <c r="M146" t="n">
        <v>2.7</v>
      </c>
      <c r="N146" t="n">
        <v>12</v>
      </c>
      <c r="O146" t="inlineStr">
        <is>
          <t>(به ترتیب حروف الفبا</t>
        </is>
      </c>
    </row>
    <row r="147">
      <c r="A147">
        <f>HYPERLINK("https://www.tiwall.com//p/aroosikhon3","عروسی خون")</f>
        <v/>
      </c>
      <c r="B147" t="n">
        <v>60</v>
      </c>
      <c r="C147" t="inlineStr">
        <is>
          <t>تماشاخانه حیایی</t>
        </is>
      </c>
      <c r="D147" t="inlineStr">
        <is>
          <t>19:30:00</t>
        </is>
      </c>
      <c r="E147" t="inlineStr">
        <is>
          <t>01:10:00</t>
        </is>
      </c>
      <c r="F147" t="inlineStr">
        <is>
          <t>1402-03-12</t>
        </is>
      </c>
      <c r="G147" t="inlineStr">
        <is>
          <t>تهران</t>
        </is>
      </c>
      <c r="H147" t="inlineStr">
        <is>
          <t>درام</t>
        </is>
      </c>
      <c r="I147" t="inlineStr">
        <is>
          <t>بزرگسال</t>
        </is>
      </c>
      <c r="J147" t="inlineStr">
        <is>
          <t>بزرگسال</t>
        </is>
      </c>
      <c r="K147" t="inlineStr">
        <is>
          <t>تینا تابان</t>
        </is>
      </c>
      <c r="L147" t="inlineStr">
        <is>
          <t>فدریکو گارسیالورکا</t>
        </is>
      </c>
      <c r="M147" t="n">
        <v>0</v>
      </c>
      <c r="N147" t="n">
        <v>0</v>
      </c>
      <c r="O147" t="inlineStr">
        <is>
          <t>(به ترتیب حروف الفبا) علیرضا پاشا، تینا تابان، تانیا حیدری، امیرعطا رامی مقدم، علی زمانی، کمند شیبانی، مرضیه کاهانی، یاسمن کریمی</t>
        </is>
      </c>
    </row>
    <row r="148">
      <c r="A148">
        <f>HYPERLINK("https://www.tiwall.com//p/khab.gheib","خواب غیب")</f>
        <v/>
      </c>
      <c r="B148" t="n">
        <v>110</v>
      </c>
      <c r="C148" t="inlineStr">
        <is>
          <t>خانه نمایش دا - سالن شماره ۱</t>
        </is>
      </c>
      <c r="D148" t="inlineStr">
        <is>
          <t>17:00:00</t>
        </is>
      </c>
      <c r="E148" t="inlineStr">
        <is>
          <t>01:00:00</t>
        </is>
      </c>
      <c r="F148" t="inlineStr">
        <is>
          <t>1402-02-13</t>
        </is>
      </c>
      <c r="G148" t="inlineStr">
        <is>
          <t>تهران</t>
        </is>
      </c>
      <c r="H148" t="inlineStr">
        <is>
          <t>سورئال</t>
        </is>
      </c>
      <c r="I148" t="inlineStr">
        <is>
          <t>بزرگسال</t>
        </is>
      </c>
      <c r="J148" t="inlineStr">
        <is>
          <t>خانوادگی</t>
        </is>
      </c>
      <c r="K148" t="inlineStr">
        <is>
          <t>علی کربلائی حسین</t>
        </is>
      </c>
      <c r="L148" t="inlineStr">
        <is>
          <t>علی کربلائی حسین</t>
        </is>
      </c>
      <c r="M148" t="n">
        <v>0</v>
      </c>
      <c r="N148" t="n">
        <v>0</v>
      </c>
      <c r="O148" t="inlineStr">
        <is>
          <t>صادق صادقیان، ابراهیم کشوری</t>
        </is>
      </c>
    </row>
    <row r="149">
      <c r="A149">
        <f>HYPERLINK("https://www.tiwall.com//p/faramooshan","فراموشان")</f>
        <v/>
      </c>
      <c r="B149" t="n">
        <v>90</v>
      </c>
      <c r="C149" t="inlineStr">
        <is>
          <t>تئاترشهر - سالن قشقایی</t>
        </is>
      </c>
      <c r="D149" t="inlineStr">
        <is>
          <t>20:15:00</t>
        </is>
      </c>
      <c r="E149" t="inlineStr">
        <is>
          <t>01:20:00</t>
        </is>
      </c>
      <c r="F149" t="inlineStr">
        <is>
          <t>1402-02-22</t>
        </is>
      </c>
      <c r="G149" t="inlineStr">
        <is>
          <t>تهران</t>
        </is>
      </c>
      <c r="H149" t="inlineStr">
        <is>
          <t>درام</t>
        </is>
      </c>
      <c r="I149" t="inlineStr">
        <is>
          <t>بزرگسال</t>
        </is>
      </c>
      <c r="J149" t="inlineStr">
        <is>
          <t>بزرگسال</t>
        </is>
      </c>
      <c r="K149" t="inlineStr">
        <is>
          <t>امیر امیری</t>
        </is>
      </c>
      <c r="L149" t="inlineStr">
        <is>
          <t>امیر امیری</t>
        </is>
      </c>
      <c r="M149" t="n">
        <v>4.3</v>
      </c>
      <c r="N149" t="n">
        <v>29</v>
      </c>
      <c r="O149" t="inlineStr">
        <is>
          <t>(به ترتیب الفبا) مهدی اذعانی، مریم تولائی، هانیه رحیمی، پوریا فرجی، نگار عزیزی، مروارید کفائی، علی مربی</t>
        </is>
      </c>
    </row>
    <row r="150">
      <c r="A150">
        <f>HYPERLINK("https://www.tiwall.com//p/jangosolh2","جنگ و صلح")</f>
        <v/>
      </c>
      <c r="B150" t="n">
        <v>120</v>
      </c>
      <c r="C150" t="inlineStr">
        <is>
          <t>فرهنگسرای نیاوران - سالن خلیج فارس</t>
        </is>
      </c>
      <c r="D150" t="inlineStr">
        <is>
          <t>20:00:00</t>
        </is>
      </c>
      <c r="E150" t="inlineStr">
        <is>
          <t>00:40:00</t>
        </is>
      </c>
      <c r="F150" t="inlineStr">
        <is>
          <t>1402-03-06</t>
        </is>
      </c>
      <c r="G150" t="inlineStr">
        <is>
          <t>تهران</t>
        </is>
      </c>
      <c r="H150" t="inlineStr">
        <is>
          <t>موزیکال, عاشقانه</t>
        </is>
      </c>
      <c r="I150" t="inlineStr">
        <is>
          <t>بزرگسال</t>
        </is>
      </c>
      <c r="J150" t="inlineStr"/>
      <c r="K150" t="inlineStr">
        <is>
          <t>میثم یوسفی</t>
        </is>
      </c>
      <c r="L150" t="inlineStr">
        <is>
          <t>میثم یوسفی</t>
        </is>
      </c>
      <c r="M150" t="n">
        <v>3.3</v>
      </c>
      <c r="N150" t="n">
        <v>12</v>
      </c>
      <c r="O150" t="inlineStr">
        <is>
          <t>ناصر آویژه، بهنام متعارفی، الهام زارعی، قاسم انصاری شاد، مهدی رحمتی، حسن تدینی، سعیده ترکاشوند</t>
        </is>
      </c>
    </row>
    <row r="151">
      <c r="A151">
        <f>HYPERLINK("https://www.tiwall.com//p/godal","گودال")</f>
        <v/>
      </c>
      <c r="B151" t="n">
        <v>50</v>
      </c>
      <c r="C151" t="inlineStr">
        <is>
          <t>پردیس تئاتر شهرزاد - سالن ۳</t>
        </is>
      </c>
      <c r="D151" t="inlineStr">
        <is>
          <t>18:00:00</t>
        </is>
      </c>
      <c r="E151" t="inlineStr">
        <is>
          <t>01:00:00</t>
        </is>
      </c>
      <c r="F151" t="inlineStr">
        <is>
          <t>1402-03-19</t>
        </is>
      </c>
      <c r="G151" t="inlineStr">
        <is>
          <t>تهران</t>
        </is>
      </c>
      <c r="H151" t="inlineStr">
        <is>
          <t>پست مدرن</t>
        </is>
      </c>
      <c r="I151" t="inlineStr">
        <is>
          <t>بزرگسال</t>
        </is>
      </c>
      <c r="J151" t="inlineStr">
        <is>
          <t>بزرگسال</t>
        </is>
      </c>
      <c r="K151" t="inlineStr">
        <is>
          <t>امیرحسین شاملی</t>
        </is>
      </c>
      <c r="L151" t="inlineStr">
        <is>
          <t>حمیدرضا قاسمی، سعیده جانقربانیان</t>
        </is>
      </c>
      <c r="M151" t="n">
        <v>0</v>
      </c>
      <c r="N151" t="n">
        <v>0</v>
      </c>
      <c r="O151" t="inlineStr">
        <is>
          <t>آریامهر طلائی پور، مهسا فدایی اردستانی، گلاره کلهر چگینی</t>
        </is>
      </c>
    </row>
    <row r="152">
      <c r="A152">
        <f>HYPERLINK("https://www.tiwall.com//p/panjahpanjah2","انسان/اسب، پنجاه/پنجاه")</f>
        <v/>
      </c>
      <c r="B152" t="n">
        <v>80</v>
      </c>
      <c r="C152" t="inlineStr">
        <is>
          <t>تالار مولوی - سالن اصلی</t>
        </is>
      </c>
      <c r="D152" t="inlineStr">
        <is>
          <t>20:00:00</t>
        </is>
      </c>
      <c r="E152" t="inlineStr">
        <is>
          <t>01:15:00</t>
        </is>
      </c>
      <c r="F152" t="inlineStr">
        <is>
          <t>1402-05-11</t>
        </is>
      </c>
      <c r="G152" t="inlineStr">
        <is>
          <t>تهران</t>
        </is>
      </c>
      <c r="H152" t="inlineStr">
        <is>
          <t>تراژدی, اکسپرسیونیسم</t>
        </is>
      </c>
      <c r="I152" t="inlineStr">
        <is>
          <t>بزرگسال</t>
        </is>
      </c>
      <c r="J152" t="inlineStr"/>
      <c r="K152" t="inlineStr">
        <is>
          <t>مرتضی اسماعیل کاشی</t>
        </is>
      </c>
      <c r="L152" t="inlineStr">
        <is>
          <t>هاله مشتاقی نیا، مرتضی اسماعیل کاشی                                                                                     (با نگاهی به نمایشنامه «زیک و زاک» نوشته برتولت برشت به ترجمه کمال الدین شفیعی)</t>
        </is>
      </c>
      <c r="M152" t="n">
        <v>0</v>
      </c>
      <c r="N152" t="n">
        <v>0</v>
      </c>
      <c r="O152" t="inlineStr">
        <is>
          <t>(به ترتیب حروف الفبا) علیرضا آریا، محسن ابوالحسن پور، شهاب اشکان، شبنم اسکندری، سوگل اسفندیاری، المیرا بکر، محمدمهدی جهان آرا، افسانه چناقچی، یاسین چهرآذر، فروغ چهره گشا، جواد حسینی، ایمان خاکباز، پریا رستگار، مهدا رضایی، پوریا رفیع بیگی، امیرحسین رئیس دانایی، مبینا زیدی، آیدانا سبزواری، صادق سپهوند، تارا سلیمی، محبوبه سفیدصالحی، هاله سنکا جوان، ساغر شادان، اسد غفاری، محمدرضا فتحی، شایان فخری طاری، علیرضا فرزانیان، نازنین قاضی زاده، امین کشوری، آرمان کنگاوری، عادله گرشاسبی، نسرین معافی، سید محمد موسوی سلیم، امیررضا نیک پی، رایحه وصالی، محمدرضا هاتفی، محمد یادگاری، سعید یعقوبی</t>
        </is>
      </c>
    </row>
    <row r="153">
      <c r="A153">
        <f>HYPERLINK("https://www.tiwall.com//p/hotelpormajara","هتل پرماجرا")</f>
        <v/>
      </c>
      <c r="B153" t="n">
        <v>100</v>
      </c>
      <c r="C153" t="inlineStr">
        <is>
          <t>تالار شهر شهرداری کاشان</t>
        </is>
      </c>
      <c r="D153" t="inlineStr">
        <is>
          <t>17:10:00</t>
        </is>
      </c>
      <c r="E153" t="inlineStr">
        <is>
          <t>01:35:00</t>
        </is>
      </c>
      <c r="F153" t="inlineStr">
        <is>
          <t>1402-02-29</t>
        </is>
      </c>
      <c r="G153" t="inlineStr">
        <is>
          <t>کاشان</t>
        </is>
      </c>
      <c r="H153" t="inlineStr">
        <is>
          <t>عاشقانه, موزیکال, ماجراجویانه, معمایی, هیجان انگیز - دلهرهآور, کمدی</t>
        </is>
      </c>
      <c r="I153" t="inlineStr">
        <is>
          <t>بزرگسال</t>
        </is>
      </c>
      <c r="J153" t="inlineStr">
        <is>
          <t>دانشجویی, نوجوان, خانوادگی, بزرگسال, صحنهای</t>
        </is>
      </c>
      <c r="K153" t="inlineStr">
        <is>
          <t>وحیدرضا صادقپور</t>
        </is>
      </c>
      <c r="L153" t="inlineStr">
        <is>
          <t>وحیدرضا صادقپور</t>
        </is>
      </c>
      <c r="M153" t="n">
        <v>0</v>
      </c>
      <c r="N153" t="n">
        <v>0</v>
      </c>
      <c r="O153" t="inlineStr">
        <is>
          <t>محمد حمیدی شاد، سعید خسروی، سمیه اکبری، امیرحسین ستاری، آزاده شایسته، مریم حمیدی جو، وحیدرضا صادقپور</t>
        </is>
      </c>
    </row>
    <row r="154">
      <c r="A154">
        <f>HYPERLINK("https://www.tiwall.com//p/ordibehhesht.theatre","هفته تئاتر اردیبهشت | دانشکده هنر دانشگاه دامغان")</f>
        <v/>
      </c>
      <c r="B154" t="n">
        <v>25</v>
      </c>
      <c r="C154" t="inlineStr">
        <is>
          <t>دانشگاه دامغان - دانشکده هنر</t>
        </is>
      </c>
      <c r="D154" t="inlineStr">
        <is>
          <t>00:00:00</t>
        </is>
      </c>
      <c r="E154" t="inlineStr">
        <is>
          <t>00:10:00</t>
        </is>
      </c>
      <c r="F154" t="inlineStr">
        <is>
          <t>1402-03-10</t>
        </is>
      </c>
      <c r="G154" t="inlineStr">
        <is>
          <t>دامغان</t>
        </is>
      </c>
      <c r="H154" t="inlineStr">
        <is>
          <t>نامعلوم</t>
        </is>
      </c>
      <c r="I154" t="inlineStr">
        <is>
          <t>بزرگسال</t>
        </is>
      </c>
      <c r="J154" t="inlineStr"/>
      <c r="K154" t="inlineStr">
        <is>
          <t>نامعلوم</t>
        </is>
      </c>
      <c r="L154" t="inlineStr">
        <is>
          <t>نامعلوم</t>
        </is>
      </c>
      <c r="M154" t="n">
        <v>0</v>
      </c>
      <c r="N154" t="n">
        <v>0</v>
      </c>
      <c r="O154" t="inlineStr">
        <is>
          <t>نامعلوم</t>
        </is>
      </c>
    </row>
    <row r="155">
      <c r="A155">
        <f>HYPERLINK("https://www.tiwall.com//p/deldadegi","دلدادگی کهن")</f>
        <v/>
      </c>
      <c r="B155" t="n">
        <v>30</v>
      </c>
      <c r="C155" t="inlineStr">
        <is>
          <t>مجتمع فرهنگی اندیشه - رزن</t>
        </is>
      </c>
      <c r="D155" t="inlineStr">
        <is>
          <t>17:00:00</t>
        </is>
      </c>
      <c r="E155" t="inlineStr">
        <is>
          <t>01:10:00</t>
        </is>
      </c>
      <c r="F155" t="inlineStr">
        <is>
          <t>1402-04-23</t>
        </is>
      </c>
      <c r="G155" t="inlineStr">
        <is>
          <t>رزن</t>
        </is>
      </c>
      <c r="H155" t="inlineStr">
        <is>
          <t>کلاسیک</t>
        </is>
      </c>
      <c r="I155" t="inlineStr">
        <is>
          <t>بزرگسال</t>
        </is>
      </c>
      <c r="J155" t="inlineStr">
        <is>
          <t>بزرگسال</t>
        </is>
      </c>
      <c r="K155" t="inlineStr">
        <is>
          <t>حسین حبیبی</t>
        </is>
      </c>
      <c r="L155" t="inlineStr">
        <is>
          <t>حسین حبیبی</t>
        </is>
      </c>
      <c r="M155" t="n">
        <v>0</v>
      </c>
      <c r="N155" t="n">
        <v>0</v>
      </c>
      <c r="O155" t="inlineStr">
        <is>
          <t>سمانه بهرامی، حمید قنبری، مبینا عربلو، مسعود محمدی، آریانا گلشنی، امیرمحمد نباتی، محمد کرمی، حسام نصیر بیکلو، امیررضا رحیمی، آرتین ایزدی، مبین شیرمحمدی، محیا رضایی، سوگند صادقی، مبینا دهقانی، سورنا یعقوبی</t>
        </is>
      </c>
    </row>
    <row r="156">
      <c r="A156">
        <f>HYPERLINK("https://www.tiwall.com//p/ejbari6","تراژدین اجباری")</f>
        <v/>
      </c>
      <c r="B156" t="n">
        <v>50</v>
      </c>
      <c r="C156" t="inlineStr">
        <is>
          <t>خانه هنر دیوار</t>
        </is>
      </c>
      <c r="D156" t="inlineStr">
        <is>
          <t>18:45:00</t>
        </is>
      </c>
      <c r="E156" t="inlineStr">
        <is>
          <t>00:15:00</t>
        </is>
      </c>
      <c r="F156" t="inlineStr">
        <is>
          <t>1401-12-21</t>
        </is>
      </c>
      <c r="G156" t="inlineStr">
        <is>
          <t>تهران</t>
        </is>
      </c>
      <c r="H156" t="inlineStr">
        <is>
          <t>نامعلوم</t>
        </is>
      </c>
      <c r="I156" t="inlineStr">
        <is>
          <t>بزرگسال</t>
        </is>
      </c>
      <c r="J156" t="inlineStr">
        <is>
          <t>صحنهای, دانشجویی, بزرگسال</t>
        </is>
      </c>
      <c r="K156" t="inlineStr">
        <is>
          <t>علیرضا نامنی</t>
        </is>
      </c>
      <c r="L156" t="inlineStr">
        <is>
          <t>نامعلوم</t>
        </is>
      </c>
      <c r="M156" t="n">
        <v>0</v>
      </c>
      <c r="N156" t="n">
        <v>0</v>
      </c>
      <c r="O156" t="inlineStr">
        <is>
          <t>نامعلوم</t>
        </is>
      </c>
    </row>
    <row r="157">
      <c r="A157">
        <f>HYPERLINK("https://www.tiwall.com//p/mardi.keh.jahanamash","مردی که جهنمش را با خود حمل میکرد")</f>
        <v/>
      </c>
      <c r="B157" t="n">
        <v>70</v>
      </c>
      <c r="C157" t="inlineStr">
        <is>
          <t>تماشاخانه سنگلج</t>
        </is>
      </c>
      <c r="D157" t="inlineStr">
        <is>
          <t>19:30:00</t>
        </is>
      </c>
      <c r="E157" t="inlineStr">
        <is>
          <t>01:05:00</t>
        </is>
      </c>
      <c r="F157" t="inlineStr">
        <is>
          <t>1402-01-30</t>
        </is>
      </c>
      <c r="G157" t="inlineStr">
        <is>
          <t>تهران</t>
        </is>
      </c>
      <c r="H157" t="inlineStr">
        <is>
          <t>تاریخی</t>
        </is>
      </c>
      <c r="I157" t="inlineStr">
        <is>
          <t>بزرگسال</t>
        </is>
      </c>
      <c r="J157" t="inlineStr">
        <is>
          <t>بزرگسال</t>
        </is>
      </c>
      <c r="K157" t="inlineStr">
        <is>
          <t>بابک والی</t>
        </is>
      </c>
      <c r="L157" t="inlineStr">
        <is>
          <t>بابک والی</t>
        </is>
      </c>
      <c r="M157" t="n">
        <v>0</v>
      </c>
      <c r="N157" t="n">
        <v>0</v>
      </c>
      <c r="O157" t="inlineStr">
        <is>
          <t>محمدحسین صفری، بهناز پورفلاح، امید امیر، حمیدرضا طوبائی، محمدمهدی ملک محمد، رضا تفکری، علیرضا یاسری، احمدرضا نورالهی، سهیل قسیمی، مسعود تاج کریمی، سیاوش ضابط، علی صدیقی سعید، سید مجید حسینی، داریوش پاک نیا، احمد توحیدی راد، راضیه شریفی، سمیه نوروز رجبی، بابک والی</t>
        </is>
      </c>
    </row>
    <row r="158">
      <c r="A158">
        <f>HYPERLINK("https://www.tiwall.com//p/alijenab.eshgh","عالیجناب عشق")</f>
        <v/>
      </c>
      <c r="B158" t="n">
        <v>100</v>
      </c>
      <c r="C158" t="inlineStr">
        <is>
          <t>سرای محله بهرود</t>
        </is>
      </c>
      <c r="D158" t="inlineStr">
        <is>
          <t>20:00:00</t>
        </is>
      </c>
      <c r="E158" t="inlineStr">
        <is>
          <t>02:00:00</t>
        </is>
      </c>
      <c r="F158" t="inlineStr">
        <is>
          <t>1402-01-30</t>
        </is>
      </c>
      <c r="G158" t="inlineStr">
        <is>
          <t>تهران</t>
        </is>
      </c>
      <c r="H158" t="inlineStr">
        <is>
          <t>کمدی</t>
        </is>
      </c>
      <c r="I158" t="inlineStr">
        <is>
          <t>بزرگسال</t>
        </is>
      </c>
      <c r="J158" t="inlineStr">
        <is>
          <t>خانوادگی, بزرگسال</t>
        </is>
      </c>
      <c r="K158" t="inlineStr">
        <is>
          <t>فرهاد فرهادی</t>
        </is>
      </c>
      <c r="L158" t="inlineStr">
        <is>
          <t>نامعلوم</t>
        </is>
      </c>
      <c r="M158" t="n">
        <v>0</v>
      </c>
      <c r="N158" t="n">
        <v>0</v>
      </c>
      <c r="O158" t="inlineStr">
        <is>
          <t>فرهاد فرهادی، جمال فوآدیان، محمدرضا چاپاریان، نازنین کریمی، مهسا خلیل زاده، مبین یوسفی</t>
        </is>
      </c>
    </row>
    <row r="159">
      <c r="A159">
        <f>HYPERLINK("https://www.tiwall.com//p/eshghdarpiri","عشق در پیری")</f>
        <v/>
      </c>
      <c r="B159" t="n">
        <v>40</v>
      </c>
      <c r="C159" t="inlineStr">
        <is>
          <t>تماشاخانه سنگلج</t>
        </is>
      </c>
      <c r="D159" t="inlineStr">
        <is>
          <t>17:00:00</t>
        </is>
      </c>
      <c r="E159" t="inlineStr">
        <is>
          <t>01:00:00</t>
        </is>
      </c>
      <c r="F159" t="inlineStr">
        <is>
          <t>1402-04-06</t>
        </is>
      </c>
      <c r="G159" t="inlineStr">
        <is>
          <t>تهران</t>
        </is>
      </c>
      <c r="H159" t="inlineStr">
        <is>
          <t>رئالیسم جادویی, درام, تلفیقی</t>
        </is>
      </c>
      <c r="I159" t="inlineStr">
        <is>
          <t>بزرگسال</t>
        </is>
      </c>
      <c r="J159" t="inlineStr">
        <is>
          <t>فیزیکال, دانشجویی, حرکات موزون</t>
        </is>
      </c>
      <c r="K159" t="inlineStr">
        <is>
          <t>مرتضی فرهادنیا</t>
        </is>
      </c>
      <c r="L159" t="inlineStr">
        <is>
          <t>موید الممالک فکری ارشاد</t>
        </is>
      </c>
      <c r="M159" t="n">
        <v>4.6</v>
      </c>
      <c r="N159" t="n">
        <v>135</v>
      </c>
      <c r="O159" t="inlineStr">
        <is>
          <t>سحر نعلبند مجد، ملیکا حکمی، سارا داننده، محجوب محمدی، محدثه سوزنده، آوا جهان، بیتا اکبری، ایلوش یزدان پناه، فاطمه سادات مرعشی، یاسمن رحیمی، علی صابونچی رضاپور، میثم بیکی سروعلیاء، محمدامین عرب سالاری، مهدی مجنونی، محمدجواد زاغیان، امیرحسین جعفری ثوره، محمدامین علی آبادی، محمدامین نیک روش، حسین هاشم پور، الطاف ابراهیمی، رضا حاجی حسینی، سینا قبادی، سیرانوش صارمی</t>
        </is>
      </c>
    </row>
    <row r="160">
      <c r="A160">
        <f>HYPERLINK("https://www.tiwall.com//p/aroosikhon2","عروسی خون")</f>
        <v/>
      </c>
      <c r="B160" t="n">
        <v>50</v>
      </c>
      <c r="C160" t="inlineStr">
        <is>
          <t>فرهنگسرای مهر، تماشاخانه ماه - کاشان</t>
        </is>
      </c>
      <c r="D160" t="inlineStr">
        <is>
          <t>19:00:00</t>
        </is>
      </c>
      <c r="E160" t="inlineStr">
        <is>
          <t>01:05:00</t>
        </is>
      </c>
      <c r="F160" t="inlineStr">
        <is>
          <t>1401-12-13</t>
        </is>
      </c>
      <c r="G160" t="inlineStr">
        <is>
          <t>کاشان</t>
        </is>
      </c>
      <c r="H160" t="inlineStr">
        <is>
          <t>نامعلوم</t>
        </is>
      </c>
      <c r="I160" t="inlineStr">
        <is>
          <t>بزرگسال</t>
        </is>
      </c>
      <c r="J160" t="inlineStr"/>
      <c r="K160" t="inlineStr">
        <is>
          <t>حمیدرضا آخوندنصیری</t>
        </is>
      </c>
      <c r="L160" t="inlineStr">
        <is>
          <t>فدریکو گارسیا لورکا</t>
        </is>
      </c>
      <c r="M160" t="n">
        <v>0</v>
      </c>
      <c r="N160" t="n">
        <v>0</v>
      </c>
      <c r="O160" t="inlineStr">
        <is>
          <t>محمد حمیدی شاد، امیرحسین بابااکبری، مریم حمیدی جو، صدف صمدیان، سارا یگانه، ابوالفضل محمدی کیا، ریحانه نشاسته گیرپور، شکیبا ابراهیمی، مینا مهدیان، فائزه کریمی کاشانی، آیدا رجایی، محمد کمیل هلی، ابوالفضل بندی</t>
        </is>
      </c>
    </row>
    <row r="161">
      <c r="A161">
        <f>HYPERLINK("https://www.tiwall.com//p/ash2","آش")</f>
        <v/>
      </c>
      <c r="B161" t="n">
        <v>40</v>
      </c>
      <c r="C161" t="inlineStr">
        <is>
          <t>فرهنگسرای مهر، تماشاخانه ماه - کاشان</t>
        </is>
      </c>
      <c r="D161" t="inlineStr">
        <is>
          <t>20:00:00</t>
        </is>
      </c>
      <c r="E161" t="inlineStr">
        <is>
          <t>01:35:00</t>
        </is>
      </c>
      <c r="F161" t="inlineStr">
        <is>
          <t>1402-02-20</t>
        </is>
      </c>
      <c r="G161" t="inlineStr">
        <is>
          <t>کاشان</t>
        </is>
      </c>
      <c r="H161" t="inlineStr">
        <is>
          <t>نامعلوم</t>
        </is>
      </c>
      <c r="I161" t="inlineStr">
        <is>
          <t>بزرگسال</t>
        </is>
      </c>
      <c r="J161" t="inlineStr"/>
      <c r="K161" t="inlineStr">
        <is>
          <t>علی ثابتیپور</t>
        </is>
      </c>
      <c r="L161" t="inlineStr">
        <is>
          <t>تایماز رضوانی</t>
        </is>
      </c>
      <c r="M161" t="n">
        <v>0</v>
      </c>
      <c r="N161" t="n">
        <v>0</v>
      </c>
      <c r="O161" t="inlineStr">
        <is>
          <t>محمدمهدی رضائی، شیرین درستکار، پرنیا بلانیان، ابوالفضل زمانی، محمدجواد شعبانی، امیرمهدی هارونی</t>
        </is>
      </c>
    </row>
    <row r="162">
      <c r="A162">
        <f>HYPERLINK("https://www.tiwall.com//p/ensan.modern","سه روایت چند وجهی از اِنثانِ مدرن، پسامدرن یا پیشامدرن (روایت اول)")</f>
        <v/>
      </c>
      <c r="B162" t="n">
        <v>60</v>
      </c>
      <c r="C162" t="inlineStr">
        <is>
          <t>کانون پرورش فکری کودکان و نوجوانان - رفسنجان</t>
        </is>
      </c>
      <c r="D162" t="inlineStr">
        <is>
          <t>20:30:00</t>
        </is>
      </c>
      <c r="E162" t="inlineStr">
        <is>
          <t>00:45:00</t>
        </is>
      </c>
      <c r="F162" t="inlineStr">
        <is>
          <t>1402-04-05</t>
        </is>
      </c>
      <c r="G162" t="inlineStr">
        <is>
          <t>رفسنجان</t>
        </is>
      </c>
      <c r="H162" t="inlineStr">
        <is>
          <t>معمایی, درام</t>
        </is>
      </c>
      <c r="I162" t="inlineStr">
        <is>
          <t>بزرگسال</t>
        </is>
      </c>
      <c r="J162" t="inlineStr">
        <is>
          <t>بزرگسال, دانشجویی</t>
        </is>
      </c>
      <c r="K162" t="inlineStr">
        <is>
          <t>سیدحمید سجادی</t>
        </is>
      </c>
      <c r="L162" t="inlineStr">
        <is>
          <t>ماتیی ویسنی یک</t>
        </is>
      </c>
      <c r="M162" t="n">
        <v>0</v>
      </c>
      <c r="N162" t="n">
        <v>0</v>
      </c>
      <c r="O162" t="inlineStr">
        <is>
          <t>(به ترتیب ورود به صحنه) فاطمه لری، سید امیر هاشمی، رضا مطلبی، حمیدرضا عزیزی، محمد مهدی مصری، هستی رحیم پور، عسل ابوطالبی</t>
        </is>
      </c>
    </row>
    <row r="163">
      <c r="A163">
        <f>HYPERLINK("https://www.tiwall.com//p/khers.raghsan","خرس های رقصان")</f>
        <v/>
      </c>
      <c r="B163" t="n">
        <v>80</v>
      </c>
      <c r="C163" t="inlineStr">
        <is>
          <t>تماشاخانه هیلاج</t>
        </is>
      </c>
      <c r="D163" t="inlineStr">
        <is>
          <t>21:00:00</t>
        </is>
      </c>
      <c r="E163" t="inlineStr">
        <is>
          <t>01:00:00</t>
        </is>
      </c>
      <c r="F163" t="inlineStr">
        <is>
          <t>1402-04-07</t>
        </is>
      </c>
      <c r="G163" t="inlineStr">
        <is>
          <t>تهران</t>
        </is>
      </c>
      <c r="H163" t="inlineStr">
        <is>
          <t>درام</t>
        </is>
      </c>
      <c r="I163" t="inlineStr">
        <is>
          <t>بزرگسال</t>
        </is>
      </c>
      <c r="J163" t="inlineStr">
        <is>
          <t>دانشجویی, بزرگسال, خانوادگی</t>
        </is>
      </c>
      <c r="K163" t="inlineStr">
        <is>
          <t>خشایار صباغ، گلناز یکتاجم</t>
        </is>
      </c>
      <c r="L163" t="inlineStr">
        <is>
          <t>مهین بهزادی</t>
        </is>
      </c>
      <c r="M163" t="n">
        <v>0</v>
      </c>
      <c r="N163" t="n">
        <v>0</v>
      </c>
      <c r="O163" t="inlineStr">
        <is>
          <t>آرش آراسته، عطا آقا علیخانی، غزل افشاری، فاطمه ایوبی، نسرین بخت پور، علیداد برادر، سروش بشارتی، مهتاب بیگی، پوریا تاری، فرزاد دیوسالار، هانیه رادمهر، محمدامین ساکی، آرزو ضیایی، سمیه کرمی، ناهید کریمی، ماهان ناصرزارع، نورا ناصری</t>
        </is>
      </c>
    </row>
    <row r="164">
      <c r="A164">
        <f>HYPERLINK("https://www.tiwall.com//p/mamood","ممود ممودی! بچه ای یا قدت کوتاس؟")</f>
        <v/>
      </c>
      <c r="B164" t="n">
        <v>30</v>
      </c>
      <c r="C164" t="inlineStr">
        <is>
          <t>مجتمع فرهنگی هنری ملایر</t>
        </is>
      </c>
      <c r="D164" t="inlineStr">
        <is>
          <t>18:00:00</t>
        </is>
      </c>
      <c r="E164" t="inlineStr">
        <is>
          <t>01:00:00</t>
        </is>
      </c>
      <c r="F164" t="inlineStr">
        <is>
          <t>1402-02-31</t>
        </is>
      </c>
      <c r="G164" t="inlineStr">
        <is>
          <t>ملایر</t>
        </is>
      </c>
      <c r="H164" t="inlineStr">
        <is>
          <t>تلفیقی</t>
        </is>
      </c>
      <c r="I164" t="inlineStr">
        <is>
          <t>بزرگسال</t>
        </is>
      </c>
      <c r="J164" t="inlineStr">
        <is>
          <t>صحنهای</t>
        </is>
      </c>
      <c r="K164" t="inlineStr">
        <is>
          <t>بهرام حاجیعلیاکبری، سعید حسینپور</t>
        </is>
      </c>
      <c r="L164" t="inlineStr">
        <is>
          <t>سعید حسینپور</t>
        </is>
      </c>
      <c r="M164" t="n">
        <v>0</v>
      </c>
      <c r="N164" t="n">
        <v>0</v>
      </c>
      <c r="O164" t="inlineStr">
        <is>
          <t>محمود محمودی، رضا باغبان، مرضیه ولیزاده، محیا نجفی جوزانی، هستی رزاقی</t>
        </is>
      </c>
    </row>
    <row r="165">
      <c r="A165">
        <f>HYPERLINK("https://www.tiwall.com//p/marz7","مرز")</f>
        <v/>
      </c>
      <c r="B165" t="n">
        <v>30</v>
      </c>
      <c r="C165" t="inlineStr">
        <is>
          <t>سینما فرهنگ - گراش</t>
        </is>
      </c>
      <c r="D165" t="inlineStr">
        <is>
          <t>20:15:00</t>
        </is>
      </c>
      <c r="E165" t="inlineStr">
        <is>
          <t>01:00:00</t>
        </is>
      </c>
      <c r="F165" t="inlineStr">
        <is>
          <t>1401-12-20</t>
        </is>
      </c>
      <c r="G165" t="inlineStr">
        <is>
          <t>گراش</t>
        </is>
      </c>
      <c r="H165" t="inlineStr">
        <is>
          <t>کمدی</t>
        </is>
      </c>
      <c r="I165" t="inlineStr">
        <is>
          <t>بزرگسال</t>
        </is>
      </c>
      <c r="J165" t="inlineStr">
        <is>
          <t>بزرگسال, خانوادگی</t>
        </is>
      </c>
      <c r="K165" t="inlineStr">
        <is>
          <t>مجتبی حسینی</t>
        </is>
      </c>
      <c r="L165" t="inlineStr">
        <is>
          <t>مجتبی حسینی</t>
        </is>
      </c>
      <c r="M165" t="n">
        <v>0</v>
      </c>
      <c r="N165" t="n">
        <v>0</v>
      </c>
      <c r="O165" t="inlineStr">
        <is>
          <t>امین حیدری، احمدرضا حیدری، محمدجواد عباسی، سمیرا حسنی، محمدرضا حیدری، نیما عسکری مقدم، هادی محیط قیری، بهنام مرادی قیری، مهدی رضایی قیری</t>
        </is>
      </c>
    </row>
    <row r="166">
      <c r="A166">
        <f>HYPERLINK("https://www.tiwall.com//p/kanizakvapadeshah","کنیزک و پادشاه")</f>
        <v/>
      </c>
      <c r="B166" t="n">
        <v>40</v>
      </c>
      <c r="C166" t="inlineStr">
        <is>
          <t>تماشاخانه سنگلج</t>
        </is>
      </c>
      <c r="D166" t="inlineStr">
        <is>
          <t>17:00:00</t>
        </is>
      </c>
      <c r="E166" t="inlineStr">
        <is>
          <t>00:50:00</t>
        </is>
      </c>
      <c r="F166" t="inlineStr">
        <is>
          <t>1402-03-09</t>
        </is>
      </c>
      <c r="G166" t="inlineStr">
        <is>
          <t>تهران</t>
        </is>
      </c>
      <c r="H166" t="inlineStr">
        <is>
          <t>سورئال</t>
        </is>
      </c>
      <c r="I166" t="inlineStr">
        <is>
          <t>بزرگسال</t>
        </is>
      </c>
      <c r="J166" t="inlineStr"/>
      <c r="K166" t="inlineStr">
        <is>
          <t>ریحانه چزانی</t>
        </is>
      </c>
      <c r="L166" t="inlineStr">
        <is>
          <t>ریحانه چزانی</t>
        </is>
      </c>
      <c r="M166" t="n">
        <v>0</v>
      </c>
      <c r="N166" t="n">
        <v>0</v>
      </c>
      <c r="O166" t="inlineStr">
        <is>
          <t>ریحانه چزانی، امیر برزنجه، شهرزاد حقی، ظفر سهرابی نیا، امیرحسین پوراحمد</t>
        </is>
      </c>
    </row>
    <row r="167">
      <c r="A167">
        <f>HYPERLINK("https://www.tiwall.com//p/khabar.adam","خبری نیست آدم ساده")</f>
        <v/>
      </c>
      <c r="B167" t="n">
        <v>100</v>
      </c>
      <c r="C167" t="inlineStr">
        <is>
          <t>خانه نمایش دا - سالن شماره ۱</t>
        </is>
      </c>
      <c r="D167" t="inlineStr">
        <is>
          <t>16:45:00</t>
        </is>
      </c>
      <c r="E167" t="inlineStr">
        <is>
          <t>01:20:00</t>
        </is>
      </c>
      <c r="F167" t="inlineStr">
        <is>
          <t>1402-04-21</t>
        </is>
      </c>
      <c r="G167" t="inlineStr">
        <is>
          <t>تهران</t>
        </is>
      </c>
      <c r="H167" t="inlineStr">
        <is>
          <t>نامعلوم</t>
        </is>
      </c>
      <c r="I167" t="inlineStr">
        <is>
          <t>بزرگسال</t>
        </is>
      </c>
      <c r="J167" t="inlineStr"/>
      <c r="K167" t="inlineStr">
        <is>
          <t>مهدی راستی</t>
        </is>
      </c>
      <c r="L167" t="inlineStr">
        <is>
          <t>مهدی راستی</t>
        </is>
      </c>
      <c r="M167" t="n">
        <v>0</v>
      </c>
      <c r="N167" t="n">
        <v>0</v>
      </c>
      <c r="O167" t="inlineStr">
        <is>
          <t>فاطمه احمدی، مهدیار افشاری، سیمین اکبرزاده، مریم ایوبی، کوثر افتخاری، آوینا بقایی، محمد پور ابراهیمی، هلیا توکلی، میلاد حسن خانی، مونس خیرمند، آیلین دانشمند، امین رضائی، زهرا رحیمی، محمد ایمان راعی، عادله رضایی، الناز رضا، یوسف زرین، مریم سرابی، اکرم سعادت مندی، رضا شاهرودی، سارا صادقی، میثم عباسی، هستی عسگری، سوگند فتحی، محمد قهرمانزاده، طیبه کریمی، مینا مقصودی، مرجان مصطفوی، زهرا مرادی، سمیه نوروزی، رضا نوری، نسیم ولیخانی، آراسته ویسی، عرفان زارعی، مهدی راستی</t>
        </is>
      </c>
    </row>
    <row r="168">
      <c r="A168">
        <f>HYPERLINK("https://www.tiwall.com//p/otolsoron5","اتول سورون طهران الف ۱")</f>
        <v/>
      </c>
      <c r="B168" t="n">
        <v>150</v>
      </c>
      <c r="C168" t="inlineStr">
        <is>
          <t>تماشاخانه ملک</t>
        </is>
      </c>
      <c r="D168" t="inlineStr">
        <is>
          <t>18:30:00</t>
        </is>
      </c>
      <c r="E168" t="inlineStr">
        <is>
          <t>01:30:00</t>
        </is>
      </c>
      <c r="F168" t="inlineStr">
        <is>
          <t>1402-04-30</t>
        </is>
      </c>
      <c r="G168" t="inlineStr">
        <is>
          <t>تهران</t>
        </is>
      </c>
      <c r="H168" t="inlineStr">
        <is>
          <t>کمدی, تلفیقی, تاریخی</t>
        </is>
      </c>
      <c r="I168" t="inlineStr">
        <is>
          <t>بزرگسال</t>
        </is>
      </c>
      <c r="J168" t="inlineStr">
        <is>
          <t>خانوادگی, بزرگسال</t>
        </is>
      </c>
      <c r="K168" t="inlineStr">
        <is>
          <t>شهروز دل افکار</t>
        </is>
      </c>
      <c r="L168" t="inlineStr">
        <is>
          <t>باقر سروش</t>
        </is>
      </c>
      <c r="M168" t="n">
        <v>3.9</v>
      </c>
      <c r="N168" t="n">
        <v>13</v>
      </c>
      <c r="O168" t="inlineStr">
        <is>
          <t>شهروز دل افکار، سحر عبدالملکی، 
رضا جهانگیری، سعید اعتمادی، هومان زمانی، علیرضا نوحه، فرحان شجاعی، محمدحسین بیات، عرشیا چاکرالحسینی، علیرضا خراسانی، سودا باآبرو، ماهان زارعی، سمانه رستمی، آتنا نیکنام، تینا اسدی، علی عرب، پانیذ نصیری، هادی رهبری، حسن توکلی، نازنین افضلی، شیوا جگروند، سارا مهین ترابی، پارسا معانی، معصومه اسمی، مهسا قلی زاده</t>
        </is>
      </c>
    </row>
    <row r="169">
      <c r="A169">
        <f>HYPERLINK("https://www.tiwall.com//p/squirrel","سنجاب")</f>
        <v/>
      </c>
      <c r="B169" t="n">
        <v>75</v>
      </c>
      <c r="C169" t="inlineStr">
        <is>
          <t>تالار محراب - سالن استاد جمیله شیخی</t>
        </is>
      </c>
      <c r="D169" t="inlineStr">
        <is>
          <t>19:00:00</t>
        </is>
      </c>
      <c r="E169" t="inlineStr">
        <is>
          <t>00:50:00</t>
        </is>
      </c>
      <c r="F169" t="inlineStr">
        <is>
          <t>1402-04-23</t>
        </is>
      </c>
      <c r="G169" t="inlineStr">
        <is>
          <t>تهران</t>
        </is>
      </c>
      <c r="H169" t="inlineStr">
        <is>
          <t>رئال, درام</t>
        </is>
      </c>
      <c r="I169" t="inlineStr">
        <is>
          <t>بزرگسال</t>
        </is>
      </c>
      <c r="J169" t="inlineStr">
        <is>
          <t>خانوادگی</t>
        </is>
      </c>
      <c r="K169" t="inlineStr">
        <is>
          <t>مهدی روزبهانی</t>
        </is>
      </c>
      <c r="L169" t="inlineStr">
        <is>
          <t>لیلا روغنگیر قزوینی</t>
        </is>
      </c>
      <c r="M169" t="n">
        <v>0</v>
      </c>
      <c r="N169" t="n">
        <v>0</v>
      </c>
      <c r="O169" t="inlineStr">
        <is>
          <t>فروزان حسینی، محمدمحسن شفیعی، مهران باقری، محسن صابری، آرمان پورفرخ، سرور کعب عمیر، سهراب یوسفی، حسین کاظمی</t>
        </is>
      </c>
    </row>
    <row r="170">
      <c r="A170">
        <f>HYPERLINK("https://www.tiwall.com//p/stranger6","کاملا غریبه")</f>
        <v/>
      </c>
      <c r="B170" t="n">
        <v>70</v>
      </c>
      <c r="C170" t="inlineStr">
        <is>
          <t>عمارت ارغوان - سالن یک</t>
        </is>
      </c>
      <c r="D170" t="inlineStr">
        <is>
          <t>17:30:00</t>
        </is>
      </c>
      <c r="E170" t="inlineStr">
        <is>
          <t>01:00:00</t>
        </is>
      </c>
      <c r="F170" t="inlineStr">
        <is>
          <t>1402-04-15</t>
        </is>
      </c>
      <c r="G170" t="inlineStr">
        <is>
          <t>تهران</t>
        </is>
      </c>
      <c r="H170" t="inlineStr">
        <is>
          <t>معمایی, کمدی</t>
        </is>
      </c>
      <c r="I170" t="inlineStr">
        <is>
          <t>بزرگسال</t>
        </is>
      </c>
      <c r="J170" t="inlineStr">
        <is>
          <t>بزرگسال</t>
        </is>
      </c>
      <c r="K170" t="inlineStr">
        <is>
          <t>محمد جوانمردی</t>
        </is>
      </c>
      <c r="L170" t="inlineStr">
        <is>
          <t>پائولو کوستلا</t>
        </is>
      </c>
      <c r="M170" t="n">
        <v>0</v>
      </c>
      <c r="N170" t="n">
        <v>0</v>
      </c>
      <c r="O170" t="inlineStr">
        <is>
          <t>علی یغمائی، محمدعلی آقائی، ماهان ترابی، محمدحسین کیا، سحر ندایی، کیمیا زارعی، فریبا چگینی، پریسا شریفی</t>
        </is>
      </c>
    </row>
    <row r="171">
      <c r="A171">
        <f>HYPERLINK("https://www.tiwall.com//p/ehsas.ahani","احساس آهنی")</f>
        <v/>
      </c>
      <c r="B171" t="n">
        <v>50</v>
      </c>
      <c r="C171" t="inlineStr">
        <is>
          <t>پلاتو همایون صنعتی کرمان</t>
        </is>
      </c>
      <c r="D171" t="inlineStr">
        <is>
          <t>18:00:00</t>
        </is>
      </c>
      <c r="E171" t="inlineStr">
        <is>
          <t>00:35:00</t>
        </is>
      </c>
      <c r="F171" t="inlineStr">
        <is>
          <t>1402-03-12</t>
        </is>
      </c>
      <c r="G171" t="inlineStr">
        <is>
          <t>کرمان</t>
        </is>
      </c>
      <c r="H171" t="inlineStr">
        <is>
          <t>درام</t>
        </is>
      </c>
      <c r="I171" t="inlineStr">
        <is>
          <t>بزرگسال</t>
        </is>
      </c>
      <c r="J171" t="inlineStr">
        <is>
          <t>صحنهای</t>
        </is>
      </c>
      <c r="K171" t="inlineStr">
        <is>
          <t>آرزو جعفری</t>
        </is>
      </c>
      <c r="L171" t="inlineStr">
        <is>
          <t>سید مهرداد کاووسی</t>
        </is>
      </c>
      <c r="M171" t="n">
        <v>0</v>
      </c>
      <c r="N171" t="n">
        <v>0</v>
      </c>
      <c r="O171" t="inlineStr">
        <is>
          <t>مسعود محبی در نقش سهند (جسمی حرکتی شدید)، سید مصطفی حسینی در نقش علی (جسمی حرکتی شدید)، حدیث فروغی در نقش نسیم (جسمی حرکتی شدید)، محبوبه امیرتیموری در نقش فریده (بینایی و جسمی حرکتی)، مسلم خلیفه در نقش اسماعیل (جسمی حرکتی شدید)، پونه لنگری در نقش رویا(جسمی حرکتی شدید)، اسماءسلطانی نژاد در نقش ربات زن (جسمی حرکتی متوسط)، جبار درانی در نقش ربات مرد (جسمی حرکتی متوسط)، کیان سعیدی کیا در نقش فرهاد (بازیگر همراه)</t>
        </is>
      </c>
    </row>
    <row r="172">
      <c r="A172">
        <f>HYPERLINK("https://www.tiwall.com//p/sivapanj","سی و پنج")</f>
        <v/>
      </c>
      <c r="B172" t="n">
        <v>85</v>
      </c>
      <c r="C172" t="inlineStr">
        <is>
          <t>عمارت ارغوان - سالن یک</t>
        </is>
      </c>
      <c r="D172" t="inlineStr">
        <is>
          <t>19:30:00</t>
        </is>
      </c>
      <c r="E172" t="inlineStr">
        <is>
          <t>01:00:00</t>
        </is>
      </c>
      <c r="F172" t="inlineStr">
        <is>
          <t>1402-12-26</t>
        </is>
      </c>
      <c r="G172" t="inlineStr">
        <is>
          <t>تهران</t>
        </is>
      </c>
      <c r="H172" t="inlineStr">
        <is>
          <t>رئالیسم جادویی, سورئال</t>
        </is>
      </c>
      <c r="I172" t="inlineStr">
        <is>
          <t>بزرگسال</t>
        </is>
      </c>
      <c r="J172" t="inlineStr">
        <is>
          <t>خانوادگی, بزرگسال</t>
        </is>
      </c>
      <c r="K172" t="inlineStr">
        <is>
          <t>محمد حسن شاهی</t>
        </is>
      </c>
      <c r="L172" t="inlineStr">
        <is>
          <t>محمد تات</t>
        </is>
      </c>
      <c r="M172" t="n">
        <v>0</v>
      </c>
      <c r="N172" t="n">
        <v>0</v>
      </c>
      <c r="O172" t="inlineStr">
        <is>
          <t>میثم تات، امیرحسین قاجاردامغانی، علی عباسی، فاطمه (هلنا) موگوئی، سپیده نوری، سپیده لالانی، محمد حسن شاهی، زهرا یوسفی، امیر حسام بنائی، حامد فاضلی، سیده پریسا ماهباز، مهدی فلاح، علی عبدالحسینی</t>
        </is>
      </c>
    </row>
    <row r="173">
      <c r="A173">
        <f>HYPERLINK("https://www.tiwall.com//p/libero","لیبرو")</f>
        <v/>
      </c>
      <c r="B173" t="n">
        <v>120</v>
      </c>
      <c r="C173" t="inlineStr">
        <is>
          <t>عمارت ارغوان - سالن یک</t>
        </is>
      </c>
      <c r="D173" t="inlineStr">
        <is>
          <t>20:30:00</t>
        </is>
      </c>
      <c r="E173" t="inlineStr">
        <is>
          <t>01:15:00</t>
        </is>
      </c>
      <c r="F173" t="inlineStr">
        <is>
          <t>1401-12-20</t>
        </is>
      </c>
      <c r="G173" t="inlineStr">
        <is>
          <t>تهران</t>
        </is>
      </c>
      <c r="H173" t="inlineStr">
        <is>
          <t>کمدی, رئالیسم جادویی, درام</t>
        </is>
      </c>
      <c r="I173" t="inlineStr">
        <is>
          <t>بزرگسال</t>
        </is>
      </c>
      <c r="J173" t="inlineStr">
        <is>
          <t>صحنهای, خانوادگی, بزرگسال, سیاسی</t>
        </is>
      </c>
      <c r="K173" t="inlineStr">
        <is>
          <t>احسان نگهبان</t>
        </is>
      </c>
      <c r="L173" t="inlineStr">
        <is>
          <t>احسان نگهبان، میلاد ظهوریان</t>
        </is>
      </c>
      <c r="M173" t="n">
        <v>3.9</v>
      </c>
      <c r="N173" t="n">
        <v>12</v>
      </c>
      <c r="O173" t="inlineStr">
        <is>
          <t>فاطمه مسعودی فر، امیر گل محمدی، نسترن حسینی، امیر میرزائی، زهرا خسروشاهی، محمدجواد کهن، مهدی عبدی، محمد ذوالفقاری، علی ارضی</t>
        </is>
      </c>
    </row>
    <row r="174">
      <c r="A174">
        <f>HYPERLINK("https://www.tiwall.com//p/sayehroshan5","سایه روشن")</f>
        <v/>
      </c>
      <c r="B174" t="n">
        <v>100</v>
      </c>
      <c r="C174" t="inlineStr">
        <is>
          <t>تئاترشهر - سالن سایه</t>
        </is>
      </c>
      <c r="D174" t="inlineStr">
        <is>
          <t>18:00:00</t>
        </is>
      </c>
      <c r="E174" t="inlineStr">
        <is>
          <t>01:00:00</t>
        </is>
      </c>
      <c r="F174" t="inlineStr">
        <is>
          <t>1402-05-23</t>
        </is>
      </c>
      <c r="G174" t="inlineStr">
        <is>
          <t>تهران</t>
        </is>
      </c>
      <c r="H174" t="inlineStr">
        <is>
          <t>نامعلوم</t>
        </is>
      </c>
      <c r="I174" t="inlineStr">
        <is>
          <t>بزرگسال</t>
        </is>
      </c>
      <c r="J174" t="inlineStr"/>
      <c r="K174" t="inlineStr">
        <is>
          <t>سعیده آجربندیان</t>
        </is>
      </c>
      <c r="L174" t="inlineStr">
        <is>
          <t>سعیده آجربندیان</t>
        </is>
      </c>
      <c r="M174" t="n">
        <v>0</v>
      </c>
      <c r="N174" t="n">
        <v>0</v>
      </c>
      <c r="O174" t="inlineStr">
        <is>
          <t>سیدجواد یحیوی، فائقه شلالوند، فربد فرهنگ و سحر گلشیرازی</t>
        </is>
      </c>
    </row>
    <row r="175">
      <c r="A175">
        <f>HYPERLINK("https://www.tiwall.com//p/ziba.vahshi.sendegiehman","چه زیبا و وحشی، زندگی من")</f>
        <v/>
      </c>
      <c r="B175" t="n">
        <v>120</v>
      </c>
      <c r="C175" t="inlineStr">
        <is>
          <t>پردیس تئاتر شهرزاد - سالن ۳</t>
        </is>
      </c>
      <c r="D175" t="inlineStr">
        <is>
          <t>18:00:00</t>
        </is>
      </c>
      <c r="E175" t="inlineStr">
        <is>
          <t>01:00:00</t>
        </is>
      </c>
      <c r="F175" t="inlineStr">
        <is>
          <t>1402-05-16</t>
        </is>
      </c>
      <c r="G175" t="inlineStr">
        <is>
          <t>تهران</t>
        </is>
      </c>
      <c r="H175" t="inlineStr">
        <is>
          <t>درام, اجتماعی</t>
        </is>
      </c>
      <c r="I175" t="inlineStr">
        <is>
          <t>بزرگسال</t>
        </is>
      </c>
      <c r="J175" t="inlineStr"/>
      <c r="K175" t="inlineStr">
        <is>
          <t>داریوش علیزاده</t>
        </is>
      </c>
      <c r="L175" t="inlineStr">
        <is>
          <t>داریوش علیزاده</t>
        </is>
      </c>
      <c r="M175" t="n">
        <v>3.9</v>
      </c>
      <c r="N175" t="n">
        <v>16</v>
      </c>
      <c r="O175" t="inlineStr">
        <is>
          <t>(به ترتیب حروف الفبا) کیوان احمدی، محمد رشنو، پدرام عزیزی، محمدرضا محمدپور، ریحانه یزدان یار</t>
        </is>
      </c>
    </row>
    <row r="176">
      <c r="A176">
        <f>HYPERLINK("https://www.tiwall.com//p/marg.dar.zemestan","مرگ در زمستان")</f>
        <v/>
      </c>
      <c r="B176" t="n">
        <v>80</v>
      </c>
      <c r="C176" t="inlineStr">
        <is>
          <t>عمارت نوفللوشاتو</t>
        </is>
      </c>
      <c r="D176" t="inlineStr">
        <is>
          <t>17:00:00</t>
        </is>
      </c>
      <c r="E176" t="inlineStr">
        <is>
          <t>00:40:00</t>
        </is>
      </c>
      <c r="F176" t="inlineStr">
        <is>
          <t>1402-02-28</t>
        </is>
      </c>
      <c r="G176" t="inlineStr">
        <is>
          <t>تهران</t>
        </is>
      </c>
      <c r="H176" t="inlineStr">
        <is>
          <t>عاشقانه, درام</t>
        </is>
      </c>
      <c r="I176" t="inlineStr">
        <is>
          <t>بزرگسال</t>
        </is>
      </c>
      <c r="J176" t="inlineStr">
        <is>
          <t>خانوادگی, صحنهای</t>
        </is>
      </c>
      <c r="K176" t="inlineStr">
        <is>
          <t>حامد شیخی</t>
        </is>
      </c>
      <c r="L176" t="inlineStr">
        <is>
          <t>حامد شیخی</t>
        </is>
      </c>
      <c r="M176" t="n">
        <v>3.4</v>
      </c>
      <c r="N176" t="n">
        <v>11</v>
      </c>
      <c r="O176" t="inlineStr">
        <is>
          <t>حامد شیخی، رضا نیلی، علی اسدیان، ساغر بهنام، ساناز خدایی</t>
        </is>
      </c>
    </row>
    <row r="177">
      <c r="A177">
        <f>HYPERLINK("https://www.tiwall.com//p/otagh4","اتاق")</f>
        <v/>
      </c>
      <c r="B177" t="n">
        <v>100</v>
      </c>
      <c r="C177" t="inlineStr">
        <is>
          <t>تماشاخانه ملک</t>
        </is>
      </c>
      <c r="D177" t="inlineStr">
        <is>
          <t>20:45:00</t>
        </is>
      </c>
      <c r="E177" t="inlineStr">
        <is>
          <t>01:05:00</t>
        </is>
      </c>
      <c r="F177" t="inlineStr">
        <is>
          <t>1402-04-20</t>
        </is>
      </c>
      <c r="G177" t="inlineStr">
        <is>
          <t>تهران</t>
        </is>
      </c>
      <c r="H177" t="inlineStr">
        <is>
          <t>سورئال, تلفیقی</t>
        </is>
      </c>
      <c r="I177" t="inlineStr">
        <is>
          <t>بزرگسال</t>
        </is>
      </c>
      <c r="J177" t="inlineStr">
        <is>
          <t>سیاسی, فیزیکال, دانشجویی, بزرگسال</t>
        </is>
      </c>
      <c r="K177" t="inlineStr">
        <is>
          <t>ماهور تهرانی</t>
        </is>
      </c>
      <c r="L177" t="inlineStr">
        <is>
          <t>هارولد پینتر</t>
        </is>
      </c>
      <c r="M177" t="n">
        <v>3.9</v>
      </c>
      <c r="N177" t="n">
        <v>16</v>
      </c>
      <c r="O177" t="inlineStr">
        <is>
          <t>شیدا امیدی پور، نیلوفر جعفری، پریسا پرهوده، حمیدرضا جعفری، فرید صادق</t>
        </is>
      </c>
    </row>
    <row r="178">
      <c r="A178">
        <f>HYPERLINK("https://www.tiwall.com//p/janjal","جنجال بر سر سایهی خر")</f>
        <v/>
      </c>
      <c r="B178" t="n">
        <v>130</v>
      </c>
      <c r="C178" t="inlineStr">
        <is>
          <t>تماشاخانه ملک</t>
        </is>
      </c>
      <c r="D178" t="inlineStr">
        <is>
          <t>21:30:00</t>
        </is>
      </c>
      <c r="E178" t="inlineStr">
        <is>
          <t>02:00:00</t>
        </is>
      </c>
      <c r="F178" t="inlineStr">
        <is>
          <t>1402-03-05</t>
        </is>
      </c>
      <c r="G178" t="inlineStr">
        <is>
          <t>تهران</t>
        </is>
      </c>
      <c r="H178" t="inlineStr">
        <is>
          <t>کمدی</t>
        </is>
      </c>
      <c r="I178" t="inlineStr">
        <is>
          <t>بزرگسال</t>
        </is>
      </c>
      <c r="J178" t="inlineStr">
        <is>
          <t>خانوادگی</t>
        </is>
      </c>
      <c r="K178" t="inlineStr">
        <is>
          <t>حسین کیانی</t>
        </is>
      </c>
      <c r="L178" t="inlineStr">
        <is>
          <t>فردریش دورنمات</t>
        </is>
      </c>
      <c r="M178" t="n">
        <v>4</v>
      </c>
      <c r="N178" t="n">
        <v>39</v>
      </c>
      <c r="O178" t="inlineStr">
        <is>
          <t>(به ترتیب ورود به صحنه) نازنین شایان فر، آرین علافچیان، احمد عباسی، فاطیما ناصرخیل، سیدصدرا سبحانیان، پونه نصیری، غزل اجتماعی، دنا شهبازی، کیمیا رضایی، احسان بیگی، رضا فرزان، میلاد رفاقتی، اشکان اسکندری، دنیا صنوبری، سهیل محبی</t>
        </is>
      </c>
    </row>
    <row r="179">
      <c r="A179">
        <f>HYPERLINK("https://www.tiwall.com//p/shayeat4","شایعات")</f>
        <v/>
      </c>
      <c r="B179" t="n">
        <v>95</v>
      </c>
      <c r="C179" t="inlineStr">
        <is>
          <t>پردیس تئاتر شهرزاد - سالن ۳</t>
        </is>
      </c>
      <c r="D179" t="inlineStr">
        <is>
          <t>21:45:00</t>
        </is>
      </c>
      <c r="E179" t="inlineStr">
        <is>
          <t>01:15:00</t>
        </is>
      </c>
      <c r="F179" t="inlineStr">
        <is>
          <t>1401-12-26</t>
        </is>
      </c>
      <c r="G179" t="inlineStr">
        <is>
          <t>تهران</t>
        </is>
      </c>
      <c r="H179" t="inlineStr">
        <is>
          <t>نامعلوم</t>
        </is>
      </c>
      <c r="I179" t="inlineStr">
        <is>
          <t>بزرگسال</t>
        </is>
      </c>
      <c r="J179" t="inlineStr">
        <is>
          <t>خانوادگی, بزرگسال</t>
        </is>
      </c>
      <c r="K179" t="inlineStr">
        <is>
          <t>مهسا عزیزپوری</t>
        </is>
      </c>
      <c r="L179" t="inlineStr">
        <is>
          <t>نیل سایمون</t>
        </is>
      </c>
      <c r="M179" t="n">
        <v>4.2</v>
      </c>
      <c r="N179" t="n">
        <v>29</v>
      </c>
      <c r="O179" t="inlineStr">
        <is>
          <t>(به ترتیب ورود به صحنه) ارمینا علیمحمدی، امیرحسین اسکندری، آرام نیک بین، علیرضا عنایتی، محمدحسین رحیم، شکیبا شاهوردی، حسین نامور، نگین وکیلی، داریوش افشاری</t>
        </is>
      </c>
    </row>
    <row r="180">
      <c r="A180">
        <f>HYPERLINK("https://www.tiwall.com//p/restouran","رستوران")</f>
        <v/>
      </c>
      <c r="B180" t="n">
        <v>50</v>
      </c>
      <c r="C180" t="inlineStr">
        <is>
          <t>سالن مجتمع فرهنگی و هنری (گنبد کاووس)</t>
        </is>
      </c>
      <c r="D180" t="inlineStr">
        <is>
          <t>19:00:00</t>
        </is>
      </c>
      <c r="E180" t="inlineStr">
        <is>
          <t>00:50:00</t>
        </is>
      </c>
      <c r="F180" t="inlineStr">
        <is>
          <t>1402-02-25</t>
        </is>
      </c>
      <c r="G180" t="inlineStr">
        <is>
          <t>گنبدکاووس</t>
        </is>
      </c>
      <c r="H180" t="inlineStr">
        <is>
          <t>روانشناسی, کمدی سیاه, کمدی موقعیت, فلسفی, گروتسک, کمدی</t>
        </is>
      </c>
      <c r="I180" t="inlineStr">
        <is>
          <t>بزرگسال</t>
        </is>
      </c>
      <c r="J180" t="inlineStr">
        <is>
          <t>خانوادگی, صحنهای</t>
        </is>
      </c>
      <c r="K180" t="inlineStr">
        <is>
          <t>بهزاد گلچشمه</t>
        </is>
      </c>
      <c r="L180" t="inlineStr">
        <is>
          <t>حمیدرضا میرزایی</t>
        </is>
      </c>
      <c r="M180" t="n">
        <v>0</v>
      </c>
      <c r="N180" t="n">
        <v>0</v>
      </c>
      <c r="O180" t="inlineStr">
        <is>
          <t>شیوا رزاقی، پریسا امیدوار، فاطمه یازرلو، آناهیتا قربانی، امیدرضا فرهمند</t>
        </is>
      </c>
    </row>
    <row r="181">
      <c r="A181">
        <f>HYPERLINK("https://www.tiwall.com//p/pezeshkenazanin22","پزشک نازنین")</f>
        <v/>
      </c>
      <c r="B181" t="n">
        <v>70</v>
      </c>
      <c r="C181" t="inlineStr">
        <is>
          <t>عمارت ارغوان - سالن دو</t>
        </is>
      </c>
      <c r="D181" t="inlineStr">
        <is>
          <t>17:00:00</t>
        </is>
      </c>
      <c r="E181" t="inlineStr">
        <is>
          <t>00:50:00</t>
        </is>
      </c>
      <c r="F181" t="inlineStr">
        <is>
          <t>1401-12-17</t>
        </is>
      </c>
      <c r="G181" t="inlineStr">
        <is>
          <t>تهران</t>
        </is>
      </c>
      <c r="H181" t="inlineStr">
        <is>
          <t>کمدی</t>
        </is>
      </c>
      <c r="I181" t="inlineStr">
        <is>
          <t>بزرگسال</t>
        </is>
      </c>
      <c r="J181" t="inlineStr">
        <is>
          <t>خانوادگی</t>
        </is>
      </c>
      <c r="K181" t="inlineStr">
        <is>
          <t>مصطفی اعتدادی</t>
        </is>
      </c>
      <c r="L181" t="inlineStr">
        <is>
          <t>نیل سایمون</t>
        </is>
      </c>
      <c r="M181" t="n">
        <v>0</v>
      </c>
      <c r="N181" t="n">
        <v>0</v>
      </c>
      <c r="O181" t="inlineStr">
        <is>
          <t>مصطفی اعتدادی، محمدحسین نادری، مهدیه محمودیان کرامت، الهه ذوالقدر، امیرحسین محمدیاری، مهدی هاشم آبادی</t>
        </is>
      </c>
    </row>
    <row r="182">
      <c r="A182">
        <f>HYPERLINK("https://www.tiwall.com//p/parvaneha.darpileh","پروانههادرپیله نمیمانند")</f>
        <v/>
      </c>
      <c r="B182" t="n">
        <v>100</v>
      </c>
      <c r="C182" t="inlineStr">
        <is>
          <t>تماشاخانه اهورا</t>
        </is>
      </c>
      <c r="D182" t="inlineStr">
        <is>
          <t>19:00:00</t>
        </is>
      </c>
      <c r="E182" t="inlineStr">
        <is>
          <t>01:10:00</t>
        </is>
      </c>
      <c r="F182" t="inlineStr">
        <is>
          <t>1402-03-27</t>
        </is>
      </c>
      <c r="G182" t="inlineStr">
        <is>
          <t>تهران</t>
        </is>
      </c>
      <c r="H182" t="inlineStr">
        <is>
          <t>درام</t>
        </is>
      </c>
      <c r="I182" t="inlineStr">
        <is>
          <t>بزرگسال</t>
        </is>
      </c>
      <c r="J182" t="inlineStr">
        <is>
          <t>خانوادگی</t>
        </is>
      </c>
      <c r="K182" t="inlineStr">
        <is>
          <t>سعید جعفری</t>
        </is>
      </c>
      <c r="L182" t="inlineStr">
        <is>
          <t>احمد علی کریمی زاده</t>
        </is>
      </c>
      <c r="M182" t="n">
        <v>0</v>
      </c>
      <c r="N182" t="n">
        <v>0</v>
      </c>
      <c r="O182" t="inlineStr">
        <is>
          <t>آرزو بیگدلی، یگانه بهرامی، مرضیه رسولی</t>
        </is>
      </c>
    </row>
    <row r="183">
      <c r="A183">
        <f>HYPERLINK("https://www.tiwall.com//p/zendegi.donafar2","زندگی ما دو نفر")</f>
        <v/>
      </c>
      <c r="B183" t="n">
        <v>30</v>
      </c>
      <c r="C183" t="inlineStr">
        <is>
          <t>مجتمع ابوالفتوح رازی - شهر ری</t>
        </is>
      </c>
      <c r="D183" t="inlineStr">
        <is>
          <t>18:00:00</t>
        </is>
      </c>
      <c r="E183" t="inlineStr">
        <is>
          <t>01:00:00</t>
        </is>
      </c>
      <c r="F183" t="inlineStr">
        <is>
          <t>1402-02-13</t>
        </is>
      </c>
      <c r="G183" t="inlineStr">
        <is>
          <t>شهر ری</t>
        </is>
      </c>
      <c r="H183" t="inlineStr">
        <is>
          <t>کمدی, اجتماعی</t>
        </is>
      </c>
      <c r="I183" t="inlineStr">
        <is>
          <t>بزرگسال</t>
        </is>
      </c>
      <c r="J183" t="inlineStr">
        <is>
          <t>صحنهای</t>
        </is>
      </c>
      <c r="K183" t="inlineStr">
        <is>
          <t>محمدرضا حزینی</t>
        </is>
      </c>
      <c r="L183" t="inlineStr">
        <is>
          <t>محمدرضا حزینی</t>
        </is>
      </c>
      <c r="M183" t="n">
        <v>0</v>
      </c>
      <c r="N183" t="n">
        <v>0</v>
      </c>
      <c r="O183" t="inlineStr">
        <is>
          <t>مسعود حسینی، زهرا عرب، کوروش کرمی</t>
        </is>
      </c>
    </row>
    <row r="184">
      <c r="A184">
        <f>HYPERLINK("https://www.tiwall.com//p/rolet.rousi","رولت روسی")</f>
        <v/>
      </c>
      <c r="B184" t="n">
        <v>40</v>
      </c>
      <c r="C184" t="inlineStr">
        <is>
          <t>فرهنگسرای بهمن، سالن شهید آوینی</t>
        </is>
      </c>
      <c r="D184" t="inlineStr">
        <is>
          <t>19:30:00</t>
        </is>
      </c>
      <c r="E184" t="inlineStr">
        <is>
          <t>01:00:00</t>
        </is>
      </c>
      <c r="F184" t="inlineStr">
        <is>
          <t>1401-12-19</t>
        </is>
      </c>
      <c r="G184" t="inlineStr">
        <is>
          <t>تهران</t>
        </is>
      </c>
      <c r="H184" t="inlineStr">
        <is>
          <t>نامعلوم</t>
        </is>
      </c>
      <c r="I184" t="inlineStr">
        <is>
          <t>بزرگسال</t>
        </is>
      </c>
      <c r="J184" t="inlineStr"/>
      <c r="K184" t="inlineStr">
        <is>
          <t>مسعود اسماعیلی</t>
        </is>
      </c>
      <c r="L184" t="inlineStr">
        <is>
          <t>محمد علوی نهاد</t>
        </is>
      </c>
      <c r="M184" t="n">
        <v>0</v>
      </c>
      <c r="N184" t="n">
        <v>0</v>
      </c>
      <c r="O184" t="inlineStr">
        <is>
          <t>محسن تقی زاده، امیرحسین آلادپوش</t>
        </is>
      </c>
    </row>
    <row r="185">
      <c r="A185">
        <f>HYPERLINK("https://www.tiwall.com//p/cafecut","کافه کات")</f>
        <v/>
      </c>
      <c r="B185" t="n">
        <v>150</v>
      </c>
      <c r="C185" t="inlineStr">
        <is>
          <t>ایرانشهر - سالن استاد سمندریان</t>
        </is>
      </c>
      <c r="D185" t="inlineStr">
        <is>
          <t>21:45:00</t>
        </is>
      </c>
      <c r="E185" t="inlineStr">
        <is>
          <t>02:00:00</t>
        </is>
      </c>
      <c r="F185" t="inlineStr">
        <is>
          <t>1402-02-29</t>
        </is>
      </c>
      <c r="G185" t="inlineStr">
        <is>
          <t>تهران</t>
        </is>
      </c>
      <c r="H185" t="inlineStr">
        <is>
          <t>درام</t>
        </is>
      </c>
      <c r="I185" t="inlineStr">
        <is>
          <t>بزرگسال</t>
        </is>
      </c>
      <c r="J185" t="inlineStr">
        <is>
          <t>دانشجویی, بزرگسال, خانوادگی</t>
        </is>
      </c>
      <c r="K185" t="inlineStr">
        <is>
          <t>حسین کیانی</t>
        </is>
      </c>
      <c r="L185" t="inlineStr">
        <is>
          <t>حسین کیانی</t>
        </is>
      </c>
      <c r="M185" t="n">
        <v>2.9</v>
      </c>
      <c r="N185" t="n">
        <v>46</v>
      </c>
      <c r="O185" t="inlineStr">
        <is>
          <t>(به ترتیب الفبا) بهروز پناهنده، کهبد تاراج، ساناز روشنی، الهه شهپرست، حسام الدین مختاری، هدا ناصح، مریم ندایی</t>
        </is>
      </c>
    </row>
    <row r="186">
      <c r="A186">
        <f>HYPERLINK("https://www.tiwall.com//p/shayeat5","شایعات")</f>
        <v/>
      </c>
      <c r="B186" t="n">
        <v>50</v>
      </c>
      <c r="C186" t="inlineStr">
        <is>
          <t>مجتمع فرهنگی هنری ارومیه - پلاتو هنر</t>
        </is>
      </c>
      <c r="D186" t="inlineStr">
        <is>
          <t>18:00:00</t>
        </is>
      </c>
      <c r="E186" t="inlineStr">
        <is>
          <t>01:00:00</t>
        </is>
      </c>
      <c r="F186" t="inlineStr">
        <is>
          <t>1401-12-18</t>
        </is>
      </c>
      <c r="G186" t="inlineStr">
        <is>
          <t>ارومیه</t>
        </is>
      </c>
      <c r="H186" t="inlineStr">
        <is>
          <t>نامعلوم</t>
        </is>
      </c>
      <c r="I186" t="inlineStr">
        <is>
          <t>بزرگسال</t>
        </is>
      </c>
      <c r="J186" t="inlineStr"/>
      <c r="K186" t="inlineStr">
        <is>
          <t>پارسا کهنسال</t>
        </is>
      </c>
      <c r="L186" t="inlineStr">
        <is>
          <t>نیل سایمون</t>
        </is>
      </c>
      <c r="M186" t="n">
        <v>0</v>
      </c>
      <c r="N186" t="n">
        <v>0</v>
      </c>
      <c r="O186" t="inlineStr">
        <is>
          <t>ترکان کلانتری، پارسا کهنسال، نسادشتی، آرمان ولیزاه، فروغ کنعانی، سعیدعلی نژاد، یاسین مقنی</t>
        </is>
      </c>
    </row>
    <row r="187">
      <c r="A187">
        <f>HYPERLINK("https://www.tiwall.com//p/galmax","گالمکس")</f>
        <v/>
      </c>
      <c r="B187" t="n">
        <v>80</v>
      </c>
      <c r="C187" t="inlineStr">
        <is>
          <t>خانه هنرمندان ایران- سالن استاد انتظامی</t>
        </is>
      </c>
      <c r="D187" t="inlineStr">
        <is>
          <t>20:30:00</t>
        </is>
      </c>
      <c r="E187" t="inlineStr">
        <is>
          <t>01:15:00</t>
        </is>
      </c>
      <c r="F187" t="inlineStr">
        <is>
          <t>1402-03-19</t>
        </is>
      </c>
      <c r="G187" t="inlineStr">
        <is>
          <t>تهران</t>
        </is>
      </c>
      <c r="H187" t="inlineStr">
        <is>
          <t>کمدی</t>
        </is>
      </c>
      <c r="I187" t="inlineStr">
        <is>
          <t>بزرگسال</t>
        </is>
      </c>
      <c r="J187" t="inlineStr">
        <is>
          <t>صحنهای, بزرگسال</t>
        </is>
      </c>
      <c r="K187" t="inlineStr">
        <is>
          <t>محمدرضا حسن زاده</t>
        </is>
      </c>
      <c r="L187" t="inlineStr">
        <is>
          <t>محمدرضا حسن زاده</t>
        </is>
      </c>
      <c r="M187" t="n">
        <v>4.2</v>
      </c>
      <c r="N187" t="n">
        <v>39</v>
      </c>
      <c r="O187" t="inlineStr">
        <is>
          <t>محمد عمادی، سوگند دیانی، محمدرضا حسن زاده</t>
        </is>
      </c>
    </row>
    <row r="188">
      <c r="A188">
        <f>HYPERLINK("https://www.tiwall.com//p/sheypour2","اپرای شیپور")</f>
        <v/>
      </c>
      <c r="B188" t="n">
        <v>100</v>
      </c>
      <c r="C188" t="inlineStr">
        <is>
          <t>تئاترشهر - سالن چهارسو</t>
        </is>
      </c>
      <c r="D188" t="inlineStr">
        <is>
          <t>18:30:00</t>
        </is>
      </c>
      <c r="E188" t="inlineStr">
        <is>
          <t>01:25:00</t>
        </is>
      </c>
      <c r="F188" t="inlineStr">
        <is>
          <t>1402-02-22</t>
        </is>
      </c>
      <c r="G188" t="inlineStr">
        <is>
          <t>تهران</t>
        </is>
      </c>
      <c r="H188" t="inlineStr">
        <is>
          <t>فلسفی, تلفیقی, درام, کمدی</t>
        </is>
      </c>
      <c r="I188" t="inlineStr">
        <is>
          <t>بزرگسال</t>
        </is>
      </c>
      <c r="J188" t="inlineStr">
        <is>
          <t>دانشجویی, بزرگسال, فیزیکال, سیاسی, صحنهای</t>
        </is>
      </c>
      <c r="K188" t="inlineStr">
        <is>
          <t>فریدون ولایی</t>
        </is>
      </c>
      <c r="L188" t="inlineStr">
        <is>
          <t>فریدون ولایی</t>
        </is>
      </c>
      <c r="M188" t="n">
        <v>3.9</v>
      </c>
      <c r="N188" t="n">
        <v>31</v>
      </c>
      <c r="O188" t="inlineStr">
        <is>
          <t>(به ترتیب حروف الفبا) خان آقا احمدی، مریم برومند، یاسمن حسینی، امید رهبر، سامان شکیبا، امیرحسین صفاپور، میترا طره، عمادالدین محبی، سونیا معبودی، سعید مقبری</t>
        </is>
      </c>
    </row>
    <row r="189">
      <c r="A189">
        <f>HYPERLINK("https://www.tiwall.com//p/didan2","دیدن")</f>
        <v/>
      </c>
      <c r="B189" t="n">
        <v>80</v>
      </c>
      <c r="C189" t="inlineStr">
        <is>
          <t>تماشاخانه سیمرغ - بنیاد بیدل دهلوی</t>
        </is>
      </c>
      <c r="D189" t="inlineStr">
        <is>
          <t>19:00:00</t>
        </is>
      </c>
      <c r="E189" t="inlineStr">
        <is>
          <t>01:10:00</t>
        </is>
      </c>
      <c r="F189" t="inlineStr">
        <is>
          <t>1401-12-19</t>
        </is>
      </c>
      <c r="G189" t="inlineStr">
        <is>
          <t>تهران</t>
        </is>
      </c>
      <c r="H189" t="inlineStr">
        <is>
          <t>درام, کمدی</t>
        </is>
      </c>
      <c r="I189" t="inlineStr">
        <is>
          <t>بزرگسال</t>
        </is>
      </c>
      <c r="J189" t="inlineStr">
        <is>
          <t>بزرگسال, صحنهای</t>
        </is>
      </c>
      <c r="K189" t="inlineStr">
        <is>
          <t>حمید عبدالحسینی</t>
        </is>
      </c>
      <c r="L189" t="inlineStr">
        <is>
          <t>حمید عبدالحسینی</t>
        </is>
      </c>
      <c r="M189" t="n">
        <v>0</v>
      </c>
      <c r="N189" t="n">
        <v>0</v>
      </c>
      <c r="O189" t="inlineStr">
        <is>
          <t>(به ترتیب حروف) علی اکبر اعتماد مقدم، وحید ایمانی، مهرناز تبریزی، یاشار جلیله وند، درسا خوالی، حمیده دهقان نیری، امیر حسین زارعیان، مجید سلیمانی، آزاده سیدی، ژالیا شاکری، سمیه صباغی، الهام طرهانی، محمدرضا علیزاده، نازنین مرادی، حمید یاوری</t>
        </is>
      </c>
    </row>
    <row r="190">
      <c r="A190">
        <f>HYPERLINK("https://www.tiwall.com//p/jeorj.makhouf","کمدی ژرژ مخوف")</f>
        <v/>
      </c>
      <c r="B190" t="n">
        <v>90</v>
      </c>
      <c r="C190" t="inlineStr">
        <is>
          <t>عمارت نوفللوشاتو</t>
        </is>
      </c>
      <c r="D190" t="inlineStr">
        <is>
          <t>19:15:00</t>
        </is>
      </c>
      <c r="E190" t="inlineStr">
        <is>
          <t>01:15:00</t>
        </is>
      </c>
      <c r="F190" t="inlineStr">
        <is>
          <t>1402-02-09</t>
        </is>
      </c>
      <c r="G190" t="inlineStr">
        <is>
          <t>تهران</t>
        </is>
      </c>
      <c r="H190" t="inlineStr">
        <is>
          <t>کمدی</t>
        </is>
      </c>
      <c r="I190" t="inlineStr">
        <is>
          <t>بزرگسال</t>
        </is>
      </c>
      <c r="J190" t="inlineStr">
        <is>
          <t>خانوادگی, بزرگسال</t>
        </is>
      </c>
      <c r="K190" t="inlineStr">
        <is>
          <t>مهران مکاری</t>
        </is>
      </c>
      <c r="L190" t="inlineStr">
        <is>
          <t>امیر جاسمیان آزاد، رامیار محمودی</t>
        </is>
      </c>
      <c r="M190" t="n">
        <v>0</v>
      </c>
      <c r="N190" t="n">
        <v>0</v>
      </c>
      <c r="O190" t="inlineStr">
        <is>
          <t>(به ترتیب ورود) مهراوه طالبی، رامیار محمودی، حمید آغه ویسی، محمدهادی درخشنده، سارا سیبی، شهاب الدین احدی، پریسا بخشی، امین سنجربیگی، علیرضا یزدان پناه</t>
        </is>
      </c>
    </row>
    <row r="191">
      <c r="A191">
        <f>HYPERLINK("https://www.tiwall.com//p/roobah.shekari","روباه شکاری")</f>
        <v/>
      </c>
      <c r="B191" t="n">
        <v>80</v>
      </c>
      <c r="C191" t="inlineStr">
        <is>
          <t>عمارت ارغوان - سالن دو</t>
        </is>
      </c>
      <c r="D191" t="inlineStr">
        <is>
          <t>19:00:00</t>
        </is>
      </c>
      <c r="E191" t="inlineStr">
        <is>
          <t>01:10:00</t>
        </is>
      </c>
      <c r="F191" t="inlineStr">
        <is>
          <t>1401-12-17</t>
        </is>
      </c>
      <c r="G191" t="inlineStr">
        <is>
          <t>تهران</t>
        </is>
      </c>
      <c r="H191" t="inlineStr">
        <is>
          <t>تلفیقی</t>
        </is>
      </c>
      <c r="I191" t="inlineStr">
        <is>
          <t>بزرگسال</t>
        </is>
      </c>
      <c r="J191" t="inlineStr">
        <is>
          <t>دانشجویی, بزرگسال</t>
        </is>
      </c>
      <c r="K191" t="inlineStr">
        <is>
          <t>جواد ویژگی</t>
        </is>
      </c>
      <c r="L191" t="inlineStr">
        <is>
          <t>مارتین مک دونا</t>
        </is>
      </c>
      <c r="M191" t="n">
        <v>0</v>
      </c>
      <c r="N191" t="n">
        <v>0</v>
      </c>
      <c r="O191" t="inlineStr">
        <is>
          <t>رضا شاهی، علی راستگو، امیرحسین ویژگی، رها خورسندیان</t>
        </is>
      </c>
    </row>
    <row r="192">
      <c r="A192">
        <f>HYPERLINK("https://www.tiwall.com//p/biheivan9","تئاتر بی حیوان")</f>
        <v/>
      </c>
      <c r="B192" t="n">
        <v>80</v>
      </c>
      <c r="C192" t="inlineStr">
        <is>
          <t>تماشاخانه سیمرغ - بنیاد بیدل دهلوی</t>
        </is>
      </c>
      <c r="D192" t="inlineStr">
        <is>
          <t>19:30:00</t>
        </is>
      </c>
      <c r="E192" t="inlineStr">
        <is>
          <t>01:10:00</t>
        </is>
      </c>
      <c r="F192" t="inlineStr">
        <is>
          <t>1402-04-28</t>
        </is>
      </c>
      <c r="G192" t="inlineStr">
        <is>
          <t>تهران</t>
        </is>
      </c>
      <c r="H192" t="inlineStr">
        <is>
          <t>کمدی</t>
        </is>
      </c>
      <c r="I192" t="inlineStr">
        <is>
          <t>بزرگسال</t>
        </is>
      </c>
      <c r="J192" t="inlineStr">
        <is>
          <t>خانوادگی, صحنهای, دانشجویی, بزرگسال</t>
        </is>
      </c>
      <c r="K192" t="inlineStr">
        <is>
          <t>قاسم عبداللهی</t>
        </is>
      </c>
      <c r="L192" t="inlineStr">
        <is>
          <t>ژان میشل ریب</t>
        </is>
      </c>
      <c r="M192" t="n">
        <v>0</v>
      </c>
      <c r="N192" t="n">
        <v>0</v>
      </c>
      <c r="O192" t="inlineStr">
        <is>
          <t>الهه ذوالقدر، طاها جولائی، فریده داداشی، رضا ملازاده، مهدی هاشم آبادی، آراز خلجی، مصطفی اعتدادی، مهدیه محمودیان کرامت، علیرضا تاجیک، عارف صیدلی، امیرحسین محمدیاری، هانیه رمضانی</t>
        </is>
      </c>
    </row>
    <row r="193">
      <c r="A193">
        <f>HYPERLINK("https://www.tiwall.com//p/snow.foam2","برف شادی")</f>
        <v/>
      </c>
      <c r="B193" t="n">
        <v>80</v>
      </c>
      <c r="C193" t="inlineStr">
        <is>
          <t>عمارت نوفللوشاتو</t>
        </is>
      </c>
      <c r="D193" t="inlineStr">
        <is>
          <t>18:00:00</t>
        </is>
      </c>
      <c r="E193" t="inlineStr">
        <is>
          <t>01:05:00</t>
        </is>
      </c>
      <c r="F193" t="inlineStr">
        <is>
          <t>1402-03-30</t>
        </is>
      </c>
      <c r="G193" t="inlineStr">
        <is>
          <t>تهران</t>
        </is>
      </c>
      <c r="H193" t="inlineStr">
        <is>
          <t>سمبولیسم</t>
        </is>
      </c>
      <c r="I193" t="inlineStr">
        <is>
          <t>بزرگسال</t>
        </is>
      </c>
      <c r="J193" t="inlineStr"/>
      <c r="K193" t="inlineStr">
        <is>
          <t>رضا حسین زاده</t>
        </is>
      </c>
      <c r="L193" t="inlineStr">
        <is>
          <t>رضا حسین زاده</t>
        </is>
      </c>
      <c r="M193" t="n">
        <v>4.3</v>
      </c>
      <c r="N193" t="n">
        <v>60</v>
      </c>
      <c r="O193" t="inlineStr">
        <is>
          <t>مرجان خاکساری، یاشار باب، بهرام خطیبی، مهران نبی، پوریا علی محمدی، سیما شکاری، مهوش شیخی، علیرضا احمدی (علی حاجی)، دلارام یوسفی، آیدا رحمتی، فاطمه رادمرد، امیررضا حدادی، نیما رضایی، امیرحسین جلالیان و شهریار صولتی</t>
        </is>
      </c>
    </row>
    <row r="194">
      <c r="A194">
        <f>HYPERLINK("https://www.tiwall.com//p/caferigoleto","جشن نوروزی کافه ریگولِتو")</f>
        <v/>
      </c>
      <c r="B194" t="inlineStr">
        <is>
          <t>نامعلوم</t>
        </is>
      </c>
      <c r="C194" t="inlineStr">
        <is>
          <t>کافه ریگولتو</t>
        </is>
      </c>
      <c r="D194" t="inlineStr">
        <is>
          <t>20:00:00</t>
        </is>
      </c>
      <c r="E194" t="inlineStr">
        <is>
          <t>01:00:00</t>
        </is>
      </c>
      <c r="F194" t="inlineStr">
        <is>
          <t>1402-01-13</t>
        </is>
      </c>
      <c r="G194" t="inlineStr">
        <is>
          <t>تهران</t>
        </is>
      </c>
      <c r="H194" t="inlineStr">
        <is>
          <t>نامعلوم</t>
        </is>
      </c>
      <c r="I194" t="inlineStr">
        <is>
          <t>بزرگسال</t>
        </is>
      </c>
      <c r="J194" t="inlineStr">
        <is>
          <t>کودک و نوجوان, سنتی, خانوادگی</t>
        </is>
      </c>
      <c r="K194" t="inlineStr">
        <is>
          <t>امیرحسین انصافی</t>
        </is>
      </c>
      <c r="L194" t="inlineStr">
        <is>
          <t>نامعلوم</t>
        </is>
      </c>
      <c r="M194" t="n">
        <v>0</v>
      </c>
      <c r="N194" t="n">
        <v>0</v>
      </c>
      <c r="O194" t="inlineStr">
        <is>
          <t>نامعلوم</t>
        </is>
      </c>
    </row>
    <row r="195">
      <c r="A195">
        <f>HYPERLINK("https://www.tiwall.com//p/mahhramaneh","محرمانه های گفتنی")</f>
        <v/>
      </c>
      <c r="B195" t="n">
        <v>150</v>
      </c>
      <c r="C195" t="inlineStr">
        <is>
          <t>مرکز گسترش فرهنگ و هنر نقاره خانه</t>
        </is>
      </c>
      <c r="D195" t="inlineStr">
        <is>
          <t>19:30:00</t>
        </is>
      </c>
      <c r="E195" t="inlineStr">
        <is>
          <t>01:30:00</t>
        </is>
      </c>
      <c r="F195" t="inlineStr">
        <is>
          <t>1402-04-07</t>
        </is>
      </c>
      <c r="G195" t="inlineStr">
        <is>
          <t>تهران</t>
        </is>
      </c>
      <c r="H195" t="inlineStr">
        <is>
          <t>تلفیقی</t>
        </is>
      </c>
      <c r="I195" t="inlineStr">
        <is>
          <t>بزرگسال</t>
        </is>
      </c>
      <c r="J195" t="inlineStr">
        <is>
          <t>خانوادگی, پداگوژی, چند رسانهای, تئاتر مشارکتی, کاربردی</t>
        </is>
      </c>
      <c r="K195" t="inlineStr">
        <is>
          <t>میلاد جباری مولانا</t>
        </is>
      </c>
      <c r="L195" t="inlineStr">
        <is>
          <t>میلاد جباری مولانا</t>
        </is>
      </c>
      <c r="M195" t="n">
        <v>0</v>
      </c>
      <c r="N195" t="n">
        <v>0</v>
      </c>
      <c r="O195" t="inlineStr">
        <is>
          <t>علیرضا ثابتی، حمیده خراط پور، محمود کامشگران، پارسا پیراسته</t>
        </is>
      </c>
    </row>
    <row r="196">
      <c r="A196">
        <f>HYPERLINK("https://www.tiwall.com//p/drama","دارما")</f>
        <v/>
      </c>
      <c r="B196" t="n">
        <v>70</v>
      </c>
      <c r="C196" t="inlineStr">
        <is>
          <t>تالار هنر اصفهان - سالن نقش جهان</t>
        </is>
      </c>
      <c r="D196" t="inlineStr">
        <is>
          <t>19:30:00</t>
        </is>
      </c>
      <c r="E196" t="inlineStr">
        <is>
          <t>01:00:00</t>
        </is>
      </c>
      <c r="F196" t="inlineStr">
        <is>
          <t>1402-03-06</t>
        </is>
      </c>
      <c r="G196" t="inlineStr">
        <is>
          <t>اصفهان</t>
        </is>
      </c>
      <c r="H196" t="inlineStr">
        <is>
          <t>ماجراجویانه, سورئال, درام</t>
        </is>
      </c>
      <c r="I196" t="inlineStr">
        <is>
          <t>بزرگسال</t>
        </is>
      </c>
      <c r="J196" t="inlineStr">
        <is>
          <t>کودک و نوجوان, صحنهای, خانوادگی, دانشجویی, بزرگسال, فیزیکال</t>
        </is>
      </c>
      <c r="K196" t="inlineStr">
        <is>
          <t>آوا حدادی</t>
        </is>
      </c>
      <c r="L196" t="inlineStr">
        <is>
          <t>آوا حدادی</t>
        </is>
      </c>
      <c r="M196" t="n">
        <v>0</v>
      </c>
      <c r="N196" t="n">
        <v>0</v>
      </c>
      <c r="O196" t="inlineStr">
        <is>
          <t>آوا حدادی، محمدرضا شیروانی، یاسمین غفرالهی، هانیه هاشمی (کودک)، آرشام اسماعیلی، امین شب انگیز، سحر (زهرا) شاهوار، هستی علیزاده، زهرا غفوری جبلی، مهشید آبادی، پوریا مجیدی، حسین کیان ارثی، مهدی ریزان، یوسف حسینی، فائزه ابراهیمی (کودک)</t>
        </is>
      </c>
    </row>
    <row r="197">
      <c r="A197">
        <f>HYPERLINK("https://www.tiwall.com//p/nist3","نیست")</f>
        <v/>
      </c>
      <c r="B197" t="n">
        <v>80</v>
      </c>
      <c r="C197" t="inlineStr">
        <is>
          <t>عمارت نوفللوشاتو</t>
        </is>
      </c>
      <c r="D197" t="inlineStr">
        <is>
          <t>19:15:00</t>
        </is>
      </c>
      <c r="E197" t="inlineStr">
        <is>
          <t>01:00:00</t>
        </is>
      </c>
      <c r="F197" t="inlineStr">
        <is>
          <t>1402-04-23</t>
        </is>
      </c>
      <c r="G197" t="inlineStr">
        <is>
          <t>تهران</t>
        </is>
      </c>
      <c r="H197" t="inlineStr">
        <is>
          <t>نامعلوم</t>
        </is>
      </c>
      <c r="I197" t="inlineStr">
        <is>
          <t>بزرگسال</t>
        </is>
      </c>
      <c r="J197" t="inlineStr"/>
      <c r="K197" t="inlineStr">
        <is>
          <t>مهران عشریه</t>
        </is>
      </c>
      <c r="L197" t="inlineStr">
        <is>
          <t>مهران عشریه</t>
        </is>
      </c>
      <c r="M197" t="n">
        <v>3.8</v>
      </c>
      <c r="N197" t="n">
        <v>65</v>
      </c>
      <c r="O197" t="inlineStr">
        <is>
          <t>سمیرا زائری، سونیا سرلک، پویا عربگری</t>
        </is>
      </c>
    </row>
    <row r="198">
      <c r="A198">
        <f>HYPERLINK("https://www.tiwall.com//p/fishabad2","فیش آباد")</f>
        <v/>
      </c>
      <c r="B198" t="n">
        <v>70</v>
      </c>
      <c r="C198" t="inlineStr">
        <is>
          <t>پردیس تئاتر شهرزاد - سالن ۲</t>
        </is>
      </c>
      <c r="D198" t="inlineStr">
        <is>
          <t>19:30:00</t>
        </is>
      </c>
      <c r="E198" t="inlineStr">
        <is>
          <t>01:00:00</t>
        </is>
      </c>
      <c r="F198" t="inlineStr">
        <is>
          <t>1401-12-26</t>
        </is>
      </c>
      <c r="G198" t="inlineStr">
        <is>
          <t>تهران</t>
        </is>
      </c>
      <c r="H198" t="inlineStr">
        <is>
          <t>نامعلوم</t>
        </is>
      </c>
      <c r="I198" t="inlineStr">
        <is>
          <t>بزرگسال</t>
        </is>
      </c>
      <c r="J198" t="inlineStr"/>
      <c r="K198" t="inlineStr">
        <is>
          <t>اشکان درویشی</t>
        </is>
      </c>
      <c r="L198" t="inlineStr">
        <is>
          <t>سیروس همتی</t>
        </is>
      </c>
      <c r="M198" t="n">
        <v>1.9</v>
      </c>
      <c r="N198" t="n">
        <v>8</v>
      </c>
      <c r="O198" t="inlineStr">
        <is>
          <t>خسرو احمدی، سیروس همتی، محمود موسوی، سولماز حصاری، پوریا محمدزاده، ریحانه پهلوان، عاطفه سمرقندی</t>
        </is>
      </c>
    </row>
    <row r="199">
      <c r="A199">
        <f>HYPERLINK("https://www.tiwall.com//p/khanzadeh","بازی آخر")</f>
        <v/>
      </c>
      <c r="B199" t="n">
        <v>40</v>
      </c>
      <c r="C199" t="inlineStr">
        <is>
          <t>سالن کتابخانه شهید مطهری - شاندرمن</t>
        </is>
      </c>
      <c r="D199" t="inlineStr">
        <is>
          <t>17:00:00</t>
        </is>
      </c>
      <c r="E199" t="inlineStr">
        <is>
          <t>01:00:00</t>
        </is>
      </c>
      <c r="F199" t="inlineStr">
        <is>
          <t>1402-02-31</t>
        </is>
      </c>
      <c r="G199" t="inlineStr">
        <is>
          <t>گیلان</t>
        </is>
      </c>
      <c r="H199" t="inlineStr">
        <is>
          <t>درام, تراژدی</t>
        </is>
      </c>
      <c r="I199" t="inlineStr">
        <is>
          <t>بزرگسال</t>
        </is>
      </c>
      <c r="J199" t="inlineStr">
        <is>
          <t>خانوادگی, بزرگسال</t>
        </is>
      </c>
      <c r="K199" t="inlineStr">
        <is>
          <t>مهدی رمضانی</t>
        </is>
      </c>
      <c r="L199" t="inlineStr">
        <is>
          <t>مهدی رمضانی</t>
        </is>
      </c>
      <c r="M199" t="n">
        <v>0</v>
      </c>
      <c r="N199" t="n">
        <v>0</v>
      </c>
      <c r="O199" t="inlineStr">
        <is>
          <t>سجاد یعقوبی، نوید بی نیاز، رامین خانی</t>
        </is>
      </c>
    </row>
    <row r="200">
      <c r="A200">
        <f>HYPERLINK("https://www.tiwall.com//p/avazkhanekaletas2","خانم آوازخوان کله طاس")</f>
        <v/>
      </c>
      <c r="B200" t="n">
        <v>100</v>
      </c>
      <c r="C200" t="inlineStr">
        <is>
          <t>خانه نمایش دا - سالن شماره ۱</t>
        </is>
      </c>
      <c r="D200" t="inlineStr">
        <is>
          <t>21:00:00</t>
        </is>
      </c>
      <c r="E200" t="inlineStr">
        <is>
          <t>01:00:00</t>
        </is>
      </c>
      <c r="F200" t="inlineStr">
        <is>
          <t>1402-04-30</t>
        </is>
      </c>
      <c r="G200" t="inlineStr">
        <is>
          <t>تهران</t>
        </is>
      </c>
      <c r="H200" t="inlineStr">
        <is>
          <t>ابزورد</t>
        </is>
      </c>
      <c r="I200" t="inlineStr">
        <is>
          <t>بزرگسال</t>
        </is>
      </c>
      <c r="J200" t="inlineStr">
        <is>
          <t>بزرگسال</t>
        </is>
      </c>
      <c r="K200" t="inlineStr">
        <is>
          <t>حمیدرضا مرادی</t>
        </is>
      </c>
      <c r="L200" t="inlineStr">
        <is>
          <t>اوژن یونسکو</t>
        </is>
      </c>
      <c r="M200" t="n">
        <v>4.1</v>
      </c>
      <c r="N200" t="n">
        <v>15</v>
      </c>
      <c r="O200" t="inlineStr">
        <is>
          <t>(به ترتیب حرف زدن) نرگس کیومرثی، پگاه نوربخش، عباس نورمحمدی، حمیدرضا مرادی، بیتا پورحسینی، غلام قلندری</t>
        </is>
      </c>
    </row>
    <row r="201">
      <c r="A201">
        <f>HYPERLINK("https://www.tiwall.com//p/avazekhanetas6","آوازه خوان طاس")</f>
        <v/>
      </c>
      <c r="B201" t="n">
        <v>100</v>
      </c>
      <c r="C201" t="inlineStr">
        <is>
          <t>عمارت ارغوان - سالن دو</t>
        </is>
      </c>
      <c r="D201" t="inlineStr">
        <is>
          <t>21:00:00</t>
        </is>
      </c>
      <c r="E201" t="inlineStr">
        <is>
          <t>01:00:00</t>
        </is>
      </c>
      <c r="F201" t="inlineStr">
        <is>
          <t>1402-02-01</t>
        </is>
      </c>
      <c r="G201" t="inlineStr">
        <is>
          <t>تهران</t>
        </is>
      </c>
      <c r="H201" t="inlineStr">
        <is>
          <t>کمدی</t>
        </is>
      </c>
      <c r="I201" t="inlineStr">
        <is>
          <t>بزرگسال</t>
        </is>
      </c>
      <c r="J201" t="inlineStr">
        <is>
          <t>خانوادگی</t>
        </is>
      </c>
      <c r="K201" t="inlineStr">
        <is>
          <t>محمد شایان طهماسب پور</t>
        </is>
      </c>
      <c r="L201" t="inlineStr">
        <is>
          <t>اوژن یونسکو</t>
        </is>
      </c>
      <c r="M201" t="n">
        <v>3.6</v>
      </c>
      <c r="N201" t="n">
        <v>16</v>
      </c>
      <c r="O201" t="inlineStr">
        <is>
          <t>(به ترتیب ورود) مریم نجاری، محمد شایان طهماسب پور، مریم نبی زاده، محمدرضا زند، مهزاد کاری، رضا حسین نژاد</t>
        </is>
      </c>
    </row>
    <row r="202">
      <c r="A202">
        <f>HYPERLINK("https://www.tiwall.com//p/virounehabad2","ویرونه آباد")</f>
        <v/>
      </c>
      <c r="B202" t="n">
        <v>50</v>
      </c>
      <c r="C202" t="inlineStr">
        <is>
          <t>سالن شهید عربیان شهرستان آران و بیدگل</t>
        </is>
      </c>
      <c r="D202" t="inlineStr">
        <is>
          <t>20:00:00</t>
        </is>
      </c>
      <c r="E202" t="inlineStr">
        <is>
          <t>01:10:00</t>
        </is>
      </c>
      <c r="F202" t="inlineStr">
        <is>
          <t>1402-04-16</t>
        </is>
      </c>
      <c r="G202" t="inlineStr">
        <is>
          <t>آران وبیدگل</t>
        </is>
      </c>
      <c r="H202" t="inlineStr">
        <is>
          <t>کمدی, تلفیقی, درام</t>
        </is>
      </c>
      <c r="I202" t="inlineStr">
        <is>
          <t>بزرگسال</t>
        </is>
      </c>
      <c r="J202" t="inlineStr">
        <is>
          <t>خانوادگی, صحنهای, بزرگسال</t>
        </is>
      </c>
      <c r="K202" t="inlineStr">
        <is>
          <t>دانیال رحیمی کاشانی، مصطفی ملتیان</t>
        </is>
      </c>
      <c r="L202" t="inlineStr">
        <is>
          <t>رقیه بصیر</t>
        </is>
      </c>
      <c r="M202" t="n">
        <v>0</v>
      </c>
      <c r="N202" t="n">
        <v>0</v>
      </c>
      <c r="O202" t="inlineStr">
        <is>
          <t>رقیه بصیر، علی اکبر صمدیان، سمیرا خصافی، سینا توان، امیرمحمد احمدجو</t>
        </is>
      </c>
    </row>
    <row r="203">
      <c r="A203">
        <f>HYPERLINK("https://www.tiwall.com//p/khers18","خرس")</f>
        <v/>
      </c>
      <c r="B203" t="n">
        <v>50</v>
      </c>
      <c r="C203" t="inlineStr">
        <is>
          <t>سالن نمایش استاد خمسه</t>
        </is>
      </c>
      <c r="D203" t="inlineStr">
        <is>
          <t>19:30:00</t>
        </is>
      </c>
      <c r="E203" t="inlineStr">
        <is>
          <t>01:00:00</t>
        </is>
      </c>
      <c r="F203" t="inlineStr">
        <is>
          <t>1402-03-10</t>
        </is>
      </c>
      <c r="G203" t="inlineStr">
        <is>
          <t>تهران</t>
        </is>
      </c>
      <c r="H203" t="inlineStr">
        <is>
          <t>کلاسیک</t>
        </is>
      </c>
      <c r="I203" t="inlineStr">
        <is>
          <t>بزرگسال</t>
        </is>
      </c>
      <c r="J203" t="inlineStr">
        <is>
          <t>بزرگسال</t>
        </is>
      </c>
      <c r="K203" t="inlineStr">
        <is>
          <t>مهدی آرشی</t>
        </is>
      </c>
      <c r="L203" t="inlineStr">
        <is>
          <t>آنتون چخوف</t>
        </is>
      </c>
      <c r="M203" t="n">
        <v>0</v>
      </c>
      <c r="N203" t="n">
        <v>0</v>
      </c>
      <c r="O203" t="inlineStr">
        <is>
          <t>علی باهری، مبینا آرشی، مهدی آرشی</t>
        </is>
      </c>
    </row>
    <row r="204">
      <c r="A204">
        <f>HYPERLINK("https://www.tiwall.com//p/oldcity","اولدسیتی")</f>
        <v/>
      </c>
      <c r="B204" t="n">
        <v>45</v>
      </c>
      <c r="C204" t="inlineStr">
        <is>
          <t>فرهنگسرای آیینه (اراک)</t>
        </is>
      </c>
      <c r="D204" t="inlineStr">
        <is>
          <t>18:00:00</t>
        </is>
      </c>
      <c r="E204" t="inlineStr">
        <is>
          <t>01:00:00</t>
        </is>
      </c>
      <c r="F204" t="inlineStr">
        <is>
          <t>1402-04-19</t>
        </is>
      </c>
      <c r="G204" t="inlineStr">
        <is>
          <t>اراک</t>
        </is>
      </c>
      <c r="H204" t="inlineStr">
        <is>
          <t>موزیکال, وسترن, کمدی</t>
        </is>
      </c>
      <c r="I204" t="inlineStr">
        <is>
          <t>بزرگسال</t>
        </is>
      </c>
      <c r="J204" t="inlineStr">
        <is>
          <t>خانوادگی</t>
        </is>
      </c>
      <c r="K204" t="inlineStr">
        <is>
          <t>رضا یونس فرد</t>
        </is>
      </c>
      <c r="L204" t="inlineStr">
        <is>
          <t>رضا یونس فرد</t>
        </is>
      </c>
      <c r="M204" t="n">
        <v>0</v>
      </c>
      <c r="N204" t="n">
        <v>0</v>
      </c>
      <c r="O204" t="inlineStr">
        <is>
          <t>(به ترتیب حروف الفبا) ملیکا امیری، مانیا بورقانی، شهاب حیدری، عادل داوودآبادی، عابد شاهمرادی، مائده شمشیری، زهرا عربی، فاطمه عربی، حسام فراهانی، محدثه فرجی، ملیکا کریمی، مهدی محبی، زهرا مخلص آبادی، علیرضا نعیمی، باران یونس فرد</t>
        </is>
      </c>
    </row>
    <row r="205">
      <c r="A205">
        <f>HYPERLINK("https://www.tiwall.com//p/saintpierre2","یک ساعت دیگر در سن پیر")</f>
        <v/>
      </c>
      <c r="B205" t="n">
        <v>40</v>
      </c>
      <c r="C205" t="inlineStr">
        <is>
          <t>تالار مولوی - سالن کوچک</t>
        </is>
      </c>
      <c r="D205" t="inlineStr">
        <is>
          <t>19:30:00</t>
        </is>
      </c>
      <c r="E205" t="inlineStr">
        <is>
          <t>01:00:00</t>
        </is>
      </c>
      <c r="F205" t="inlineStr">
        <is>
          <t>1401-12-26</t>
        </is>
      </c>
      <c r="G205" t="inlineStr">
        <is>
          <t>تهران</t>
        </is>
      </c>
      <c r="H205" t="inlineStr">
        <is>
          <t>درام, کمدی, هیجان انگیز - دلهرهآور</t>
        </is>
      </c>
      <c r="I205" t="inlineStr">
        <is>
          <t>بزرگسال</t>
        </is>
      </c>
      <c r="J205" t="inlineStr">
        <is>
          <t>صحنهای, دانشجویی, بزرگسال</t>
        </is>
      </c>
      <c r="K205" t="inlineStr">
        <is>
          <t>شاهرخ دریانورد</t>
        </is>
      </c>
      <c r="L205" t="inlineStr">
        <is>
          <t>نامعلوم</t>
        </is>
      </c>
      <c r="M205" t="n">
        <v>3.6</v>
      </c>
      <c r="N205" t="n">
        <v>28</v>
      </c>
      <c r="O205" t="inlineStr">
        <is>
          <t>شایان فصیح زاده، درسا علی آبادی، شاهرخ دریانورد، مرتضی اسلامی، پوریا تذکری، امیر حسن بیک، پیمان ابراهیمی، غزاله نیّر، آرمینا عباس زاده، امیرحسین زارع، ملیکا اسلافی</t>
        </is>
      </c>
    </row>
    <row r="206">
      <c r="A206">
        <f>HYPERLINK("https://www.tiwall.com//p/zolpidem2","زولپیدم")</f>
        <v/>
      </c>
      <c r="B206" t="n">
        <v>120</v>
      </c>
      <c r="C206" t="inlineStr">
        <is>
          <t>عمارت ارغوان - سالن یک</t>
        </is>
      </c>
      <c r="D206" t="inlineStr">
        <is>
          <t>19:00:00</t>
        </is>
      </c>
      <c r="E206" t="inlineStr">
        <is>
          <t>01:25:00</t>
        </is>
      </c>
      <c r="F206" t="inlineStr">
        <is>
          <t>1402-02-22</t>
        </is>
      </c>
      <c r="G206" t="inlineStr">
        <is>
          <t>تهران</t>
        </is>
      </c>
      <c r="H206" t="inlineStr">
        <is>
          <t>درام, کمدی</t>
        </is>
      </c>
      <c r="I206" t="inlineStr">
        <is>
          <t>بزرگسال</t>
        </is>
      </c>
      <c r="J206" t="inlineStr">
        <is>
          <t>بزرگسال</t>
        </is>
      </c>
      <c r="K206" t="inlineStr">
        <is>
          <t>ارشیا نجیمی</t>
        </is>
      </c>
      <c r="L206" t="inlineStr">
        <is>
          <t>ارشیا نجیمی</t>
        </is>
      </c>
      <c r="M206" t="n">
        <v>3.4</v>
      </c>
      <c r="N206" t="n">
        <v>23</v>
      </c>
      <c r="O206" t="inlineStr">
        <is>
          <t>ارشیا نجیمی، شادمهر محمدی، محمدرضا خلج، سپیده فضل یاب، رضا شاهی، نوشین مینایی فرد، میلاد شریف، رها خورسندیان، حامد خوشحال</t>
        </is>
      </c>
    </row>
    <row r="207">
      <c r="A207">
        <f>HYPERLINK("https://www.tiwall.com//p/eteraf3","اعتراف")</f>
        <v/>
      </c>
      <c r="B207" t="n">
        <v>70</v>
      </c>
      <c r="C207" t="inlineStr">
        <is>
          <t>تالار فخرالدین اسعد گرگانی (گرگان - سالن نگاه)</t>
        </is>
      </c>
      <c r="D207" t="inlineStr">
        <is>
          <t>19:30:00</t>
        </is>
      </c>
      <c r="E207" t="inlineStr">
        <is>
          <t>01:00:00</t>
        </is>
      </c>
      <c r="F207" t="inlineStr">
        <is>
          <t>1402-04-15</t>
        </is>
      </c>
      <c r="G207" t="inlineStr">
        <is>
          <t>گرگان</t>
        </is>
      </c>
      <c r="H207" t="inlineStr">
        <is>
          <t>ماجراجویانه</t>
        </is>
      </c>
      <c r="I207" t="inlineStr">
        <is>
          <t>بزرگسال</t>
        </is>
      </c>
      <c r="J207" t="inlineStr">
        <is>
          <t>بزرگسال</t>
        </is>
      </c>
      <c r="K207" t="inlineStr">
        <is>
          <t>مهدی کردی</t>
        </is>
      </c>
      <c r="L207" t="inlineStr">
        <is>
          <t>مهدی کردی، امیرحسین شمالی</t>
        </is>
      </c>
      <c r="M207" t="n">
        <v>0</v>
      </c>
      <c r="N207" t="n">
        <v>0</v>
      </c>
      <c r="O207" t="inlineStr">
        <is>
          <t>مهدی کردی، مهدیه کاویان، سیده فاطمه میرکریمی، مهدی وزواری</t>
        </is>
      </c>
    </row>
    <row r="208">
      <c r="A208">
        <f>HYPERLINK("https://www.tiwall.com//p/mard.zan2","چند مرد و چند زن")</f>
        <v/>
      </c>
      <c r="B208" t="n">
        <v>100</v>
      </c>
      <c r="C208" t="inlineStr">
        <is>
          <t>عمارت نوفللوشاتو</t>
        </is>
      </c>
      <c r="D208" t="inlineStr">
        <is>
          <t>18:00:00</t>
        </is>
      </c>
      <c r="E208" t="inlineStr">
        <is>
          <t>00:55:00</t>
        </is>
      </c>
      <c r="F208" t="inlineStr">
        <is>
          <t>1402-02-03</t>
        </is>
      </c>
      <c r="G208" t="inlineStr">
        <is>
          <t>تهران</t>
        </is>
      </c>
      <c r="H208" t="inlineStr">
        <is>
          <t>مینیمالیسم</t>
        </is>
      </c>
      <c r="I208" t="inlineStr">
        <is>
          <t>بزرگسال</t>
        </is>
      </c>
      <c r="J208" t="inlineStr">
        <is>
          <t>بزرگسال</t>
        </is>
      </c>
      <c r="K208" t="inlineStr">
        <is>
          <t>حنیف مظفری</t>
        </is>
      </c>
      <c r="L208" t="inlineStr">
        <is>
          <t>رسول بانگین</t>
        </is>
      </c>
      <c r="M208" t="n">
        <v>3.8</v>
      </c>
      <c r="N208" t="n">
        <v>48</v>
      </c>
      <c r="O208" t="inlineStr">
        <is>
          <t>حنیف مظفری، رضا آرامش، رسول احمدی، لاله ذوالفقاری، آرزو مجیدی، فاطمه کرابی</t>
        </is>
      </c>
    </row>
    <row r="209">
      <c r="A209">
        <f>HYPERLINK("https://www.tiwall.com//p/anke.nemimirad","کابوس های آنکه نمیمیرد")</f>
        <v/>
      </c>
      <c r="B209" t="n">
        <v>80</v>
      </c>
      <c r="C209" t="inlineStr">
        <is>
          <t>تالار مولوی - سالن اصلی</t>
        </is>
      </c>
      <c r="D209" t="inlineStr">
        <is>
          <t>20:00:00</t>
        </is>
      </c>
      <c r="E209" t="inlineStr">
        <is>
          <t>01:40:00</t>
        </is>
      </c>
      <c r="F209" t="inlineStr">
        <is>
          <t>1402-04-02</t>
        </is>
      </c>
      <c r="G209" t="inlineStr">
        <is>
          <t>تهران</t>
        </is>
      </c>
      <c r="H209" t="inlineStr">
        <is>
          <t>سورئال</t>
        </is>
      </c>
      <c r="I209" t="inlineStr">
        <is>
          <t>بزرگسال</t>
        </is>
      </c>
      <c r="J209" t="inlineStr">
        <is>
          <t>بزرگسال</t>
        </is>
      </c>
      <c r="K209" t="inlineStr">
        <is>
          <t>نادر فلاح</t>
        </is>
      </c>
      <c r="L209" t="inlineStr">
        <is>
          <t>امیرحسین طاهری</t>
        </is>
      </c>
      <c r="M209" t="n">
        <v>4.2</v>
      </c>
      <c r="N209" t="n">
        <v>189</v>
      </c>
      <c r="O209" t="inlineStr">
        <is>
          <t>بهزاد اقطاعی، فائزه آبزن، عرفان اجلی، علیرضا اخوان، تکتم اخجوانی، محمدحسین اسحاقی، نرگس اسفندیاری، نفس افضلی، افق ایرجی، بهادر باستان حق، متین بختی، امیر پاسبان، سعید پارسا، هادی تک زارع، ایرج حیدری، احمد خان محمدزاده، رضا خسروی، محمد درستکار، محمد سپهری، محسن شفیعی، امیر شربتی، علی شیرپی، احسان صاحب الزمانی، مهدی عابدی، عرفان فلاح، پرستو فلاحی، رها فرزانه، نگین فیروز منش، محمد کرمی، مهتاب مستور، احسان مهدی زاده، داود میرعلایی، امیرحسین نادری، سینا نداف، حامد نوبخت</t>
        </is>
      </c>
    </row>
    <row r="210">
      <c r="A210">
        <f>HYPERLINK("https://www.tiwall.com//p/kolfatha12","کلفتها")</f>
        <v/>
      </c>
      <c r="B210" t="n">
        <v>50</v>
      </c>
      <c r="C210" t="inlineStr">
        <is>
          <t>خانه هنر دیوار</t>
        </is>
      </c>
      <c r="D210" t="inlineStr">
        <is>
          <t>18:45:00</t>
        </is>
      </c>
      <c r="E210" t="inlineStr">
        <is>
          <t>00:15:00</t>
        </is>
      </c>
      <c r="F210" t="inlineStr">
        <is>
          <t>1401-12-20</t>
        </is>
      </c>
      <c r="G210" t="inlineStr">
        <is>
          <t>تهران</t>
        </is>
      </c>
      <c r="H210" t="inlineStr">
        <is>
          <t>نامعلوم</t>
        </is>
      </c>
      <c r="I210" t="inlineStr">
        <is>
          <t>بزرگسال</t>
        </is>
      </c>
      <c r="J210" t="inlineStr">
        <is>
          <t>صحنهای, دانشجویی, بزرگسال</t>
        </is>
      </c>
      <c r="K210" t="inlineStr">
        <is>
          <t>ساناز قلیزاده</t>
        </is>
      </c>
      <c r="L210" t="inlineStr">
        <is>
          <t>نامعلوم</t>
        </is>
      </c>
      <c r="M210" t="n">
        <v>0</v>
      </c>
      <c r="N210" t="n">
        <v>0</v>
      </c>
      <c r="O210" t="inlineStr">
        <is>
          <t>نامعلوم</t>
        </is>
      </c>
    </row>
    <row r="211">
      <c r="A211">
        <f>HYPERLINK("https://www.tiwall.com//p/american.bison3","بوفالوی آمریکایی")</f>
        <v/>
      </c>
      <c r="B211" t="n">
        <v>70</v>
      </c>
      <c r="C211" t="inlineStr">
        <is>
          <t>پردیس تئاتر تهران - سالن استاد محمد</t>
        </is>
      </c>
      <c r="D211" t="inlineStr">
        <is>
          <t>18:30:00</t>
        </is>
      </c>
      <c r="E211" t="inlineStr">
        <is>
          <t>01:15:00</t>
        </is>
      </c>
      <c r="F211" t="inlineStr">
        <is>
          <t>1402-02-29</t>
        </is>
      </c>
      <c r="G211" t="inlineStr">
        <is>
          <t>تهران</t>
        </is>
      </c>
      <c r="H211" t="inlineStr">
        <is>
          <t>نامعلوم</t>
        </is>
      </c>
      <c r="I211" t="inlineStr">
        <is>
          <t>بزرگسال</t>
        </is>
      </c>
      <c r="J211" t="inlineStr"/>
      <c r="K211" t="inlineStr">
        <is>
          <t>سید صالح حسینی، هانیه رحیمی</t>
        </is>
      </c>
      <c r="L211" t="inlineStr">
        <is>
          <t>دیوید ممت</t>
        </is>
      </c>
      <c r="M211" t="n">
        <v>0</v>
      </c>
      <c r="N211" t="n">
        <v>0</v>
      </c>
      <c r="O211" t="inlineStr">
        <is>
          <t>(به ترتیب ورود به صحنه) هانیه رحیمی، امیر مهدی انصاری، سید صالح حسینی، سید میثم رجائی زاده</t>
        </is>
      </c>
    </row>
    <row r="212">
      <c r="A212">
        <f>HYPERLINK("https://www.tiwall.com//p/yekbealavehpanj","پنج بعلاوهی یک «۱+۵»")</f>
        <v/>
      </c>
      <c r="B212" t="n">
        <v>55</v>
      </c>
      <c r="C212" t="inlineStr">
        <is>
          <t>تالار شهر شهرداری - خنج</t>
        </is>
      </c>
      <c r="D212" t="inlineStr">
        <is>
          <t>20:45:00</t>
        </is>
      </c>
      <c r="E212" t="inlineStr">
        <is>
          <t>00:50:00</t>
        </is>
      </c>
      <c r="F212" t="inlineStr">
        <is>
          <t>1402-01-18</t>
        </is>
      </c>
      <c r="G212" t="inlineStr">
        <is>
          <t>خنج</t>
        </is>
      </c>
      <c r="H212" t="inlineStr">
        <is>
          <t>کمدی, درام</t>
        </is>
      </c>
      <c r="I212" t="inlineStr">
        <is>
          <t>بزرگسال</t>
        </is>
      </c>
      <c r="J212" t="inlineStr">
        <is>
          <t>خانوادگی, دانشجویی, کودک و نوجوان</t>
        </is>
      </c>
      <c r="K212" t="inlineStr">
        <is>
          <t>مجتبی حسینی</t>
        </is>
      </c>
      <c r="L212" t="inlineStr">
        <is>
          <t>مجتبی حسینی</t>
        </is>
      </c>
      <c r="M212" t="n">
        <v>0</v>
      </c>
      <c r="N212" t="n">
        <v>0</v>
      </c>
      <c r="O212" t="inlineStr">
        <is>
          <t>محمد جواد عباسی، مهدی پولادی، محمود چربدست، محمد رسول رسولی، نیما حسینی نژاد، حسان صدیقی، مهدی رضایی قیری، بهنام مرادی قیری، محمدرضا حیدری، نیما عسکری مقدم، هادی محیط قیری</t>
        </is>
      </c>
    </row>
    <row r="213">
      <c r="A213">
        <f>HYPERLINK("https://www.tiwall.com//p/shooting","شوتینگ")</f>
        <v/>
      </c>
      <c r="B213" t="n">
        <v>70</v>
      </c>
      <c r="C213" t="inlineStr">
        <is>
          <t>تئاتر شهر کرج، سالن استاد فتحعلی بیگی</t>
        </is>
      </c>
      <c r="D213" t="inlineStr">
        <is>
          <t>19:00:00</t>
        </is>
      </c>
      <c r="E213" t="inlineStr">
        <is>
          <t>01:10:00</t>
        </is>
      </c>
      <c r="F213" t="inlineStr">
        <is>
          <t>1402-04-16</t>
        </is>
      </c>
      <c r="G213" t="inlineStr">
        <is>
          <t>کرج</t>
        </is>
      </c>
      <c r="H213" t="inlineStr">
        <is>
          <t>نامعلوم</t>
        </is>
      </c>
      <c r="I213" t="inlineStr">
        <is>
          <t>بزرگسال</t>
        </is>
      </c>
      <c r="J213" t="inlineStr">
        <is>
          <t>صحنهای</t>
        </is>
      </c>
      <c r="K213" t="inlineStr">
        <is>
          <t>رضا رباط</t>
        </is>
      </c>
      <c r="L213" t="inlineStr">
        <is>
          <t>رضا رباط</t>
        </is>
      </c>
      <c r="M213" t="n">
        <v>0</v>
      </c>
      <c r="N213" t="n">
        <v>0</v>
      </c>
      <c r="O213" t="inlineStr">
        <is>
          <t>رویا جزینی، معصومه میراشه، حمیدرضا محتشمی، دریا قاسمی، رضارباط، رهام حسنی، تمنا قشلاقی، ملیکا سلیم پور</t>
        </is>
      </c>
    </row>
    <row r="214">
      <c r="A214">
        <f>HYPERLINK("https://www.tiwall.com//p/golbekhodi2","گل به خودی")</f>
        <v/>
      </c>
      <c r="B214" t="n">
        <v>60</v>
      </c>
      <c r="C214" t="inlineStr">
        <is>
          <t>کارگاه نمایش تالار انتظار - کرمانشاه</t>
        </is>
      </c>
      <c r="D214" t="inlineStr">
        <is>
          <t>18:00:00</t>
        </is>
      </c>
      <c r="E214" t="inlineStr">
        <is>
          <t>00:45:00</t>
        </is>
      </c>
      <c r="F214" t="inlineStr">
        <is>
          <t>1402-02-01</t>
        </is>
      </c>
      <c r="G214" t="inlineStr">
        <is>
          <t>کرمانشاه</t>
        </is>
      </c>
      <c r="H214" t="inlineStr">
        <is>
          <t>نامعلوم</t>
        </is>
      </c>
      <c r="I214" t="inlineStr">
        <is>
          <t>بزرگسال</t>
        </is>
      </c>
      <c r="J214" t="inlineStr"/>
      <c r="K214" t="inlineStr">
        <is>
          <t>زری ماه طیوری، دانیال محبی</t>
        </is>
      </c>
      <c r="L214" t="inlineStr">
        <is>
          <t>امیرحسین حیاتی، ترنج ارشادی</t>
        </is>
      </c>
      <c r="M214" t="n">
        <v>0</v>
      </c>
      <c r="N214" t="n">
        <v>0</v>
      </c>
      <c r="O214" t="inlineStr">
        <is>
          <t>امیرحسین حیاتی، فاطمه منصوری، صبا عربی، باهوز خزلزاده</t>
        </is>
      </c>
    </row>
    <row r="215">
      <c r="A215">
        <f>HYPERLINK("https://www.tiwall.com//p/hamelehkhani","مجلس حامله خوانی")</f>
        <v/>
      </c>
      <c r="B215" t="n">
        <v>25</v>
      </c>
      <c r="C215" t="inlineStr">
        <is>
          <t>پلاتو متن - دانشکده هنر دانشگاه دامغان</t>
        </is>
      </c>
      <c r="D215" t="inlineStr">
        <is>
          <t>12:00:00</t>
        </is>
      </c>
      <c r="E215" t="inlineStr">
        <is>
          <t>01:00:00</t>
        </is>
      </c>
      <c r="F215" t="inlineStr">
        <is>
          <t>1402-03-10</t>
        </is>
      </c>
      <c r="G215" t="inlineStr">
        <is>
          <t>دامغان</t>
        </is>
      </c>
      <c r="H215" t="inlineStr">
        <is>
          <t>تلفیقی</t>
        </is>
      </c>
      <c r="I215" t="inlineStr">
        <is>
          <t>بزرگسال</t>
        </is>
      </c>
      <c r="J215" t="inlineStr">
        <is>
          <t>دانشجویی, صحنهای, بزرگسال</t>
        </is>
      </c>
      <c r="K215" t="inlineStr">
        <is>
          <t>سجاد باقری</t>
        </is>
      </c>
      <c r="L215" t="inlineStr">
        <is>
          <t>سجاد طهماسبی</t>
        </is>
      </c>
      <c r="M215" t="n">
        <v>0</v>
      </c>
      <c r="N215" t="n">
        <v>0</v>
      </c>
      <c r="O215" t="inlineStr">
        <is>
          <t>فاطمه اسلام دوست، آیدا احمد پور، صدرا بکان، مبینا اسلامی، فاضل رشیدی، حدیث انصاری، علی برخورداری، الهه شکیبایی، حسین میری</t>
        </is>
      </c>
    </row>
    <row r="216">
      <c r="A216">
        <f>HYPERLINK("https://www.tiwall.com//p/veronicasroom10","اتاق ورونیکا")</f>
        <v/>
      </c>
      <c r="B216" t="n">
        <v>50</v>
      </c>
      <c r="C216" t="inlineStr">
        <is>
          <t>مجتمع فرهنگی هنری ارومیه - پلاتو هنر</t>
        </is>
      </c>
      <c r="D216" t="inlineStr">
        <is>
          <t>18:00:00</t>
        </is>
      </c>
      <c r="E216" t="inlineStr">
        <is>
          <t>01:10:00</t>
        </is>
      </c>
      <c r="F216" t="inlineStr">
        <is>
          <t>1402-03-05</t>
        </is>
      </c>
      <c r="G216" t="inlineStr">
        <is>
          <t>ارومیه</t>
        </is>
      </c>
      <c r="H216" t="inlineStr">
        <is>
          <t>ترسناک, ماجراجویانه, سورئال</t>
        </is>
      </c>
      <c r="I216" t="inlineStr">
        <is>
          <t>بزرگسال</t>
        </is>
      </c>
      <c r="J216" t="inlineStr">
        <is>
          <t>دانشجویی, خانوادگی, بزرگسال, صحنهای</t>
        </is>
      </c>
      <c r="K216" t="inlineStr">
        <is>
          <t>رضا خوفی</t>
        </is>
      </c>
      <c r="L216" t="inlineStr">
        <is>
          <t>آیرا لوین</t>
        </is>
      </c>
      <c r="M216" t="n">
        <v>0</v>
      </c>
      <c r="N216" t="n">
        <v>0</v>
      </c>
      <c r="O216" t="inlineStr">
        <is>
          <t>محسن علی نژاد، حجت حسن پور، مژده فرجی، مهدیه حسینی، آیلار یزدانی</t>
        </is>
      </c>
    </row>
    <row r="217">
      <c r="A217">
        <f>HYPERLINK("https://www.tiwall.com//p/dahsal","ده سال و چهار ماه")</f>
        <v/>
      </c>
      <c r="B217" t="n">
        <v>25</v>
      </c>
      <c r="C217" t="inlineStr">
        <is>
          <t>کانون پرورش فکری کودک و نوجوان جوین</t>
        </is>
      </c>
      <c r="D217" t="inlineStr">
        <is>
          <t>18:00:00</t>
        </is>
      </c>
      <c r="E217" t="inlineStr">
        <is>
          <t>01:00:00</t>
        </is>
      </c>
      <c r="F217" t="inlineStr">
        <is>
          <t>1401-12-19</t>
        </is>
      </c>
      <c r="G217" t="inlineStr">
        <is>
          <t>جوین</t>
        </is>
      </c>
      <c r="H217" t="inlineStr">
        <is>
          <t>درام</t>
        </is>
      </c>
      <c r="I217" t="inlineStr">
        <is>
          <t>بزرگسال</t>
        </is>
      </c>
      <c r="J217" t="inlineStr">
        <is>
          <t>بزرگسال</t>
        </is>
      </c>
      <c r="K217" t="inlineStr">
        <is>
          <t>هادی آریانا</t>
        </is>
      </c>
      <c r="L217" t="inlineStr">
        <is>
          <t>هادی آریانا</t>
        </is>
      </c>
      <c r="M217" t="n">
        <v>0</v>
      </c>
      <c r="N217" t="n">
        <v>0</v>
      </c>
      <c r="O217" t="inlineStr">
        <is>
          <t>علی قنبرآبادی، حامد بهشتی نژاد، هادی کلاته آقامحمدی، هادی آریانا، کوثر ثنایی مقدم، سمیرا قنبرآبادی، مهدیه آریانا، یسنا قنبرابادی، محمد کلاته آقا محمدی</t>
        </is>
      </c>
    </row>
    <row r="218">
      <c r="A218">
        <f>HYPERLINK("https://www.tiwall.com//p/nesbiatekhaas4","نسبیت خاص")</f>
        <v/>
      </c>
      <c r="B218" t="n">
        <v>60</v>
      </c>
      <c r="C218" t="inlineStr">
        <is>
          <t>تماشاخانه حیایی</t>
        </is>
      </c>
      <c r="D218" t="inlineStr">
        <is>
          <t>19:30:00</t>
        </is>
      </c>
      <c r="E218" t="inlineStr">
        <is>
          <t>00:50:00</t>
        </is>
      </c>
      <c r="F218" t="inlineStr">
        <is>
          <t>1402-03-26</t>
        </is>
      </c>
      <c r="G218" t="inlineStr">
        <is>
          <t>تهران</t>
        </is>
      </c>
      <c r="H218" t="inlineStr">
        <is>
          <t>عاشقانه</t>
        </is>
      </c>
      <c r="I218" t="inlineStr">
        <is>
          <t>بزرگسال</t>
        </is>
      </c>
      <c r="J218" t="inlineStr">
        <is>
          <t>بزرگسال</t>
        </is>
      </c>
      <c r="K218" t="inlineStr">
        <is>
          <t>کیمیا یعقوبی</t>
        </is>
      </c>
      <c r="L218" t="inlineStr">
        <is>
          <t>بهار کاتوزی</t>
        </is>
      </c>
      <c r="M218" t="n">
        <v>0</v>
      </c>
      <c r="N218" t="n">
        <v>0</v>
      </c>
      <c r="O218" t="inlineStr">
        <is>
          <t>کیمیا یعقوبی</t>
        </is>
      </c>
    </row>
    <row r="219">
      <c r="A219">
        <f>HYPERLINK("https://www.tiwall.com//p/chshmnemidid4","کاش چِشَم نمیدید")</f>
        <v/>
      </c>
      <c r="B219" t="n">
        <v>80</v>
      </c>
      <c r="C219" t="inlineStr">
        <is>
          <t>خانه نمایش دا - سالن شماره ۱</t>
        </is>
      </c>
      <c r="D219" t="inlineStr">
        <is>
          <t>21:00:00</t>
        </is>
      </c>
      <c r="E219" t="inlineStr">
        <is>
          <t>00:50:00</t>
        </is>
      </c>
      <c r="F219" t="inlineStr">
        <is>
          <t>1401-12-19</t>
        </is>
      </c>
      <c r="G219" t="inlineStr">
        <is>
          <t>تهران</t>
        </is>
      </c>
      <c r="H219" t="inlineStr">
        <is>
          <t>تاریخی, زندگینامه / بیوگرافی, کمدی</t>
        </is>
      </c>
      <c r="I219" t="inlineStr">
        <is>
          <t>بزرگسال</t>
        </is>
      </c>
      <c r="J219" t="inlineStr">
        <is>
          <t>سیاسی, خانوادگی, سنتی</t>
        </is>
      </c>
      <c r="K219" t="inlineStr">
        <is>
          <t>مهدی ملکی</t>
        </is>
      </c>
      <c r="L219" t="inlineStr">
        <is>
          <t>مهدی صفاری نژاد</t>
        </is>
      </c>
      <c r="M219" t="n">
        <v>0</v>
      </c>
      <c r="N219" t="n">
        <v>0</v>
      </c>
      <c r="O219" t="inlineStr">
        <is>
          <t>(به ترتیب ورود) نیما ثبوتی، امیرحسین نجفی، علی جعفری، امید قاسمی، مهدی ملکی، علیرضا (نیما) قربان زاده، فهیمه علی آبادی</t>
        </is>
      </c>
    </row>
    <row r="220">
      <c r="A220">
        <f>HYPERLINK("https://www.tiwall.com//p/hayahu.baraye.hich3","هیاهوی بسیار برای هیچ")</f>
        <v/>
      </c>
      <c r="B220" t="n">
        <v>70</v>
      </c>
      <c r="C220" t="inlineStr">
        <is>
          <t>تماشاخانه آژمان (سالن شماره ۱ - ارائه)</t>
        </is>
      </c>
      <c r="D220" t="inlineStr">
        <is>
          <t>19:00:00</t>
        </is>
      </c>
      <c r="E220" t="inlineStr">
        <is>
          <t>00:50:00</t>
        </is>
      </c>
      <c r="F220" t="inlineStr">
        <is>
          <t>1402-03-12</t>
        </is>
      </c>
      <c r="G220" t="inlineStr">
        <is>
          <t>تهران</t>
        </is>
      </c>
      <c r="H220" t="inlineStr">
        <is>
          <t>کمدی</t>
        </is>
      </c>
      <c r="I220" t="inlineStr">
        <is>
          <t>بزرگسال</t>
        </is>
      </c>
      <c r="J220" t="inlineStr">
        <is>
          <t>خانوادگی</t>
        </is>
      </c>
      <c r="K220" t="inlineStr">
        <is>
          <t>متین ذبیحی</t>
        </is>
      </c>
      <c r="L220" t="inlineStr">
        <is>
          <t>رضا بیغشی</t>
        </is>
      </c>
      <c r="M220" t="n">
        <v>0</v>
      </c>
      <c r="N220" t="n">
        <v>0</v>
      </c>
      <c r="O220" t="inlineStr">
        <is>
          <t>ابوالفضل کلاته، کوثر زینعلی</t>
        </is>
      </c>
    </row>
    <row r="221">
      <c r="A221">
        <f>HYPERLINK("https://www.tiwall.com//p/nakhodagah","ناخودآگاه")</f>
        <v/>
      </c>
      <c r="B221" t="n">
        <v>100</v>
      </c>
      <c r="C221" t="inlineStr">
        <is>
          <t>عمارت ارغوان - سالن یک</t>
        </is>
      </c>
      <c r="D221" t="inlineStr">
        <is>
          <t>18:00:00</t>
        </is>
      </c>
      <c r="E221" t="inlineStr">
        <is>
          <t>00:45:00</t>
        </is>
      </c>
      <c r="F221" t="inlineStr">
        <is>
          <t>1402-04-30</t>
        </is>
      </c>
      <c r="G221" t="inlineStr">
        <is>
          <t>تهران</t>
        </is>
      </c>
      <c r="H221" t="inlineStr">
        <is>
          <t>نامعلوم</t>
        </is>
      </c>
      <c r="I221" t="inlineStr">
        <is>
          <t>بزرگسال</t>
        </is>
      </c>
      <c r="J221" t="inlineStr"/>
      <c r="K221" t="inlineStr">
        <is>
          <t>کمال مقدم</t>
        </is>
      </c>
      <c r="L221" t="inlineStr">
        <is>
          <t>مجید حاتمی</t>
        </is>
      </c>
      <c r="M221" t="n">
        <v>0</v>
      </c>
      <c r="N221" t="n">
        <v>0</v>
      </c>
      <c r="O221" t="inlineStr">
        <is>
          <t>سمیه زنگنه، فرهاد حسین پور، فرشید راد، مبینا اسدی، رضا جودی (جودی)، خدیجه سروری، مریم حمیدی، امیر حسین فرجی، رسول پور معصومی، محمد فطرتی مزیانی</t>
        </is>
      </c>
    </row>
    <row r="222">
      <c r="A222">
        <f>HYPERLINK("https://www.tiwall.com//p/khabidan","خوابیدن")</f>
        <v/>
      </c>
      <c r="B222" t="n">
        <v>110</v>
      </c>
      <c r="C222" t="inlineStr">
        <is>
          <t>بوتیک تئاتر ایران - سالن شماره ۴</t>
        </is>
      </c>
      <c r="D222" t="inlineStr">
        <is>
          <t>19:30:00</t>
        </is>
      </c>
      <c r="E222" t="inlineStr">
        <is>
          <t>01:00:00</t>
        </is>
      </c>
      <c r="F222" t="inlineStr">
        <is>
          <t>1402-04-27</t>
        </is>
      </c>
      <c r="G222" t="inlineStr">
        <is>
          <t>تهران</t>
        </is>
      </c>
      <c r="H222" t="inlineStr">
        <is>
          <t>نامعلوم</t>
        </is>
      </c>
      <c r="I222" t="inlineStr">
        <is>
          <t>بزرگسال</t>
        </is>
      </c>
      <c r="J222" t="inlineStr">
        <is>
          <t>بزرگسال</t>
        </is>
      </c>
      <c r="K222" t="inlineStr">
        <is>
          <t>افشین واعظی</t>
        </is>
      </c>
      <c r="L222" t="inlineStr">
        <is>
          <t>افشین واعظی</t>
        </is>
      </c>
      <c r="M222" t="n">
        <v>4.4</v>
      </c>
      <c r="N222" t="n">
        <v>34</v>
      </c>
      <c r="O222" t="inlineStr">
        <is>
          <t>حامد مقدسی، افشین واعظی، محدثه دانش، شاهرخ دریانورد، علیرضا شعاعی</t>
        </is>
      </c>
    </row>
    <row r="223">
      <c r="A223">
        <f>HYPERLINK("https://www.tiwall.com//p/darmani.zendegi","کاربردی، درمانی زندگی نه چندان خصوصی")</f>
        <v/>
      </c>
      <c r="B223" t="n">
        <v>150</v>
      </c>
      <c r="C223" t="inlineStr">
        <is>
          <t>مرکز گسترش فرهنگ و هنر نقاره خانه</t>
        </is>
      </c>
      <c r="D223" t="inlineStr">
        <is>
          <t>19:30:00</t>
        </is>
      </c>
      <c r="E223" t="inlineStr">
        <is>
          <t>01:30:00</t>
        </is>
      </c>
      <c r="F223" t="inlineStr">
        <is>
          <t>1402-03-10</t>
        </is>
      </c>
      <c r="G223" t="inlineStr">
        <is>
          <t>تهران</t>
        </is>
      </c>
      <c r="H223" t="inlineStr">
        <is>
          <t>درام</t>
        </is>
      </c>
      <c r="I223" t="inlineStr">
        <is>
          <t>بزرگسال</t>
        </is>
      </c>
      <c r="J223" t="inlineStr">
        <is>
          <t>تئاتر مشارکتی, خانوادگی, پداگوژی</t>
        </is>
      </c>
      <c r="K223" t="inlineStr">
        <is>
          <t>میلاد جباری مولانا</t>
        </is>
      </c>
      <c r="L223" t="inlineStr">
        <is>
          <t>میلاد جباری مولانا</t>
        </is>
      </c>
      <c r="M223" t="n">
        <v>0</v>
      </c>
      <c r="N223" t="n">
        <v>0</v>
      </c>
      <c r="O223" t="inlineStr">
        <is>
          <t>مسعود نیازی، مرضیه آقاسی، داود اصغرنژاد، میلاد جباری مولانا</t>
        </is>
      </c>
    </row>
    <row r="224">
      <c r="A224">
        <f>HYPERLINK("https://www.tiwall.com//p/azhdehak8","اژدهاک")</f>
        <v/>
      </c>
      <c r="B224" t="n">
        <v>50</v>
      </c>
      <c r="C224" t="inlineStr">
        <is>
          <t>تئاتر شهر کرج، سالن استاد فتحعلی بیگی</t>
        </is>
      </c>
      <c r="D224" t="inlineStr">
        <is>
          <t>19:00:00</t>
        </is>
      </c>
      <c r="E224" t="inlineStr">
        <is>
          <t>00:35:00</t>
        </is>
      </c>
      <c r="F224" t="inlineStr">
        <is>
          <t>1402-04-23</t>
        </is>
      </c>
      <c r="G224" t="inlineStr">
        <is>
          <t>کرج</t>
        </is>
      </c>
      <c r="H224" t="inlineStr">
        <is>
          <t>تلفیقی, مونولوگ</t>
        </is>
      </c>
      <c r="I224" t="inlineStr">
        <is>
          <t>بزرگسال</t>
        </is>
      </c>
      <c r="J224" t="inlineStr">
        <is>
          <t>بزرگسال, فیزیکال</t>
        </is>
      </c>
      <c r="K224" t="inlineStr">
        <is>
          <t>اشکان مهربخش</t>
        </is>
      </c>
      <c r="L224" t="inlineStr">
        <is>
          <t>اشکان مهربخش</t>
        </is>
      </c>
      <c r="M224" t="n">
        <v>0</v>
      </c>
      <c r="N224" t="n">
        <v>0</v>
      </c>
      <c r="O224" t="inlineStr">
        <is>
          <t>جلال موسوی</t>
        </is>
      </c>
    </row>
    <row r="225">
      <c r="A225">
        <f>HYPERLINK("https://www.tiwall.com//p/sezendegi2","سه زندگی مساوی برابر با یک دروغ")</f>
        <v/>
      </c>
      <c r="B225" t="n">
        <v>80</v>
      </c>
      <c r="C225" t="inlineStr">
        <is>
          <t>عمارت ارغوان - سالن دو</t>
        </is>
      </c>
      <c r="D225" t="inlineStr">
        <is>
          <t>21:00:00</t>
        </is>
      </c>
      <c r="E225" t="inlineStr">
        <is>
          <t>01:20:00</t>
        </is>
      </c>
      <c r="F225" t="inlineStr">
        <is>
          <t>1401-12-22</t>
        </is>
      </c>
      <c r="G225" t="inlineStr">
        <is>
          <t>تهران</t>
        </is>
      </c>
      <c r="H225" t="inlineStr">
        <is>
          <t>رئال</t>
        </is>
      </c>
      <c r="I225" t="inlineStr">
        <is>
          <t>بزرگسال</t>
        </is>
      </c>
      <c r="J225" t="inlineStr">
        <is>
          <t>بزرگسال</t>
        </is>
      </c>
      <c r="K225" t="inlineStr">
        <is>
          <t>رضا مقدمی</t>
        </is>
      </c>
      <c r="L225" t="inlineStr">
        <is>
          <t>محمد مرادی فر</t>
        </is>
      </c>
      <c r="M225" t="n">
        <v>0</v>
      </c>
      <c r="N225" t="n">
        <v>0</v>
      </c>
      <c r="O225" t="inlineStr">
        <is>
          <t>محمد حسین ولیلو، دریا فیضی، پیمان زناج، سمیه حسینی، میلاد مشعشع، علی احمدی، نسترن وارسته، امین آهنگر، زهرا تات</t>
        </is>
      </c>
    </row>
    <row r="226">
      <c r="A226">
        <f>HYPERLINK("https://www.tiwall.com//p/tanhaei3","تنهایی")</f>
        <v/>
      </c>
      <c r="B226" t="n">
        <v>110</v>
      </c>
      <c r="C226" t="inlineStr">
        <is>
          <t>عمارت ارغوان - سالن دو</t>
        </is>
      </c>
      <c r="D226" t="inlineStr">
        <is>
          <t>17:00:00</t>
        </is>
      </c>
      <c r="E226" t="inlineStr">
        <is>
          <t>01:05:00</t>
        </is>
      </c>
      <c r="F226" t="inlineStr">
        <is>
          <t>1402-03-12</t>
        </is>
      </c>
      <c r="G226" t="inlineStr">
        <is>
          <t>تهران</t>
        </is>
      </c>
      <c r="H226" t="inlineStr">
        <is>
          <t>درام</t>
        </is>
      </c>
      <c r="I226" t="inlineStr">
        <is>
          <t>بزرگسال</t>
        </is>
      </c>
      <c r="J226" t="inlineStr">
        <is>
          <t>دانشجویی, بزرگسال</t>
        </is>
      </c>
      <c r="K226" t="inlineStr">
        <is>
          <t>عرفان خالقی</t>
        </is>
      </c>
      <c r="L226" t="inlineStr">
        <is>
          <t>نامعلوم</t>
        </is>
      </c>
      <c r="M226" t="n">
        <v>3.5</v>
      </c>
      <c r="N226" t="n">
        <v>8</v>
      </c>
      <c r="O226" t="inlineStr">
        <is>
          <t>آرام شمس، علی حسینی، عرفان خالقی، آرزو فتحی، محمدجواد ساکت، مهرنوش جامه طحاف، نگین دهقانی، المیرا شاهزیدی</t>
        </is>
      </c>
    </row>
    <row r="227">
      <c r="A227">
        <f>HYPERLINK("https://www.tiwall.com//p/marekeh.khodaei2","کمدی مرکه خدایی")</f>
        <v/>
      </c>
      <c r="B227" t="n">
        <v>40</v>
      </c>
      <c r="C227" t="inlineStr">
        <is>
          <t>سالن آمفی تئاتر اداره ارشاد منوجان</t>
        </is>
      </c>
      <c r="D227" t="inlineStr">
        <is>
          <t>20:00:00</t>
        </is>
      </c>
      <c r="E227" t="inlineStr">
        <is>
          <t>01:10:00</t>
        </is>
      </c>
      <c r="F227" t="inlineStr">
        <is>
          <t>1402-04-13</t>
        </is>
      </c>
      <c r="G227" t="inlineStr">
        <is>
          <t>منوجان</t>
        </is>
      </c>
      <c r="H227" t="inlineStr">
        <is>
          <t>کمدی</t>
        </is>
      </c>
      <c r="I227" t="inlineStr">
        <is>
          <t>بزرگسال</t>
        </is>
      </c>
      <c r="J227" t="inlineStr">
        <is>
          <t>خانوادگی, صحنهای</t>
        </is>
      </c>
      <c r="K227" t="inlineStr">
        <is>
          <t>مرتضی عبدل زاده</t>
        </is>
      </c>
      <c r="L227" t="inlineStr">
        <is>
          <t>مرتضی عبدل زاده</t>
        </is>
      </c>
      <c r="M227" t="n">
        <v>0</v>
      </c>
      <c r="N227" t="n">
        <v>0</v>
      </c>
      <c r="O227" t="inlineStr">
        <is>
          <t>مرتضی عبدل زاده، فرشاد مهدی زاده، حمیدرضا خرمی، محدثه محمودی</t>
        </is>
      </c>
    </row>
    <row r="228">
      <c r="A228">
        <f>HYPERLINK("https://www.tiwall.com//p/neorealism","نئورئالیسم")</f>
        <v/>
      </c>
      <c r="B228" t="n">
        <v>100</v>
      </c>
      <c r="C228" t="inlineStr">
        <is>
          <t>خانه نمایش دا - سالن شماره ۱</t>
        </is>
      </c>
      <c r="D228" t="inlineStr">
        <is>
          <t>21:15:00</t>
        </is>
      </c>
      <c r="E228" t="inlineStr">
        <is>
          <t>01:10:00</t>
        </is>
      </c>
      <c r="F228" t="inlineStr">
        <is>
          <t>1402-02-19</t>
        </is>
      </c>
      <c r="G228" t="inlineStr">
        <is>
          <t>تهران</t>
        </is>
      </c>
      <c r="H228" t="inlineStr">
        <is>
          <t>نامعلوم</t>
        </is>
      </c>
      <c r="I228" t="inlineStr">
        <is>
          <t>بزرگسال</t>
        </is>
      </c>
      <c r="J228" t="inlineStr">
        <is>
          <t>دانشجویی, بزرگسال, خانوادگی</t>
        </is>
      </c>
      <c r="K228" t="inlineStr">
        <is>
          <t>سلمان سامنی</t>
        </is>
      </c>
      <c r="L228" t="inlineStr">
        <is>
          <t>سلمان سامنی</t>
        </is>
      </c>
      <c r="M228" t="n">
        <v>3.6</v>
      </c>
      <c r="N228" t="n">
        <v>28</v>
      </c>
      <c r="O228" t="inlineStr">
        <is>
          <t>(به ترتیب حروف الفبا) رسول احمدی، سحر آخان، حمید باهوش، سپهر جاویدیان، لیلا شاهی، فائقه شلالوند، لیدا وعیدی</t>
        </is>
      </c>
    </row>
    <row r="229">
      <c r="A229">
        <f>HYPERLINK("https://www.tiwall.com//p/clown.school","مدرسه دلقک ها")</f>
        <v/>
      </c>
      <c r="B229" t="n">
        <v>120</v>
      </c>
      <c r="C229" t="inlineStr">
        <is>
          <t>عمارت ارغوان - سالن یک</t>
        </is>
      </c>
      <c r="D229" t="inlineStr">
        <is>
          <t>21:15:00</t>
        </is>
      </c>
      <c r="E229" t="inlineStr">
        <is>
          <t>01:25:00</t>
        </is>
      </c>
      <c r="F229" t="inlineStr">
        <is>
          <t>1402-05-02</t>
        </is>
      </c>
      <c r="G229" t="inlineStr">
        <is>
          <t>تهران</t>
        </is>
      </c>
      <c r="H229" t="inlineStr">
        <is>
          <t>کمدی, فانتزی</t>
        </is>
      </c>
      <c r="I229" t="inlineStr">
        <is>
          <t>بزرگسال</t>
        </is>
      </c>
      <c r="J229" t="inlineStr"/>
      <c r="K229" t="inlineStr">
        <is>
          <t>نیما مظاهری</t>
        </is>
      </c>
      <c r="L229" t="inlineStr">
        <is>
          <t>نیما مظاهری</t>
        </is>
      </c>
      <c r="M229" t="n">
        <v>0</v>
      </c>
      <c r="N229" t="n">
        <v>0</v>
      </c>
      <c r="O229" t="inlineStr">
        <is>
          <t>هامون سیدی، یوسف محوی، صادق جباری، سیده عاطفه آزموده، محمد اسماعیلی، ملیکا پریشانی، حسین دارابی، موژان ریحانی، حسین قاسمی معبود، نسیم قلهکی، علیرضا کرمی، مهدی معزی، ثمین مقدسی، ریحانه ملارضا، پرهام نوائی و نیما مظاهری</t>
        </is>
      </c>
    </row>
    <row r="230">
      <c r="A230">
        <f>HYPERLINK("https://www.tiwall.com//p/khatoun2","خاتون")</f>
        <v/>
      </c>
      <c r="B230" t="n">
        <v>250</v>
      </c>
      <c r="C230" t="inlineStr">
        <is>
          <t>فرهنگسرای نیاوران - سالن خلیج فارس</t>
        </is>
      </c>
      <c r="D230" t="inlineStr">
        <is>
          <t>16:00:00</t>
        </is>
      </c>
      <c r="E230" t="inlineStr">
        <is>
          <t>01:40:00</t>
        </is>
      </c>
      <c r="F230" t="inlineStr">
        <is>
          <t>1402-04-15</t>
        </is>
      </c>
      <c r="G230" t="inlineStr">
        <is>
          <t>تهران</t>
        </is>
      </c>
      <c r="H230" t="inlineStr">
        <is>
          <t>آیینی - سنتی</t>
        </is>
      </c>
      <c r="I230" t="inlineStr">
        <is>
          <t>بزرگسال</t>
        </is>
      </c>
      <c r="J230" t="inlineStr">
        <is>
          <t>بزرگسال</t>
        </is>
      </c>
      <c r="K230" t="inlineStr">
        <is>
          <t>شهره خاتون</t>
        </is>
      </c>
      <c r="L230" t="inlineStr">
        <is>
          <t>نامعلوم</t>
        </is>
      </c>
      <c r="M230" t="n">
        <v>0</v>
      </c>
      <c r="N230" t="n">
        <v>0</v>
      </c>
      <c r="O230" t="inlineStr">
        <is>
          <t>شهره خاتون، شادی بدریان، شکوفه بدریان، نگین مدنی، زهرا حسین زاده، بیتا غنی زاده تبریزی، یگانه غلامی، مائده خسروی، شیرین عزیزی دره بیدی، مریم عراقی، مریم صبوری، کیانا نقشه گر، تنا فتاحی، یلدا اقدسی، السا فتاحی، نیلوفر دریاباری، رها مهدویان، عاطفه ملکی دلارستاقی، حلما حسینی علی بانی، حلما محمدی، عادله یعقوبی، مهسا محرمی، پریسا فعال، مرجانه همتی، فاطمه شریفی، آیسان سحرخیز، رومینا فرح بخش، هانیه نواختی مقدم، راحیل اسکندری، آسمان رضایی، عاطفه ملکی</t>
        </is>
      </c>
    </row>
    <row r="231">
      <c r="A231">
        <f>HYPERLINK("https://www.tiwall.com//p/zemestoun2","زمستون")</f>
        <v/>
      </c>
      <c r="B231" t="n">
        <v>60</v>
      </c>
      <c r="C231" t="inlineStr">
        <is>
          <t>تالار محراب - سالن استاد جمیله شیخی</t>
        </is>
      </c>
      <c r="D231" t="inlineStr">
        <is>
          <t>19:00:00</t>
        </is>
      </c>
      <c r="E231" t="inlineStr">
        <is>
          <t>01:00:00</t>
        </is>
      </c>
      <c r="F231" t="inlineStr">
        <is>
          <t>1402-03-26</t>
        </is>
      </c>
      <c r="G231" t="inlineStr">
        <is>
          <t>تهران</t>
        </is>
      </c>
      <c r="H231" t="inlineStr">
        <is>
          <t>مونولوگ, درام</t>
        </is>
      </c>
      <c r="I231" t="inlineStr">
        <is>
          <t>بزرگسال</t>
        </is>
      </c>
      <c r="J231" t="inlineStr">
        <is>
          <t>بزرگسال, صحنهای</t>
        </is>
      </c>
      <c r="K231" t="inlineStr">
        <is>
          <t>مهناز غمخوار</t>
        </is>
      </c>
      <c r="L231" t="inlineStr">
        <is>
          <t>مهناز غمخوار</t>
        </is>
      </c>
      <c r="M231" t="n">
        <v>0</v>
      </c>
      <c r="N231" t="n">
        <v>0</v>
      </c>
      <c r="O231" t="inlineStr">
        <is>
          <t>مهناز غمخوار</t>
        </is>
      </c>
    </row>
    <row r="232">
      <c r="A232">
        <f>HYPERLINK("https://www.tiwall.com//p/naam.baad2","نام مرا باد می برد")</f>
        <v/>
      </c>
      <c r="B232" t="n">
        <v>90</v>
      </c>
      <c r="C232" t="inlineStr">
        <is>
          <t>بوتیک تئاتر ایران - سالن شماره ۴</t>
        </is>
      </c>
      <c r="D232" t="inlineStr">
        <is>
          <t>21:45:00</t>
        </is>
      </c>
      <c r="E232" t="inlineStr">
        <is>
          <t>00:45:00</t>
        </is>
      </c>
      <c r="F232" t="inlineStr">
        <is>
          <t>1402-04-20</t>
        </is>
      </c>
      <c r="G232" t="inlineStr">
        <is>
          <t>تهران</t>
        </is>
      </c>
      <c r="H232" t="inlineStr">
        <is>
          <t>نامعلوم</t>
        </is>
      </c>
      <c r="I232" t="inlineStr">
        <is>
          <t>بزرگسال</t>
        </is>
      </c>
      <c r="J232" t="inlineStr">
        <is>
          <t>صحنهای, سنتی, خانوادگی</t>
        </is>
      </c>
      <c r="K232" t="inlineStr">
        <is>
          <t>سپیده شعبان</t>
        </is>
      </c>
      <c r="L232" t="inlineStr">
        <is>
          <t>مهدی خلیل زاده</t>
        </is>
      </c>
      <c r="M232" t="n">
        <v>3.6</v>
      </c>
      <c r="N232" t="n">
        <v>8</v>
      </c>
      <c r="O232" t="inlineStr">
        <is>
          <t>امید اله کوهی، رضا احدی، مریم کاظمی، مسعود کیان، فراز شیرانی، نازنین مسکنی، کوثر خان، محیا بیگ زاده، علیرضا شیخ دارانی، روزبه جعفری، مرتضی اسدی، سپیده شعبان</t>
        </is>
      </c>
    </row>
    <row r="233">
      <c r="A233">
        <f>HYPERLINK("https://www.tiwall.com//p/khodayehjahanam","خدای جهنم")</f>
        <v/>
      </c>
      <c r="B233" t="n">
        <v>100</v>
      </c>
      <c r="C233" t="inlineStr">
        <is>
          <t>تئاترشهر - سالن چهارسو</t>
        </is>
      </c>
      <c r="D233" t="inlineStr">
        <is>
          <t>18:15:00</t>
        </is>
      </c>
      <c r="E233" t="inlineStr">
        <is>
          <t>01:25:00</t>
        </is>
      </c>
      <c r="F233" t="inlineStr">
        <is>
          <t>1402-04-02</t>
        </is>
      </c>
      <c r="G233" t="inlineStr">
        <is>
          <t>تهران</t>
        </is>
      </c>
      <c r="H233" t="inlineStr">
        <is>
          <t>نامعلوم</t>
        </is>
      </c>
      <c r="I233" t="inlineStr">
        <is>
          <t>بزرگسال</t>
        </is>
      </c>
      <c r="J233" t="inlineStr">
        <is>
          <t>صحنهای</t>
        </is>
      </c>
      <c r="K233" t="inlineStr">
        <is>
          <t>سیاوش جامع</t>
        </is>
      </c>
      <c r="L233" t="inlineStr">
        <is>
          <t>سم شپارد</t>
        </is>
      </c>
      <c r="M233" t="n">
        <v>3.9</v>
      </c>
      <c r="N233" t="n">
        <v>34</v>
      </c>
      <c r="O233" t="inlineStr">
        <is>
          <t>بهرام سروری نژاد، مهدی رحیمی سده، اعظم عرفانی، سیاوش جامع</t>
        </is>
      </c>
    </row>
    <row r="234">
      <c r="A234">
        <f>HYPERLINK("https://www.tiwall.com//p/norouzepinehdouz2","اوستاد نوروز پینه دوز")</f>
        <v/>
      </c>
      <c r="B234" t="n">
        <v>40</v>
      </c>
      <c r="C234" t="inlineStr">
        <is>
          <t>تماشاخانه سنگلج</t>
        </is>
      </c>
      <c r="D234" t="inlineStr">
        <is>
          <t>18:00:00</t>
        </is>
      </c>
      <c r="E234" t="inlineStr">
        <is>
          <t>01:15:00</t>
        </is>
      </c>
      <c r="F234" t="inlineStr">
        <is>
          <t>1402-04-27</t>
        </is>
      </c>
      <c r="G234" t="inlineStr">
        <is>
          <t>تهران</t>
        </is>
      </c>
      <c r="H234" t="inlineStr">
        <is>
          <t>تلفیقی, کمدی, ماجراجویانه</t>
        </is>
      </c>
      <c r="I234" t="inlineStr">
        <is>
          <t>بزرگسال</t>
        </is>
      </c>
      <c r="J234" t="inlineStr">
        <is>
          <t>خانوادگی, بزرگسال</t>
        </is>
      </c>
      <c r="K234" t="inlineStr">
        <is>
          <t>مهدی تنگ عیش</t>
        </is>
      </c>
      <c r="L234" t="inlineStr">
        <is>
          <t>میرزا احمدخان کمال الوزاره محمودی</t>
        </is>
      </c>
      <c r="M234" t="n">
        <v>4.3</v>
      </c>
      <c r="N234" t="n">
        <v>11</v>
      </c>
      <c r="O234" t="inlineStr">
        <is>
          <t>مهدی ملکی، هادی شبانی، رامونا خانقایی، آوا گنجی، عمادالدین محبی، فاطمه عبدالهی، زینب عباسی، هانا صالحی راد، دانیال جلیلیان، ادریس امانی، مرتضی تندری، شیوا کوشکانی، حسن فتحعلی بیگی، امیرحسین حقیقی</t>
        </is>
      </c>
    </row>
    <row r="235">
      <c r="A235">
        <f>HYPERLINK("https://www.tiwall.com//p/jaan","جان")</f>
        <v/>
      </c>
      <c r="B235" t="n">
        <v>50</v>
      </c>
      <c r="C235" t="inlineStr">
        <is>
          <t>خانه هنر دیوار</t>
        </is>
      </c>
      <c r="D235" t="inlineStr">
        <is>
          <t>19:00:00</t>
        </is>
      </c>
      <c r="E235" t="inlineStr">
        <is>
          <t>00:15:00</t>
        </is>
      </c>
      <c r="F235" t="inlineStr">
        <is>
          <t>1401-12-20</t>
        </is>
      </c>
      <c r="G235" t="inlineStr">
        <is>
          <t>تهران</t>
        </is>
      </c>
      <c r="H235" t="inlineStr">
        <is>
          <t>نامعلوم</t>
        </is>
      </c>
      <c r="I235" t="inlineStr">
        <is>
          <t>بزرگسال</t>
        </is>
      </c>
      <c r="J235" t="inlineStr">
        <is>
          <t>صحنهای, دانشجویی, بزرگسال</t>
        </is>
      </c>
      <c r="K235" t="inlineStr">
        <is>
          <t>مائده صداقت</t>
        </is>
      </c>
      <c r="L235" t="inlineStr">
        <is>
          <t>نامعلوم</t>
        </is>
      </c>
      <c r="M235" t="n">
        <v>0</v>
      </c>
      <c r="N235" t="n">
        <v>0</v>
      </c>
      <c r="O235" t="inlineStr">
        <is>
          <t>نامعلوم</t>
        </is>
      </c>
    </row>
    <row r="236">
      <c r="A236">
        <f>HYPERLINK("https://www.tiwall.com//p/magas2","مگس")</f>
        <v/>
      </c>
      <c r="B236" t="n">
        <v>80</v>
      </c>
      <c r="C236" t="inlineStr">
        <is>
          <t>عمارت ارغوان - سالن دو</t>
        </is>
      </c>
      <c r="D236" t="inlineStr">
        <is>
          <t>19:00:00</t>
        </is>
      </c>
      <c r="E236" t="inlineStr">
        <is>
          <t>01:10:00</t>
        </is>
      </c>
      <c r="F236" t="inlineStr">
        <is>
          <t>1402-02-14</t>
        </is>
      </c>
      <c r="G236" t="inlineStr">
        <is>
          <t>تهران</t>
        </is>
      </c>
      <c r="H236" t="inlineStr">
        <is>
          <t>کمدی</t>
        </is>
      </c>
      <c r="I236" t="inlineStr">
        <is>
          <t>بزرگسال</t>
        </is>
      </c>
      <c r="J236" t="inlineStr">
        <is>
          <t>بزرگسال</t>
        </is>
      </c>
      <c r="K236" t="inlineStr">
        <is>
          <t>فرزین حاجیلو</t>
        </is>
      </c>
      <c r="L236" t="inlineStr">
        <is>
          <t>ایوب آقاخانی، توحید معصومی</t>
        </is>
      </c>
      <c r="M236" t="n">
        <v>3.8</v>
      </c>
      <c r="N236" t="n">
        <v>6</v>
      </c>
      <c r="O236" t="inlineStr">
        <is>
          <t>البرز احمدخانی، گل بو فیوضی، فرنوش موحدی، شهاب آزاد، فرزین حاجیلو</t>
        </is>
      </c>
    </row>
    <row r="237">
      <c r="A237">
        <f>HYPERLINK("https://www.tiwall.com//p/dari.unja.chikar.mikoni","داری اون جا چی کار میکنی؟ و چند اپیزود دیگر ...")</f>
        <v/>
      </c>
      <c r="B237" t="n">
        <v>90</v>
      </c>
      <c r="C237" t="inlineStr">
        <is>
          <t>خانه هنرمندان ایران- سالن استاد انتظامی</t>
        </is>
      </c>
      <c r="D237" t="inlineStr">
        <is>
          <t>19:00:00</t>
        </is>
      </c>
      <c r="E237" t="inlineStr">
        <is>
          <t>01:10:00</t>
        </is>
      </c>
      <c r="F237" t="inlineStr">
        <is>
          <t>1402-05-20</t>
        </is>
      </c>
      <c r="G237" t="inlineStr">
        <is>
          <t>تهران</t>
        </is>
      </c>
      <c r="H237" t="inlineStr">
        <is>
          <t>کمدی سیاه</t>
        </is>
      </c>
      <c r="I237" t="inlineStr">
        <is>
          <t>بزرگسال</t>
        </is>
      </c>
      <c r="J237" t="inlineStr"/>
      <c r="K237" t="inlineStr">
        <is>
          <t>آریو راقب کیانی</t>
        </is>
      </c>
      <c r="L237" t="inlineStr">
        <is>
          <t>شل سیلورستاین</t>
        </is>
      </c>
      <c r="M237" t="n">
        <v>0</v>
      </c>
      <c r="N237" t="n">
        <v>0</v>
      </c>
      <c r="O237" t="inlineStr">
        <is>
          <t>بهادر باستان حق، نسترن ابراهیم زاده، الناز شاهوردی، رابعه نیک طلب</t>
        </is>
      </c>
    </row>
    <row r="238">
      <c r="A238">
        <f>HYPERLINK("https://www.tiwall.com//p/amirkabir2023","امیرکبیر ۲۰۲۳")</f>
        <v/>
      </c>
      <c r="B238" t="n">
        <v>90</v>
      </c>
      <c r="C238" t="inlineStr">
        <is>
          <t>تالار فخرالدین اسعد گرگانی (گرگان - سالن نگاه)</t>
        </is>
      </c>
      <c r="D238" t="inlineStr">
        <is>
          <t>18:40:00</t>
        </is>
      </c>
      <c r="E238" t="inlineStr">
        <is>
          <t>01:10:00</t>
        </is>
      </c>
      <c r="F238" t="inlineStr">
        <is>
          <t>1402-04-25</t>
        </is>
      </c>
      <c r="G238" t="inlineStr">
        <is>
          <t>گرگان</t>
        </is>
      </c>
      <c r="H238" t="inlineStr">
        <is>
          <t>موزیکال, کمدی</t>
        </is>
      </c>
      <c r="I238" t="inlineStr">
        <is>
          <t>بزرگسال</t>
        </is>
      </c>
      <c r="J238" t="inlineStr">
        <is>
          <t>خانوادگی</t>
        </is>
      </c>
      <c r="K238" t="inlineStr">
        <is>
          <t>رضا پورتراب زاده</t>
        </is>
      </c>
      <c r="L238" t="inlineStr">
        <is>
          <t>نامعلوم</t>
        </is>
      </c>
      <c r="M238" t="n">
        <v>0</v>
      </c>
      <c r="N238" t="n">
        <v>0</v>
      </c>
      <c r="O238" t="inlineStr">
        <is>
          <t>ایلا مقصودلو، فاطمه آصف آگاه، فاطمه مقصودلو، سارا عرب احمدی، فاضله محبی، طاها فرزبود، صدف صبحی، آوین قلیچ لی، سما قاسمعلی، محمد رضایی عزیزی، کیمیا اسپومحلی، کامران بنی کمالی، معید مرگان پور</t>
        </is>
      </c>
    </row>
    <row r="239">
      <c r="A239">
        <f>HYPERLINK("https://www.tiwall.com//p/vorod.adamha2","حضور آدم ها ممنوع!")</f>
        <v/>
      </c>
      <c r="B239" t="n">
        <v>100</v>
      </c>
      <c r="C239" t="inlineStr">
        <is>
          <t>عمارت ارغوان - سالن دو</t>
        </is>
      </c>
      <c r="D239" t="inlineStr">
        <is>
          <t>20:45:00</t>
        </is>
      </c>
      <c r="E239" t="inlineStr">
        <is>
          <t>01:15:00</t>
        </is>
      </c>
      <c r="F239" t="inlineStr">
        <is>
          <t>1402-02-22</t>
        </is>
      </c>
      <c r="G239" t="inlineStr">
        <is>
          <t>تهران</t>
        </is>
      </c>
      <c r="H239" t="inlineStr">
        <is>
          <t>کمدی سیاه</t>
        </is>
      </c>
      <c r="I239" t="inlineStr">
        <is>
          <t>بزرگسال</t>
        </is>
      </c>
      <c r="J239" t="inlineStr">
        <is>
          <t>بزرگسال, صحنهای</t>
        </is>
      </c>
      <c r="K239" t="inlineStr">
        <is>
          <t>حنیف مظفری</t>
        </is>
      </c>
      <c r="L239" t="inlineStr">
        <is>
          <t>حنیف مظفری</t>
        </is>
      </c>
      <c r="M239" t="n">
        <v>0</v>
      </c>
      <c r="N239" t="n">
        <v>0</v>
      </c>
      <c r="O239" t="inlineStr">
        <is>
          <t>حنیف مظفری، توفیق حیدری، علی علیایی، علی کریمی، رسول احمدی، مرتضی رضائی، علی کاظم پور، احسان مقدم</t>
        </is>
      </c>
    </row>
    <row r="240">
      <c r="A240">
        <f>HYPERLINK("https://www.tiwall.com//p/herfei17","حرفهای")</f>
        <v/>
      </c>
      <c r="B240" t="n">
        <v>130</v>
      </c>
      <c r="C240" t="inlineStr">
        <is>
          <t>تئاترشهر - سالن چهارسو</t>
        </is>
      </c>
      <c r="D240" t="inlineStr">
        <is>
          <t>20:30:00</t>
        </is>
      </c>
      <c r="E240" t="inlineStr">
        <is>
          <t>01:30:00</t>
        </is>
      </c>
      <c r="F240" t="inlineStr">
        <is>
          <t>1402-05-20</t>
        </is>
      </c>
      <c r="G240" t="inlineStr">
        <is>
          <t>تهران</t>
        </is>
      </c>
      <c r="H240" t="inlineStr">
        <is>
          <t>درام</t>
        </is>
      </c>
      <c r="I240" t="inlineStr">
        <is>
          <t>بزرگسال</t>
        </is>
      </c>
      <c r="J240" t="inlineStr"/>
      <c r="K240" t="inlineStr">
        <is>
          <t>وحید منتظری</t>
        </is>
      </c>
      <c r="L240" t="inlineStr">
        <is>
          <t>وحید منتظری</t>
        </is>
      </c>
      <c r="M240" t="n">
        <v>4.3</v>
      </c>
      <c r="N240" t="n">
        <v>23</v>
      </c>
      <c r="O240" t="inlineStr">
        <is>
          <t>(به ترتیب حروف الفبا) سعید برجعلی، فاطیما بهارمست، سینا خوانساری عتیق، بنفشه ریاضی، علیرضا زارع پرست، سهیل ساعی، کیوان ساکت اف، نصیر ساکی، آران شالودگی، مجید فرهنگ، مهناز کرباسچیان، مهران میری، امیر نوروزی، پویا نوروزی، امیر حسین هاشمی، امیر هدایت نژاد</t>
        </is>
      </c>
    </row>
    <row r="241">
      <c r="A241">
        <f>HYPERLINK("https://www.tiwall.com//p/chamedan5","چمدان")</f>
        <v/>
      </c>
      <c r="B241" t="n">
        <v>60</v>
      </c>
      <c r="C241" t="inlineStr">
        <is>
          <t>تماشاخانه آژمان (سالن شماره ۱ - ارائه)</t>
        </is>
      </c>
      <c r="D241" t="inlineStr">
        <is>
          <t>20:30:00</t>
        </is>
      </c>
      <c r="E241" t="inlineStr">
        <is>
          <t>01:00:00</t>
        </is>
      </c>
      <c r="F241" t="inlineStr">
        <is>
          <t>1402-02-07</t>
        </is>
      </c>
      <c r="G241" t="inlineStr">
        <is>
          <t>تهران</t>
        </is>
      </c>
      <c r="H241" t="inlineStr">
        <is>
          <t>درام, کمدی</t>
        </is>
      </c>
      <c r="I241" t="inlineStr">
        <is>
          <t>بزرگسال</t>
        </is>
      </c>
      <c r="J241" t="inlineStr">
        <is>
          <t>بزرگسال, صحنهای</t>
        </is>
      </c>
      <c r="K241" t="inlineStr">
        <is>
          <t>علی صدر</t>
        </is>
      </c>
      <c r="L241" t="inlineStr">
        <is>
          <t>علی صدر</t>
        </is>
      </c>
      <c r="M241" t="n">
        <v>0</v>
      </c>
      <c r="N241" t="n">
        <v>0</v>
      </c>
      <c r="O241" t="inlineStr">
        <is>
          <t>علی شجری، نگین صدر، پارسا ورچه</t>
        </is>
      </c>
    </row>
    <row r="242">
      <c r="A242">
        <f>HYPERLINK("https://www.tiwall.com//p/baghealbalou9","باغ آلبالو")</f>
        <v/>
      </c>
      <c r="B242" t="n">
        <v>150</v>
      </c>
      <c r="C242" t="inlineStr">
        <is>
          <t>ایرانشهر - سالن استاد ناظرزاده کرمانی</t>
        </is>
      </c>
      <c r="D242" t="inlineStr">
        <is>
          <t>20:30:00</t>
        </is>
      </c>
      <c r="E242" t="inlineStr">
        <is>
          <t>01:25:00</t>
        </is>
      </c>
      <c r="F242" t="inlineStr">
        <is>
          <t>1402-02-29</t>
        </is>
      </c>
      <c r="G242" t="inlineStr">
        <is>
          <t>تهران</t>
        </is>
      </c>
      <c r="H242" t="inlineStr">
        <is>
          <t>نامعلوم</t>
        </is>
      </c>
      <c r="I242" t="inlineStr">
        <is>
          <t>بزرگسال</t>
        </is>
      </c>
      <c r="J242" t="inlineStr"/>
      <c r="K242" t="inlineStr">
        <is>
          <t>میکاییل شهرستانی</t>
        </is>
      </c>
      <c r="L242" t="inlineStr">
        <is>
          <t>آنتون چخوف</t>
        </is>
      </c>
      <c r="M242" t="n">
        <v>3.8</v>
      </c>
      <c r="N242" t="n">
        <v>87</v>
      </c>
      <c r="O242" t="inlineStr">
        <is>
          <t>داود بیتاء، اعظم قنبری، رعنا صفاری سیاهکلی، امیرحسین نسیمی، مژگان کامجو، درسای سبحه، پگاه مجدالدین، نسا بامداد، علیرضا آژیده، فرهاد اعتمادی، مرضیه ساکی، منصوره هروی، آرین نعیمی، امید فتحی، بابک پایوند، زهره گل سرخی، شقایق سیدین، امیرعلی حیدری، مجید حسینی، هادی دلیر آقایی</t>
        </is>
      </c>
    </row>
    <row r="243">
      <c r="A243">
        <f>HYPERLINK("https://www.tiwall.com//p/picnic5","پیک نیک در میدان جنگ")</f>
        <v/>
      </c>
      <c r="B243" t="n">
        <v>30</v>
      </c>
      <c r="C243" t="inlineStr">
        <is>
          <t>پلاتو استاد صغیری (تئاتر شهر بوشهر)</t>
        </is>
      </c>
      <c r="D243" t="inlineStr">
        <is>
          <t>19:00:00</t>
        </is>
      </c>
      <c r="E243" t="inlineStr">
        <is>
          <t>00:40:00</t>
        </is>
      </c>
      <c r="F243" t="inlineStr">
        <is>
          <t>1402-02-02</t>
        </is>
      </c>
      <c r="G243" t="inlineStr">
        <is>
          <t>بوشهر</t>
        </is>
      </c>
      <c r="H243" t="inlineStr">
        <is>
          <t>کمدی</t>
        </is>
      </c>
      <c r="I243" t="inlineStr">
        <is>
          <t>بزرگسال</t>
        </is>
      </c>
      <c r="J243" t="inlineStr">
        <is>
          <t>بزرگسال</t>
        </is>
      </c>
      <c r="K243" t="inlineStr">
        <is>
          <t>اردشیر جهانشاهی</t>
        </is>
      </c>
      <c r="L243" t="inlineStr">
        <is>
          <t>فرناندو آرابال</t>
        </is>
      </c>
      <c r="M243" t="n">
        <v>0</v>
      </c>
      <c r="N243" t="n">
        <v>0</v>
      </c>
      <c r="O243" t="inlineStr">
        <is>
          <t>میثم مرادی آزاد، عباس روشنک، طاهر عبدالاه پور، مسلم بزرگ زاده، طاهره اعلایی، ملکه  حسینی مطلق</t>
        </is>
      </c>
    </row>
    <row r="244">
      <c r="A244">
        <f>HYPERLINK("https://www.tiwall.com//p/monologue3","مونولوگ")</f>
        <v/>
      </c>
      <c r="B244" t="n">
        <v>25</v>
      </c>
      <c r="C244" t="inlineStr">
        <is>
          <t>پلاتو روایت - دانشکده هنر دانشگاه دامغان</t>
        </is>
      </c>
      <c r="D244" t="inlineStr">
        <is>
          <t>12:00:00</t>
        </is>
      </c>
      <c r="E244" t="inlineStr">
        <is>
          <t>00:50:00</t>
        </is>
      </c>
      <c r="F244" t="inlineStr">
        <is>
          <t>1402-03-07</t>
        </is>
      </c>
      <c r="G244" t="inlineStr">
        <is>
          <t>دامغان</t>
        </is>
      </c>
      <c r="H244" t="inlineStr">
        <is>
          <t>تلفیقی</t>
        </is>
      </c>
      <c r="I244" t="inlineStr">
        <is>
          <t>بزرگسال</t>
        </is>
      </c>
      <c r="J244" t="inlineStr">
        <is>
          <t>دانشجویی, صحنهای, بزرگسال</t>
        </is>
      </c>
      <c r="K244" t="inlineStr">
        <is>
          <t>امین ناطقی</t>
        </is>
      </c>
      <c r="L244" t="inlineStr">
        <is>
          <t>هارولد پینتر</t>
        </is>
      </c>
      <c r="M244" t="n">
        <v>0</v>
      </c>
      <c r="N244" t="n">
        <v>0</v>
      </c>
      <c r="O244" t="inlineStr">
        <is>
          <t>امین ناطقی</t>
        </is>
      </c>
    </row>
    <row r="245">
      <c r="A245">
        <f>HYPERLINK("https://www.tiwall.com//p/otaghidarhotel2","اتاقی در هتل کالیفرنیا")</f>
        <v/>
      </c>
      <c r="B245" t="n">
        <v>60</v>
      </c>
      <c r="C245" t="inlineStr">
        <is>
          <t>تماشاخانه حیایی</t>
        </is>
      </c>
      <c r="D245" t="inlineStr">
        <is>
          <t>19:30:00</t>
        </is>
      </c>
      <c r="E245" t="inlineStr">
        <is>
          <t>01:00:00</t>
        </is>
      </c>
      <c r="F245" t="inlineStr">
        <is>
          <t>1401-12-26</t>
        </is>
      </c>
      <c r="G245" t="inlineStr">
        <is>
          <t>تهران</t>
        </is>
      </c>
      <c r="H245" t="inlineStr">
        <is>
          <t>کمدی</t>
        </is>
      </c>
      <c r="I245" t="inlineStr">
        <is>
          <t>بزرگسال</t>
        </is>
      </c>
      <c r="J245" t="inlineStr">
        <is>
          <t>صحنهای</t>
        </is>
      </c>
      <c r="K245" t="inlineStr">
        <is>
          <t>هادی اصغر زاده</t>
        </is>
      </c>
      <c r="L245" t="inlineStr">
        <is>
          <t>نیل سایمون</t>
        </is>
      </c>
      <c r="M245" t="n">
        <v>0</v>
      </c>
      <c r="N245" t="n">
        <v>0</v>
      </c>
      <c r="O245" t="inlineStr">
        <is>
          <t>هادی اصغرزاده، مسعود بیت الهی، نیلوفر عباسی، مریم نصرتی</t>
        </is>
      </c>
    </row>
    <row r="246">
      <c r="A246">
        <f>HYPERLINK("https://www.tiwall.com//p/jaryan3","جریان")</f>
        <v/>
      </c>
      <c r="B246" t="n">
        <v>200</v>
      </c>
      <c r="C246" t="inlineStr">
        <is>
          <t>تئاترشهر - سالن اصلی</t>
        </is>
      </c>
      <c r="D246" t="inlineStr">
        <is>
          <t>19:00:00</t>
        </is>
      </c>
      <c r="E246" t="inlineStr">
        <is>
          <t>00:50:00</t>
        </is>
      </c>
      <c r="F246" t="inlineStr">
        <is>
          <t>1402-05-23</t>
        </is>
      </c>
      <c r="G246" t="inlineStr">
        <is>
          <t>تهران</t>
        </is>
      </c>
      <c r="H246" t="inlineStr">
        <is>
          <t>نامعلوم</t>
        </is>
      </c>
      <c r="I246" t="inlineStr">
        <is>
          <t>بزرگسال</t>
        </is>
      </c>
      <c r="J246" t="inlineStr">
        <is>
          <t>بزرگسال</t>
        </is>
      </c>
      <c r="K246" t="inlineStr">
        <is>
          <t>علیرضا معروفی</t>
        </is>
      </c>
      <c r="L246" t="inlineStr">
        <is>
          <t>علیرضا معروفی</t>
        </is>
      </c>
      <c r="M246" t="n">
        <v>0</v>
      </c>
      <c r="N246" t="n">
        <v>0</v>
      </c>
      <c r="O246" t="inlineStr">
        <is>
          <t>(به ترتیب نقش) روزبه حصاری، وحید نفر، الهه شهپرست، صالح لواسانی، مازیار مهرگان، محمد نیازی، مهدی رحیمی سده، فرزاد تجلی، محمدحسین ثمری</t>
        </is>
      </c>
    </row>
    <row r="247">
      <c r="A247">
        <f>HYPERLINK("https://www.tiwall.com//p/ghand.khoon3","قند خون")</f>
        <v/>
      </c>
      <c r="B247" t="n">
        <v>70</v>
      </c>
      <c r="C247" t="inlineStr">
        <is>
          <t>تالار محراب - سالن استاد جمیله شیخی</t>
        </is>
      </c>
      <c r="D247" t="inlineStr">
        <is>
          <t>20:00:00</t>
        </is>
      </c>
      <c r="E247" t="inlineStr">
        <is>
          <t>00:50:00</t>
        </is>
      </c>
      <c r="F247" t="inlineStr">
        <is>
          <t>1402-04-23</t>
        </is>
      </c>
      <c r="G247" t="inlineStr">
        <is>
          <t>تهران</t>
        </is>
      </c>
      <c r="H247" t="inlineStr">
        <is>
          <t>درام, رئال, اجتماعی</t>
        </is>
      </c>
      <c r="I247" t="inlineStr">
        <is>
          <t>بزرگسال</t>
        </is>
      </c>
      <c r="J247" t="inlineStr">
        <is>
          <t>بزرگسال</t>
        </is>
      </c>
      <c r="K247" t="inlineStr">
        <is>
          <t>رضا آقا حسینی</t>
        </is>
      </c>
      <c r="L247" t="inlineStr">
        <is>
          <t>لیلی عاج</t>
        </is>
      </c>
      <c r="M247" t="n">
        <v>4.2</v>
      </c>
      <c r="N247" t="n">
        <v>5</v>
      </c>
      <c r="O247" t="inlineStr">
        <is>
          <t>(به ترتیب حروف الفبا) رضا آقا حسینی، روژینا اسدی، لعیا حسینی</t>
        </is>
      </c>
    </row>
    <row r="248">
      <c r="A248">
        <f>HYPERLINK("https://www.tiwall.com//p/ta","ط…")</f>
        <v/>
      </c>
      <c r="B248" t="n">
        <v>120</v>
      </c>
      <c r="C248" t="inlineStr">
        <is>
          <t>ایرانشهر - سالن استاد سمندریان</t>
        </is>
      </c>
      <c r="D248" t="inlineStr">
        <is>
          <t>20:30:00</t>
        </is>
      </c>
      <c r="E248" t="inlineStr">
        <is>
          <t>01:00:00</t>
        </is>
      </c>
      <c r="F248" t="inlineStr">
        <is>
          <t>1402-05-20</t>
        </is>
      </c>
      <c r="G248" t="inlineStr">
        <is>
          <t>تهران</t>
        </is>
      </c>
      <c r="H248" t="inlineStr">
        <is>
          <t>درام, سورئال, زندگینامه / بیوگرافی</t>
        </is>
      </c>
      <c r="I248" t="inlineStr">
        <is>
          <t>بزرگسال</t>
        </is>
      </c>
      <c r="J248" t="inlineStr"/>
      <c r="K248" t="inlineStr">
        <is>
          <t>مجید رحمتی</t>
        </is>
      </c>
      <c r="L248" t="inlineStr">
        <is>
          <t>کهبد تاراج</t>
        </is>
      </c>
      <c r="M248" t="n">
        <v>3.5</v>
      </c>
      <c r="N248" t="n">
        <v>28</v>
      </c>
      <c r="O248" t="inlineStr">
        <is>
          <t>(به ترتیب حروف الفبا) مه لقا باقری، کهبد تاراج، شهروز دل افکار، آبتین رحمتی، سیدصدرا سبحانیان، شهاب عباسیان، امیر عدل پرور، سیدجواد یحیوی</t>
        </is>
      </c>
    </row>
    <row r="249">
      <c r="A249">
        <f>HYPERLINK("https://www.tiwall.com//p/koorha","کورها")</f>
        <v/>
      </c>
      <c r="B249" t="n">
        <v>100</v>
      </c>
      <c r="C249" t="inlineStr">
        <is>
          <t>عمارت ارغوان - سالن یک</t>
        </is>
      </c>
      <c r="D249" t="inlineStr">
        <is>
          <t>21:00:00</t>
        </is>
      </c>
      <c r="E249" t="inlineStr">
        <is>
          <t>00:50:00</t>
        </is>
      </c>
      <c r="F249" t="inlineStr">
        <is>
          <t>1402-03-12</t>
        </is>
      </c>
      <c r="G249" t="inlineStr">
        <is>
          <t>تهران</t>
        </is>
      </c>
      <c r="H249" t="inlineStr">
        <is>
          <t>فلسفی, درام, هیجان انگیز - دلهرهآور</t>
        </is>
      </c>
      <c r="I249" t="inlineStr">
        <is>
          <t>بزرگسال</t>
        </is>
      </c>
      <c r="J249" t="inlineStr"/>
      <c r="K249" t="inlineStr">
        <is>
          <t>علیرضا اختری</t>
        </is>
      </c>
      <c r="L249" t="inlineStr">
        <is>
          <t>موریس مترلینگ</t>
        </is>
      </c>
      <c r="M249" t="n">
        <v>4.2</v>
      </c>
      <c r="N249" t="n">
        <v>48</v>
      </c>
      <c r="O249" t="inlineStr">
        <is>
          <t>(به ترتیب حروف الفبا) ثمین اکبری، محسن اکبری، مسعود اکبری، علی خورشیدی، فرناز رحمانی، فرنوش روشنی، حانیه زمائینی، حدیث طباخی، فرشته فرجی، ناهید محبی، سعید مهدیان</t>
        </is>
      </c>
    </row>
    <row r="250">
      <c r="A250">
        <f>HYPERLINK("https://www.tiwall.com//p/shab.chehelom","شب چهلم")</f>
        <v/>
      </c>
      <c r="B250" t="n">
        <v>100</v>
      </c>
      <c r="C250" t="inlineStr">
        <is>
          <t>تالار محراب - سالن استاد جعفر والی</t>
        </is>
      </c>
      <c r="D250" t="inlineStr">
        <is>
          <t>18:00:00</t>
        </is>
      </c>
      <c r="E250" t="inlineStr">
        <is>
          <t>01:15:00</t>
        </is>
      </c>
      <c r="F250" t="inlineStr">
        <is>
          <t>1402-04-16</t>
        </is>
      </c>
      <c r="G250" t="inlineStr">
        <is>
          <t>تهران</t>
        </is>
      </c>
      <c r="H250" t="inlineStr">
        <is>
          <t>تلفیقی, موزیکال, کمدی</t>
        </is>
      </c>
      <c r="I250" t="inlineStr">
        <is>
          <t>بزرگسال</t>
        </is>
      </c>
      <c r="J250" t="inlineStr">
        <is>
          <t>سنتی, خانوادگی, بزرگسال</t>
        </is>
      </c>
      <c r="K250" t="inlineStr">
        <is>
          <t>محمد علایی</t>
        </is>
      </c>
      <c r="L250" t="inlineStr">
        <is>
          <t>محمد علایی</t>
        </is>
      </c>
      <c r="M250" t="n">
        <v>4</v>
      </c>
      <c r="N250" t="n">
        <v>9</v>
      </c>
      <c r="O250" t="inlineStr">
        <is>
          <t>(به ترتیب ورود به صحنه) طاهره بهرامی نهادفر، افسانه بخشی فرد، مرضیه آقاسی، زهرا عرب براقی، سیمین عزیزی، آریاناز ضرابی، مریم مهریان، ساناز تفکری، مرجان مشاط زادگان، الهه اهدائی، فرنوش دبیری، منیژه روستایی، فریال سیاح نیری، لیلا عزتی</t>
        </is>
      </c>
    </row>
    <row r="251">
      <c r="A251">
        <f>HYPERLINK("https://www.tiwall.com//p/cafeasheghi4","کافه عاشقی")</f>
        <v/>
      </c>
      <c r="B251" t="n">
        <v>150</v>
      </c>
      <c r="C251" t="inlineStr">
        <is>
          <t>پردیس تئاتر شهرزاد - سالن ۱</t>
        </is>
      </c>
      <c r="D251" t="inlineStr">
        <is>
          <t>19:30:00</t>
        </is>
      </c>
      <c r="E251" t="inlineStr">
        <is>
          <t>01:30:00</t>
        </is>
      </c>
      <c r="F251" t="inlineStr">
        <is>
          <t>1402-04-23</t>
        </is>
      </c>
      <c r="G251" t="inlineStr">
        <is>
          <t>تهران</t>
        </is>
      </c>
      <c r="H251" t="inlineStr">
        <is>
          <t>موزیکال, عاشقانه</t>
        </is>
      </c>
      <c r="I251" t="inlineStr">
        <is>
          <t>بزرگسال</t>
        </is>
      </c>
      <c r="J251" t="inlineStr"/>
      <c r="K251" t="inlineStr">
        <is>
          <t>سید جلال الدین دری</t>
        </is>
      </c>
      <c r="L251" t="inlineStr">
        <is>
          <t>سید جلال الدین دری</t>
        </is>
      </c>
      <c r="M251" t="n">
        <v>4</v>
      </c>
      <c r="N251" t="n">
        <v>56</v>
      </c>
      <c r="O251" t="inlineStr">
        <is>
          <t>سمیرا حسینی، فرداد صفاخو، صدف بهشتی، بیتا بیگی، بهار هاشمی علمیه، سعید بحرالعلومی</t>
        </is>
      </c>
    </row>
    <row r="252">
      <c r="A252">
        <f>HYPERLINK("https://www.tiwall.com//p/poxide","کلردیازپوکساید")</f>
        <v/>
      </c>
      <c r="B252" t="n">
        <v>110</v>
      </c>
      <c r="C252" t="inlineStr">
        <is>
          <t>عمارت ارغوان - سالن یک</t>
        </is>
      </c>
      <c r="D252" t="inlineStr">
        <is>
          <t>19:00:00</t>
        </is>
      </c>
      <c r="E252" t="inlineStr">
        <is>
          <t>01:10:00</t>
        </is>
      </c>
      <c r="F252" t="inlineStr">
        <is>
          <t>1402-03-31</t>
        </is>
      </c>
      <c r="G252" t="inlineStr">
        <is>
          <t>تهران</t>
        </is>
      </c>
      <c r="H252" t="inlineStr">
        <is>
          <t>کمدی</t>
        </is>
      </c>
      <c r="I252" t="inlineStr">
        <is>
          <t>بزرگسال</t>
        </is>
      </c>
      <c r="J252" t="inlineStr">
        <is>
          <t>خانوادگی</t>
        </is>
      </c>
      <c r="K252" t="inlineStr">
        <is>
          <t>حسین میلانی</t>
        </is>
      </c>
      <c r="L252" t="inlineStr">
        <is>
          <t>حسین میلانی</t>
        </is>
      </c>
      <c r="M252" t="n">
        <v>3.7</v>
      </c>
      <c r="N252" t="n">
        <v>15</v>
      </c>
      <c r="O252" t="inlineStr">
        <is>
          <t>اتا حسینی، فرید گلریز، آذین فهیمی، مریم سعیدی، حسین میلانی، مارال کریمی، هادی رضایی، فاطمه محسنی، نازنین زهرا بزازی، علی قلیچ خانی، سید حسن عبادی مهر، محسن نادری، سینا منتظری، عسل خاکمردان، علیرضا رسول زاده</t>
        </is>
      </c>
    </row>
    <row r="253">
      <c r="A253">
        <f>HYPERLINK("https://www.tiwall.com//p/sekhahar5","سه خواهر")</f>
        <v/>
      </c>
      <c r="B253" t="n">
        <v>130</v>
      </c>
      <c r="C253" t="inlineStr">
        <is>
          <t>تماشاخانه ملک</t>
        </is>
      </c>
      <c r="D253" t="inlineStr">
        <is>
          <t>20:45:00</t>
        </is>
      </c>
      <c r="E253" t="inlineStr">
        <is>
          <t>01:15:00</t>
        </is>
      </c>
      <c r="F253" t="inlineStr">
        <is>
          <t>1402-05-08</t>
        </is>
      </c>
      <c r="G253" t="inlineStr">
        <is>
          <t>تهران</t>
        </is>
      </c>
      <c r="H253" t="inlineStr">
        <is>
          <t>کلاسیک, فلسفی, موزیکال, درام, عاشقانه</t>
        </is>
      </c>
      <c r="I253" t="inlineStr">
        <is>
          <t>بزرگسال</t>
        </is>
      </c>
      <c r="J253" t="inlineStr">
        <is>
          <t>بزرگسال</t>
        </is>
      </c>
      <c r="K253" t="inlineStr">
        <is>
          <t>میلاد سلیمانلو</t>
        </is>
      </c>
      <c r="L253" t="inlineStr">
        <is>
          <t>نامعلوم</t>
        </is>
      </c>
      <c r="M253" t="n">
        <v>0</v>
      </c>
      <c r="N253" t="n">
        <v>0</v>
      </c>
      <c r="O253" t="inlineStr">
        <is>
          <t>(به ترتیب اسامی بازیگران در متن اصلی چخوف) میلاد سلیمانلو، عسل حمیدیان، فران جوادی، پریسا صانعی، ماندانا سهرابی، مجتبی ترکمان، مهران منصوری، فرهان عزیزی، حسین شاکری، میرحامد کوچکی، فردین سالاروند، ایمان حاجی خانیان، امیرحسین قاجاردامغانی، مریم عضو امینیان، مهرک علوی</t>
        </is>
      </c>
    </row>
    <row r="254">
      <c r="A254">
        <f>HYPERLINK("https://www.tiwall.com//p/jengir2","جن گیر")</f>
        <v/>
      </c>
      <c r="B254" t="n">
        <v>100</v>
      </c>
      <c r="C254" t="inlineStr">
        <is>
          <t>پلاتو حیاتی مهر - کرج</t>
        </is>
      </c>
      <c r="D254" t="inlineStr">
        <is>
          <t>20:00:00</t>
        </is>
      </c>
      <c r="E254" t="inlineStr">
        <is>
          <t>01:00:00</t>
        </is>
      </c>
      <c r="F254" t="inlineStr">
        <is>
          <t>1402-05-16</t>
        </is>
      </c>
      <c r="G254" t="inlineStr">
        <is>
          <t>تهران</t>
        </is>
      </c>
      <c r="H254" t="inlineStr">
        <is>
          <t>درام, رئالیسم جادویی, سورئال, ترسناک, معمایی</t>
        </is>
      </c>
      <c r="I254" t="inlineStr">
        <is>
          <t>بزرگسال</t>
        </is>
      </c>
      <c r="J254" t="inlineStr">
        <is>
          <t>بزرگسال</t>
        </is>
      </c>
      <c r="K254" t="inlineStr">
        <is>
          <t>امین آبان</t>
        </is>
      </c>
      <c r="L254" t="inlineStr">
        <is>
          <t>نامعلوم</t>
        </is>
      </c>
      <c r="M254" t="n">
        <v>0</v>
      </c>
      <c r="N254" t="n">
        <v>0</v>
      </c>
      <c r="O254" t="inlineStr">
        <is>
          <t>امین آبان، مهسا غفاری، سهیلا آقایی، ملیکا شهبازی</t>
        </is>
      </c>
    </row>
    <row r="255">
      <c r="A255">
        <f>HYPERLINK("https://www.tiwall.com//p/tarik.khane","تاریکخانه")</f>
        <v/>
      </c>
      <c r="B255" t="n">
        <v>100</v>
      </c>
      <c r="C255" t="inlineStr">
        <is>
          <t>عمارت ارغوان - سالن یک</t>
        </is>
      </c>
      <c r="D255" t="inlineStr">
        <is>
          <t>21:00:00</t>
        </is>
      </c>
      <c r="E255" t="inlineStr">
        <is>
          <t>01:00:00</t>
        </is>
      </c>
      <c r="F255" t="inlineStr">
        <is>
          <t>1402-04-02</t>
        </is>
      </c>
      <c r="G255" t="inlineStr">
        <is>
          <t>تهران</t>
        </is>
      </c>
      <c r="H255" t="inlineStr">
        <is>
          <t>تلفیقی</t>
        </is>
      </c>
      <c r="I255" t="inlineStr">
        <is>
          <t>بزرگسال</t>
        </is>
      </c>
      <c r="J255" t="inlineStr">
        <is>
          <t>خانوادگی</t>
        </is>
      </c>
      <c r="K255" t="inlineStr">
        <is>
          <t>حسن حسامی</t>
        </is>
      </c>
      <c r="L255" t="inlineStr">
        <is>
          <t>حسن حسامی</t>
        </is>
      </c>
      <c r="M255" t="n">
        <v>4</v>
      </c>
      <c r="N255" t="n">
        <v>14</v>
      </c>
      <c r="O255" t="inlineStr">
        <is>
          <t>حامد خسروی، سحر باقرآبادی، مجتبی مجیدی، هدی فلاح، شکیلا مودت پور، محسن نوذرپور (بهشاد)، ژالیا شاکری، فلور فغانی، پژال مرادی لاکه، فاطمه بیات، هلیا اصل، علی نیکیار</t>
        </is>
      </c>
    </row>
    <row r="256">
      <c r="A256">
        <f>HYPERLINK("https://www.tiwall.com//p/oham","اوهام")</f>
        <v/>
      </c>
      <c r="B256" t="n">
        <v>60</v>
      </c>
      <c r="C256" t="inlineStr">
        <is>
          <t>اداره فرهنگ و ارشاد اسلامی - لنگرود</t>
        </is>
      </c>
      <c r="D256" t="inlineStr">
        <is>
          <t>19:00:00</t>
        </is>
      </c>
      <c r="E256" t="inlineStr">
        <is>
          <t>01:10:00</t>
        </is>
      </c>
      <c r="F256" t="inlineStr">
        <is>
          <t>1402-03-10</t>
        </is>
      </c>
      <c r="G256" t="inlineStr">
        <is>
          <t>لنگرود</t>
        </is>
      </c>
      <c r="H256" t="inlineStr">
        <is>
          <t>تلفیقی</t>
        </is>
      </c>
      <c r="I256" t="inlineStr">
        <is>
          <t>بزرگسال</t>
        </is>
      </c>
      <c r="J256" t="inlineStr">
        <is>
          <t>فیزیکال, بزرگسال</t>
        </is>
      </c>
      <c r="K256" t="inlineStr">
        <is>
          <t>رایمون اصغرنژاد</t>
        </is>
      </c>
      <c r="L256" t="inlineStr">
        <is>
          <t>رایمون اصغرنژاد (با همکاری سران قبیله ویلیام شکسپیر، هنریک ایبسن، بهرام بیضایی، آیسخولوس، فروغ فرخ زاد، صادق هدایت، آلبرکامو و...)</t>
        </is>
      </c>
      <c r="M256" t="n">
        <v>0</v>
      </c>
      <c r="N256" t="n">
        <v>0</v>
      </c>
      <c r="O256" t="inlineStr">
        <is>
          <t>رایمون اصغرنژاد، علی پورحسن، محدثه کهن سال، ساجده قربانی، نگین جهانی، شیرین احمدی پور لنگرودی</t>
        </is>
      </c>
    </row>
    <row r="257">
      <c r="A257">
        <f>HYPERLINK("https://www.tiwall.com//p/ou.kist","او کیست؟")</f>
        <v/>
      </c>
      <c r="B257" t="n">
        <v>80</v>
      </c>
      <c r="C257" t="inlineStr">
        <is>
          <t>تماشاخانه سیمرغ - بنیاد بیدل دهلوی</t>
        </is>
      </c>
      <c r="D257" t="inlineStr">
        <is>
          <t>19:30:00</t>
        </is>
      </c>
      <c r="E257" t="inlineStr">
        <is>
          <t>01:10:00</t>
        </is>
      </c>
      <c r="F257" t="inlineStr">
        <is>
          <t>1401-12-26</t>
        </is>
      </c>
      <c r="G257" t="inlineStr">
        <is>
          <t>تهران</t>
        </is>
      </c>
      <c r="H257" t="inlineStr">
        <is>
          <t>سورئال</t>
        </is>
      </c>
      <c r="I257" t="inlineStr">
        <is>
          <t>بزرگسال</t>
        </is>
      </c>
      <c r="J257" t="inlineStr"/>
      <c r="K257" t="inlineStr">
        <is>
          <t>ارس راد</t>
        </is>
      </c>
      <c r="L257" t="inlineStr">
        <is>
          <t>ارس راد</t>
        </is>
      </c>
      <c r="M257" t="n">
        <v>4.2</v>
      </c>
      <c r="N257" t="n">
        <v>32</v>
      </c>
      <c r="O257" t="inlineStr">
        <is>
          <t>حسین مقصودی، حسین بابایی چم علیشاهی، فرنوش قره کولچیان، حجت خراسانی، علیرضا ابراهیمی، ارس راد، فرناز فرامرزی، پریا پورفرامرزی، یاشار چناقچی</t>
        </is>
      </c>
    </row>
    <row r="258">
      <c r="A258">
        <f>HYPERLINK("https://www.tiwall.com//p/salehan2","صالحان")</f>
        <v/>
      </c>
      <c r="B258" t="n">
        <v>120</v>
      </c>
      <c r="C258" t="inlineStr">
        <is>
          <t>پردیس تئاتر شهرزاد - سالن ۳</t>
        </is>
      </c>
      <c r="D258" t="inlineStr">
        <is>
          <t>19:00:00</t>
        </is>
      </c>
      <c r="E258" t="inlineStr">
        <is>
          <t>01:00:00</t>
        </is>
      </c>
      <c r="F258" t="inlineStr">
        <is>
          <t>1402-04-01</t>
        </is>
      </c>
      <c r="G258" t="inlineStr">
        <is>
          <t>تهران</t>
        </is>
      </c>
      <c r="H258" t="inlineStr">
        <is>
          <t>تاریخی, مینیمالیسم, درام, فلسفی, رئال</t>
        </is>
      </c>
      <c r="I258" t="inlineStr">
        <is>
          <t>بزرگسال</t>
        </is>
      </c>
      <c r="J258" t="inlineStr">
        <is>
          <t>بزرگسال, سیاسی</t>
        </is>
      </c>
      <c r="K258" t="inlineStr">
        <is>
          <t>آران شیخ الاسلامی</t>
        </is>
      </c>
      <c r="L258" t="inlineStr">
        <is>
          <t>آلبر کامو</t>
        </is>
      </c>
      <c r="M258" t="n">
        <v>4</v>
      </c>
      <c r="N258" t="n">
        <v>51</v>
      </c>
      <c r="O258" t="inlineStr">
        <is>
          <t>علی طهماسبی، سایه سرابی، محمدرضا پاکی، محمدرضا ولیزاد، امیرمرتضی تشرفی، فرزاد خسروی، همدم مختاری، امیرعباس بهجت نژادی</t>
        </is>
      </c>
    </row>
    <row r="259">
      <c r="A259">
        <f>HYPERLINK("https://www.tiwall.com//p/zirzaminiha","زیرزمینی ها")</f>
        <v/>
      </c>
      <c r="B259" t="n">
        <v>150</v>
      </c>
      <c r="C259" t="inlineStr">
        <is>
          <t>پردیس تئاتر شهرزاد - سالن ۲</t>
        </is>
      </c>
      <c r="D259" t="inlineStr">
        <is>
          <t>19:15:00</t>
        </is>
      </c>
      <c r="E259" t="inlineStr">
        <is>
          <t>01:20:00</t>
        </is>
      </c>
      <c r="F259" t="inlineStr">
        <is>
          <t>1402-04-29</t>
        </is>
      </c>
      <c r="G259" t="inlineStr">
        <is>
          <t>تهران</t>
        </is>
      </c>
      <c r="H259" t="inlineStr">
        <is>
          <t>نامعلوم</t>
        </is>
      </c>
      <c r="I259" t="inlineStr">
        <is>
          <t>بزرگسال</t>
        </is>
      </c>
      <c r="J259" t="inlineStr"/>
      <c r="K259" t="inlineStr">
        <is>
          <t>حامد وکیلی</t>
        </is>
      </c>
      <c r="L259" t="inlineStr">
        <is>
          <t>مرتضی شاه کرم</t>
        </is>
      </c>
      <c r="M259" t="n">
        <v>4</v>
      </c>
      <c r="N259" t="n">
        <v>59</v>
      </c>
      <c r="O259" t="inlineStr">
        <is>
          <t>امیر کربلاییزاده، مرضیه صدرایی، هانیه کریمی، مهسا سرخوش، آیناز آغاسی، جواد خواجوی، حامد وکیلی</t>
        </is>
      </c>
    </row>
    <row r="260">
      <c r="A260">
        <f>HYPERLINK("https://www.tiwall.com//p/marekeh.khodaei","کمدی مَرکِه خدایی")</f>
        <v/>
      </c>
      <c r="B260" t="n">
        <v>55</v>
      </c>
      <c r="C260" t="inlineStr">
        <is>
          <t>اداره فرهنگ و ارشاد کهنوج</t>
        </is>
      </c>
      <c r="D260" t="inlineStr">
        <is>
          <t>20:00:00</t>
        </is>
      </c>
      <c r="E260" t="inlineStr">
        <is>
          <t>01:10:00</t>
        </is>
      </c>
      <c r="F260" t="inlineStr">
        <is>
          <t>1402-04-02</t>
        </is>
      </c>
      <c r="G260" t="inlineStr">
        <is>
          <t>کهنوج</t>
        </is>
      </c>
      <c r="H260" t="inlineStr">
        <is>
          <t>کمدی</t>
        </is>
      </c>
      <c r="I260" t="inlineStr">
        <is>
          <t>بزرگسال</t>
        </is>
      </c>
      <c r="J260" t="inlineStr">
        <is>
          <t>صحنهای</t>
        </is>
      </c>
      <c r="K260" t="inlineStr">
        <is>
          <t>مرتضی عبدل زاده</t>
        </is>
      </c>
      <c r="L260" t="inlineStr">
        <is>
          <t>مرتضی عبدل زاده</t>
        </is>
      </c>
      <c r="M260" t="n">
        <v>0</v>
      </c>
      <c r="N260" t="n">
        <v>0</v>
      </c>
      <c r="O260" t="inlineStr">
        <is>
          <t>مرتضی عبدل زاده، فرشاد مهدی زاده، حمیدرضا خرمی، محدثه محمودی</t>
        </is>
      </c>
    </row>
    <row r="261">
      <c r="A261">
        <f>HYPERLINK("https://www.tiwall.com//p/yeksobhenagahan2","یک صبح ناگهان")</f>
        <v/>
      </c>
      <c r="B261" t="n">
        <v>100</v>
      </c>
      <c r="C261" t="inlineStr">
        <is>
          <t>عمارت ارغوان - سالن دو</t>
        </is>
      </c>
      <c r="D261" t="inlineStr">
        <is>
          <t>21:15:00</t>
        </is>
      </c>
      <c r="E261" t="inlineStr">
        <is>
          <t>02:00:00</t>
        </is>
      </c>
      <c r="F261" t="inlineStr">
        <is>
          <t>1402-04-17</t>
        </is>
      </c>
      <c r="G261" t="inlineStr">
        <is>
          <t>تهران</t>
        </is>
      </c>
      <c r="H261" t="inlineStr">
        <is>
          <t>رئال</t>
        </is>
      </c>
      <c r="I261" t="inlineStr">
        <is>
          <t>بزرگسال</t>
        </is>
      </c>
      <c r="J261" t="inlineStr">
        <is>
          <t>بزرگسال</t>
        </is>
      </c>
      <c r="K261" t="inlineStr">
        <is>
          <t>فرهاد باقری</t>
        </is>
      </c>
      <c r="L261" t="inlineStr">
        <is>
          <t>حسین پاکدل</t>
        </is>
      </c>
      <c r="M261" t="n">
        <v>3.7</v>
      </c>
      <c r="N261" t="n">
        <v>10</v>
      </c>
      <c r="O261" t="inlineStr">
        <is>
          <t>امین ابراهیمی، آرمین افتخار زاده، علی ایزدی، علی پیله ور، مینا ترکمن، سید مجید حسینی، مهدی راستی، میثم رجایی زاده، مهلا رمضان پور، عرفان زارعی، فاطمه زمانی، فرزام زمانی، آهو شفیعی، نوش آفرین کیهان، علی مربی، باران محمدی، (بازیگران خردسال) شاینا بابایی، رها محمودی فرد</t>
        </is>
      </c>
    </row>
    <row r="262">
      <c r="A262">
        <f>HYPERLINK("https://www.tiwall.com//p/eshgh.khorshid","عشق به افق خورشید")</f>
        <v/>
      </c>
      <c r="B262" t="n">
        <v>50</v>
      </c>
      <c r="C262" t="inlineStr">
        <is>
          <t>تئاترشهر - سالن اصلی</t>
        </is>
      </c>
      <c r="D262" t="inlineStr">
        <is>
          <t>19:00:00</t>
        </is>
      </c>
      <c r="E262" t="inlineStr">
        <is>
          <t>01:10:00</t>
        </is>
      </c>
      <c r="F262" t="inlineStr">
        <is>
          <t>1402-04-26</t>
        </is>
      </c>
      <c r="G262" t="inlineStr">
        <is>
          <t>تهران</t>
        </is>
      </c>
      <c r="H262" t="inlineStr">
        <is>
          <t>نامعلوم</t>
        </is>
      </c>
      <c r="I262" t="inlineStr">
        <is>
          <t>بزرگسال</t>
        </is>
      </c>
      <c r="J262" t="inlineStr">
        <is>
          <t>خانوادگی</t>
        </is>
      </c>
      <c r="K262" t="inlineStr">
        <is>
          <t>زهرا جربان</t>
        </is>
      </c>
      <c r="L262" t="inlineStr">
        <is>
          <t>سید مهدی شجاعی</t>
        </is>
      </c>
      <c r="M262" t="n">
        <v>0</v>
      </c>
      <c r="N262" t="n">
        <v>0</v>
      </c>
      <c r="O262" t="inlineStr">
        <is>
          <t>میثم حسینی، یاشار خمسه، امیداله کوهی، سپیده شعبان، خانقاه احمدی، هستی سلگی، علی بهرامی، ایمان ملایری</t>
        </is>
      </c>
    </row>
    <row r="263">
      <c r="A263">
        <f>HYPERLINK("https://www.tiwall.com//p/nariya2","ناریا")</f>
        <v/>
      </c>
      <c r="B263" t="n">
        <v>130</v>
      </c>
      <c r="C263" t="inlineStr">
        <is>
          <t>تماشاخانه ملک</t>
        </is>
      </c>
      <c r="D263" t="inlineStr">
        <is>
          <t>19:30:00</t>
        </is>
      </c>
      <c r="E263" t="inlineStr">
        <is>
          <t>01:30:00</t>
        </is>
      </c>
      <c r="F263" t="inlineStr">
        <is>
          <t>1402-03-07</t>
        </is>
      </c>
      <c r="G263" t="inlineStr">
        <is>
          <t>تهران</t>
        </is>
      </c>
      <c r="H263" t="inlineStr">
        <is>
          <t>تلفیقی</t>
        </is>
      </c>
      <c r="I263" t="inlineStr">
        <is>
          <t>بزرگسال</t>
        </is>
      </c>
      <c r="J263" t="inlineStr"/>
      <c r="K263" t="inlineStr">
        <is>
          <t>حسین فردوسی</t>
        </is>
      </c>
      <c r="L263" t="inlineStr">
        <is>
          <t>کیاوش زارع طلب</t>
        </is>
      </c>
      <c r="M263" t="n">
        <v>4.1</v>
      </c>
      <c r="N263" t="n">
        <v>68</v>
      </c>
      <c r="O263" t="inlineStr">
        <is>
          <t>(به ترتیب حروف الفبا) مهرداد آبسالان، الهه احمدزاده، امیرحسین بیاتی، سید محمد تقوی، غزاله جعفرپور، محمد جوادی، فرانک جواهری، عاطفه حق شناس، کوروش رجایی، رعنا رحمانی، یسنا سورانی، هستی شهبازی، سمانه صادقی، پوریا صفایی زاده، مینا صدقی، امیر طیبی، صبا قربا، حسین فردوسی، مونا فرهادی، هومن کریمی، علیرضا کیوانی، ابوالفضل گرمابی، غزاله مهرابی، محمد نیلوفر، علی ویسی، نادیا حریوندی، میلاد هوشنگی</t>
        </is>
      </c>
    </row>
    <row r="264">
      <c r="A264">
        <f>HYPERLINK("https://www.tiwall.com//p/monologue4","مونولوگ!")</f>
        <v/>
      </c>
      <c r="B264" t="n">
        <v>80</v>
      </c>
      <c r="C264" t="inlineStr">
        <is>
          <t>تالار مولوی - سالن کوچک</t>
        </is>
      </c>
      <c r="D264" t="inlineStr">
        <is>
          <t>19:00:00</t>
        </is>
      </c>
      <c r="E264" t="inlineStr">
        <is>
          <t>01:00:00</t>
        </is>
      </c>
      <c r="F264" t="inlineStr">
        <is>
          <t>1402-04-28</t>
        </is>
      </c>
      <c r="G264" t="inlineStr">
        <is>
          <t>تهران</t>
        </is>
      </c>
      <c r="H264" t="inlineStr">
        <is>
          <t>مونولوگ, تجربی</t>
        </is>
      </c>
      <c r="I264" t="inlineStr">
        <is>
          <t>بزرگسال</t>
        </is>
      </c>
      <c r="J264" t="inlineStr"/>
      <c r="K264" t="inlineStr">
        <is>
          <t>فرنود سمیع</t>
        </is>
      </c>
      <c r="L264" t="inlineStr">
        <is>
          <t>معین رمضانی</t>
        </is>
      </c>
      <c r="M264" t="n">
        <v>3.8</v>
      </c>
      <c r="N264" t="n">
        <v>12</v>
      </c>
      <c r="O264" t="inlineStr">
        <is>
          <t>ارشیا اعتمادی</t>
        </is>
      </c>
    </row>
    <row r="265">
      <c r="A265">
        <f>HYPERLINK("https://www.tiwall.com//p/khune.ghadimi","خونه قدیمی")</f>
        <v/>
      </c>
      <c r="B265" t="n">
        <v>35</v>
      </c>
      <c r="C265" t="inlineStr">
        <is>
          <t>موزه فرهنگ و هنر بافق</t>
        </is>
      </c>
      <c r="D265" t="inlineStr">
        <is>
          <t>19:30:00</t>
        </is>
      </c>
      <c r="E265" t="inlineStr">
        <is>
          <t>00:25:00</t>
        </is>
      </c>
      <c r="F265" t="inlineStr">
        <is>
          <t>1402-03-08</t>
        </is>
      </c>
      <c r="G265" t="inlineStr">
        <is>
          <t>بافق</t>
        </is>
      </c>
      <c r="H265" t="inlineStr">
        <is>
          <t>زندگینامه / بیوگرافی</t>
        </is>
      </c>
      <c r="I265" t="inlineStr">
        <is>
          <t>بزرگسال</t>
        </is>
      </c>
      <c r="J265" t="inlineStr">
        <is>
          <t>بزرگسال</t>
        </is>
      </c>
      <c r="K265" t="inlineStr">
        <is>
          <t>علی صمصامی</t>
        </is>
      </c>
      <c r="L265" t="inlineStr">
        <is>
          <t>جلیل زعیمیان</t>
        </is>
      </c>
      <c r="M265" t="n">
        <v>0</v>
      </c>
      <c r="N265" t="n">
        <v>0</v>
      </c>
      <c r="O265" t="inlineStr">
        <is>
          <t>محمد جواد تقی زاده، مریم غلامی، یگانه خواجویی، علی اکبری، پریناز تقی زاده</t>
        </is>
      </c>
    </row>
    <row r="266">
      <c r="A266">
        <f>HYPERLINK("https://www.tiwall.com//p/binavayan6","بینوایان")</f>
        <v/>
      </c>
      <c r="B266" t="n">
        <v>90</v>
      </c>
      <c r="C266" t="inlineStr">
        <is>
          <t>خانه هنرمندان ایران- سالن استاد انتظامی</t>
        </is>
      </c>
      <c r="D266" t="inlineStr">
        <is>
          <t>18:30:00</t>
        </is>
      </c>
      <c r="E266" t="inlineStr">
        <is>
          <t>01:00:00</t>
        </is>
      </c>
      <c r="F266" t="inlineStr">
        <is>
          <t>1402-03-19</t>
        </is>
      </c>
      <c r="G266" t="inlineStr">
        <is>
          <t>تهران</t>
        </is>
      </c>
      <c r="H266" t="inlineStr">
        <is>
          <t>درام, اجتماعی</t>
        </is>
      </c>
      <c r="I266" t="inlineStr">
        <is>
          <t>بزرگسال</t>
        </is>
      </c>
      <c r="J266" t="inlineStr">
        <is>
          <t>صحنهای</t>
        </is>
      </c>
      <c r="K266" t="inlineStr">
        <is>
          <t>وحید منتظری</t>
        </is>
      </c>
      <c r="L266" t="inlineStr">
        <is>
          <t>وحید منتظری</t>
        </is>
      </c>
      <c r="M266" t="n">
        <v>4.1</v>
      </c>
      <c r="N266" t="n">
        <v>35</v>
      </c>
      <c r="O266" t="inlineStr">
        <is>
          <t>(گروه تئاتر دوران) حسین جریان، سیما صالحی، کسری فرحناک، آران شالودگی، زهرا میرزا آقایی، مصطفی امینی</t>
        </is>
      </c>
    </row>
    <row r="267">
      <c r="A267">
        <f>HYPERLINK("https://www.tiwall.com//p/padegan","پادگان متروک")</f>
        <v/>
      </c>
      <c r="B267" t="n">
        <v>110</v>
      </c>
      <c r="C267" t="inlineStr">
        <is>
          <t>پردیس تئاتر شهرزاد - سالن ۳</t>
        </is>
      </c>
      <c r="D267" t="inlineStr">
        <is>
          <t>19:00:00</t>
        </is>
      </c>
      <c r="E267" t="inlineStr">
        <is>
          <t>01:00:00</t>
        </is>
      </c>
      <c r="F267" t="inlineStr">
        <is>
          <t>1402-04-27</t>
        </is>
      </c>
      <c r="G267" t="inlineStr">
        <is>
          <t>تهران</t>
        </is>
      </c>
      <c r="H267" t="inlineStr">
        <is>
          <t>درام, کمدی, جنگی, سورئال</t>
        </is>
      </c>
      <c r="I267" t="inlineStr">
        <is>
          <t>بزرگسال</t>
        </is>
      </c>
      <c r="J267" t="inlineStr">
        <is>
          <t>خانوادگی, بزرگسال</t>
        </is>
      </c>
      <c r="K267" t="inlineStr">
        <is>
          <t>سیدرضا حسینی</t>
        </is>
      </c>
      <c r="L267" t="inlineStr">
        <is>
          <t>سیدرضا حسینی</t>
        </is>
      </c>
      <c r="M267" t="n">
        <v>3.4</v>
      </c>
      <c r="N267" t="n">
        <v>16</v>
      </c>
      <c r="O267" t="inlineStr">
        <is>
          <t>(به ترتیب ورود) امیر عبادی، مجید تیزرو، مصطفی احدی، محمدرضا دینکو، منزه زارع، شکیبا آدینه، تینا صلاحی نژاد، حمیده دهقان نیری</t>
        </is>
      </c>
    </row>
    <row r="268">
      <c r="A268">
        <f>HYPERLINK("https://www.tiwall.com//p/mizakoshon2","میرزاکشون")</f>
        <v/>
      </c>
      <c r="B268" t="n">
        <v>100</v>
      </c>
      <c r="C268" t="inlineStr">
        <is>
          <t>پردیس تئاتر شهرزاد - سالن ۲</t>
        </is>
      </c>
      <c r="D268" t="inlineStr">
        <is>
          <t>21:30:00</t>
        </is>
      </c>
      <c r="E268" t="inlineStr">
        <is>
          <t>01:30:00</t>
        </is>
      </c>
      <c r="F268" t="inlineStr">
        <is>
          <t>1402-04-16</t>
        </is>
      </c>
      <c r="G268" t="inlineStr">
        <is>
          <t>تهران</t>
        </is>
      </c>
      <c r="H268" t="inlineStr">
        <is>
          <t>عاشقانه</t>
        </is>
      </c>
      <c r="I268" t="inlineStr">
        <is>
          <t>بزرگسال</t>
        </is>
      </c>
      <c r="J268" t="inlineStr"/>
      <c r="K268" t="inlineStr">
        <is>
          <t>علی فتحعلی</t>
        </is>
      </c>
      <c r="L268" t="inlineStr">
        <is>
          <t>فرهاد نقدعلی</t>
        </is>
      </c>
      <c r="M268" t="n">
        <v>4.1</v>
      </c>
      <c r="N268" t="n">
        <v>34</v>
      </c>
      <c r="O268" t="inlineStr">
        <is>
          <t>علیرضا ناصحی، حسین میرزاییان، جمشید حسینی، حسین شفیعی، امیررضا کوشانی، مهری پرهیزکار، نگار مقدسی، رویا شیخی</t>
        </is>
      </c>
    </row>
    <row r="269">
      <c r="A269">
        <f>HYPERLINK("https://www.tiwall.com//p/monodramzananeh2","مونودرام های زنانه")</f>
        <v/>
      </c>
      <c r="B269" t="n">
        <v>100</v>
      </c>
      <c r="C269" t="inlineStr">
        <is>
          <t>عمارت ارغوان - سالن دو</t>
        </is>
      </c>
      <c r="D269" t="inlineStr">
        <is>
          <t>18:00:00</t>
        </is>
      </c>
      <c r="E269" t="inlineStr">
        <is>
          <t>01:00:00</t>
        </is>
      </c>
      <c r="F269" t="inlineStr">
        <is>
          <t>1402-04-01</t>
        </is>
      </c>
      <c r="G269" t="inlineStr">
        <is>
          <t>تهران</t>
        </is>
      </c>
      <c r="H269" t="inlineStr">
        <is>
          <t>نامعلوم</t>
        </is>
      </c>
      <c r="I269" t="inlineStr">
        <is>
          <t>بزرگسال</t>
        </is>
      </c>
      <c r="J269" t="inlineStr"/>
      <c r="K269" t="inlineStr">
        <is>
          <t>میلاد سلیمانلو</t>
        </is>
      </c>
      <c r="L269" t="inlineStr">
        <is>
          <t>مهشید حسینیان</t>
        </is>
      </c>
      <c r="M269" t="n">
        <v>0</v>
      </c>
      <c r="N269" t="n">
        <v>0</v>
      </c>
      <c r="O269" t="inlineStr">
        <is>
          <t>آفاق زردشتی، بهناز حیدری، یگانه مرادی، پارمیدا مسیبی، مریم عضو امینیان، علی نیکیار، مهسا جمشیدی</t>
        </is>
      </c>
    </row>
    <row r="270">
      <c r="A270">
        <f>HYPERLINK("https://www.tiwall.com//p/black.light3","سرزمین بلک لایت")</f>
        <v/>
      </c>
      <c r="B270" t="n">
        <v>300</v>
      </c>
      <c r="C270" t="inlineStr">
        <is>
          <t>فرهنگسرای نیاوران - سالن خلیج فارس</t>
        </is>
      </c>
      <c r="D270" t="inlineStr">
        <is>
          <t>21:00:00</t>
        </is>
      </c>
      <c r="E270" t="inlineStr">
        <is>
          <t>01:30:00</t>
        </is>
      </c>
      <c r="F270" t="inlineStr">
        <is>
          <t>1402-04-23</t>
        </is>
      </c>
      <c r="G270" t="inlineStr">
        <is>
          <t>تهران</t>
        </is>
      </c>
      <c r="H270" t="inlineStr">
        <is>
          <t>سورئال, درام</t>
        </is>
      </c>
      <c r="I270" t="inlineStr">
        <is>
          <t>بزرگسال</t>
        </is>
      </c>
      <c r="J270" t="inlineStr">
        <is>
          <t>خانوادگی, بزرگسال, فیزیکال, حرکات موزون</t>
        </is>
      </c>
      <c r="K270" t="inlineStr">
        <is>
          <t>حمید عالی مقدم</t>
        </is>
      </c>
      <c r="L270" t="inlineStr">
        <is>
          <t>حمید عالی مقدم</t>
        </is>
      </c>
      <c r="M270" t="n">
        <v>0</v>
      </c>
      <c r="N270" t="n">
        <v>0</v>
      </c>
      <c r="O270" t="inlineStr">
        <is>
          <t>اسما حسینی، امیر فرمانده، علیرضا اسماعیلی، علیرضا تکلو، عرشیا عبداله زاده، مصطفی وحدت، یاسین اسدی، محمد شادرویی، رحمان عباسپور، کیوان لسان، محمد ایزانلو، مانی حبیب زاده، منصور کرکه ابادی، حمید عالی مقدم</t>
        </is>
      </c>
    </row>
    <row r="271">
      <c r="A271">
        <f>HYPERLINK("https://www.tiwall.com//p/esm8","اِسم")</f>
        <v/>
      </c>
      <c r="B271" t="n">
        <v>90</v>
      </c>
      <c r="C271" t="inlineStr">
        <is>
          <t>فرهنگسرای نیاوران - سالن گوشه</t>
        </is>
      </c>
      <c r="D271" t="inlineStr">
        <is>
          <t>20:00:00</t>
        </is>
      </c>
      <c r="E271" t="inlineStr">
        <is>
          <t>01:30:00</t>
        </is>
      </c>
      <c r="F271" t="inlineStr">
        <is>
          <t>1402-04-09</t>
        </is>
      </c>
      <c r="G271" t="inlineStr">
        <is>
          <t>تهران</t>
        </is>
      </c>
      <c r="H271" t="inlineStr">
        <is>
          <t>درام, کمدی</t>
        </is>
      </c>
      <c r="I271" t="inlineStr">
        <is>
          <t>بزرگسال</t>
        </is>
      </c>
      <c r="J271" t="inlineStr">
        <is>
          <t>بزرگسال</t>
        </is>
      </c>
      <c r="K271" t="inlineStr">
        <is>
          <t>بهزاد ترابی</t>
        </is>
      </c>
      <c r="L271" t="inlineStr">
        <is>
          <t>ماتیو دلاپورت، الکساندر دولاپتولیر</t>
        </is>
      </c>
      <c r="M271" t="n">
        <v>4.4</v>
      </c>
      <c r="N271" t="n">
        <v>13</v>
      </c>
      <c r="O271" t="inlineStr">
        <is>
          <t>(به ترتیب ورود) دانیال شهریاری، المیرا ربیعی، فرزاد آیتی، فرهاد ندایی، زهرا حاج حسن</t>
        </is>
      </c>
    </row>
    <row r="272">
      <c r="A272">
        <f>HYPERLINK("https://www.tiwall.com//p/albate3","البته")</f>
        <v/>
      </c>
      <c r="B272" t="n">
        <v>70</v>
      </c>
      <c r="C272" t="inlineStr">
        <is>
          <t>تماشاخانه آژمان (سالن شماره ۱ - ارائه)</t>
        </is>
      </c>
      <c r="D272" t="inlineStr">
        <is>
          <t>18:30:00</t>
        </is>
      </c>
      <c r="E272" t="inlineStr">
        <is>
          <t>00:40:00</t>
        </is>
      </c>
      <c r="F272" t="inlineStr">
        <is>
          <t>1402-02-09</t>
        </is>
      </c>
      <c r="G272" t="inlineStr">
        <is>
          <t>تهران</t>
        </is>
      </c>
      <c r="H272" t="inlineStr">
        <is>
          <t>نامعلوم</t>
        </is>
      </c>
      <c r="I272" t="inlineStr">
        <is>
          <t>بزرگسال</t>
        </is>
      </c>
      <c r="J272" t="inlineStr">
        <is>
          <t>اپیزودیک, دانشجویی, صحنهای</t>
        </is>
      </c>
      <c r="K272" t="inlineStr">
        <is>
          <t>پاشا ابراهیمی</t>
        </is>
      </c>
      <c r="L272" t="inlineStr">
        <is>
          <t>دیوید آیوز</t>
        </is>
      </c>
      <c r="M272" t="n">
        <v>0</v>
      </c>
      <c r="N272" t="n">
        <v>0</v>
      </c>
      <c r="O272" t="inlineStr">
        <is>
          <t>کیمیا اکبری، جلال احمدپور، پاشا ابراهیمی</t>
        </is>
      </c>
    </row>
    <row r="273">
      <c r="A273">
        <f>HYPERLINK("https://www.tiwall.com//p/teroma3","تروما")</f>
        <v/>
      </c>
      <c r="B273" t="n">
        <v>100</v>
      </c>
      <c r="C273" t="inlineStr">
        <is>
          <t>عمارت ارغوان - سالن دو</t>
        </is>
      </c>
      <c r="D273" t="inlineStr">
        <is>
          <t>21:00:00</t>
        </is>
      </c>
      <c r="E273" t="inlineStr">
        <is>
          <t>00:50:00</t>
        </is>
      </c>
      <c r="F273" t="inlineStr">
        <is>
          <t>1402-05-27</t>
        </is>
      </c>
      <c r="G273" t="inlineStr">
        <is>
          <t>تهران</t>
        </is>
      </c>
      <c r="H273" t="inlineStr">
        <is>
          <t>درام</t>
        </is>
      </c>
      <c r="I273" t="inlineStr">
        <is>
          <t>بزرگسال</t>
        </is>
      </c>
      <c r="J273" t="inlineStr">
        <is>
          <t>بزرگسال</t>
        </is>
      </c>
      <c r="K273" t="inlineStr">
        <is>
          <t>کیمیا کرمانیان</t>
        </is>
      </c>
      <c r="L273" t="inlineStr">
        <is>
          <t>کیمیا کرمانیان</t>
        </is>
      </c>
      <c r="M273" t="n">
        <v>0</v>
      </c>
      <c r="N273" t="n">
        <v>0</v>
      </c>
      <c r="O273" t="inlineStr">
        <is>
          <t>نیما مظاهری، یوسف محوی، حسین قاسمی معبود، کیمیا کرمانیان</t>
        </is>
      </c>
    </row>
    <row r="274">
      <c r="A274">
        <f>HYPERLINK("https://www.tiwall.com//p/molaghatbano5","ملاقات بانوی سالخورده")</f>
        <v/>
      </c>
      <c r="B274" t="n">
        <v>100</v>
      </c>
      <c r="C274" t="inlineStr">
        <is>
          <t>تماشاخانه اهورا - سالن رزا</t>
        </is>
      </c>
      <c r="D274" t="inlineStr">
        <is>
          <t>20:00:00</t>
        </is>
      </c>
      <c r="E274" t="inlineStr">
        <is>
          <t>01:20:00</t>
        </is>
      </c>
      <c r="F274" t="inlineStr">
        <is>
          <t>1402-04-23</t>
        </is>
      </c>
      <c r="G274" t="inlineStr">
        <is>
          <t>تهران</t>
        </is>
      </c>
      <c r="H274" t="inlineStr">
        <is>
          <t>نامعلوم</t>
        </is>
      </c>
      <c r="I274" t="inlineStr">
        <is>
          <t>بزرگسال</t>
        </is>
      </c>
      <c r="J274" t="inlineStr">
        <is>
          <t>بزرگسال, سیاسی, حرکات موزون, خانوادگی</t>
        </is>
      </c>
      <c r="K274" t="inlineStr">
        <is>
          <t>نادر نادرپور</t>
        </is>
      </c>
      <c r="L274" t="inlineStr">
        <is>
          <t>فردریش دورنمات</t>
        </is>
      </c>
      <c r="M274" t="n">
        <v>3.6</v>
      </c>
      <c r="N274" t="n">
        <v>45</v>
      </c>
      <c r="O274" t="inlineStr">
        <is>
          <t>آرام نیک بین، نادر نادرپور، حسین کرمی، الهه اصغری، آذین باقریان، حامد سوری، سمانه شعاعی، نگین وکیلی، تیما قاسمیان، محمدرضا فرهمند تبار، امیرحسین اسکندری، محمدرضا ابراهیمی، حسام قانونی، گندم ابراهیمی، عارفه حبیب زاده، سوفیا امانی، زینب جورسرائی، مهلا حسینی، سارا رحمان پور، پگاه امیرآبادی، یلدا علوی، پرنیا گنجی، لیدا معتمد، حدیث قاسمی، حمید عباسی، عرفان سررشته دار، شعله حاتمی، محمدجواد عارف اصیل، علیرضا علی یاری</t>
        </is>
      </c>
    </row>
    <row r="275">
      <c r="A275">
        <f>HYPERLINK("https://www.tiwall.com//p/mardomankhashmgin","مردمان خشمگین")</f>
        <v/>
      </c>
      <c r="B275" t="n">
        <v>100</v>
      </c>
      <c r="C275" t="inlineStr">
        <is>
          <t>تئاترشهر - سالن چهارسو</t>
        </is>
      </c>
      <c r="D275" t="inlineStr">
        <is>
          <t>20:30:00</t>
        </is>
      </c>
      <c r="E275" t="inlineStr">
        <is>
          <t>01:30:00</t>
        </is>
      </c>
      <c r="F275" t="inlineStr">
        <is>
          <t>1402-02-29</t>
        </is>
      </c>
      <c r="G275" t="inlineStr">
        <is>
          <t>تهران</t>
        </is>
      </c>
      <c r="H275" t="inlineStr">
        <is>
          <t>درام, تلفیقی</t>
        </is>
      </c>
      <c r="I275" t="inlineStr">
        <is>
          <t>بزرگسال</t>
        </is>
      </c>
      <c r="J275" t="inlineStr"/>
      <c r="K275" t="inlineStr">
        <is>
          <t>ایرج افشاری اصل</t>
        </is>
      </c>
      <c r="L275" t="inlineStr">
        <is>
          <t>رجینالد رُز</t>
        </is>
      </c>
      <c r="M275" t="n">
        <v>4.3</v>
      </c>
      <c r="N275" t="n">
        <v>36</v>
      </c>
      <c r="O275" t="inlineStr">
        <is>
          <t>علیرضا جلالیتبار، آرزو افشار، بهرام سروری نژاد، محسن افشار، سیاوش جامع، زری کریمی، کاظم برزگر، امیر عدل پرور، امیر موسوی، علی نکته سنج، سمیرا سهرابی، سینا صبحی، ایلیار افشاری اصل، پارمیدا افشار</t>
        </is>
      </c>
    </row>
    <row r="276">
      <c r="A276">
        <f>HYPERLINK("https://www.tiwall.com//p/chekhvte2","چخفته")</f>
        <v/>
      </c>
      <c r="B276" t="n">
        <v>110</v>
      </c>
      <c r="C276" t="inlineStr">
        <is>
          <t>تئاترشهر - سالن سایه</t>
        </is>
      </c>
      <c r="D276" t="inlineStr">
        <is>
          <t>20:15:00</t>
        </is>
      </c>
      <c r="E276" t="inlineStr">
        <is>
          <t>01:10:00</t>
        </is>
      </c>
      <c r="F276" t="inlineStr">
        <is>
          <t>1402-05-13</t>
        </is>
      </c>
      <c r="G276" t="inlineStr">
        <is>
          <t>تهران</t>
        </is>
      </c>
      <c r="H276" t="inlineStr">
        <is>
          <t>درام, فانتزی</t>
        </is>
      </c>
      <c r="I276" t="inlineStr">
        <is>
          <t>بزرگسال</t>
        </is>
      </c>
      <c r="J276" t="inlineStr"/>
      <c r="K276" t="inlineStr">
        <is>
          <t>اشکان پیر دل زنده</t>
        </is>
      </c>
      <c r="L276" t="inlineStr">
        <is>
          <t>فرزانه محمدحسین</t>
        </is>
      </c>
      <c r="M276" t="n">
        <v>5</v>
      </c>
      <c r="N276" t="n">
        <v>7</v>
      </c>
      <c r="O276" t="inlineStr">
        <is>
          <t>رومینا فرمانی، فرزانه محمدحسین، یگانه منصوری، سارا زارعی، امیرحسین فروتن، سارا عزیزی، کیارش زرین، سیاوش کریما، محمدعلی الحمد، محمدعلی براتی</t>
        </is>
      </c>
    </row>
    <row r="277">
      <c r="A277">
        <f>HYPERLINK("https://www.tiwall.com//p/ghadamaval","قدم اول")</f>
        <v/>
      </c>
      <c r="B277" t="n">
        <v>80</v>
      </c>
      <c r="C277" t="inlineStr">
        <is>
          <t>تماشاخانه آژمان (سالن شماره ۱ - ارائه)</t>
        </is>
      </c>
      <c r="D277" t="inlineStr">
        <is>
          <t>19:30:00</t>
        </is>
      </c>
      <c r="E277" t="inlineStr">
        <is>
          <t>01:10:00</t>
        </is>
      </c>
      <c r="F277" t="inlineStr">
        <is>
          <t>1402-04-30</t>
        </is>
      </c>
      <c r="G277" t="inlineStr">
        <is>
          <t>تهران</t>
        </is>
      </c>
      <c r="H277" t="inlineStr">
        <is>
          <t>کمدی, کلاسیک</t>
        </is>
      </c>
      <c r="I277" t="inlineStr">
        <is>
          <t>بزرگسال</t>
        </is>
      </c>
      <c r="J277" t="inlineStr">
        <is>
          <t>خانوادگی, بزرگسال</t>
        </is>
      </c>
      <c r="K277" t="inlineStr">
        <is>
          <t>موسی الرضا (شهروز) مازندرانی</t>
        </is>
      </c>
      <c r="L277" t="inlineStr">
        <is>
          <t>اوژن لابیش</t>
        </is>
      </c>
      <c r="M277" t="n">
        <v>4.5</v>
      </c>
      <c r="N277" t="n">
        <v>17</v>
      </c>
      <c r="O277" t="inlineStr">
        <is>
          <t>شهروز مازندرانی، پوریا خوشبین، صدف روزبهانی، آرزو خرسند، محمد بهدانی، ارسلان دوپیکر، نگین نظری، آرمین خزائلی، آیلار عربگری، ماندانا طولایی، آیناز فتحی، ساجده قائمی فرد، رضوان محمودی</t>
        </is>
      </c>
    </row>
    <row r="278">
      <c r="A278">
        <f>HYPERLINK("https://www.tiwall.com//p/sheshsadvapanjahvahaft","۶۵۷")</f>
        <v/>
      </c>
      <c r="B278" t="n">
        <v>220</v>
      </c>
      <c r="C278" t="inlineStr">
        <is>
          <t>ایرانشهر - سالن استاد سمندریان</t>
        </is>
      </c>
      <c r="D278" t="inlineStr">
        <is>
          <t>19:00:00</t>
        </is>
      </c>
      <c r="E278" t="inlineStr">
        <is>
          <t>01:20:00</t>
        </is>
      </c>
      <c r="F278" t="inlineStr">
        <is>
          <t>1402-04-09</t>
        </is>
      </c>
      <c r="G278" t="inlineStr">
        <is>
          <t>تهران</t>
        </is>
      </c>
      <c r="H278" t="inlineStr">
        <is>
          <t>تلفیقی</t>
        </is>
      </c>
      <c r="I278" t="inlineStr">
        <is>
          <t>بزرگسال</t>
        </is>
      </c>
      <c r="J278" t="inlineStr">
        <is>
          <t>بزرگسال, تئاتر مشارکتی, خانوادگی, صحنهای, سیاسی, دانشجویی</t>
        </is>
      </c>
      <c r="K278" t="inlineStr">
        <is>
          <t>شهرام گیلآبادی</t>
        </is>
      </c>
      <c r="L278" t="inlineStr">
        <is>
          <t>شهرام گیلآبادی، محمد چرمشیر</t>
        </is>
      </c>
      <c r="M278" t="n">
        <v>3.8</v>
      </c>
      <c r="N278" t="n">
        <v>132</v>
      </c>
      <c r="O278" t="inlineStr">
        <is>
          <t>سیما تیرانداز، امیر عظیمی، حمیدرضا ترکاشوند، 
(بازیگران مواجه) فرانک جواهری، طاها بسطامی، هلیا عمرانی، سحر رضاقلی، سینا صفری، محمدمهدی قاسمی، محمد سنجری، محمدحسین ابراهیمی، سیدمهدی علوی، محمدرضا سبحانی نسب، محمدمهدی غفاری، ایمان همایی منش، حسین شیدایی، امیرحسین دین پرور، مهدیه سادات حسینی</t>
        </is>
      </c>
    </row>
    <row r="279">
      <c r="A279">
        <f>HYPERLINK("https://www.tiwall.com//p/cholagheainishman9","چلاق آینیشمان")</f>
        <v/>
      </c>
      <c r="B279" t="n">
        <v>80</v>
      </c>
      <c r="C279" t="inlineStr">
        <is>
          <t>تماشاخانه اهورا</t>
        </is>
      </c>
      <c r="D279" t="inlineStr">
        <is>
          <t>21:00:00</t>
        </is>
      </c>
      <c r="E279" t="inlineStr">
        <is>
          <t>01:20:00</t>
        </is>
      </c>
      <c r="F279" t="inlineStr">
        <is>
          <t>1402-03-12</t>
        </is>
      </c>
      <c r="G279" t="inlineStr">
        <is>
          <t>تهران</t>
        </is>
      </c>
      <c r="H279" t="inlineStr">
        <is>
          <t>کمدی</t>
        </is>
      </c>
      <c r="I279" t="inlineStr">
        <is>
          <t>بزرگسال</t>
        </is>
      </c>
      <c r="J279" t="inlineStr">
        <is>
          <t>بزرگسال</t>
        </is>
      </c>
      <c r="K279" t="inlineStr">
        <is>
          <t>میلاد افشارمهر</t>
        </is>
      </c>
      <c r="L279" t="inlineStr">
        <is>
          <t>مارتین مک دونا</t>
        </is>
      </c>
      <c r="M279" t="n">
        <v>0</v>
      </c>
      <c r="N279" t="n">
        <v>0</v>
      </c>
      <c r="O279" t="inlineStr">
        <is>
          <t>آیدا ناطقی، زهرا مدبر، فواد امینی نیا، مالک خادمی، محمد وثوقی، مهسا چیذری، علیرضا امانی، سیده دیانا جاوید موسوی، میثم عزیزی شربیانی</t>
        </is>
      </c>
    </row>
    <row r="280">
      <c r="A280">
        <f>HYPERLINK("https://www.tiwall.com//p/mazhakehsiah2","مضحکه سیاه")</f>
        <v/>
      </c>
      <c r="B280" t="n">
        <v>80</v>
      </c>
      <c r="C280" t="inlineStr">
        <is>
          <t>مجتمع فرهنگی و هنری ارومیه - تالار شمس</t>
        </is>
      </c>
      <c r="D280" t="inlineStr">
        <is>
          <t>19:00:00</t>
        </is>
      </c>
      <c r="E280" t="inlineStr">
        <is>
          <t>01:20:00</t>
        </is>
      </c>
      <c r="F280" t="inlineStr">
        <is>
          <t>1402-04-09</t>
        </is>
      </c>
      <c r="G280" t="inlineStr">
        <is>
          <t>ارومیه</t>
        </is>
      </c>
      <c r="H280" t="inlineStr">
        <is>
          <t>نامعلوم</t>
        </is>
      </c>
      <c r="I280" t="inlineStr">
        <is>
          <t>بزرگسال</t>
        </is>
      </c>
      <c r="J280" t="inlineStr">
        <is>
          <t>خانوادگی</t>
        </is>
      </c>
      <c r="K280" t="inlineStr">
        <is>
          <t>مرتضی نورپور، پریسا کاظمی</t>
        </is>
      </c>
      <c r="L280" t="inlineStr">
        <is>
          <t>مهدی ملکی</t>
        </is>
      </c>
      <c r="M280" t="n">
        <v>0</v>
      </c>
      <c r="N280" t="n">
        <v>0</v>
      </c>
      <c r="O280" t="inlineStr">
        <is>
          <t>(به ترتیب ورود به صحنه) مریم افشاری، مرتضی نورپور، جواد ابوطالبی، پریسا کاظمی، محمد کاظمی، مهدی امیر ارسلانی، عطا مددی، علی سلمانی، رزیتاپورحسن، زاهد فیضی</t>
        </is>
      </c>
    </row>
    <row r="281">
      <c r="A281">
        <f>HYPERLINK("https://www.tiwall.com//p/motasaviosaghei5","متساوی الساقین")</f>
        <v/>
      </c>
      <c r="B281" t="n">
        <v>100</v>
      </c>
      <c r="C281" t="inlineStr">
        <is>
          <t>عمارت نوفللوشاتو</t>
        </is>
      </c>
      <c r="D281" t="inlineStr">
        <is>
          <t>19:30:00</t>
        </is>
      </c>
      <c r="E281" t="inlineStr">
        <is>
          <t>01:00:00</t>
        </is>
      </c>
      <c r="F281" t="inlineStr">
        <is>
          <t>1402-05-13</t>
        </is>
      </c>
      <c r="G281" t="inlineStr">
        <is>
          <t>تهران</t>
        </is>
      </c>
      <c r="H281" t="inlineStr">
        <is>
          <t>نامعلوم</t>
        </is>
      </c>
      <c r="I281" t="inlineStr">
        <is>
          <t>بزرگسال</t>
        </is>
      </c>
      <c r="J281" t="inlineStr">
        <is>
          <t>خانوادگی, بزرگسال</t>
        </is>
      </c>
      <c r="K281" t="inlineStr">
        <is>
          <t>فضل اله عمرانی، پژمان برزگر</t>
        </is>
      </c>
      <c r="L281" t="inlineStr">
        <is>
          <t>عمادالدین رجبلو</t>
        </is>
      </c>
      <c r="M281" t="n">
        <v>0</v>
      </c>
      <c r="N281" t="n">
        <v>0</v>
      </c>
      <c r="O281" t="inlineStr">
        <is>
          <t>تینا بخشی، ویدا آرایی، سارا سیبی، یگانه شمس آبادی، محدثه بالازاده، درسا کتال، ساقی صابریان، فاطمه رحمتی</t>
        </is>
      </c>
    </row>
    <row r="282">
      <c r="A282">
        <f>HYPERLINK("https://www.tiwall.com//p/dalo","دالو")</f>
        <v/>
      </c>
      <c r="B282" t="n">
        <v>100</v>
      </c>
      <c r="C282" t="inlineStr">
        <is>
          <t>تماشاخانه ملک</t>
        </is>
      </c>
      <c r="D282" t="inlineStr">
        <is>
          <t>21:00:00</t>
        </is>
      </c>
      <c r="E282" t="inlineStr">
        <is>
          <t>01:00:00</t>
        </is>
      </c>
      <c r="F282" t="inlineStr">
        <is>
          <t>1402-01-25</t>
        </is>
      </c>
      <c r="G282" t="inlineStr">
        <is>
          <t>تهران</t>
        </is>
      </c>
      <c r="H282" t="inlineStr">
        <is>
          <t>رئالیسم جادویی, درام</t>
        </is>
      </c>
      <c r="I282" t="inlineStr">
        <is>
          <t>بزرگسال</t>
        </is>
      </c>
      <c r="J282" t="inlineStr">
        <is>
          <t>خیریه</t>
        </is>
      </c>
      <c r="K282" t="inlineStr">
        <is>
          <t>امیرمحمد مهاجری</t>
        </is>
      </c>
      <c r="L282" t="inlineStr">
        <is>
          <t>امیرمحمد مهاجری</t>
        </is>
      </c>
      <c r="M282" t="n">
        <v>0</v>
      </c>
      <c r="N282" t="n">
        <v>0</v>
      </c>
      <c r="O282" t="inlineStr">
        <is>
          <t>امیرمحمد مهاجری، هانیه جمالی، حمید حسامی</t>
        </is>
      </c>
    </row>
    <row r="283">
      <c r="A283">
        <f>HYPERLINK("https://www.tiwall.com//p/shabeh.mahtabi.neda","شب مهتابی ندا")</f>
        <v/>
      </c>
      <c r="B283" t="n">
        <v>30</v>
      </c>
      <c r="C283" t="inlineStr">
        <is>
          <t>آمفی تئاتر فرهنگسرای کوثر - دماوند</t>
        </is>
      </c>
      <c r="D283" t="inlineStr">
        <is>
          <t>17:00:00</t>
        </is>
      </c>
      <c r="E283" t="inlineStr">
        <is>
          <t>01:00:00</t>
        </is>
      </c>
      <c r="F283" t="inlineStr">
        <is>
          <t>1402-03-02</t>
        </is>
      </c>
      <c r="G283" t="inlineStr">
        <is>
          <t>دماوند</t>
        </is>
      </c>
      <c r="H283" t="inlineStr">
        <is>
          <t>نامعلوم</t>
        </is>
      </c>
      <c r="I283" t="inlineStr">
        <is>
          <t>بزرگسال</t>
        </is>
      </c>
      <c r="J283" t="inlineStr"/>
      <c r="K283" t="inlineStr">
        <is>
          <t>حمیدرضارحیم متولی</t>
        </is>
      </c>
      <c r="L283" t="inlineStr">
        <is>
          <t>حمیدرضارحیم متولی</t>
        </is>
      </c>
      <c r="M283" t="n">
        <v>0</v>
      </c>
      <c r="N283" t="n">
        <v>0</v>
      </c>
      <c r="O283" t="inlineStr">
        <is>
          <t>علی نورمحمدی، عارفه حسین اهرانی</t>
        </is>
      </c>
    </row>
    <row r="284">
      <c r="A284">
        <f>HYPERLINK("https://www.tiwall.com//p/gourekhar","گورخر")</f>
        <v/>
      </c>
      <c r="B284" t="n">
        <v>70</v>
      </c>
      <c r="C284" t="inlineStr">
        <is>
          <t>پلاتو تجربه - کرمانشاه</t>
        </is>
      </c>
      <c r="D284" t="inlineStr">
        <is>
          <t>18:00:00</t>
        </is>
      </c>
      <c r="E284" t="inlineStr">
        <is>
          <t>01:00:00</t>
        </is>
      </c>
      <c r="F284" t="inlineStr">
        <is>
          <t>1402-04-25</t>
        </is>
      </c>
      <c r="G284" t="inlineStr">
        <is>
          <t>کرمانشاه</t>
        </is>
      </c>
      <c r="H284" t="inlineStr">
        <is>
          <t>نامعلوم</t>
        </is>
      </c>
      <c r="I284" t="inlineStr">
        <is>
          <t>بزرگسال</t>
        </is>
      </c>
      <c r="J284" t="inlineStr"/>
      <c r="K284" t="inlineStr">
        <is>
          <t>محمد سعید فرازمند</t>
        </is>
      </c>
      <c r="L284" t="inlineStr">
        <is>
          <t>یوسف میرزایی</t>
        </is>
      </c>
      <c r="M284" t="n">
        <v>0</v>
      </c>
      <c r="N284" t="n">
        <v>0</v>
      </c>
      <c r="O284" t="inlineStr">
        <is>
          <t>محمد سعید فرازمند، بیژن رضایی، سعید امیری فرد، حمید قادری</t>
        </is>
      </c>
    </row>
    <row r="285">
      <c r="A285">
        <f>HYPERLINK("https://www.tiwall.com//p/rahaie3","رهایی")</f>
        <v/>
      </c>
      <c r="B285" t="n">
        <v>150</v>
      </c>
      <c r="C285" t="inlineStr">
        <is>
          <t>مرکز گسترش فرهنگ و هنر نقاره خانه</t>
        </is>
      </c>
      <c r="D285" t="inlineStr">
        <is>
          <t>19:45:00</t>
        </is>
      </c>
      <c r="E285" t="inlineStr">
        <is>
          <t>01:15:00</t>
        </is>
      </c>
      <c r="F285" t="inlineStr">
        <is>
          <t>1402-01-31</t>
        </is>
      </c>
      <c r="G285" t="inlineStr">
        <is>
          <t>تهران</t>
        </is>
      </c>
      <c r="H285" t="inlineStr">
        <is>
          <t>درام</t>
        </is>
      </c>
      <c r="I285" t="inlineStr">
        <is>
          <t>بزرگسال</t>
        </is>
      </c>
      <c r="J285" t="inlineStr">
        <is>
          <t>کاربردی, خانوادگی, بزرگسال, تئاتر مشارکتی, پداگوژی</t>
        </is>
      </c>
      <c r="K285" t="inlineStr">
        <is>
          <t>میلاد جباری مولانا</t>
        </is>
      </c>
      <c r="L285" t="inlineStr">
        <is>
          <t>میلاد جباری مولانا</t>
        </is>
      </c>
      <c r="M285" t="n">
        <v>4</v>
      </c>
      <c r="N285" t="n">
        <v>11</v>
      </c>
      <c r="O285" t="inlineStr">
        <is>
          <t>مسعود طیبی، مسعود نیازی، روشنک رضایی مهر، بهار گل آور، پارسا پیراسته</t>
        </is>
      </c>
    </row>
    <row r="286">
      <c r="A286">
        <f>HYPERLINK("https://www.tiwall.com//p/ensan.modern2","سه روایت چند وجهی از انثان مدرن، پسامدرن یا پیشامدرن(روایت دوم)")</f>
        <v/>
      </c>
      <c r="B286" t="n">
        <v>60</v>
      </c>
      <c r="C286" t="inlineStr">
        <is>
          <t>کانون پرورش فکری کودکان و نوجوانان - رفسنجان</t>
        </is>
      </c>
      <c r="D286" t="inlineStr">
        <is>
          <t>20:30:00</t>
        </is>
      </c>
      <c r="E286" t="inlineStr">
        <is>
          <t>00:45:00</t>
        </is>
      </c>
      <c r="F286" t="inlineStr">
        <is>
          <t>1402-04-23</t>
        </is>
      </c>
      <c r="G286" t="inlineStr">
        <is>
          <t>رفسنجان</t>
        </is>
      </c>
      <c r="H286" t="inlineStr">
        <is>
          <t>نامعلوم</t>
        </is>
      </c>
      <c r="I286" t="inlineStr">
        <is>
          <t>بزرگسال</t>
        </is>
      </c>
      <c r="J286" t="inlineStr"/>
      <c r="K286" t="inlineStr">
        <is>
          <t>سیدحمید سجادی</t>
        </is>
      </c>
      <c r="L286" t="inlineStr">
        <is>
          <t>ماتیی ویسنی یک</t>
        </is>
      </c>
      <c r="M286" t="n">
        <v>0</v>
      </c>
      <c r="N286" t="n">
        <v>0</v>
      </c>
      <c r="O286" t="inlineStr">
        <is>
          <t>(به ترتیب ورود به صحنه) عسل ابوطالبی، رضا مطلبی، حمیدرضا عزیزی، فاطمه مومنی</t>
        </is>
      </c>
    </row>
    <row r="287">
      <c r="A287">
        <f>HYPERLINK("https://www.tiwall.com//p/mezon3","مزون")</f>
        <v/>
      </c>
      <c r="B287" t="n">
        <v>60</v>
      </c>
      <c r="C287" t="inlineStr">
        <is>
          <t>حوزه هنری - تماشاخانه ماه</t>
        </is>
      </c>
      <c r="D287" t="inlineStr">
        <is>
          <t>18:30:00</t>
        </is>
      </c>
      <c r="E287" t="inlineStr">
        <is>
          <t>01:00:00</t>
        </is>
      </c>
      <c r="F287" t="inlineStr">
        <is>
          <t>1402-03-19</t>
        </is>
      </c>
      <c r="G287" t="inlineStr">
        <is>
          <t>تهران</t>
        </is>
      </c>
      <c r="H287" t="inlineStr">
        <is>
          <t>سورئال, عاشقانه</t>
        </is>
      </c>
      <c r="I287" t="inlineStr">
        <is>
          <t>بزرگسال</t>
        </is>
      </c>
      <c r="J287" t="inlineStr"/>
      <c r="K287" t="inlineStr">
        <is>
          <t>بیژن مرادی</t>
        </is>
      </c>
      <c r="L287" t="inlineStr">
        <is>
          <t>اصغر گروسی</t>
        </is>
      </c>
      <c r="M287" t="n">
        <v>0</v>
      </c>
      <c r="N287" t="n">
        <v>0</v>
      </c>
      <c r="O287" t="inlineStr">
        <is>
          <t>مریم السادات موسوی، بیژن مرادی</t>
        </is>
      </c>
    </row>
    <row r="288">
      <c r="A288">
        <f>HYPERLINK("https://www.tiwall.com//p/youghvaparvaneh","پروانه و یوغ")</f>
        <v/>
      </c>
      <c r="B288" t="n">
        <v>100</v>
      </c>
      <c r="C288" t="inlineStr">
        <is>
          <t>تئاترشهر - سالن سایه</t>
        </is>
      </c>
      <c r="D288" t="inlineStr">
        <is>
          <t>20:30:00</t>
        </is>
      </c>
      <c r="E288" t="inlineStr">
        <is>
          <t>01:00:00</t>
        </is>
      </c>
      <c r="F288" t="inlineStr">
        <is>
          <t>1402-04-02</t>
        </is>
      </c>
      <c r="G288" t="inlineStr">
        <is>
          <t>تهران</t>
        </is>
      </c>
      <c r="H288" t="inlineStr">
        <is>
          <t>سورئال</t>
        </is>
      </c>
      <c r="I288" t="inlineStr">
        <is>
          <t>بزرگسال</t>
        </is>
      </c>
      <c r="J288" t="inlineStr">
        <is>
          <t>بزرگسال</t>
        </is>
      </c>
      <c r="K288" t="inlineStr">
        <is>
          <t>امیرمحمد شهنی دشتگلی</t>
        </is>
      </c>
      <c r="L288" t="inlineStr">
        <is>
          <t>محمد چرمشیر</t>
        </is>
      </c>
      <c r="M288" t="n">
        <v>3</v>
      </c>
      <c r="N288" t="n">
        <v>16</v>
      </c>
      <c r="O288" t="inlineStr">
        <is>
          <t>امیرحسین سرداریان، یاشار بیک زاده، مهتاب وجدانی، مریم کیا، البرز احمدخانی، دریا سادات رضوی زاده، غزل حسن زاده، مهتاب عسکری</t>
        </is>
      </c>
    </row>
    <row r="289">
      <c r="A289">
        <f>HYPERLINK("https://www.tiwall.com//p/farmandeyeh.meydan","فرمانده میدان")</f>
        <v/>
      </c>
      <c r="B289" t="n">
        <v>25</v>
      </c>
      <c r="C289" t="inlineStr">
        <is>
          <t>سالن وحدت - آزادشهر</t>
        </is>
      </c>
      <c r="D289" t="inlineStr">
        <is>
          <t>22:00:00</t>
        </is>
      </c>
      <c r="E289" t="inlineStr">
        <is>
          <t>01:15:00</t>
        </is>
      </c>
      <c r="F289" t="inlineStr">
        <is>
          <t>1402-01-20</t>
        </is>
      </c>
      <c r="G289" t="inlineStr">
        <is>
          <t>آزادشهر</t>
        </is>
      </c>
      <c r="H289" t="inlineStr">
        <is>
          <t>تاریخی</t>
        </is>
      </c>
      <c r="I289" t="inlineStr">
        <is>
          <t>بزرگسال</t>
        </is>
      </c>
      <c r="J289" t="inlineStr">
        <is>
          <t>خانوادگی</t>
        </is>
      </c>
      <c r="K289" t="inlineStr">
        <is>
          <t>نامعلوم</t>
        </is>
      </c>
      <c r="L289" t="inlineStr">
        <is>
          <t>نامعلوم</t>
        </is>
      </c>
      <c r="M289" t="n">
        <v>0</v>
      </c>
      <c r="N289" t="n">
        <v>0</v>
      </c>
      <c r="O289" t="inlineStr">
        <is>
          <t>نامعلوم</t>
        </is>
      </c>
    </row>
    <row r="290">
      <c r="A290">
        <f>HYPERLINK("https://www.tiwall.com//p/fararazinja","فرار از اینجا")</f>
        <v/>
      </c>
      <c r="B290" t="n">
        <v>100</v>
      </c>
      <c r="C290" t="inlineStr">
        <is>
          <t>عمارت ارغوان - سالن دو</t>
        </is>
      </c>
      <c r="D290" t="inlineStr">
        <is>
          <t>21:00:00</t>
        </is>
      </c>
      <c r="E290" t="inlineStr">
        <is>
          <t>01:00:00</t>
        </is>
      </c>
      <c r="F290" t="inlineStr">
        <is>
          <t>1402-03-12</t>
        </is>
      </c>
      <c r="G290" t="inlineStr">
        <is>
          <t>تهران</t>
        </is>
      </c>
      <c r="H290" t="inlineStr">
        <is>
          <t>تلفیقی, درام, روانشناسی, کمدی, فلسفی</t>
        </is>
      </c>
      <c r="I290" t="inlineStr">
        <is>
          <t>بزرگسال</t>
        </is>
      </c>
      <c r="J290" t="inlineStr"/>
      <c r="K290" t="inlineStr">
        <is>
          <t>کیان پرتو</t>
        </is>
      </c>
      <c r="L290" t="inlineStr">
        <is>
          <t>کیان پرتو</t>
        </is>
      </c>
      <c r="M290" t="n">
        <v>0</v>
      </c>
      <c r="N290" t="n">
        <v>0</v>
      </c>
      <c r="O290" t="inlineStr">
        <is>
          <t>محمد کللی، کیان پرتو، نیما نیک دل، محمد مهدی حیدری، سامان بیاتی</t>
        </is>
      </c>
    </row>
    <row r="291">
      <c r="A291">
        <f>HYPERLINK("https://www.tiwall.com//p/gotcha","گاچا")</f>
        <v/>
      </c>
      <c r="B291" t="n">
        <v>80</v>
      </c>
      <c r="C291" t="inlineStr">
        <is>
          <t>عمارت نوفللوشاتو</t>
        </is>
      </c>
      <c r="D291" t="inlineStr">
        <is>
          <t>18:00:00</t>
        </is>
      </c>
      <c r="E291" t="inlineStr">
        <is>
          <t>01:00:00</t>
        </is>
      </c>
      <c r="F291" t="inlineStr">
        <is>
          <t>1402-04-31</t>
        </is>
      </c>
      <c r="G291" t="inlineStr">
        <is>
          <t>تهران</t>
        </is>
      </c>
      <c r="H291" t="inlineStr">
        <is>
          <t>معمایی</t>
        </is>
      </c>
      <c r="I291" t="inlineStr">
        <is>
          <t>بزرگسال</t>
        </is>
      </c>
      <c r="J291" t="inlineStr"/>
      <c r="K291" t="inlineStr">
        <is>
          <t>حنا فرید</t>
        </is>
      </c>
      <c r="L291" t="inlineStr">
        <is>
          <t>حنا فرید</t>
        </is>
      </c>
      <c r="M291" t="n">
        <v>3.4</v>
      </c>
      <c r="N291" t="n">
        <v>5</v>
      </c>
      <c r="O291" t="inlineStr">
        <is>
          <t>میرامیرحسین سید رحیمی، مهدی صمیمی، صبا غربا، شاهین سبزی، پوریا علی محمدی، احمد فردامینی، علیرضا احمدی</t>
        </is>
      </c>
    </row>
    <row r="292">
      <c r="A292">
        <f>HYPERLINK("https://www.tiwall.com//p/shaparakkhanoum3","شاپرک خانوم")</f>
        <v/>
      </c>
      <c r="B292" t="n">
        <v>100</v>
      </c>
      <c r="C292" t="inlineStr">
        <is>
          <t>سالن بلک باکس اداره فرهنگ و ارشاد اسلامی - ساری</t>
        </is>
      </c>
      <c r="D292" t="inlineStr">
        <is>
          <t>18:00:00</t>
        </is>
      </c>
      <c r="E292" t="inlineStr">
        <is>
          <t>01:10:00</t>
        </is>
      </c>
      <c r="F292" t="inlineStr">
        <is>
          <t>1402-04-15</t>
        </is>
      </c>
      <c r="G292" t="inlineStr">
        <is>
          <t>ساری</t>
        </is>
      </c>
      <c r="H292" t="inlineStr">
        <is>
          <t>نامعلوم</t>
        </is>
      </c>
      <c r="I292" t="inlineStr">
        <is>
          <t>بزرگسال</t>
        </is>
      </c>
      <c r="J292" t="inlineStr"/>
      <c r="K292" t="inlineStr">
        <is>
          <t>امین باقری</t>
        </is>
      </c>
      <c r="L292" t="inlineStr">
        <is>
          <t>نامعلوم</t>
        </is>
      </c>
      <c r="M292" t="n">
        <v>0</v>
      </c>
      <c r="N292" t="n">
        <v>0</v>
      </c>
      <c r="O292" t="inlineStr">
        <is>
          <t>محمد مربی، رضا علیزاده، مصطفی جعفری، حسین روحی، محمدرضا مهدیان، سوده رستمی، بنیامین کاووسی، فاطمه خداپرست، مهدیس قدیری، بهنام اسماعیلی، فهام گرایلی، زینب رضایی، محنا مدانلو، نیایش بادله، سوفیا اسدی، مهدیه اسدی، نرجس ساداتی، ثنا مدانلو، تارا حسینی، شهرام یوسفی، رومینا مصلایی، امیر رضا معافی، بهار زاهدیانفر</t>
        </is>
      </c>
    </row>
    <row r="293">
      <c r="A293">
        <f>HYPERLINK("https://www.tiwall.com//p/khastegari17","خواستگاری در اصفهان")</f>
        <v/>
      </c>
      <c r="B293" t="n">
        <v>60</v>
      </c>
      <c r="C293" t="inlineStr">
        <is>
          <t>تماشاخانه حیایی</t>
        </is>
      </c>
      <c r="D293" t="inlineStr">
        <is>
          <t>19:30:00</t>
        </is>
      </c>
      <c r="E293" t="inlineStr">
        <is>
          <t>00:45:00</t>
        </is>
      </c>
      <c r="F293" t="inlineStr">
        <is>
          <t>1402-03-23</t>
        </is>
      </c>
      <c r="G293" t="inlineStr">
        <is>
          <t>تهران</t>
        </is>
      </c>
      <c r="H293" t="inlineStr">
        <is>
          <t>کمدی</t>
        </is>
      </c>
      <c r="I293" t="inlineStr">
        <is>
          <t>بزرگسال</t>
        </is>
      </c>
      <c r="J293" t="inlineStr">
        <is>
          <t>خانوادگی</t>
        </is>
      </c>
      <c r="K293" t="inlineStr">
        <is>
          <t>هادی صفاری</t>
        </is>
      </c>
      <c r="L293" t="inlineStr">
        <is>
          <t>نامعلوم</t>
        </is>
      </c>
      <c r="M293" t="n">
        <v>0</v>
      </c>
      <c r="N293" t="n">
        <v>0</v>
      </c>
      <c r="O293" t="inlineStr">
        <is>
          <t>(به ترتیب حروف الفبا) حسین خان محمدی، سمیرا صادقی، هادی صفاری</t>
        </is>
      </c>
    </row>
    <row r="294">
      <c r="A294">
        <f>HYPERLINK("https://www.tiwall.com//p/mazhakeshabiheghatl5","مضحکه شبیه قتل")</f>
        <v/>
      </c>
      <c r="B294" t="n">
        <v>60</v>
      </c>
      <c r="C294" t="inlineStr">
        <is>
          <t>مجتمع فرهنگی و هنری ارومیه - تالار شمس</t>
        </is>
      </c>
      <c r="D294" t="inlineStr">
        <is>
          <t>19:00:00</t>
        </is>
      </c>
      <c r="E294" t="inlineStr">
        <is>
          <t>01:10:00</t>
        </is>
      </c>
      <c r="F294" t="inlineStr">
        <is>
          <t>1402-04-20</t>
        </is>
      </c>
      <c r="G294" t="inlineStr">
        <is>
          <t>ارومیه</t>
        </is>
      </c>
      <c r="H294" t="inlineStr">
        <is>
          <t>کمدی, موزیکال, تاریخی</t>
        </is>
      </c>
      <c r="I294" t="inlineStr">
        <is>
          <t>بزرگسال</t>
        </is>
      </c>
      <c r="J294" t="inlineStr">
        <is>
          <t>صحنهای, خانوادگی</t>
        </is>
      </c>
      <c r="K294" t="inlineStr">
        <is>
          <t>رضا خوفی</t>
        </is>
      </c>
      <c r="L294" t="inlineStr">
        <is>
          <t>حسین کیانی</t>
        </is>
      </c>
      <c r="M294" t="n">
        <v>0</v>
      </c>
      <c r="N294" t="n">
        <v>0</v>
      </c>
      <c r="O294" t="inlineStr">
        <is>
          <t>محسن علی نژاد، حجت حسن پور، آیلار یزدانی، مهدیه حسینی، مژده فرجی، مریم افشاری، ا.راد، بهنام شیخلو</t>
        </is>
      </c>
    </row>
    <row r="295">
      <c r="A295">
        <f>HYPERLINK("https://www.tiwall.com//p/bidari.khoun4","بیداری به وقت خون")</f>
        <v/>
      </c>
      <c r="B295" t="n">
        <v>70</v>
      </c>
      <c r="C295" t="inlineStr">
        <is>
          <t>تالار هنر اصفهان - سالن نقش جهان</t>
        </is>
      </c>
      <c r="D295" t="inlineStr">
        <is>
          <t>19:00:00</t>
        </is>
      </c>
      <c r="E295" t="inlineStr">
        <is>
          <t>01:00:00</t>
        </is>
      </c>
      <c r="F295" t="inlineStr">
        <is>
          <t>1402-02-13</t>
        </is>
      </c>
      <c r="G295" t="inlineStr">
        <is>
          <t>اصفهان</t>
        </is>
      </c>
      <c r="H295" t="inlineStr">
        <is>
          <t>تلفیقی</t>
        </is>
      </c>
      <c r="I295" t="inlineStr">
        <is>
          <t>بزرگسال</t>
        </is>
      </c>
      <c r="J295" t="inlineStr">
        <is>
          <t>خانوادگی, بزرگسال</t>
        </is>
      </c>
      <c r="K295" t="inlineStr">
        <is>
          <t>احسان جانمی</t>
        </is>
      </c>
      <c r="L295" t="inlineStr">
        <is>
          <t>احسان جانمی</t>
        </is>
      </c>
      <c r="M295" t="n">
        <v>0</v>
      </c>
      <c r="N295" t="n">
        <v>0</v>
      </c>
      <c r="O295" t="inlineStr">
        <is>
          <t>رسول هنرمند، الهام رضایی، مائده وحید، رزیتا کروندی، امین پناهی، محسن احمدی نیک، حسین نصر اصفهانی، محمدجواد پاک نژاد</t>
        </is>
      </c>
    </row>
    <row r="296">
      <c r="A296">
        <f>HYPERLINK("https://www.tiwall.com//p/yellowcake","کیک زرد")</f>
        <v/>
      </c>
      <c r="B296" t="n">
        <v>100</v>
      </c>
      <c r="C296" t="inlineStr">
        <is>
          <t>تماشاخانه صحنه آبی</t>
        </is>
      </c>
      <c r="D296" t="inlineStr">
        <is>
          <t>18:00:00</t>
        </is>
      </c>
      <c r="E296" t="inlineStr">
        <is>
          <t>01:00:00</t>
        </is>
      </c>
      <c r="F296" t="inlineStr">
        <is>
          <t>1402-04-22</t>
        </is>
      </c>
      <c r="G296" t="inlineStr">
        <is>
          <t>تهران</t>
        </is>
      </c>
      <c r="H296" t="inlineStr">
        <is>
          <t>سورئال</t>
        </is>
      </c>
      <c r="I296" t="inlineStr">
        <is>
          <t>بزرگسال</t>
        </is>
      </c>
      <c r="J296" t="inlineStr">
        <is>
          <t>بزرگسال</t>
        </is>
      </c>
      <c r="K296" t="inlineStr">
        <is>
          <t>امین غلامی، عارف غلامی</t>
        </is>
      </c>
      <c r="L296" t="inlineStr">
        <is>
          <t>امین غلامی</t>
        </is>
      </c>
      <c r="M296" t="n">
        <v>0</v>
      </c>
      <c r="N296" t="n">
        <v>0</v>
      </c>
      <c r="O296" t="inlineStr">
        <is>
          <t>امیرحسین صادقی، احمد حسینی، ابولفضل تیموری، بشیراحمد تاجیک، ترانه حسینی، حمیدرضا خلیلی، راضیه بختیاری، روح الله رضایی، زهرا مرادی، زینب علیزاده، زینب هزاره، عاطفه قنبری، فاطمه غلام حسینی، محمد حسین خلج، مرتضی حسینی راد، ماه جبین حبیبی</t>
        </is>
      </c>
    </row>
    <row r="297">
      <c r="A297">
        <f>HYPERLINK("https://www.tiwall.com//p/shamdaniha3","شمعدانی ها")</f>
        <v/>
      </c>
      <c r="B297" t="n">
        <v>80</v>
      </c>
      <c r="C297" t="inlineStr">
        <is>
          <t>تماشاخانه سنگلج</t>
        </is>
      </c>
      <c r="D297" t="inlineStr">
        <is>
          <t>19:30:00</t>
        </is>
      </c>
      <c r="E297" t="inlineStr">
        <is>
          <t>01:00:00</t>
        </is>
      </c>
      <c r="F297" t="inlineStr">
        <is>
          <t>1402-04-23</t>
        </is>
      </c>
      <c r="G297" t="inlineStr">
        <is>
          <t>تهران</t>
        </is>
      </c>
      <c r="H297" t="inlineStr">
        <is>
          <t>نامعلوم</t>
        </is>
      </c>
      <c r="I297" t="inlineStr">
        <is>
          <t>بزرگسال</t>
        </is>
      </c>
      <c r="J297" t="inlineStr"/>
      <c r="K297" t="inlineStr">
        <is>
          <t>وحید نفر</t>
        </is>
      </c>
      <c r="L297" t="inlineStr">
        <is>
          <t>ایوب آقاخانی</t>
        </is>
      </c>
      <c r="M297" t="n">
        <v>3.1</v>
      </c>
      <c r="N297" t="n">
        <v>8</v>
      </c>
      <c r="O297" t="inlineStr">
        <is>
          <t>فرید اسلام زاده، بلقیس بیک زاده، سهیلا مفیدی، سحر محسنی، سارا حدادی، سهیل خبازی نژاد، ستایش امینی، محمد رضایی، ساناز خدایی</t>
        </is>
      </c>
    </row>
    <row r="298">
      <c r="A298">
        <f>HYPERLINK("https://www.tiwall.com//p/shagheyekhun2","شقه خون")</f>
        <v/>
      </c>
      <c r="B298" t="n">
        <v>90</v>
      </c>
      <c r="C298" t="inlineStr">
        <is>
          <t>بوتیک تئاتر ایران - سالن شماره ۴</t>
        </is>
      </c>
      <c r="D298" t="inlineStr">
        <is>
          <t>19:45:00</t>
        </is>
      </c>
      <c r="E298" t="inlineStr">
        <is>
          <t>01:05:00</t>
        </is>
      </c>
      <c r="F298" t="inlineStr">
        <is>
          <t>1401-12-25</t>
        </is>
      </c>
      <c r="G298" t="inlineStr">
        <is>
          <t>تهران</t>
        </is>
      </c>
      <c r="H298" t="inlineStr">
        <is>
          <t>درام</t>
        </is>
      </c>
      <c r="I298" t="inlineStr">
        <is>
          <t>بزرگسال</t>
        </is>
      </c>
      <c r="J298" t="inlineStr"/>
      <c r="K298" t="inlineStr">
        <is>
          <t>مهدی محمدی</t>
        </is>
      </c>
      <c r="L298" t="inlineStr">
        <is>
          <t>شهرام احمدزاده</t>
        </is>
      </c>
      <c r="M298" t="n">
        <v>0</v>
      </c>
      <c r="N298" t="n">
        <v>0</v>
      </c>
      <c r="O298" t="inlineStr">
        <is>
          <t>(به ترتیب الفبا) فرزانه آیافت، مسعود چنگی، علی علیزاده، امید فلاح، فائزه کلبری، علیرضا مدنی، بهاءالدین مرشدی، علیرضا نامنی</t>
        </is>
      </c>
    </row>
    <row r="299">
      <c r="A299">
        <f>HYPERLINK("https://www.tiwall.com//p/raghs.atash","رقص در آتش")</f>
        <v/>
      </c>
      <c r="B299" t="n">
        <v>64</v>
      </c>
      <c r="C299" t="inlineStr">
        <is>
          <t>سالن همایش امامزاده طاهر (ع) کرج</t>
        </is>
      </c>
      <c r="D299" t="inlineStr">
        <is>
          <t>18:00:00</t>
        </is>
      </c>
      <c r="E299" t="inlineStr">
        <is>
          <t>01:00:00</t>
        </is>
      </c>
      <c r="F299" t="inlineStr">
        <is>
          <t>1402-04-16</t>
        </is>
      </c>
      <c r="G299" t="inlineStr">
        <is>
          <t>کرج</t>
        </is>
      </c>
      <c r="H299" t="inlineStr">
        <is>
          <t>ترسناک, هیجان انگیز - دلهرهآور, سورئال, تاریخی, فلسفی, تلفیقی, ماجراجویانه</t>
        </is>
      </c>
      <c r="I299" t="inlineStr">
        <is>
          <t>بزرگسال</t>
        </is>
      </c>
      <c r="J299" t="inlineStr">
        <is>
          <t>تئاتر مشارکتی, بزرگسال, صحنهای</t>
        </is>
      </c>
      <c r="K299" t="inlineStr">
        <is>
          <t>خانم اشرف  رفیعینویسنده</t>
        </is>
      </c>
      <c r="L299" t="inlineStr">
        <is>
          <t>خانم اشرف  رفیعینویسنده</t>
        </is>
      </c>
      <c r="M299" t="n">
        <v>0</v>
      </c>
      <c r="N299" t="n">
        <v>0</v>
      </c>
      <c r="O299" t="inlineStr">
        <is>
          <t>نامعلوم</t>
        </is>
      </c>
    </row>
    <row r="300">
      <c r="A300">
        <f>HYPERLINK("https://www.tiwall.com//p/marlo","مصائب مارلو")</f>
        <v/>
      </c>
      <c r="B300" t="n">
        <v>25</v>
      </c>
      <c r="C300" t="inlineStr">
        <is>
          <t>پلاتو متن - دانشکده هنر دانشگاه دامغان</t>
        </is>
      </c>
      <c r="D300" t="inlineStr">
        <is>
          <t>15:00:00</t>
        </is>
      </c>
      <c r="E300" t="inlineStr">
        <is>
          <t>00:30:00</t>
        </is>
      </c>
      <c r="F300" t="inlineStr">
        <is>
          <t>1402-03-07</t>
        </is>
      </c>
      <c r="G300" t="inlineStr">
        <is>
          <t>دامغان</t>
        </is>
      </c>
      <c r="H300" t="inlineStr">
        <is>
          <t>تلفیقی</t>
        </is>
      </c>
      <c r="I300" t="inlineStr">
        <is>
          <t>بزرگسال</t>
        </is>
      </c>
      <c r="J300" t="inlineStr">
        <is>
          <t>دانشجویی, صحنهای, بزرگسال</t>
        </is>
      </c>
      <c r="K300" t="inlineStr">
        <is>
          <t>جواد موسوی</t>
        </is>
      </c>
      <c r="L300" t="inlineStr">
        <is>
          <t>جواد موسوی</t>
        </is>
      </c>
      <c r="M300" t="n">
        <v>0</v>
      </c>
      <c r="N300" t="n">
        <v>0</v>
      </c>
      <c r="O300" t="inlineStr">
        <is>
          <t>جواد موسوی</t>
        </is>
      </c>
    </row>
    <row r="301">
      <c r="A301">
        <f>HYPERLINK("https://www.tiwall.com//p/beatricheha2","بئاتریچه ها")</f>
        <v/>
      </c>
      <c r="B301" t="n">
        <v>80</v>
      </c>
      <c r="C301" t="inlineStr">
        <is>
          <t>خانه نمایش دا - سالن شماره ۱</t>
        </is>
      </c>
      <c r="D301" t="inlineStr">
        <is>
          <t>19:00:00</t>
        </is>
      </c>
      <c r="E301" t="inlineStr">
        <is>
          <t>01:15:00</t>
        </is>
      </c>
      <c r="F301" t="inlineStr">
        <is>
          <t>1402-04-29</t>
        </is>
      </c>
      <c r="G301" t="inlineStr">
        <is>
          <t>تهران</t>
        </is>
      </c>
      <c r="H301" t="inlineStr">
        <is>
          <t>گروتسک, رئالیسم جادویی</t>
        </is>
      </c>
      <c r="I301" t="inlineStr">
        <is>
          <t>بزرگسال</t>
        </is>
      </c>
      <c r="J301" t="inlineStr"/>
      <c r="K301" t="inlineStr">
        <is>
          <t>محمدعلی میرقربانی</t>
        </is>
      </c>
      <c r="L301" t="inlineStr">
        <is>
          <t>استفانو بنی</t>
        </is>
      </c>
      <c r="M301" t="n">
        <v>0</v>
      </c>
      <c r="N301" t="n">
        <v>0</v>
      </c>
      <c r="O301" t="inlineStr">
        <is>
          <t>ملیکا نادری، کیمیا علی، شیدا پشنگ پور، مبینا سرگلی، زهرا عبدالهی، نیلوفر شاه پرستان، نیوشا سپاسیان</t>
        </is>
      </c>
    </row>
    <row r="302">
      <c r="A302">
        <f>HYPERLINK("https://www.tiwall.com//p/oplus","+O")</f>
        <v/>
      </c>
      <c r="B302" t="n">
        <v>80</v>
      </c>
      <c r="C302" t="inlineStr">
        <is>
          <t>آمفی تئاتر اداره فرهنگ و ارشاد اسلامی نوشهر</t>
        </is>
      </c>
      <c r="D302" t="inlineStr">
        <is>
          <t>20:00:00</t>
        </is>
      </c>
      <c r="E302" t="inlineStr">
        <is>
          <t>01:00:00</t>
        </is>
      </c>
      <c r="F302" t="inlineStr">
        <is>
          <t>1402-03-31</t>
        </is>
      </c>
      <c r="G302" t="inlineStr">
        <is>
          <t>نوشهر</t>
        </is>
      </c>
      <c r="H302" t="inlineStr">
        <is>
          <t>درام, مونولوگ, عاشقانه</t>
        </is>
      </c>
      <c r="I302" t="inlineStr">
        <is>
          <t>بزرگسال</t>
        </is>
      </c>
      <c r="J302" t="inlineStr"/>
      <c r="K302" t="inlineStr">
        <is>
          <t>سعید فرخی کجور</t>
        </is>
      </c>
      <c r="L302" t="inlineStr">
        <is>
          <t>سعید فرخی کجور</t>
        </is>
      </c>
      <c r="M302" t="n">
        <v>0</v>
      </c>
      <c r="N302" t="n">
        <v>0</v>
      </c>
      <c r="O302" t="inlineStr">
        <is>
          <t>سعید فرخی کجور، رضا حیدری، سارینا علیزاده، ماهان غریب سامی، عطیه سادات اسدی</t>
        </is>
      </c>
    </row>
    <row r="303">
      <c r="A303">
        <f>HYPERLINK("https://www.tiwall.com//p/zojnajoor","زوج ناجور")</f>
        <v/>
      </c>
      <c r="B303" t="n">
        <v>100</v>
      </c>
      <c r="C303" t="inlineStr">
        <is>
          <t>تئاترشهر - سالن قشقایی</t>
        </is>
      </c>
      <c r="D303" t="inlineStr">
        <is>
          <t>20:00:00</t>
        </is>
      </c>
      <c r="E303" t="inlineStr">
        <is>
          <t>01:20:00</t>
        </is>
      </c>
      <c r="F303" t="inlineStr">
        <is>
          <t>1402-04-02</t>
        </is>
      </c>
      <c r="G303" t="inlineStr">
        <is>
          <t>تهران</t>
        </is>
      </c>
      <c r="H303" t="inlineStr">
        <is>
          <t>کمدی</t>
        </is>
      </c>
      <c r="I303" t="inlineStr">
        <is>
          <t>بزرگسال</t>
        </is>
      </c>
      <c r="J303" t="inlineStr">
        <is>
          <t>صحنهای, خانوادگی, بزرگسال</t>
        </is>
      </c>
      <c r="K303" t="inlineStr">
        <is>
          <t>محمدحسین پیوندی</t>
        </is>
      </c>
      <c r="L303" t="inlineStr">
        <is>
          <t>نیل سایمون</t>
        </is>
      </c>
      <c r="M303" t="n">
        <v>4</v>
      </c>
      <c r="N303" t="n">
        <v>44</v>
      </c>
      <c r="O303" t="inlineStr">
        <is>
          <t>(به ترتیب حروف الفبا) کیمیا جواهری، همایون حیدرزاده، مینا زرنانی، عدنان فراهانی، فرشید قلیپور، وحید کریمی، حسین کشفی اصل، انوش معظمی</t>
        </is>
      </c>
    </row>
    <row r="304">
      <c r="A304">
        <f>HYPERLINK("https://www.tiwall.com//p/mordeganebikafnodafn5","مردگان بی کفن و دفن")</f>
        <v/>
      </c>
      <c r="B304" t="n">
        <v>110</v>
      </c>
      <c r="C304" t="inlineStr">
        <is>
          <t>عمارت نوفللوشاتو</t>
        </is>
      </c>
      <c r="D304" t="inlineStr">
        <is>
          <t>19:30:00</t>
        </is>
      </c>
      <c r="E304" t="inlineStr">
        <is>
          <t>01:15:00</t>
        </is>
      </c>
      <c r="F304" t="inlineStr">
        <is>
          <t>1402-04-23</t>
        </is>
      </c>
      <c r="G304" t="inlineStr">
        <is>
          <t>تهران</t>
        </is>
      </c>
      <c r="H304" t="inlineStr">
        <is>
          <t>نامعلوم</t>
        </is>
      </c>
      <c r="I304" t="inlineStr">
        <is>
          <t>بزرگسال</t>
        </is>
      </c>
      <c r="J304" t="inlineStr"/>
      <c r="K304" t="inlineStr">
        <is>
          <t>نیکا ملک مطیعی</t>
        </is>
      </c>
      <c r="L304" t="inlineStr">
        <is>
          <t>ژان پل سارتر</t>
        </is>
      </c>
      <c r="M304" t="n">
        <v>4.1</v>
      </c>
      <c r="N304" t="n">
        <v>63</v>
      </c>
      <c r="O304" t="inlineStr">
        <is>
          <t>(به ترتیب حروف الفبا) سهیل پرهیزکار، حامد سنجرانی، علیرضا عباسی مقدم طرقبه، محمد عبداللهی، فاطمه محمدی (فمل)، امیرپوریا مسعودنیا، نیکا ملک مطیعی، محمدرضا میرحسینی، ابوالفضل نوری</t>
        </is>
      </c>
    </row>
    <row r="305">
      <c r="A305">
        <f>HYPERLINK("https://www.tiwall.com//p/biheivan8","تئاتر بی حیوان")</f>
        <v/>
      </c>
      <c r="B305" t="n">
        <v>70</v>
      </c>
      <c r="C305" t="inlineStr">
        <is>
          <t>تالار محراب - سالن استاد جمشید لایق</t>
        </is>
      </c>
      <c r="D305" t="inlineStr">
        <is>
          <t>18:00:00</t>
        </is>
      </c>
      <c r="E305" t="inlineStr">
        <is>
          <t>00:50:00</t>
        </is>
      </c>
      <c r="F305" t="inlineStr">
        <is>
          <t>1402-04-11</t>
        </is>
      </c>
      <c r="G305" t="inlineStr">
        <is>
          <t>تهران</t>
        </is>
      </c>
      <c r="H305" t="inlineStr">
        <is>
          <t>کمدی</t>
        </is>
      </c>
      <c r="I305" t="inlineStr">
        <is>
          <t>بزرگسال</t>
        </is>
      </c>
      <c r="J305" t="inlineStr">
        <is>
          <t>خانوادگی, بزرگسال</t>
        </is>
      </c>
      <c r="K305" t="inlineStr">
        <is>
          <t>شکیبا علیزاده</t>
        </is>
      </c>
      <c r="L305" t="inlineStr">
        <is>
          <t>میشل ریپ</t>
        </is>
      </c>
      <c r="M305" t="n">
        <v>4.3</v>
      </c>
      <c r="N305" t="n">
        <v>6</v>
      </c>
      <c r="O305" t="inlineStr">
        <is>
          <t>سارا دغاغله، امیرپوریا مسعودنیا، آیلار (آتنا) صدرخواه، مائده جزی، مونا حسن زاده، سارا جمالپور، علی ایزدی</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2023-07-15T19:26:36Z</dcterms:created>
  <dcterms:modified xmlns:dcterms="http://purl.org/dc/terms/" xmlns:xsi="http://www.w3.org/2001/XMLSchema-instance" xsi:type="dcterms:W3CDTF">2023-07-15T19:26:36Z</dcterms:modified>
</cp:coreProperties>
</file>