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2540" activeTab="2"/>
  </bookViews>
  <sheets>
    <sheet name="距离" sheetId="1" r:id="rId1"/>
    <sheet name="运费" sheetId="2" r:id="rId2"/>
    <sheet name="总运费" sheetId="3" r:id="rId3"/>
  </sheets>
  <calcPr calcId="144525"/>
</workbook>
</file>

<file path=xl/sharedStrings.xml><?xml version="1.0" encoding="utf-8"?>
<sst xmlns="http://schemas.openxmlformats.org/spreadsheetml/2006/main" count="145" uniqueCount="24">
  <si>
    <t>S1</t>
  </si>
  <si>
    <t>S2</t>
  </si>
  <si>
    <t>S3</t>
  </si>
  <si>
    <t>S4</t>
  </si>
  <si>
    <t>S5</t>
  </si>
  <si>
    <t>S6</t>
  </si>
  <si>
    <t>S7</t>
  </si>
  <si>
    <t>A1</t>
  </si>
  <si>
    <t>INF</t>
  </si>
  <si>
    <t>inf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</si>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</sst>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A1" sqref="A1:H16"/>
    </sheetView>
  </sheetViews>
  <sheetFormatPr defaultColWidth="9" defaultRowHeight="14.4"/>
  <sheetData>
    <row r="1" spans="2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</row>
    <row r="2" spans="1:18">
      <c r="A2" t="s">
        <v>7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K2" t="s">
        <v>7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</row>
    <row r="3" spans="1:18">
      <c r="A3" t="s">
        <v>10</v>
      </c>
      <c r="B3">
        <f>202+1100+1150+450</f>
        <v>2902</v>
      </c>
      <c r="C3">
        <f>1200+1100+1150+450</f>
        <v>3900</v>
      </c>
      <c r="D3">
        <f>690+720+1100+1150+450</f>
        <v>4110</v>
      </c>
      <c r="E3">
        <f>690+170+520+720+1100+1150+450</f>
        <v>4800</v>
      </c>
      <c r="F3">
        <f>462+88+170+520+720+1100+1150+80</f>
        <v>4290</v>
      </c>
      <c r="G3">
        <f>70+160+320+160+170+520+720+1100+1150+450</f>
        <v>4820</v>
      </c>
      <c r="H3">
        <f>30+290+160+320+160+170+520+720+1100+1150+450</f>
        <v>5070</v>
      </c>
      <c r="K3" t="s">
        <v>10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</row>
    <row r="4" spans="1:18">
      <c r="A4" t="s">
        <v>11</v>
      </c>
      <c r="B4">
        <f>202+1100+1150+80</f>
        <v>2532</v>
      </c>
      <c r="C4">
        <f>1200+1100+1150+80</f>
        <v>3530</v>
      </c>
      <c r="D4">
        <f>690+720+1100+1150+80</f>
        <v>3740</v>
      </c>
      <c r="E4">
        <f>690+170+520+720+1100+1150+80</f>
        <v>4430</v>
      </c>
      <c r="F4">
        <f>462+88+170+520+720+1100+1150+450</f>
        <v>4660</v>
      </c>
      <c r="G4">
        <f>70+160+320+160+170+520+720+1100+1150+80</f>
        <v>4450</v>
      </c>
      <c r="H4">
        <f>30+290+160+320+160+170+520+720+1100+1150+80</f>
        <v>4700</v>
      </c>
      <c r="K4" t="s">
        <v>11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</row>
    <row r="5" spans="1:18">
      <c r="A5" t="s">
        <v>12</v>
      </c>
      <c r="B5">
        <f>202+1100</f>
        <v>1302</v>
      </c>
      <c r="C5">
        <f>1200+1100</f>
        <v>2300</v>
      </c>
      <c r="D5">
        <f>690+720+1100</f>
        <v>2510</v>
      </c>
      <c r="E5">
        <f>690+170+520+720+1100</f>
        <v>3200</v>
      </c>
      <c r="F5">
        <f>462+88+170+520+720+1100</f>
        <v>3060</v>
      </c>
      <c r="G5">
        <f>70+160+320+160+170+520+720+1100</f>
        <v>3220</v>
      </c>
      <c r="H5">
        <f>30+290+160+320+160+170+520+720+1100</f>
        <v>3470</v>
      </c>
      <c r="K5" t="s">
        <v>12</v>
      </c>
      <c r="L5">
        <v>60</v>
      </c>
      <c r="M5">
        <v>60</v>
      </c>
      <c r="N5">
        <v>60</v>
      </c>
      <c r="O5">
        <v>60</v>
      </c>
      <c r="P5">
        <v>60</v>
      </c>
      <c r="Q5">
        <v>60</v>
      </c>
      <c r="R5">
        <v>60</v>
      </c>
    </row>
    <row r="6" spans="1:18">
      <c r="A6" t="s">
        <v>13</v>
      </c>
      <c r="B6">
        <f>20+195+306</f>
        <v>521</v>
      </c>
      <c r="C6">
        <f>1200+202+20+195+306</f>
        <v>1923</v>
      </c>
      <c r="D6">
        <f>690+720+202+20+195+306</f>
        <v>2133</v>
      </c>
      <c r="E6">
        <f>690+170+520+720+202+20+195+306</f>
        <v>2823</v>
      </c>
      <c r="F6">
        <f>462+88+170+520+720+202+20+195+306</f>
        <v>2683</v>
      </c>
      <c r="G6">
        <f>70+160+320+160+170+520+720+202+20+195+306</f>
        <v>2843</v>
      </c>
      <c r="H6">
        <f>30+290+160+320+160+170+520+720+202+20+195+306</f>
        <v>3093</v>
      </c>
      <c r="K6" t="s">
        <v>13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</row>
    <row r="7" spans="1:18">
      <c r="A7" t="s">
        <v>14</v>
      </c>
      <c r="B7">
        <f>20+195</f>
        <v>215</v>
      </c>
      <c r="C7">
        <f>1200+202+20+195</f>
        <v>1617</v>
      </c>
      <c r="D7">
        <f>690+720+202+20+195</f>
        <v>1827</v>
      </c>
      <c r="E7">
        <f>690+170+520+720+202+20+195</f>
        <v>2517</v>
      </c>
      <c r="F7">
        <f>462+88+170+520+720+202+20+195</f>
        <v>2377</v>
      </c>
      <c r="G7">
        <f>70+160+320+160+170+520+720+202+20+195</f>
        <v>2537</v>
      </c>
      <c r="H7">
        <f>30+290+160+320+160+170+520+720+202+20+195</f>
        <v>2787</v>
      </c>
      <c r="K7" t="s">
        <v>14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</row>
    <row r="8" spans="1:18">
      <c r="A8" t="s">
        <v>15</v>
      </c>
      <c r="B8">
        <v>20</v>
      </c>
      <c r="C8">
        <f>1200+20+202</f>
        <v>1422</v>
      </c>
      <c r="D8">
        <f>690+720+202+20</f>
        <v>1632</v>
      </c>
      <c r="E8">
        <f>690+170+520+720+202+20</f>
        <v>2322</v>
      </c>
      <c r="F8">
        <f>462+88+170+520+720+202+20</f>
        <v>2182</v>
      </c>
      <c r="G8">
        <f>70+160+320+160+170+520+720+202+20</f>
        <v>2342</v>
      </c>
      <c r="H8">
        <f>30+290+160+320+160+170+520+720+202+20</f>
        <v>2592</v>
      </c>
      <c r="K8" t="s">
        <v>15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</row>
    <row r="9" spans="1:18">
      <c r="A9" t="s">
        <v>16</v>
      </c>
      <c r="B9">
        <f>202</f>
        <v>202</v>
      </c>
      <c r="C9">
        <f>1200</f>
        <v>1200</v>
      </c>
      <c r="D9">
        <f>690+720</f>
        <v>1410</v>
      </c>
      <c r="E9">
        <f>690+170+520+720</f>
        <v>2100</v>
      </c>
      <c r="F9">
        <f>462+88+170+520+720</f>
        <v>1960</v>
      </c>
      <c r="G9">
        <f>70+160+320+160+170+520+720</f>
        <v>2120</v>
      </c>
      <c r="H9">
        <f>30+290+160+320+160+170+520+720</f>
        <v>2370</v>
      </c>
      <c r="K9" t="s">
        <v>16</v>
      </c>
      <c r="L9">
        <v>12</v>
      </c>
      <c r="M9">
        <v>12</v>
      </c>
      <c r="N9">
        <v>12</v>
      </c>
      <c r="O9">
        <v>12</v>
      </c>
      <c r="P9">
        <v>12</v>
      </c>
      <c r="Q9">
        <v>12</v>
      </c>
      <c r="R9">
        <v>12</v>
      </c>
    </row>
    <row r="10" spans="1:18">
      <c r="A10" t="s">
        <v>17</v>
      </c>
      <c r="B10">
        <f>202+720</f>
        <v>922</v>
      </c>
      <c r="C10">
        <f>1200+720</f>
        <v>1920</v>
      </c>
      <c r="D10">
        <f>690</f>
        <v>690</v>
      </c>
      <c r="E10">
        <f>690+170+520</f>
        <v>1380</v>
      </c>
      <c r="F10">
        <f>462+88+170+520</f>
        <v>1240</v>
      </c>
      <c r="G10">
        <f>70+160+320+160+170+520</f>
        <v>1400</v>
      </c>
      <c r="H10">
        <f>30+290+160+320+160+170+520</f>
        <v>1650</v>
      </c>
      <c r="K10" t="s">
        <v>17</v>
      </c>
      <c r="L10">
        <v>42</v>
      </c>
      <c r="M10">
        <v>42</v>
      </c>
      <c r="N10">
        <v>42</v>
      </c>
      <c r="O10">
        <v>42</v>
      </c>
      <c r="P10">
        <v>42</v>
      </c>
      <c r="Q10">
        <v>42</v>
      </c>
      <c r="R10">
        <v>42</v>
      </c>
    </row>
    <row r="11" spans="1:18">
      <c r="A11" t="s">
        <v>18</v>
      </c>
      <c r="B11">
        <f>202+720+520</f>
        <v>1442</v>
      </c>
      <c r="C11">
        <f>1200+720+520</f>
        <v>2440</v>
      </c>
      <c r="D11">
        <f>690+520</f>
        <v>1210</v>
      </c>
      <c r="E11">
        <f>690+170</f>
        <v>860</v>
      </c>
      <c r="F11">
        <f>462+88+170</f>
        <v>720</v>
      </c>
      <c r="G11">
        <f>70+160+320+160+170</f>
        <v>880</v>
      </c>
      <c r="H11">
        <f>30+290+160+320+160+170</f>
        <v>1130</v>
      </c>
      <c r="K11" t="s">
        <v>18</v>
      </c>
      <c r="L11">
        <v>70</v>
      </c>
      <c r="M11">
        <v>70</v>
      </c>
      <c r="N11">
        <v>70</v>
      </c>
      <c r="O11">
        <v>70</v>
      </c>
      <c r="P11">
        <v>70</v>
      </c>
      <c r="Q11">
        <v>70</v>
      </c>
      <c r="R11">
        <v>70</v>
      </c>
    </row>
    <row r="12" spans="1:18">
      <c r="A12" t="s">
        <v>19</v>
      </c>
      <c r="B12">
        <f>202+720+520+170+88</f>
        <v>1700</v>
      </c>
      <c r="C12">
        <f>1200+720+200+170+88</f>
        <v>2378</v>
      </c>
      <c r="D12">
        <f>690+520+170+88</f>
        <v>1468</v>
      </c>
      <c r="E12">
        <f>690+88</f>
        <v>778</v>
      </c>
      <c r="F12">
        <f>462</f>
        <v>462</v>
      </c>
      <c r="G12">
        <f>70+160+320+160+88</f>
        <v>798</v>
      </c>
      <c r="H12">
        <f>30+290+160+320+160+88</f>
        <v>1048</v>
      </c>
      <c r="K12" t="s">
        <v>19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10</v>
      </c>
      <c r="R12">
        <v>10</v>
      </c>
    </row>
    <row r="13" spans="1:18">
      <c r="A13" t="s">
        <v>20</v>
      </c>
      <c r="B13">
        <f>202+720+520+170+160+70</f>
        <v>1842</v>
      </c>
      <c r="C13">
        <f>1200+720+520+170+160+70</f>
        <v>2840</v>
      </c>
      <c r="D13">
        <f>690+520+170+160+70</f>
        <v>1610</v>
      </c>
      <c r="E13">
        <f>690+160+70</f>
        <v>920</v>
      </c>
      <c r="F13">
        <f>462+88+160+70</f>
        <v>780</v>
      </c>
      <c r="G13">
        <f>70+160+320+70</f>
        <v>620</v>
      </c>
      <c r="H13">
        <f>30+290+160+320+70</f>
        <v>870</v>
      </c>
      <c r="K13" t="s">
        <v>20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</row>
    <row r="14" spans="1:18">
      <c r="A14" t="s">
        <v>21</v>
      </c>
      <c r="B14">
        <f>202+720+520+170+160+320</f>
        <v>2092</v>
      </c>
      <c r="C14">
        <f>1200+720+520+170+160+320</f>
        <v>3090</v>
      </c>
      <c r="D14">
        <f>690+520+170+160+320</f>
        <v>1860</v>
      </c>
      <c r="E14">
        <f>690+160+320</f>
        <v>1170</v>
      </c>
      <c r="F14">
        <f>462+88+160+320</f>
        <v>1030</v>
      </c>
      <c r="G14">
        <v>230</v>
      </c>
      <c r="H14">
        <f>30+290+160</f>
        <v>480</v>
      </c>
      <c r="K14" t="s">
        <v>21</v>
      </c>
      <c r="L14">
        <v>62</v>
      </c>
      <c r="M14">
        <v>62</v>
      </c>
      <c r="N14">
        <v>62</v>
      </c>
      <c r="O14">
        <v>62</v>
      </c>
      <c r="P14">
        <v>62</v>
      </c>
      <c r="Q14">
        <v>62</v>
      </c>
      <c r="R14">
        <v>62</v>
      </c>
    </row>
    <row r="15" spans="1:18">
      <c r="A15" t="s">
        <v>22</v>
      </c>
      <c r="B15">
        <f>202+170+720+520+160+320+160</f>
        <v>2252</v>
      </c>
      <c r="C15">
        <f>1200+720+520+170+160+320+160</f>
        <v>3250</v>
      </c>
      <c r="D15">
        <f>690+520+170+160+320+160</f>
        <v>2020</v>
      </c>
      <c r="E15">
        <f>690+160+320+160</f>
        <v>1330</v>
      </c>
      <c r="F15">
        <f>462+88+160+320+160</f>
        <v>1190</v>
      </c>
      <c r="G15">
        <v>0</v>
      </c>
      <c r="H15">
        <f>30+290</f>
        <v>320</v>
      </c>
      <c r="K15" t="s">
        <v>22</v>
      </c>
      <c r="L15">
        <v>30</v>
      </c>
      <c r="M15">
        <v>30</v>
      </c>
      <c r="N15">
        <v>30</v>
      </c>
      <c r="O15">
        <v>30</v>
      </c>
      <c r="P15">
        <v>30</v>
      </c>
      <c r="Q15">
        <v>110</v>
      </c>
      <c r="R15">
        <v>30</v>
      </c>
    </row>
    <row r="16" spans="1:18">
      <c r="A16" t="s">
        <v>23</v>
      </c>
      <c r="B16">
        <f>202+720+520+170+160+320+160+290</f>
        <v>2542</v>
      </c>
      <c r="C16">
        <f>1200+720+520+170+160+320+160+290</f>
        <v>3540</v>
      </c>
      <c r="D16">
        <f>690+520+170+160+320+160+290</f>
        <v>2310</v>
      </c>
      <c r="E16">
        <f>690+160+320+160+290+30</f>
        <v>1650</v>
      </c>
      <c r="F16">
        <f>462+88+160+320+160+290</f>
        <v>1480</v>
      </c>
      <c r="G16">
        <f>70+290</f>
        <v>360</v>
      </c>
      <c r="H16">
        <v>0</v>
      </c>
      <c r="K16" t="s">
        <v>23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>
        <v>20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L5" sqref="L5"/>
    </sheetView>
  </sheetViews>
  <sheetFormatPr defaultColWidth="9" defaultRowHeight="14.4"/>
  <sheetData>
    <row r="1" spans="2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</row>
    <row r="2" spans="1:18">
      <c r="A2" t="s">
        <v>7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K2" t="s">
        <v>7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</row>
    <row r="3" spans="1:18">
      <c r="A3" t="s">
        <v>10</v>
      </c>
      <c r="B3" s="1">
        <v>160</v>
      </c>
      <c r="C3" s="1">
        <v>210</v>
      </c>
      <c r="D3" s="1">
        <v>220</v>
      </c>
      <c r="E3" s="1">
        <v>255</v>
      </c>
      <c r="F3" s="1">
        <v>225</v>
      </c>
      <c r="G3" s="1">
        <v>255</v>
      </c>
      <c r="H3" s="1">
        <v>265</v>
      </c>
      <c r="K3" t="s">
        <v>10</v>
      </c>
      <c r="L3">
        <f>距离!L3/10</f>
        <v>0.3</v>
      </c>
      <c r="M3">
        <f>距离!M3/10</f>
        <v>0.3</v>
      </c>
      <c r="N3">
        <f>距离!N3/10</f>
        <v>0.3</v>
      </c>
      <c r="O3">
        <f>距离!O3/10</f>
        <v>0.3</v>
      </c>
      <c r="P3">
        <f>距离!P3/10</f>
        <v>0.3</v>
      </c>
      <c r="Q3">
        <f>距离!Q3/10</f>
        <v>0.3</v>
      </c>
      <c r="R3">
        <f>距离!R3/10</f>
        <v>0.3</v>
      </c>
    </row>
    <row r="4" spans="1:18">
      <c r="A4" t="s">
        <v>11</v>
      </c>
      <c r="B4" s="1">
        <v>140</v>
      </c>
      <c r="C4" s="1">
        <v>190</v>
      </c>
      <c r="D4" s="1">
        <v>200</v>
      </c>
      <c r="E4" s="1">
        <v>235</v>
      </c>
      <c r="F4" s="1">
        <v>245</v>
      </c>
      <c r="G4" s="1">
        <v>235</v>
      </c>
      <c r="H4" s="1">
        <v>250</v>
      </c>
      <c r="K4" t="s">
        <v>11</v>
      </c>
      <c r="L4">
        <f>距离!L4/10</f>
        <v>0.2</v>
      </c>
      <c r="M4">
        <f>距离!M4/10</f>
        <v>0.2</v>
      </c>
      <c r="N4">
        <f>距离!N4/10</f>
        <v>0.2</v>
      </c>
      <c r="O4">
        <f>距离!O4/10</f>
        <v>0.2</v>
      </c>
      <c r="P4">
        <f>距离!P4/10</f>
        <v>0.2</v>
      </c>
      <c r="Q4">
        <f>距离!Q4/10</f>
        <v>0.2</v>
      </c>
      <c r="R4">
        <f>距离!R4/10</f>
        <v>0.2</v>
      </c>
    </row>
    <row r="5" spans="1:18">
      <c r="A5" t="s">
        <v>12</v>
      </c>
      <c r="B5" s="1">
        <v>80</v>
      </c>
      <c r="C5" s="1">
        <v>130</v>
      </c>
      <c r="D5" s="1">
        <v>140</v>
      </c>
      <c r="E5" s="1">
        <v>175</v>
      </c>
      <c r="F5" s="1">
        <v>165</v>
      </c>
      <c r="G5" s="1">
        <v>175</v>
      </c>
      <c r="H5" s="1">
        <v>185</v>
      </c>
      <c r="K5" t="s">
        <v>12</v>
      </c>
      <c r="L5">
        <f>距离!L5/10</f>
        <v>6</v>
      </c>
      <c r="M5">
        <f>距离!M5/10</f>
        <v>6</v>
      </c>
      <c r="N5">
        <f>距离!N5/10</f>
        <v>6</v>
      </c>
      <c r="O5">
        <f>距离!O5/10</f>
        <v>6</v>
      </c>
      <c r="P5">
        <f>距离!P5/10</f>
        <v>6</v>
      </c>
      <c r="Q5">
        <f>距离!Q5/10</f>
        <v>6</v>
      </c>
      <c r="R5">
        <f>距离!R5/10</f>
        <v>6</v>
      </c>
    </row>
    <row r="6" spans="1:18">
      <c r="A6" t="s">
        <v>13</v>
      </c>
      <c r="B6" s="1">
        <v>37</v>
      </c>
      <c r="C6" s="1">
        <v>110</v>
      </c>
      <c r="D6" s="1">
        <v>120</v>
      </c>
      <c r="E6" s="1">
        <v>155</v>
      </c>
      <c r="F6" s="1">
        <v>145</v>
      </c>
      <c r="G6" s="1">
        <v>155</v>
      </c>
      <c r="H6" s="1">
        <v>165</v>
      </c>
      <c r="K6" t="s">
        <v>13</v>
      </c>
      <c r="L6">
        <f>距离!L6/10</f>
        <v>1</v>
      </c>
      <c r="M6">
        <f>距离!M6/10</f>
        <v>1</v>
      </c>
      <c r="N6">
        <f>距离!N6/10</f>
        <v>1</v>
      </c>
      <c r="O6">
        <f>距离!O6/10</f>
        <v>1</v>
      </c>
      <c r="P6">
        <f>距离!P6/10</f>
        <v>1</v>
      </c>
      <c r="Q6">
        <f>距离!Q6/10</f>
        <v>1</v>
      </c>
      <c r="R6">
        <f>距离!R6/10</f>
        <v>1</v>
      </c>
    </row>
    <row r="7" spans="1:18">
      <c r="A7" t="s">
        <v>14</v>
      </c>
      <c r="B7" s="1">
        <v>20</v>
      </c>
      <c r="C7" s="1">
        <v>95</v>
      </c>
      <c r="D7" s="1">
        <v>105</v>
      </c>
      <c r="E7" s="1">
        <v>140</v>
      </c>
      <c r="F7" s="1">
        <v>130</v>
      </c>
      <c r="G7" s="1">
        <v>140</v>
      </c>
      <c r="H7" s="1">
        <v>150</v>
      </c>
      <c r="K7" t="s">
        <v>14</v>
      </c>
      <c r="L7">
        <f>距离!L7/10</f>
        <v>0.5</v>
      </c>
      <c r="M7">
        <f>距离!M7/10</f>
        <v>0.5</v>
      </c>
      <c r="N7">
        <f>距离!N7/10</f>
        <v>0.5</v>
      </c>
      <c r="O7">
        <f>距离!O7/10</f>
        <v>0.5</v>
      </c>
      <c r="P7">
        <f>距离!P7/10</f>
        <v>0.5</v>
      </c>
      <c r="Q7">
        <f>距离!Q7/10</f>
        <v>0.5</v>
      </c>
      <c r="R7">
        <f>距离!R7/10</f>
        <v>0.5</v>
      </c>
    </row>
    <row r="8" spans="1:18">
      <c r="A8" t="s">
        <v>15</v>
      </c>
      <c r="B8" s="1">
        <v>20</v>
      </c>
      <c r="C8" s="1">
        <v>85</v>
      </c>
      <c r="D8" s="1">
        <v>95</v>
      </c>
      <c r="E8" s="1">
        <v>130</v>
      </c>
      <c r="F8" s="1">
        <v>120</v>
      </c>
      <c r="G8" s="1">
        <v>130</v>
      </c>
      <c r="H8" s="1">
        <v>140</v>
      </c>
      <c r="K8" t="s">
        <v>15</v>
      </c>
      <c r="L8">
        <f>距离!L8/10</f>
        <v>1</v>
      </c>
      <c r="M8">
        <f>距离!M8/10</f>
        <v>1</v>
      </c>
      <c r="N8">
        <f>距离!N8/10</f>
        <v>1</v>
      </c>
      <c r="O8">
        <f>距离!O8/10</f>
        <v>1</v>
      </c>
      <c r="P8">
        <f>距离!P8/10</f>
        <v>1</v>
      </c>
      <c r="Q8">
        <f>距离!Q8/10</f>
        <v>1</v>
      </c>
      <c r="R8">
        <f>距离!R8/10</f>
        <v>1</v>
      </c>
    </row>
    <row r="9" spans="1:18">
      <c r="A9" t="s">
        <v>16</v>
      </c>
      <c r="B9" s="1">
        <v>20</v>
      </c>
      <c r="C9" s="1">
        <v>75</v>
      </c>
      <c r="D9" s="1">
        <v>85</v>
      </c>
      <c r="E9" s="1">
        <v>120</v>
      </c>
      <c r="F9" s="1">
        <v>110</v>
      </c>
      <c r="G9" s="1">
        <v>120</v>
      </c>
      <c r="H9" s="1">
        <v>130</v>
      </c>
      <c r="K9" t="s">
        <v>16</v>
      </c>
      <c r="L9">
        <f>距离!L9/10</f>
        <v>1.2</v>
      </c>
      <c r="M9">
        <f>距离!M9/10</f>
        <v>1.2</v>
      </c>
      <c r="N9">
        <f>距离!N9/10</f>
        <v>1.2</v>
      </c>
      <c r="O9">
        <f>距离!O9/10</f>
        <v>1.2</v>
      </c>
      <c r="P9">
        <f>距离!P9/10</f>
        <v>1.2</v>
      </c>
      <c r="Q9">
        <f>距离!Q9/10</f>
        <v>1.2</v>
      </c>
      <c r="R9">
        <f>距离!R9/10</f>
        <v>1.2</v>
      </c>
    </row>
    <row r="10" spans="1:18">
      <c r="A10" t="s">
        <v>17</v>
      </c>
      <c r="B10" s="1">
        <v>60</v>
      </c>
      <c r="C10" s="1">
        <v>110</v>
      </c>
      <c r="D10" s="1">
        <v>44</v>
      </c>
      <c r="E10" s="1">
        <v>80</v>
      </c>
      <c r="F10" s="1">
        <v>75</v>
      </c>
      <c r="G10" s="1">
        <v>85</v>
      </c>
      <c r="H10" s="1">
        <v>95</v>
      </c>
      <c r="K10" t="s">
        <v>17</v>
      </c>
      <c r="L10">
        <f>距离!L10/10</f>
        <v>4.2</v>
      </c>
      <c r="M10">
        <f>距离!M10/10</f>
        <v>4.2</v>
      </c>
      <c r="N10">
        <f>距离!N10/10</f>
        <v>4.2</v>
      </c>
      <c r="O10">
        <f>距离!O10/10</f>
        <v>4.2</v>
      </c>
      <c r="P10">
        <f>距离!P10/10</f>
        <v>4.2</v>
      </c>
      <c r="Q10">
        <f>距离!Q10/10</f>
        <v>4.2</v>
      </c>
      <c r="R10">
        <f>距离!R10/10</f>
        <v>4.2</v>
      </c>
    </row>
    <row r="11" spans="1:18">
      <c r="A11" t="s">
        <v>18</v>
      </c>
      <c r="B11" s="1">
        <v>85</v>
      </c>
      <c r="C11" s="1">
        <v>135</v>
      </c>
      <c r="D11" s="1">
        <v>75</v>
      </c>
      <c r="E11" s="1">
        <v>55</v>
      </c>
      <c r="F11" s="1">
        <v>50</v>
      </c>
      <c r="G11" s="1">
        <v>55</v>
      </c>
      <c r="H11" s="1">
        <v>70</v>
      </c>
      <c r="K11" t="s">
        <v>18</v>
      </c>
      <c r="L11">
        <f>距离!L11/10</f>
        <v>7</v>
      </c>
      <c r="M11">
        <f>距离!M11/10</f>
        <v>7</v>
      </c>
      <c r="N11">
        <f>距离!N11/10</f>
        <v>7</v>
      </c>
      <c r="O11">
        <f>距离!O11/10</f>
        <v>7</v>
      </c>
      <c r="P11">
        <f>距离!P11/10</f>
        <v>7</v>
      </c>
      <c r="Q11">
        <f>距离!Q11/10</f>
        <v>7</v>
      </c>
      <c r="R11">
        <f>距离!R11/10</f>
        <v>7</v>
      </c>
    </row>
    <row r="12" spans="1:18">
      <c r="A12" t="s">
        <v>19</v>
      </c>
      <c r="B12" s="1">
        <v>100</v>
      </c>
      <c r="C12" s="1">
        <v>130</v>
      </c>
      <c r="D12" s="1">
        <v>85</v>
      </c>
      <c r="E12" s="1">
        <v>50</v>
      </c>
      <c r="F12" s="1">
        <v>32</v>
      </c>
      <c r="G12" s="1">
        <v>50</v>
      </c>
      <c r="H12" s="1">
        <v>65</v>
      </c>
      <c r="K12" t="s">
        <v>19</v>
      </c>
      <c r="L12">
        <f>距离!L12/10</f>
        <v>1</v>
      </c>
      <c r="M12">
        <f>距离!M12/10</f>
        <v>1</v>
      </c>
      <c r="N12">
        <f>距离!N12/10</f>
        <v>1</v>
      </c>
      <c r="O12">
        <f>距离!O12/10</f>
        <v>1</v>
      </c>
      <c r="P12">
        <f>距离!P12/10</f>
        <v>1</v>
      </c>
      <c r="Q12">
        <f>距离!Q12/10</f>
        <v>1</v>
      </c>
      <c r="R12">
        <f>距离!R12/10</f>
        <v>1</v>
      </c>
    </row>
    <row r="13" spans="1:18">
      <c r="A13" t="s">
        <v>20</v>
      </c>
      <c r="B13" s="1">
        <v>105</v>
      </c>
      <c r="C13" s="1">
        <v>155</v>
      </c>
      <c r="D13" s="1">
        <v>95</v>
      </c>
      <c r="E13" s="1">
        <v>60</v>
      </c>
      <c r="F13" s="1">
        <v>50</v>
      </c>
      <c r="G13" s="1">
        <v>44</v>
      </c>
      <c r="H13" s="1">
        <v>55</v>
      </c>
      <c r="K13" t="s">
        <v>20</v>
      </c>
      <c r="L13">
        <f>距离!L13/10</f>
        <v>1</v>
      </c>
      <c r="M13">
        <f>距离!M13/10</f>
        <v>1</v>
      </c>
      <c r="N13">
        <f>距离!N13/10</f>
        <v>1</v>
      </c>
      <c r="O13">
        <f>距离!O13/10</f>
        <v>1</v>
      </c>
      <c r="P13">
        <f>距离!P13/10</f>
        <v>1</v>
      </c>
      <c r="Q13">
        <f>距离!Q13/10</f>
        <v>1</v>
      </c>
      <c r="R13">
        <f>距离!R13/10</f>
        <v>1</v>
      </c>
    </row>
    <row r="14" spans="1:18">
      <c r="A14" t="s">
        <v>21</v>
      </c>
      <c r="B14" s="1">
        <v>115</v>
      </c>
      <c r="C14" s="1">
        <v>165</v>
      </c>
      <c r="D14" s="1">
        <v>105</v>
      </c>
      <c r="E14" s="1">
        <v>70</v>
      </c>
      <c r="F14" s="1">
        <v>65</v>
      </c>
      <c r="G14" s="1">
        <v>20</v>
      </c>
      <c r="H14" s="1">
        <v>32</v>
      </c>
      <c r="K14" t="s">
        <v>21</v>
      </c>
      <c r="L14">
        <f>距离!L14/10</f>
        <v>6.2</v>
      </c>
      <c r="M14">
        <f>距离!M14/10</f>
        <v>6.2</v>
      </c>
      <c r="N14">
        <f>距离!N14/10</f>
        <v>6.2</v>
      </c>
      <c r="O14">
        <f>距离!O14/10</f>
        <v>6.2</v>
      </c>
      <c r="P14">
        <f>距离!P14/10</f>
        <v>6.2</v>
      </c>
      <c r="Q14">
        <f>距离!Q14/10</f>
        <v>6.2</v>
      </c>
      <c r="R14">
        <f>距离!R14/10</f>
        <v>6.2</v>
      </c>
    </row>
    <row r="15" spans="1:18">
      <c r="A15" t="s">
        <v>22</v>
      </c>
      <c r="B15" s="1">
        <v>125</v>
      </c>
      <c r="C15" s="1">
        <v>175</v>
      </c>
      <c r="D15" s="1">
        <v>115</v>
      </c>
      <c r="E15" s="1">
        <v>80</v>
      </c>
      <c r="F15" s="1">
        <v>70</v>
      </c>
      <c r="G15" s="1">
        <v>20</v>
      </c>
      <c r="H15" s="1">
        <v>23</v>
      </c>
      <c r="K15" t="s">
        <v>22</v>
      </c>
      <c r="L15">
        <f>距离!L15/10</f>
        <v>3</v>
      </c>
      <c r="M15">
        <f>距离!M15/10</f>
        <v>3</v>
      </c>
      <c r="N15">
        <f>距离!N15/10</f>
        <v>3</v>
      </c>
      <c r="O15">
        <f>距离!O15/10</f>
        <v>3</v>
      </c>
      <c r="P15">
        <f>距离!P15/10</f>
        <v>3</v>
      </c>
      <c r="Q15">
        <f>距离!Q15/10</f>
        <v>11</v>
      </c>
      <c r="R15">
        <f>距离!R15/10</f>
        <v>3</v>
      </c>
    </row>
    <row r="16" spans="1:18">
      <c r="A16" t="s">
        <v>23</v>
      </c>
      <c r="B16" s="1">
        <v>140</v>
      </c>
      <c r="C16" s="1">
        <v>190</v>
      </c>
      <c r="D16" s="1">
        <v>130</v>
      </c>
      <c r="E16" s="1">
        <v>95</v>
      </c>
      <c r="F16" s="1">
        <v>85</v>
      </c>
      <c r="G16" s="1">
        <v>26</v>
      </c>
      <c r="H16" s="1">
        <v>20</v>
      </c>
      <c r="K16" t="s">
        <v>23</v>
      </c>
      <c r="L16">
        <f>距离!L16/10</f>
        <v>2</v>
      </c>
      <c r="M16">
        <f>距离!M16/10</f>
        <v>2</v>
      </c>
      <c r="N16">
        <f>距离!N16/10</f>
        <v>2</v>
      </c>
      <c r="O16">
        <f>距离!O16/10</f>
        <v>2</v>
      </c>
      <c r="P16">
        <f>距离!P16/10</f>
        <v>2</v>
      </c>
      <c r="Q16">
        <f>距离!Q16/10</f>
        <v>2</v>
      </c>
      <c r="R16">
        <f>距离!R16/10</f>
        <v>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H10" sqref="H10"/>
    </sheetView>
  </sheetViews>
  <sheetFormatPr defaultColWidth="9" defaultRowHeight="14.4" outlineLevelCol="7"/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</row>
    <row r="3" spans="1:8">
      <c r="A3" t="s">
        <v>10</v>
      </c>
      <c r="B3" s="1">
        <f>运费!B3+运费!L3</f>
        <v>160.3</v>
      </c>
      <c r="C3" s="1">
        <f>运费!C3+运费!M3</f>
        <v>210.3</v>
      </c>
      <c r="D3" s="1">
        <f>运费!D3+运费!N3</f>
        <v>220.3</v>
      </c>
      <c r="E3" s="1">
        <f>运费!E3+运费!O3</f>
        <v>255.3</v>
      </c>
      <c r="F3" s="1">
        <f>运费!F3+运费!P3</f>
        <v>225.3</v>
      </c>
      <c r="G3" s="1">
        <f>运费!G3+运费!Q3</f>
        <v>255.3</v>
      </c>
      <c r="H3" s="1">
        <f>运费!H3+运费!R3</f>
        <v>265.3</v>
      </c>
    </row>
    <row r="4" spans="1:8">
      <c r="A4" t="s">
        <v>11</v>
      </c>
      <c r="B4" s="1">
        <f>运费!B4+运费!L4</f>
        <v>140.2</v>
      </c>
      <c r="C4" s="1">
        <f>运费!C4+运费!M4</f>
        <v>190.2</v>
      </c>
      <c r="D4" s="1">
        <f>运费!D4+运费!N4</f>
        <v>200.2</v>
      </c>
      <c r="E4" s="1">
        <f>运费!E4+运费!O4</f>
        <v>235.2</v>
      </c>
      <c r="F4" s="1">
        <f>运费!F4+运费!P4</f>
        <v>245.2</v>
      </c>
      <c r="G4" s="1">
        <f>运费!G4+运费!Q4</f>
        <v>235.2</v>
      </c>
      <c r="H4" s="1">
        <f>运费!H4+运费!R4</f>
        <v>250.2</v>
      </c>
    </row>
    <row r="5" spans="1:8">
      <c r="A5" t="s">
        <v>12</v>
      </c>
      <c r="B5" s="1">
        <f>运费!B5+运费!L5</f>
        <v>86</v>
      </c>
      <c r="C5" s="1">
        <f>运费!C5+运费!M5</f>
        <v>136</v>
      </c>
      <c r="D5" s="1">
        <f>运费!D5+运费!N5</f>
        <v>146</v>
      </c>
      <c r="E5" s="1">
        <f>运费!E5+运费!O5</f>
        <v>181</v>
      </c>
      <c r="F5" s="1">
        <f>运费!F5+运费!P5</f>
        <v>171</v>
      </c>
      <c r="G5" s="1">
        <f>运费!G5+运费!Q5</f>
        <v>181</v>
      </c>
      <c r="H5" s="1">
        <f>运费!H5+运费!R5</f>
        <v>191</v>
      </c>
    </row>
    <row r="6" spans="1:8">
      <c r="A6" t="s">
        <v>13</v>
      </c>
      <c r="B6" s="1">
        <f>运费!B6+运费!L6</f>
        <v>38</v>
      </c>
      <c r="C6" s="1">
        <f>运费!C6+运费!M6</f>
        <v>111</v>
      </c>
      <c r="D6" s="1">
        <f>运费!D6+运费!N6</f>
        <v>121</v>
      </c>
      <c r="E6" s="1">
        <f>运费!E6+运费!O6</f>
        <v>156</v>
      </c>
      <c r="F6" s="1">
        <f>运费!F6+运费!P6</f>
        <v>146</v>
      </c>
      <c r="G6" s="1">
        <f>运费!G6+运费!Q6</f>
        <v>156</v>
      </c>
      <c r="H6" s="1">
        <f>运费!H6+运费!R6</f>
        <v>166</v>
      </c>
    </row>
    <row r="7" spans="1:8">
      <c r="A7" t="s">
        <v>14</v>
      </c>
      <c r="B7" s="1">
        <f>运费!B7+运费!L7</f>
        <v>20.5</v>
      </c>
      <c r="C7" s="1">
        <f>运费!C7+运费!M7</f>
        <v>95.5</v>
      </c>
      <c r="D7" s="1">
        <f>运费!D7+运费!N7</f>
        <v>105.5</v>
      </c>
      <c r="E7" s="1">
        <f>运费!E7+运费!O7</f>
        <v>140.5</v>
      </c>
      <c r="F7" s="1">
        <f>运费!F7+运费!P7</f>
        <v>130.5</v>
      </c>
      <c r="G7" s="1">
        <f>运费!G7+运费!Q7</f>
        <v>140.5</v>
      </c>
      <c r="H7" s="1">
        <f>运费!H7+运费!R7</f>
        <v>150.5</v>
      </c>
    </row>
    <row r="8" spans="1:8">
      <c r="A8" t="s">
        <v>15</v>
      </c>
      <c r="B8" s="1">
        <f>运费!B8+运费!L8</f>
        <v>21</v>
      </c>
      <c r="C8" s="1">
        <f>运费!C8+运费!M8</f>
        <v>86</v>
      </c>
      <c r="D8" s="1">
        <f>运费!D8+运费!N8</f>
        <v>96</v>
      </c>
      <c r="E8" s="1">
        <f>运费!E8+运费!O8</f>
        <v>131</v>
      </c>
      <c r="F8" s="1">
        <f>运费!F8+运费!P8</f>
        <v>121</v>
      </c>
      <c r="G8" s="1">
        <f>运费!G8+运费!Q8</f>
        <v>131</v>
      </c>
      <c r="H8" s="1">
        <f>运费!H8+运费!R8</f>
        <v>141</v>
      </c>
    </row>
    <row r="9" spans="1:8">
      <c r="A9" t="s">
        <v>16</v>
      </c>
      <c r="B9" s="1">
        <f>运费!B9+运费!L9</f>
        <v>21.2</v>
      </c>
      <c r="C9" s="1">
        <f>运费!C9+运费!M9</f>
        <v>76.2</v>
      </c>
      <c r="D9" s="1">
        <f>运费!D9+运费!N9</f>
        <v>86.2</v>
      </c>
      <c r="E9" s="1">
        <f>运费!E9+运费!O9</f>
        <v>121.2</v>
      </c>
      <c r="F9" s="1">
        <f>运费!F9+运费!P9</f>
        <v>111.2</v>
      </c>
      <c r="G9" s="1">
        <f>运费!G9+运费!Q9</f>
        <v>121.2</v>
      </c>
      <c r="H9" s="1">
        <f>运费!H9+运费!R9</f>
        <v>131.2</v>
      </c>
    </row>
    <row r="10" spans="1:8">
      <c r="A10" t="s">
        <v>17</v>
      </c>
      <c r="B10" s="1">
        <f>运费!B10+运费!L10</f>
        <v>64.2</v>
      </c>
      <c r="C10" s="1">
        <f>运费!C10+运费!M10</f>
        <v>114.2</v>
      </c>
      <c r="D10" s="1">
        <f>运费!D10+运费!N10</f>
        <v>48.2</v>
      </c>
      <c r="E10" s="1">
        <f>运费!E10+运费!O10</f>
        <v>84.2</v>
      </c>
      <c r="F10" s="1">
        <f>运费!F10+运费!P10</f>
        <v>79.2</v>
      </c>
      <c r="G10" s="1">
        <f>运费!G10+运费!Q10</f>
        <v>89.2</v>
      </c>
      <c r="H10" s="1">
        <f>运费!H10+运费!R10</f>
        <v>99.2</v>
      </c>
    </row>
    <row r="11" spans="1:8">
      <c r="A11" t="s">
        <v>18</v>
      </c>
      <c r="B11" s="1">
        <f>运费!B11+运费!L11</f>
        <v>92</v>
      </c>
      <c r="C11" s="1">
        <f>运费!C11+运费!M11</f>
        <v>142</v>
      </c>
      <c r="D11" s="1">
        <f>运费!D11+运费!N11</f>
        <v>82</v>
      </c>
      <c r="E11" s="1">
        <f>运费!E11+运费!O11</f>
        <v>62</v>
      </c>
      <c r="F11" s="1">
        <f>运费!F11+运费!P11</f>
        <v>57</v>
      </c>
      <c r="G11" s="1">
        <f>运费!G11+运费!Q11</f>
        <v>62</v>
      </c>
      <c r="H11" s="1">
        <f>运费!H11+运费!R11</f>
        <v>77</v>
      </c>
    </row>
    <row r="12" spans="1:8">
      <c r="A12" t="s">
        <v>19</v>
      </c>
      <c r="B12" s="1">
        <f>运费!B12+运费!L12</f>
        <v>101</v>
      </c>
      <c r="C12" s="1">
        <f>运费!C12+运费!M12</f>
        <v>131</v>
      </c>
      <c r="D12" s="1">
        <f>运费!D12+运费!N12</f>
        <v>86</v>
      </c>
      <c r="E12" s="1">
        <f>运费!E12+运费!O12</f>
        <v>51</v>
      </c>
      <c r="F12" s="1">
        <f>运费!F12+运费!P12</f>
        <v>33</v>
      </c>
      <c r="G12" s="1">
        <f>运费!G12+运费!Q12</f>
        <v>51</v>
      </c>
      <c r="H12" s="1">
        <f>运费!H12+运费!R12</f>
        <v>66</v>
      </c>
    </row>
    <row r="13" spans="1:8">
      <c r="A13" t="s">
        <v>20</v>
      </c>
      <c r="B13" s="1">
        <f>运费!B13+运费!L13</f>
        <v>106</v>
      </c>
      <c r="C13" s="1">
        <f>运费!C13+运费!M13</f>
        <v>156</v>
      </c>
      <c r="D13" s="1">
        <f>运费!D13+运费!N13</f>
        <v>96</v>
      </c>
      <c r="E13" s="1">
        <f>运费!E13+运费!O13</f>
        <v>61</v>
      </c>
      <c r="F13" s="1">
        <f>运费!F13+运费!P13</f>
        <v>51</v>
      </c>
      <c r="G13" s="1">
        <f>运费!G13+运费!Q13</f>
        <v>45</v>
      </c>
      <c r="H13" s="1">
        <f>运费!H13+运费!R13</f>
        <v>56</v>
      </c>
    </row>
    <row r="14" spans="1:8">
      <c r="A14" t="s">
        <v>21</v>
      </c>
      <c r="B14" s="1">
        <f>运费!B14+运费!L14</f>
        <v>121.2</v>
      </c>
      <c r="C14" s="1">
        <f>运费!C14+运费!M14</f>
        <v>171.2</v>
      </c>
      <c r="D14" s="1">
        <f>运费!D14+运费!N14</f>
        <v>111.2</v>
      </c>
      <c r="E14" s="1">
        <f>运费!E14+运费!O14</f>
        <v>76.2</v>
      </c>
      <c r="F14" s="1">
        <f>运费!F14+运费!P14</f>
        <v>71.2</v>
      </c>
      <c r="G14" s="1">
        <f>运费!G14+运费!Q14</f>
        <v>26.2</v>
      </c>
      <c r="H14" s="1">
        <f>运费!H14+运费!R14</f>
        <v>38.2</v>
      </c>
    </row>
    <row r="15" spans="1:8">
      <c r="A15" t="s">
        <v>22</v>
      </c>
      <c r="B15" s="1">
        <f>运费!B15+运费!L15</f>
        <v>128</v>
      </c>
      <c r="C15" s="1">
        <f>运费!C15+运费!M15</f>
        <v>178</v>
      </c>
      <c r="D15" s="1">
        <f>运费!D15+运费!N15</f>
        <v>118</v>
      </c>
      <c r="E15" s="1">
        <f>运费!E15+运费!O15</f>
        <v>83</v>
      </c>
      <c r="F15" s="1">
        <f>运费!F15+运费!P15</f>
        <v>73</v>
      </c>
      <c r="G15" s="1">
        <f>运费!G15+运费!Q15</f>
        <v>31</v>
      </c>
      <c r="H15" s="1">
        <f>运费!H15+运费!R15</f>
        <v>26</v>
      </c>
    </row>
    <row r="16" spans="1:8">
      <c r="A16" t="s">
        <v>23</v>
      </c>
      <c r="B16" s="1">
        <f>运费!B16+运费!L16</f>
        <v>142</v>
      </c>
      <c r="C16" s="1">
        <f>运费!C16+运费!M16</f>
        <v>192</v>
      </c>
      <c r="D16" s="1">
        <f>运费!D16+运费!N16</f>
        <v>132</v>
      </c>
      <c r="E16" s="1">
        <f>运费!E16+运费!O16</f>
        <v>97</v>
      </c>
      <c r="F16" s="1">
        <f>运费!F16+运费!P16</f>
        <v>87</v>
      </c>
      <c r="G16" s="1">
        <f>运费!G16+运费!Q16</f>
        <v>28</v>
      </c>
      <c r="H16" s="1">
        <f>运费!H16+运费!R16</f>
        <v>22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距离</vt:lpstr>
      <vt:lpstr>运费</vt:lpstr>
      <vt:lpstr>总运费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Amihua Lau</dc:creator>
  <cp:lastModifiedBy>Amihua Lau</cp:lastModifiedBy>
  <dcterms:created xsi:type="dcterms:W3CDTF">2022-08-10T07:28:00Z</dcterms:created>
  <dcterms:modified xsi:type="dcterms:W3CDTF">2022-08-10T14:18:52Z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7563342FB4124F6CA8ADBDE4D86627A3</vt:lpwstr>
  </property>
  <property fmtid="{D5CDD505-2E9C-101B-9397-08002B2CF9AE}" pid="3" name="KSOProductBuildVer">
    <vt:lpwstr>2052-11.1.0.12302</vt:lpwstr>
  </property>
</Properties>
</file>