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uario1\Documents\FER\REPORTES ATENCIÓN\2022\JULIO\"/>
    </mc:Choice>
  </mc:AlternateContent>
  <xr:revisionPtr revIDLastSave="0" documentId="13_ncr:1_{4227BAA8-4510-46C0-AE9F-31B05F2D0182}" xr6:coauthVersionLast="36" xr6:coauthVersionMax="36" xr10:uidLastSave="{00000000-0000-0000-0000-000000000000}"/>
  <bookViews>
    <workbookView xWindow="0" yWindow="0" windowWidth="24000" windowHeight="8925" firstSheet="4" activeTab="7" xr2:uid="{00000000-000D-0000-FFFF-FFFF00000000}"/>
  </bookViews>
  <sheets>
    <sheet name="Julio 2022 sem 26" sheetId="1" r:id="rId1"/>
    <sheet name="Julio 2022 sem 27" sheetId="2" r:id="rId2"/>
    <sheet name="Julio 2022 sema 28" sheetId="3" r:id="rId3"/>
    <sheet name="Julio 2022 sem 29" sheetId="4" r:id="rId4"/>
    <sheet name="Julio 2022 sem 30" sheetId="5" r:id="rId5"/>
    <sheet name="Final Julio 2022" sheetId="6" r:id="rId6"/>
    <sheet name="Hoja2" sheetId="8" r:id="rId7"/>
    <sheet name="Hoja4" sheetId="11" r:id="rId8"/>
    <sheet name="MENSUAL JULIO" sheetId="7" r:id="rId9"/>
    <sheet name="MAPAS DE CALOR" sheetId="9" r:id="rId10"/>
  </sheets>
  <calcPr calcId="191029"/>
  <pivotCaches>
    <pivotCache cacheId="7" r:id="rId11"/>
  </pivotCaches>
</workbook>
</file>

<file path=xl/calcChain.xml><?xml version="1.0" encoding="utf-8"?>
<calcChain xmlns="http://schemas.openxmlformats.org/spreadsheetml/2006/main">
  <c r="Y40" i="7" l="1"/>
  <c r="O42" i="7"/>
  <c r="O41" i="7"/>
  <c r="N42" i="7"/>
  <c r="N41" i="7"/>
  <c r="N40" i="7"/>
  <c r="O40" i="7"/>
  <c r="Q42" i="7"/>
  <c r="R42" i="7"/>
  <c r="S42" i="7"/>
  <c r="T42" i="7"/>
  <c r="U42" i="7"/>
  <c r="V42" i="7"/>
  <c r="W42" i="7"/>
  <c r="X42" i="7"/>
  <c r="Y42" i="7"/>
  <c r="P42" i="7"/>
  <c r="L42" i="7"/>
  <c r="K42" i="7"/>
  <c r="D42" i="7"/>
  <c r="E42" i="7"/>
  <c r="F42" i="7"/>
  <c r="G42" i="7"/>
  <c r="H42" i="7"/>
  <c r="I42" i="7"/>
  <c r="C42" i="7"/>
  <c r="C41" i="7"/>
  <c r="Q41" i="7"/>
  <c r="R41" i="7"/>
  <c r="S41" i="7"/>
  <c r="T41" i="7"/>
  <c r="U41" i="7"/>
  <c r="V41" i="7"/>
  <c r="W41" i="7"/>
  <c r="X41" i="7"/>
  <c r="Y41" i="7"/>
  <c r="P41" i="7"/>
  <c r="L41" i="7"/>
  <c r="K41" i="7"/>
  <c r="D41" i="7"/>
  <c r="E41" i="7"/>
  <c r="F41" i="7"/>
  <c r="G41" i="7"/>
  <c r="H41" i="7"/>
  <c r="I41" i="7"/>
  <c r="C40" i="7"/>
  <c r="W40" i="7"/>
  <c r="X40" i="7"/>
  <c r="V40" i="7"/>
  <c r="Q40" i="7"/>
  <c r="R40" i="7"/>
  <c r="S40" i="7"/>
  <c r="T40" i="7"/>
  <c r="U40" i="7"/>
  <c r="P40" i="7"/>
  <c r="L40" i="7"/>
  <c r="K40" i="7"/>
  <c r="D40" i="7"/>
  <c r="E40" i="7"/>
  <c r="F40" i="7"/>
  <c r="G40" i="7"/>
  <c r="H40" i="7"/>
  <c r="I40" i="7"/>
  <c r="W63" i="7"/>
  <c r="W62" i="7"/>
  <c r="W61" i="7"/>
  <c r="W60" i="7"/>
  <c r="W59" i="7"/>
  <c r="AG52" i="7"/>
  <c r="AH52" i="7"/>
  <c r="AF52" i="7"/>
  <c r="N88" i="7"/>
  <c r="O88" i="7"/>
  <c r="AD52" i="7" l="1"/>
  <c r="AE52" i="7"/>
  <c r="AC52" i="7"/>
  <c r="AE48" i="7"/>
  <c r="AE49" i="7"/>
  <c r="AE50" i="7"/>
  <c r="AE51" i="7"/>
  <c r="AE47" i="7"/>
  <c r="M88" i="7"/>
  <c r="L88" i="7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1" i="8"/>
  <c r="AB48" i="7" l="1"/>
  <c r="AB49" i="7"/>
  <c r="AB50" i="7"/>
  <c r="AB51" i="7"/>
  <c r="AB47" i="7"/>
  <c r="V52" i="7"/>
  <c r="W52" i="7"/>
  <c r="X52" i="7"/>
  <c r="Y52" i="7"/>
  <c r="Z52" i="7"/>
  <c r="AA52" i="7"/>
  <c r="AB52" i="7"/>
  <c r="U52" i="7"/>
  <c r="K88" i="7"/>
  <c r="J88" i="7"/>
  <c r="T48" i="7"/>
  <c r="T49" i="7"/>
  <c r="T52" i="7" s="1"/>
  <c r="T50" i="7"/>
  <c r="T51" i="7"/>
  <c r="T47" i="7"/>
  <c r="S52" i="7"/>
  <c r="R52" i="7"/>
  <c r="Q48" i="7"/>
  <c r="Q49" i="7"/>
  <c r="Q50" i="7"/>
  <c r="Q51" i="7"/>
  <c r="Q47" i="7"/>
  <c r="K52" i="7"/>
  <c r="L52" i="7"/>
  <c r="M52" i="7"/>
  <c r="N52" i="7"/>
  <c r="O52" i="7"/>
  <c r="P52" i="7"/>
  <c r="Q52" i="7"/>
  <c r="J52" i="7"/>
  <c r="Z39" i="7"/>
  <c r="Z22" i="7"/>
  <c r="Z6" i="7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" i="6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C39" i="7"/>
  <c r="Z4" i="7"/>
  <c r="Z5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" i="7"/>
  <c r="J4" i="7"/>
  <c r="J5" i="7"/>
  <c r="J7" i="7"/>
  <c r="J8" i="7"/>
  <c r="J9" i="7"/>
  <c r="J10" i="7"/>
  <c r="J11" i="7"/>
  <c r="J12" i="7"/>
  <c r="J13" i="7"/>
  <c r="J15" i="7"/>
  <c r="J16" i="7"/>
  <c r="J17" i="7"/>
  <c r="J18" i="7"/>
  <c r="J19" i="7"/>
  <c r="J20" i="7"/>
  <c r="J21" i="7"/>
  <c r="J23" i="7"/>
  <c r="J24" i="7"/>
  <c r="J25" i="7"/>
  <c r="J26" i="7"/>
  <c r="J27" i="7"/>
  <c r="J28" i="7"/>
  <c r="J29" i="7"/>
  <c r="J31" i="7"/>
  <c r="J32" i="7"/>
  <c r="J33" i="7"/>
  <c r="J34" i="7"/>
  <c r="J35" i="7"/>
  <c r="J36" i="7"/>
  <c r="J37" i="7"/>
  <c r="J3" i="7"/>
  <c r="D38" i="7"/>
  <c r="J38" i="7" s="1"/>
  <c r="E38" i="7"/>
  <c r="F38" i="7"/>
  <c r="G38" i="7"/>
  <c r="H38" i="7"/>
  <c r="I38" i="7"/>
  <c r="K38" i="7"/>
  <c r="L38" i="7"/>
  <c r="N38" i="7"/>
  <c r="O38" i="7"/>
  <c r="P38" i="7"/>
  <c r="Q38" i="7"/>
  <c r="R38" i="7"/>
  <c r="S38" i="7"/>
  <c r="T38" i="7"/>
  <c r="U38" i="7"/>
  <c r="V38" i="7"/>
  <c r="W38" i="7"/>
  <c r="X38" i="7"/>
  <c r="Y38" i="7"/>
  <c r="C38" i="7"/>
  <c r="D30" i="7"/>
  <c r="J30" i="7" s="1"/>
  <c r="E30" i="7"/>
  <c r="F30" i="7"/>
  <c r="G30" i="7"/>
  <c r="H30" i="7"/>
  <c r="I30" i="7"/>
  <c r="K30" i="7"/>
  <c r="L30" i="7"/>
  <c r="N30" i="7"/>
  <c r="O30" i="7"/>
  <c r="P30" i="7"/>
  <c r="Q30" i="7"/>
  <c r="R30" i="7"/>
  <c r="S30" i="7"/>
  <c r="T30" i="7"/>
  <c r="U30" i="7"/>
  <c r="V30" i="7"/>
  <c r="W30" i="7"/>
  <c r="X30" i="7"/>
  <c r="Y30" i="7"/>
  <c r="C30" i="7"/>
  <c r="D22" i="7"/>
  <c r="J22" i="7" s="1"/>
  <c r="E22" i="7"/>
  <c r="F22" i="7"/>
  <c r="G22" i="7"/>
  <c r="H22" i="7"/>
  <c r="I22" i="7"/>
  <c r="K22" i="7"/>
  <c r="L22" i="7"/>
  <c r="N22" i="7"/>
  <c r="O22" i="7"/>
  <c r="P22" i="7"/>
  <c r="Q22" i="7"/>
  <c r="R22" i="7"/>
  <c r="S22" i="7"/>
  <c r="T22" i="7"/>
  <c r="U22" i="7"/>
  <c r="V22" i="7"/>
  <c r="W22" i="7"/>
  <c r="X22" i="7"/>
  <c r="Y22" i="7"/>
  <c r="C22" i="7"/>
  <c r="Y14" i="7"/>
  <c r="D14" i="7"/>
  <c r="J14" i="7" s="1"/>
  <c r="E14" i="7"/>
  <c r="F14" i="7"/>
  <c r="G14" i="7"/>
  <c r="H14" i="7"/>
  <c r="I14" i="7"/>
  <c r="K14" i="7"/>
  <c r="L14" i="7"/>
  <c r="N14" i="7"/>
  <c r="O14" i="7"/>
  <c r="P14" i="7"/>
  <c r="Q14" i="7"/>
  <c r="R14" i="7"/>
  <c r="S14" i="7"/>
  <c r="T14" i="7"/>
  <c r="U14" i="7"/>
  <c r="V14" i="7"/>
  <c r="W14" i="7"/>
  <c r="X14" i="7"/>
  <c r="C14" i="7"/>
  <c r="D6" i="7"/>
  <c r="J6" i="7" s="1"/>
  <c r="E6" i="7"/>
  <c r="F6" i="7"/>
  <c r="G6" i="7"/>
  <c r="H6" i="7"/>
  <c r="I6" i="7"/>
  <c r="K6" i="7"/>
  <c r="L6" i="7"/>
  <c r="N6" i="7"/>
  <c r="O6" i="7"/>
  <c r="P6" i="7"/>
  <c r="Q6" i="7"/>
  <c r="R6" i="7"/>
  <c r="S6" i="7"/>
  <c r="T6" i="7"/>
  <c r="U6" i="7"/>
  <c r="V6" i="7"/>
  <c r="W6" i="7"/>
  <c r="X6" i="7"/>
  <c r="Y6" i="7"/>
  <c r="C6" i="7"/>
  <c r="X9" i="5" l="1"/>
  <c r="W34" i="6" l="1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S10" i="5"/>
  <c r="R10" i="5"/>
  <c r="Q10" i="5"/>
  <c r="W10" i="5"/>
  <c r="V10" i="5"/>
  <c r="U10" i="5"/>
  <c r="T10" i="5"/>
  <c r="P10" i="5"/>
  <c r="I10" i="5"/>
  <c r="O10" i="5"/>
  <c r="H10" i="5"/>
  <c r="G10" i="5"/>
  <c r="F10" i="5"/>
  <c r="K10" i="5"/>
  <c r="J10" i="5"/>
  <c r="N10" i="5"/>
  <c r="M10" i="5"/>
  <c r="L10" i="5"/>
  <c r="E10" i="5"/>
  <c r="D10" i="5"/>
  <c r="C10" i="5"/>
  <c r="X8" i="5"/>
  <c r="X7" i="5"/>
  <c r="X6" i="5"/>
  <c r="X5" i="5"/>
  <c r="X4" i="5"/>
  <c r="X3" i="5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Y13" i="4" s="1"/>
  <c r="Y12" i="4"/>
  <c r="Y11" i="4"/>
  <c r="Y10" i="4"/>
  <c r="Y9" i="4"/>
  <c r="Y8" i="4"/>
  <c r="Y7" i="4"/>
  <c r="Y6" i="4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Y13" i="3" s="1"/>
  <c r="C13" i="3"/>
  <c r="Y12" i="3"/>
  <c r="Y11" i="3"/>
  <c r="Y10" i="3"/>
  <c r="Y9" i="3"/>
  <c r="Y8" i="3"/>
  <c r="Y7" i="3"/>
  <c r="Y6" i="3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Y15" i="2" s="1"/>
  <c r="Y14" i="2"/>
  <c r="Y13" i="2"/>
  <c r="Y12" i="2"/>
  <c r="Y11" i="2"/>
  <c r="Y10" i="2"/>
  <c r="Y9" i="2"/>
  <c r="Y8" i="2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Y9" i="1" s="1"/>
  <c r="C9" i="1"/>
  <c r="Y8" i="1"/>
  <c r="Y7" i="1"/>
  <c r="Y6" i="1"/>
  <c r="X10" i="5" l="1"/>
</calcChain>
</file>

<file path=xl/sharedStrings.xml><?xml version="1.0" encoding="utf-8"?>
<sst xmlns="http://schemas.openxmlformats.org/spreadsheetml/2006/main" count="539" uniqueCount="115">
  <si>
    <t>SUBSECRETARÍA DE PREVENCIÓN DE LA VIOLENCIA Y DISCRIMINACIÓN</t>
  </si>
  <si>
    <t>DIRECCIÓN DE ATENCIÓN A MUJERES VÍCTIMAS DE VIOLENCIA</t>
  </si>
  <si>
    <t>REPORTE DE ATENCIONES</t>
  </si>
  <si>
    <t>Semana</t>
  </si>
  <si>
    <t>Fecha</t>
  </si>
  <si>
    <t>2.1 0</t>
  </si>
  <si>
    <t>Total semanal</t>
  </si>
  <si>
    <t>Atenciones primer contacto presenciales</t>
  </si>
  <si>
    <t>Atenciones primer contacto a distancia</t>
  </si>
  <si>
    <t>Atenciones seguimiento psicológico</t>
  </si>
  <si>
    <t>Asesorías Telmujer</t>
  </si>
  <si>
    <t>Folios de conocimiento Telmujer</t>
  </si>
  <si>
    <t>Botones de pánico Telmujer</t>
  </si>
  <si>
    <t>Atenciones psicológicas y jurídicas refugio</t>
  </si>
  <si>
    <t>Atenciones de primera vez Centro de Empoderamiento Infantil</t>
  </si>
  <si>
    <t>Atenciones de seguimiento Centro de Empoderamiento Infantil</t>
  </si>
  <si>
    <t>Atenciones por medios digitales (WhatsApp)</t>
  </si>
  <si>
    <t>Asesorías jurídicas subsecuentes</t>
  </si>
  <si>
    <t>Acompañamientos jurídicos</t>
  </si>
  <si>
    <t>Atención psicológica de primera vez y subsecuente a niñas, niños y adolescentes en Refugio</t>
  </si>
  <si>
    <t>Seguimientos de Trabajo Social</t>
  </si>
  <si>
    <t>Ingresos al refugio</t>
  </si>
  <si>
    <t>Atenciones seguimiento psicológico UAM</t>
  </si>
  <si>
    <t>Asesorías jurídicas subsecuentes UAM</t>
  </si>
  <si>
    <t>Acompañamientos jurídicos UAM</t>
  </si>
  <si>
    <t>Atenciones de primera vez y subsecuentes a niñas, niños y adolescentes en UAM</t>
  </si>
  <si>
    <t>Atenciones primer contacto presenciales en UAM</t>
  </si>
  <si>
    <t>Atenciones primer contacto a distancia en UAM</t>
  </si>
  <si>
    <t>Seguimientos de Trabajo Social en UAM</t>
  </si>
  <si>
    <t>Acumulado Semanal</t>
  </si>
  <si>
    <t xml:space="preserve"> </t>
  </si>
  <si>
    <t>Acumulado Mensual</t>
  </si>
  <si>
    <t>Incidentes de conocimiento Telmujer</t>
  </si>
  <si>
    <t>Atenciones de seguimiento (Centro de Empoderamiento)</t>
  </si>
  <si>
    <t>Atenciones de primera vez (Centro de Empoderamiento)</t>
  </si>
  <si>
    <t>Atenciones primer contacto presenciales (UAM)</t>
  </si>
  <si>
    <t>Atenciones primer contacto a distancia (UAM)</t>
  </si>
  <si>
    <t>Seguimientos de Trabajo Social en (UAM)</t>
  </si>
  <si>
    <t>Atenciones seguimiento psicológico (UAM)</t>
  </si>
  <si>
    <t>Asesorías jurídicas subsecuentes (UAM)</t>
  </si>
  <si>
    <t>Acompañamientos jurídicos (UAM)</t>
  </si>
  <si>
    <t>Atenciones psicológicas y jurídicas Refugio</t>
  </si>
  <si>
    <t>Ingresos al Refugio</t>
  </si>
  <si>
    <t>01
V</t>
  </si>
  <si>
    <t>02
S</t>
  </si>
  <si>
    <t>03
D</t>
  </si>
  <si>
    <t>04
L</t>
  </si>
  <si>
    <t>05
MA</t>
  </si>
  <si>
    <t>06
MI</t>
  </si>
  <si>
    <t>07
J</t>
  </si>
  <si>
    <t>08
V</t>
  </si>
  <si>
    <t>09
S</t>
  </si>
  <si>
    <t>10
D</t>
  </si>
  <si>
    <t>11
L</t>
  </si>
  <si>
    <t>12
MA</t>
  </si>
  <si>
    <t>13
MI</t>
  </si>
  <si>
    <t>14
J</t>
  </si>
  <si>
    <t>15
V</t>
  </si>
  <si>
    <t>16
S</t>
  </si>
  <si>
    <t>17
D</t>
  </si>
  <si>
    <t>18
L</t>
  </si>
  <si>
    <t>19
MA</t>
  </si>
  <si>
    <t>20
MI</t>
  </si>
  <si>
    <t>21
J</t>
  </si>
  <si>
    <t>22
V</t>
  </si>
  <si>
    <t>23
S</t>
  </si>
  <si>
    <t>24
D</t>
  </si>
  <si>
    <t>25
L</t>
  </si>
  <si>
    <t>26
MA</t>
  </si>
  <si>
    <t>27
MI</t>
  </si>
  <si>
    <t>28
J</t>
  </si>
  <si>
    <t>29
V</t>
  </si>
  <si>
    <t>30
S</t>
  </si>
  <si>
    <t>31
D</t>
  </si>
  <si>
    <t xml:space="preserve">Semana 1
01 al 03 </t>
  </si>
  <si>
    <t>Semana 2
04 al 10</t>
  </si>
  <si>
    <t>Semana 3
11 al 17</t>
  </si>
  <si>
    <t>Semana 5
25 al 31</t>
  </si>
  <si>
    <t>Semana 4
18 al 24</t>
  </si>
  <si>
    <t>Total Centro Integral</t>
  </si>
  <si>
    <t>Total Centro de Empoderamiento</t>
  </si>
  <si>
    <t>Atenciones vía WhatsApp</t>
  </si>
  <si>
    <t>Atenciones de primera vez y subsecuentes a NNyA (UAM)</t>
  </si>
  <si>
    <t>Atenciones a mujeres UAM</t>
  </si>
  <si>
    <t>Atención psicológica de primera vez y subsecuente a NNyA en Refugio</t>
  </si>
  <si>
    <t>Refugio</t>
  </si>
  <si>
    <t>Telmujer</t>
  </si>
  <si>
    <t>UAMs</t>
  </si>
  <si>
    <t>Centro de Empoderamiento</t>
  </si>
  <si>
    <t>Centro Integral</t>
  </si>
  <si>
    <t>PROMEDIO</t>
  </si>
  <si>
    <t>MAX</t>
  </si>
  <si>
    <t>MIN</t>
  </si>
  <si>
    <t>V</t>
  </si>
  <si>
    <t>S</t>
  </si>
  <si>
    <t>D</t>
  </si>
  <si>
    <t>L</t>
  </si>
  <si>
    <t>MA</t>
  </si>
  <si>
    <t>MI</t>
  </si>
  <si>
    <t>J</t>
  </si>
  <si>
    <t>Semana 1
01 al 03</t>
  </si>
  <si>
    <t>Etiquetas de fila</t>
  </si>
  <si>
    <t>Total general</t>
  </si>
  <si>
    <t>Domingo</t>
  </si>
  <si>
    <t>Sábado</t>
  </si>
  <si>
    <t>Viernes</t>
  </si>
  <si>
    <t>Jueves</t>
  </si>
  <si>
    <t>Miércoles</t>
  </si>
  <si>
    <t>Martes</t>
  </si>
  <si>
    <t>Lunes</t>
  </si>
  <si>
    <t>Atención a mujeres en Centro Integral</t>
  </si>
  <si>
    <t>Atención a NNyA en Centro de Empoderamiento</t>
  </si>
  <si>
    <t>Suma de Atenciones psicológicas y jurídicas Refugio</t>
  </si>
  <si>
    <t>Suma de Atención psicológica de primera vez y subsecuente a NNyA en Refugio</t>
  </si>
  <si>
    <t>Suma de Ingresos al Refugio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</si>
</sst>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rgb="FFFFFFFF"/>
      <name val="Adelle sans light"/>
    </font>
    <font>
      <b/>
      <sz val="11"/>
      <color rgb="FFFFFFFF"/>
      <name val="Adelle sans light"/>
    </font>
    <font>
      <sz val="10"/>
      <color rgb="FFFFFFFF"/>
      <name val="Adelle sans light"/>
    </font>
    <font>
      <sz val="10"/>
      <color rgb="FFFFFFFF"/>
      <name val="Arial"/>
    </font>
    <font>
      <b/>
      <sz val="11"/>
      <color theme="1"/>
      <name val="Calibri"/>
    </font>
    <font>
      <sz val="11"/>
      <color theme="1"/>
      <name val="Calibri"/>
      <scheme val="minor"/>
    </font>
    <font>
      <b/>
      <sz val="10"/>
      <color rgb="FF5C4D62"/>
      <name val="Adelle Sans Light"/>
      <family val="3"/>
    </font>
    <font>
      <b/>
      <sz val="11"/>
      <color theme="1"/>
      <name val="Adelle Sans Light"/>
      <family val="3"/>
    </font>
    <font>
      <b/>
      <sz val="11"/>
      <color rgb="FF5C4D62"/>
      <name val="Adelle Sans Light"/>
      <family val="3"/>
    </font>
    <font>
      <b/>
      <sz val="11"/>
      <color theme="0"/>
      <name val="Adelle Sans Light"/>
      <family val="3"/>
    </font>
  </fonts>
  <fills count="11">
    <fill>
      <patternFill patternType="none"/>
    </fill>
    <fill>
      <patternFill patternType="gray125"/>
    </fill>
    <fill>
      <patternFill patternType="solid">
        <fgColor rgb="FF660033"/>
        <bgColor rgb="FF660033"/>
      </patternFill>
    </fill>
    <fill>
      <patternFill patternType="solid">
        <fgColor rgb="FFBFBFBF"/>
        <bgColor rgb="FFBFBFBF"/>
      </patternFill>
    </fill>
    <fill>
      <patternFill patternType="solid">
        <fgColor theme="9"/>
        <bgColor rgb="FF660033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660033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ck">
        <color rgb="FF000000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thick">
        <color rgb="FF000000"/>
      </right>
      <top style="medium">
        <color rgb="FFCCCCCC"/>
      </top>
      <bottom/>
      <diagonal/>
    </border>
    <border>
      <left style="thick">
        <color rgb="FF000000"/>
      </left>
      <right/>
      <top style="medium">
        <color rgb="FFCCCCCC"/>
      </top>
      <bottom style="medium">
        <color rgb="FF000000"/>
      </bottom>
      <diagonal/>
    </border>
    <border>
      <left/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thick">
        <color rgb="FF000000"/>
      </right>
      <top style="medium">
        <color rgb="FFCCCCCC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4" fillId="0" borderId="4" xfId="0" applyFont="1" applyBorder="1" applyAlignment="1">
      <alignment wrapText="1"/>
    </xf>
    <xf numFmtId="0" fontId="6" fillId="2" borderId="9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0" borderId="17" xfId="0" applyFont="1" applyBorder="1" applyAlignment="1">
      <alignment horizontal="center" vertical="center" wrapText="1"/>
    </xf>
    <xf numFmtId="14" fontId="4" fillId="0" borderId="17" xfId="0" applyNumberFormat="1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/>
    <xf numFmtId="0" fontId="10" fillId="0" borderId="0" xfId="0" applyFont="1"/>
    <xf numFmtId="0" fontId="6" fillId="2" borderId="10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vertical="center" wrapText="1"/>
    </xf>
    <xf numFmtId="0" fontId="3" fillId="0" borderId="12" xfId="0" applyFont="1" applyBorder="1" applyAlignment="1"/>
    <xf numFmtId="0" fontId="5" fillId="2" borderId="6" xfId="0" applyFont="1" applyFill="1" applyBorder="1" applyAlignment="1">
      <alignment vertical="center" wrapText="1"/>
    </xf>
    <xf numFmtId="0" fontId="3" fillId="0" borderId="13" xfId="0" applyFont="1" applyBorder="1" applyAlignment="1"/>
    <xf numFmtId="0" fontId="6" fillId="4" borderId="22" xfId="0" applyFont="1" applyFill="1" applyBorder="1" applyAlignment="1">
      <alignment horizontal="center" vertical="center" wrapText="1"/>
    </xf>
    <xf numFmtId="0" fontId="4" fillId="6" borderId="17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14" fontId="4" fillId="0" borderId="19" xfId="0" applyNumberFormat="1" applyFont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9" fillId="3" borderId="18" xfId="0" applyFont="1" applyFill="1" applyBorder="1" applyAlignment="1">
      <alignment horizontal="center" vertical="center" wrapText="1"/>
    </xf>
    <xf numFmtId="0" fontId="3" fillId="0" borderId="19" xfId="0" applyFont="1" applyBorder="1"/>
    <xf numFmtId="0" fontId="6" fillId="2" borderId="7" xfId="0" applyFont="1" applyFill="1" applyBorder="1" applyAlignment="1">
      <alignment horizontal="center" vertical="center" wrapText="1"/>
    </xf>
    <xf numFmtId="0" fontId="3" fillId="0" borderId="8" xfId="0" applyFont="1" applyBorder="1"/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5" fillId="2" borderId="5" xfId="0" applyFont="1" applyFill="1" applyBorder="1" applyAlignment="1">
      <alignment horizontal="center" vertical="center" wrapText="1"/>
    </xf>
    <xf numFmtId="0" fontId="3" fillId="0" borderId="12" xfId="0" applyFont="1" applyBorder="1"/>
    <xf numFmtId="0" fontId="5" fillId="2" borderId="6" xfId="0" applyFont="1" applyFill="1" applyBorder="1" applyAlignment="1">
      <alignment horizontal="center" vertical="center" wrapText="1"/>
    </xf>
    <xf numFmtId="0" fontId="3" fillId="0" borderId="13" xfId="0" applyFont="1" applyBorder="1"/>
    <xf numFmtId="0" fontId="3" fillId="0" borderId="10" xfId="0" applyFont="1" applyBorder="1"/>
    <xf numFmtId="0" fontId="5" fillId="2" borderId="11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6" fillId="4" borderId="7" xfId="0" applyFont="1" applyFill="1" applyBorder="1" applyAlignment="1">
      <alignment horizontal="center" vertical="center" wrapText="1"/>
    </xf>
    <xf numFmtId="0" fontId="3" fillId="5" borderId="8" xfId="0" applyFont="1" applyFill="1" applyBorder="1"/>
    <xf numFmtId="0" fontId="3" fillId="5" borderId="10" xfId="0" applyFont="1" applyFill="1" applyBorder="1"/>
    <xf numFmtId="0" fontId="6" fillId="2" borderId="10" xfId="0" applyFont="1" applyFill="1" applyBorder="1" applyAlignment="1">
      <alignment horizontal="center" vertical="center" wrapText="1"/>
    </xf>
    <xf numFmtId="0" fontId="0" fillId="8" borderId="0" xfId="0" applyFont="1" applyFill="1" applyAlignment="1"/>
    <xf numFmtId="14" fontId="4" fillId="8" borderId="0" xfId="0" applyNumberFormat="1" applyFont="1" applyFill="1" applyBorder="1" applyAlignment="1">
      <alignment horizontal="center" vertical="center" wrapText="1"/>
    </xf>
    <xf numFmtId="0" fontId="0" fillId="9" borderId="0" xfId="0" applyFont="1" applyFill="1" applyAlignment="1"/>
    <xf numFmtId="14" fontId="4" fillId="9" borderId="0" xfId="0" applyNumberFormat="1" applyFont="1" applyFill="1" applyBorder="1" applyAlignment="1">
      <alignment horizontal="center" vertical="center" wrapText="1"/>
    </xf>
    <xf numFmtId="0" fontId="0" fillId="6" borderId="0" xfId="0" applyFont="1" applyFill="1" applyAlignment="1"/>
    <xf numFmtId="14" fontId="4" fillId="6" borderId="0" xfId="0" applyNumberFormat="1" applyFont="1" applyFill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 readingOrder="1"/>
    </xf>
    <xf numFmtId="0" fontId="11" fillId="0" borderId="24" xfId="0" applyFont="1" applyBorder="1" applyAlignment="1">
      <alignment horizontal="center" vertical="center" wrapText="1" readingOrder="1"/>
    </xf>
    <xf numFmtId="0" fontId="11" fillId="0" borderId="25" xfId="0" applyFont="1" applyBorder="1" applyAlignment="1">
      <alignment horizontal="center" vertical="center" wrapText="1" readingOrder="1"/>
    </xf>
    <xf numFmtId="0" fontId="12" fillId="10" borderId="25" xfId="0" applyFont="1" applyFill="1" applyBorder="1" applyAlignment="1">
      <alignment horizontal="left" vertical="center" wrapText="1"/>
    </xf>
    <xf numFmtId="0" fontId="13" fillId="10" borderId="25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 wrapText="1" readingOrder="1"/>
    </xf>
    <xf numFmtId="0" fontId="1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C3551"/>
      <color rgb="FFEBE5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Atenciones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Hoja4!$H$40</c:f>
              <c:strCache>
                <c:ptCount val="1"/>
                <c:pt idx="0">
                  <c:v>Atención a mujeres en Centro Integral</c:v>
                </c:pt>
              </c:strCache>
            </c:strRef>
          </c:tx>
          <c:spPr>
            <a:solidFill>
              <a:srgbClr val="EBE5E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Hoja4!$G$41:$G$47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Hoja4!$H$41:$H$47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183</c:v>
                </c:pt>
                <c:pt idx="3">
                  <c:v>143</c:v>
                </c:pt>
                <c:pt idx="4">
                  <c:v>147</c:v>
                </c:pt>
                <c:pt idx="5">
                  <c:v>157</c:v>
                </c:pt>
                <c:pt idx="6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0-434D-A7E3-011452CD45D3}"/>
            </c:ext>
          </c:extLst>
        </c:ser>
        <c:ser>
          <c:idx val="1"/>
          <c:order val="1"/>
          <c:tx>
            <c:strRef>
              <c:f>Hoja4!$I$40</c:f>
              <c:strCache>
                <c:ptCount val="1"/>
                <c:pt idx="0">
                  <c:v>Atención a NNyA en Centro de Empoderamiento</c:v>
                </c:pt>
              </c:strCache>
            </c:strRef>
          </c:tx>
          <c:spPr>
            <a:solidFill>
              <a:srgbClr val="3C3551"/>
            </a:solidFill>
            <a:ln>
              <a:noFill/>
            </a:ln>
            <a:effectLst/>
          </c:spPr>
          <c:invertIfNegative val="0"/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Adelle Sans Light" panose="02000503000000020004" pitchFamily="50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D8D0-434D-A7E3-011452CD45D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Adelle Sans Light" panose="02000503000000020004" pitchFamily="50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D8D0-434D-A7E3-011452CD45D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Adelle Sans Light" panose="02000503000000020004" pitchFamily="50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D8D0-434D-A7E3-011452CD45D3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Adelle Sans Light" panose="02000503000000020004" pitchFamily="50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D8D0-434D-A7E3-011452CD45D3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Adelle Sans Light" panose="02000503000000020004" pitchFamily="50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D8D0-434D-A7E3-011452CD45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Hoja4!$G$41:$G$47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Hoja4!$I$41:$I$47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38</c:v>
                </c:pt>
                <c:pt idx="3">
                  <c:v>29</c:v>
                </c:pt>
                <c:pt idx="4">
                  <c:v>45</c:v>
                </c:pt>
                <c:pt idx="5">
                  <c:v>34</c:v>
                </c:pt>
                <c:pt idx="6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D0-434D-A7E3-011452CD45D3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100"/>
        <c:axId val="1122348608"/>
        <c:axId val="1119566448"/>
      </c:barChart>
      <c:catAx>
        <c:axId val="1122348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119566448"/>
        <c:crosses val="autoZero"/>
        <c:auto val="1"/>
        <c:lblAlgn val="ctr"/>
        <c:lblOffset val="100"/>
        <c:noMultiLvlLbl val="0"/>
      </c:catAx>
      <c:valAx>
        <c:axId val="11195664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2234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'MENSUAL JULIO'!$I$47</c:f>
              <c:strCache>
                <c:ptCount val="1"/>
                <c:pt idx="0">
                  <c:v>Semana 1
01 al 03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JULIO'!$U$46:$AA$46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en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'MENSUAL JULIO'!$U$47:$AA$47</c:f>
              <c:numCache>
                <c:formatCode>General</c:formatCode>
                <c:ptCount val="7"/>
                <c:pt idx="0">
                  <c:v>11</c:v>
                </c:pt>
                <c:pt idx="1">
                  <c:v>0</c:v>
                </c:pt>
                <c:pt idx="2">
                  <c:v>20</c:v>
                </c:pt>
                <c:pt idx="3">
                  <c:v>20</c:v>
                </c:pt>
                <c:pt idx="4">
                  <c:v>9</c:v>
                </c:pt>
                <c:pt idx="5">
                  <c:v>3</c:v>
                </c:pt>
                <c:pt idx="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E-4ED3-92CD-5BB50AFEDE68}"/>
            </c:ext>
          </c:extLst>
        </c:ser>
        <c:ser>
          <c:idx val="1"/>
          <c:order val="1"/>
          <c:tx>
            <c:strRef>
              <c:f>'MENSUAL JULIO'!$I$48</c:f>
              <c:strCache>
                <c:ptCount val="1"/>
                <c:pt idx="0">
                  <c:v>Semana 2
04 al 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JULIO'!$U$46:$AA$46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en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'MENSUAL JULIO'!$U$48:$AA$48</c:f>
              <c:numCache>
                <c:formatCode>General</c:formatCode>
                <c:ptCount val="7"/>
                <c:pt idx="0">
                  <c:v>47</c:v>
                </c:pt>
                <c:pt idx="1">
                  <c:v>0</c:v>
                </c:pt>
                <c:pt idx="2">
                  <c:v>93</c:v>
                </c:pt>
                <c:pt idx="3">
                  <c:v>110</c:v>
                </c:pt>
                <c:pt idx="4">
                  <c:v>50</c:v>
                </c:pt>
                <c:pt idx="5">
                  <c:v>26</c:v>
                </c:pt>
                <c:pt idx="6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0E-4ED3-92CD-5BB50AFEDE68}"/>
            </c:ext>
          </c:extLst>
        </c:ser>
        <c:ser>
          <c:idx val="2"/>
          <c:order val="2"/>
          <c:tx>
            <c:strRef>
              <c:f>'MENSUAL JULIO'!$I$49</c:f>
              <c:strCache>
                <c:ptCount val="1"/>
                <c:pt idx="0">
                  <c:v>Semana 3
11 al 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JULIO'!$U$46:$AA$46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en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'MENSUAL JULIO'!$U$49:$AA$49</c:f>
              <c:numCache>
                <c:formatCode>General</c:formatCode>
                <c:ptCount val="7"/>
                <c:pt idx="0">
                  <c:v>49</c:v>
                </c:pt>
                <c:pt idx="1">
                  <c:v>0</c:v>
                </c:pt>
                <c:pt idx="2">
                  <c:v>53</c:v>
                </c:pt>
                <c:pt idx="3">
                  <c:v>120</c:v>
                </c:pt>
                <c:pt idx="4">
                  <c:v>40</c:v>
                </c:pt>
                <c:pt idx="5">
                  <c:v>10</c:v>
                </c:pt>
                <c:pt idx="6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0E-4ED3-92CD-5BB50AFEDE68}"/>
            </c:ext>
          </c:extLst>
        </c:ser>
        <c:ser>
          <c:idx val="3"/>
          <c:order val="3"/>
          <c:tx>
            <c:strRef>
              <c:f>'MENSUAL JULIO'!$I$50</c:f>
              <c:strCache>
                <c:ptCount val="1"/>
                <c:pt idx="0">
                  <c:v>Semana 4
18 al 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JULIO'!$U$46:$AA$46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en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'MENSUAL JULIO'!$U$50:$AA$50</c:f>
              <c:numCache>
                <c:formatCode>General</c:formatCode>
                <c:ptCount val="7"/>
                <c:pt idx="0">
                  <c:v>52</c:v>
                </c:pt>
                <c:pt idx="1">
                  <c:v>0</c:v>
                </c:pt>
                <c:pt idx="2">
                  <c:v>85</c:v>
                </c:pt>
                <c:pt idx="3">
                  <c:v>127</c:v>
                </c:pt>
                <c:pt idx="4">
                  <c:v>58</c:v>
                </c:pt>
                <c:pt idx="5">
                  <c:v>7</c:v>
                </c:pt>
                <c:pt idx="6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0E-4ED3-92CD-5BB50AFEDE68}"/>
            </c:ext>
          </c:extLst>
        </c:ser>
        <c:ser>
          <c:idx val="4"/>
          <c:order val="4"/>
          <c:tx>
            <c:strRef>
              <c:f>'MENSUAL JULIO'!$I$51</c:f>
              <c:strCache>
                <c:ptCount val="1"/>
                <c:pt idx="0">
                  <c:v>Semana 5
25 al 31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JULIO'!$U$46:$AA$46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en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'MENSUAL JULIO'!$U$51:$AA$51</c:f>
              <c:numCache>
                <c:formatCode>General</c:formatCode>
                <c:ptCount val="7"/>
                <c:pt idx="0">
                  <c:v>47</c:v>
                </c:pt>
                <c:pt idx="1">
                  <c:v>0</c:v>
                </c:pt>
                <c:pt idx="2">
                  <c:v>76</c:v>
                </c:pt>
                <c:pt idx="3">
                  <c:v>104</c:v>
                </c:pt>
                <c:pt idx="4">
                  <c:v>73</c:v>
                </c:pt>
                <c:pt idx="5">
                  <c:v>9</c:v>
                </c:pt>
                <c:pt idx="6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0E-4ED3-92CD-5BB50AFEDE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08861872"/>
        <c:axId val="1628550144"/>
      </c:barChart>
      <c:catAx>
        <c:axId val="170886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628550144"/>
        <c:crosses val="autoZero"/>
        <c:auto val="1"/>
        <c:lblAlgn val="ctr"/>
        <c:lblOffset val="100"/>
        <c:noMultiLvlLbl val="0"/>
      </c:catAx>
      <c:valAx>
        <c:axId val="1628550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0886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'MENSUAL JULIO'!$L$56</c:f>
              <c:strCache>
                <c:ptCount val="1"/>
                <c:pt idx="0">
                  <c:v>Atenciones a mujeres UAM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'MENSUAL JULIO'!$I$57:$I$87</c:f>
              <c:strCache>
                <c:ptCount val="31"/>
                <c:pt idx="0">
                  <c:v>01
V</c:v>
                </c:pt>
                <c:pt idx="1">
                  <c:v>02
S</c:v>
                </c:pt>
                <c:pt idx="2">
                  <c:v>03
D</c:v>
                </c:pt>
                <c:pt idx="3">
                  <c:v>04
L</c:v>
                </c:pt>
                <c:pt idx="4">
                  <c:v>05
MA</c:v>
                </c:pt>
                <c:pt idx="5">
                  <c:v>06
MI</c:v>
                </c:pt>
                <c:pt idx="6">
                  <c:v>07
J</c:v>
                </c:pt>
                <c:pt idx="7">
                  <c:v>08
V</c:v>
                </c:pt>
                <c:pt idx="8">
                  <c:v>09
S</c:v>
                </c:pt>
                <c:pt idx="9">
                  <c:v>10
D</c:v>
                </c:pt>
                <c:pt idx="10">
                  <c:v>11
L</c:v>
                </c:pt>
                <c:pt idx="11">
                  <c:v>12
MA</c:v>
                </c:pt>
                <c:pt idx="12">
                  <c:v>13
MI</c:v>
                </c:pt>
                <c:pt idx="13">
                  <c:v>14
J</c:v>
                </c:pt>
                <c:pt idx="14">
                  <c:v>15
V</c:v>
                </c:pt>
                <c:pt idx="15">
                  <c:v>16
S</c:v>
                </c:pt>
                <c:pt idx="16">
                  <c:v>17
D</c:v>
                </c:pt>
                <c:pt idx="17">
                  <c:v>18
L</c:v>
                </c:pt>
                <c:pt idx="18">
                  <c:v>19
MA</c:v>
                </c:pt>
                <c:pt idx="19">
                  <c:v>20
MI</c:v>
                </c:pt>
                <c:pt idx="20">
                  <c:v>21
J</c:v>
                </c:pt>
                <c:pt idx="21">
                  <c:v>22
V</c:v>
                </c:pt>
                <c:pt idx="22">
                  <c:v>23
S</c:v>
                </c:pt>
                <c:pt idx="23">
                  <c:v>24
D</c:v>
                </c:pt>
                <c:pt idx="24">
                  <c:v>25
L</c:v>
                </c:pt>
                <c:pt idx="25">
                  <c:v>26
MA</c:v>
                </c:pt>
                <c:pt idx="26">
                  <c:v>27
MI</c:v>
                </c:pt>
                <c:pt idx="27">
                  <c:v>28
J</c:v>
                </c:pt>
                <c:pt idx="28">
                  <c:v>29
V</c:v>
                </c:pt>
                <c:pt idx="29">
                  <c:v>30
S</c:v>
                </c:pt>
                <c:pt idx="30">
                  <c:v>31
D</c:v>
                </c:pt>
              </c:strCache>
            </c:strRef>
          </c:cat>
          <c:val>
            <c:numRef>
              <c:f>'MENSUAL JULIO'!$L$57:$L$87</c:f>
              <c:numCache>
                <c:formatCode>General</c:formatCode>
                <c:ptCount val="31"/>
                <c:pt idx="0">
                  <c:v>63</c:v>
                </c:pt>
                <c:pt idx="1">
                  <c:v>0</c:v>
                </c:pt>
                <c:pt idx="2">
                  <c:v>0</c:v>
                </c:pt>
                <c:pt idx="3">
                  <c:v>47</c:v>
                </c:pt>
                <c:pt idx="4">
                  <c:v>87</c:v>
                </c:pt>
                <c:pt idx="5">
                  <c:v>78</c:v>
                </c:pt>
                <c:pt idx="6">
                  <c:v>66</c:v>
                </c:pt>
                <c:pt idx="7">
                  <c:v>48</c:v>
                </c:pt>
                <c:pt idx="8">
                  <c:v>0</c:v>
                </c:pt>
                <c:pt idx="9">
                  <c:v>0</c:v>
                </c:pt>
                <c:pt idx="10">
                  <c:v>50</c:v>
                </c:pt>
                <c:pt idx="11">
                  <c:v>51</c:v>
                </c:pt>
                <c:pt idx="12">
                  <c:v>61</c:v>
                </c:pt>
                <c:pt idx="13">
                  <c:v>56</c:v>
                </c:pt>
                <c:pt idx="14">
                  <c:v>54</c:v>
                </c:pt>
                <c:pt idx="15">
                  <c:v>0</c:v>
                </c:pt>
                <c:pt idx="16">
                  <c:v>0</c:v>
                </c:pt>
                <c:pt idx="17">
                  <c:v>71</c:v>
                </c:pt>
                <c:pt idx="18">
                  <c:v>61</c:v>
                </c:pt>
                <c:pt idx="19">
                  <c:v>70</c:v>
                </c:pt>
                <c:pt idx="20">
                  <c:v>73</c:v>
                </c:pt>
                <c:pt idx="21">
                  <c:v>54</c:v>
                </c:pt>
                <c:pt idx="22">
                  <c:v>0</c:v>
                </c:pt>
                <c:pt idx="23">
                  <c:v>0</c:v>
                </c:pt>
                <c:pt idx="24">
                  <c:v>78</c:v>
                </c:pt>
                <c:pt idx="25">
                  <c:v>66</c:v>
                </c:pt>
                <c:pt idx="26">
                  <c:v>66</c:v>
                </c:pt>
                <c:pt idx="27">
                  <c:v>49</c:v>
                </c:pt>
                <c:pt idx="28">
                  <c:v>50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A-4264-A875-F686E1BF65D5}"/>
            </c:ext>
          </c:extLst>
        </c:ser>
        <c:ser>
          <c:idx val="1"/>
          <c:order val="1"/>
          <c:tx>
            <c:strRef>
              <c:f>'MENSUAL JULIO'!$M$56</c:f>
              <c:strCache>
                <c:ptCount val="1"/>
                <c:pt idx="0">
                  <c:v>Atenciones de primera vez y subsecuentes a NNyA (UAM)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'MENSUAL JULIO'!$I$57:$I$87</c:f>
              <c:strCache>
                <c:ptCount val="31"/>
                <c:pt idx="0">
                  <c:v>01
V</c:v>
                </c:pt>
                <c:pt idx="1">
                  <c:v>02
S</c:v>
                </c:pt>
                <c:pt idx="2">
                  <c:v>03
D</c:v>
                </c:pt>
                <c:pt idx="3">
                  <c:v>04
L</c:v>
                </c:pt>
                <c:pt idx="4">
                  <c:v>05
MA</c:v>
                </c:pt>
                <c:pt idx="5">
                  <c:v>06
MI</c:v>
                </c:pt>
                <c:pt idx="6">
                  <c:v>07
J</c:v>
                </c:pt>
                <c:pt idx="7">
                  <c:v>08
V</c:v>
                </c:pt>
                <c:pt idx="8">
                  <c:v>09
S</c:v>
                </c:pt>
                <c:pt idx="9">
                  <c:v>10
D</c:v>
                </c:pt>
                <c:pt idx="10">
                  <c:v>11
L</c:v>
                </c:pt>
                <c:pt idx="11">
                  <c:v>12
MA</c:v>
                </c:pt>
                <c:pt idx="12">
                  <c:v>13
MI</c:v>
                </c:pt>
                <c:pt idx="13">
                  <c:v>14
J</c:v>
                </c:pt>
                <c:pt idx="14">
                  <c:v>15
V</c:v>
                </c:pt>
                <c:pt idx="15">
                  <c:v>16
S</c:v>
                </c:pt>
                <c:pt idx="16">
                  <c:v>17
D</c:v>
                </c:pt>
                <c:pt idx="17">
                  <c:v>18
L</c:v>
                </c:pt>
                <c:pt idx="18">
                  <c:v>19
MA</c:v>
                </c:pt>
                <c:pt idx="19">
                  <c:v>20
MI</c:v>
                </c:pt>
                <c:pt idx="20">
                  <c:v>21
J</c:v>
                </c:pt>
                <c:pt idx="21">
                  <c:v>22
V</c:v>
                </c:pt>
                <c:pt idx="22">
                  <c:v>23
S</c:v>
                </c:pt>
                <c:pt idx="23">
                  <c:v>24
D</c:v>
                </c:pt>
                <c:pt idx="24">
                  <c:v>25
L</c:v>
                </c:pt>
                <c:pt idx="25">
                  <c:v>26
MA</c:v>
                </c:pt>
                <c:pt idx="26">
                  <c:v>27
MI</c:v>
                </c:pt>
                <c:pt idx="27">
                  <c:v>28
J</c:v>
                </c:pt>
                <c:pt idx="28">
                  <c:v>29
V</c:v>
                </c:pt>
                <c:pt idx="29">
                  <c:v>30
S</c:v>
                </c:pt>
                <c:pt idx="30">
                  <c:v>31
D</c:v>
                </c:pt>
              </c:strCache>
            </c:strRef>
          </c:cat>
          <c:val>
            <c:numRef>
              <c:f>'MENSUAL JULIO'!$M$57:$M$87</c:f>
              <c:numCache>
                <c:formatCode>General</c:formatCode>
                <c:ptCount val="31"/>
                <c:pt idx="0">
                  <c:v>29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18</c:v>
                </c:pt>
                <c:pt idx="5">
                  <c:v>24</c:v>
                </c:pt>
                <c:pt idx="6">
                  <c:v>33</c:v>
                </c:pt>
                <c:pt idx="7">
                  <c:v>21</c:v>
                </c:pt>
                <c:pt idx="8">
                  <c:v>0</c:v>
                </c:pt>
                <c:pt idx="9">
                  <c:v>0</c:v>
                </c:pt>
                <c:pt idx="10">
                  <c:v>24</c:v>
                </c:pt>
                <c:pt idx="11">
                  <c:v>25</c:v>
                </c:pt>
                <c:pt idx="12">
                  <c:v>25</c:v>
                </c:pt>
                <c:pt idx="13">
                  <c:v>19</c:v>
                </c:pt>
                <c:pt idx="14">
                  <c:v>13</c:v>
                </c:pt>
                <c:pt idx="15">
                  <c:v>0</c:v>
                </c:pt>
                <c:pt idx="16">
                  <c:v>0</c:v>
                </c:pt>
                <c:pt idx="17">
                  <c:v>26</c:v>
                </c:pt>
                <c:pt idx="18">
                  <c:v>20</c:v>
                </c:pt>
                <c:pt idx="19">
                  <c:v>23</c:v>
                </c:pt>
                <c:pt idx="20">
                  <c:v>21</c:v>
                </c:pt>
                <c:pt idx="21">
                  <c:v>21</c:v>
                </c:pt>
                <c:pt idx="22">
                  <c:v>0</c:v>
                </c:pt>
                <c:pt idx="23">
                  <c:v>0</c:v>
                </c:pt>
                <c:pt idx="24">
                  <c:v>23</c:v>
                </c:pt>
                <c:pt idx="25">
                  <c:v>21</c:v>
                </c:pt>
                <c:pt idx="26">
                  <c:v>17</c:v>
                </c:pt>
                <c:pt idx="27">
                  <c:v>20</c:v>
                </c:pt>
                <c:pt idx="28">
                  <c:v>21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BA-4264-A875-F686E1BF6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008096"/>
        <c:axId val="1628551808"/>
      </c:lineChart>
      <c:catAx>
        <c:axId val="179200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628551808"/>
        <c:crosses val="autoZero"/>
        <c:auto val="1"/>
        <c:lblAlgn val="ctr"/>
        <c:lblOffset val="100"/>
        <c:noMultiLvlLbl val="0"/>
      </c:catAx>
      <c:valAx>
        <c:axId val="16285518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r>
                  <a:rPr lang="es-MX">
                    <a:latin typeface="Adelle Sans Light" panose="02000503000000020004" pitchFamily="50" charset="0"/>
                  </a:rPr>
                  <a:t>Atenciones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elle Sans Light" panose="02000503000000020004" pitchFamily="50" charset="0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crossAx val="179200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0F-4015-A3A7-A777EF6B64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0F-4015-A3A7-A777EF6B64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'MENSUAL JULIO'!$N$2:$O$2</c:f>
              <c:strCache>
                <c:ptCount val="2"/>
                <c:pt idx="0">
                  <c:v>Asesorías Telmujer</c:v>
                </c:pt>
                <c:pt idx="1">
                  <c:v>Incidentes de conocimiento Telmujer</c:v>
                </c:pt>
              </c:strCache>
            </c:strRef>
          </c:cat>
          <c:val>
            <c:numRef>
              <c:f>'MENSUAL JULIO'!$N$39:$O$39</c:f>
              <c:numCache>
                <c:formatCode>General</c:formatCode>
                <c:ptCount val="2"/>
                <c:pt idx="0">
                  <c:v>754</c:v>
                </c:pt>
                <c:pt idx="1">
                  <c:v>2934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A-4376-8B89-50071156DDF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'MENSUAL JULIO'!$I$47</c:f>
              <c:strCache>
                <c:ptCount val="1"/>
                <c:pt idx="0">
                  <c:v>Semana 1
01 al 03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JULIO'!$AC$46:$AD$46</c:f>
              <c:strCache>
                <c:ptCount val="2"/>
                <c:pt idx="0">
                  <c:v>Asesorías Telmujer</c:v>
                </c:pt>
                <c:pt idx="1">
                  <c:v>Incidentes de conocimiento Telmujer</c:v>
                </c:pt>
              </c:strCache>
            </c:strRef>
          </c:cat>
          <c:val>
            <c:numRef>
              <c:f>'MENSUAL JULIO'!$AC$47:$AD$47</c:f>
              <c:numCache>
                <c:formatCode>General</c:formatCode>
                <c:ptCount val="2"/>
                <c:pt idx="0">
                  <c:v>75</c:v>
                </c:pt>
                <c:pt idx="1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6-489A-A582-ABA95FE3BA37}"/>
            </c:ext>
          </c:extLst>
        </c:ser>
        <c:ser>
          <c:idx val="1"/>
          <c:order val="1"/>
          <c:tx>
            <c:strRef>
              <c:f>'MENSUAL JULIO'!$I$48</c:f>
              <c:strCache>
                <c:ptCount val="1"/>
                <c:pt idx="0">
                  <c:v>Semana 2
04 al 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JULIO'!$AC$46:$AD$46</c:f>
              <c:strCache>
                <c:ptCount val="2"/>
                <c:pt idx="0">
                  <c:v>Asesorías Telmujer</c:v>
                </c:pt>
                <c:pt idx="1">
                  <c:v>Incidentes de conocimiento Telmujer</c:v>
                </c:pt>
              </c:strCache>
            </c:strRef>
          </c:cat>
          <c:val>
            <c:numRef>
              <c:f>'MENSUAL JULIO'!$AC$48:$AD$48</c:f>
              <c:numCache>
                <c:formatCode>General</c:formatCode>
                <c:ptCount val="2"/>
                <c:pt idx="0">
                  <c:v>173</c:v>
                </c:pt>
                <c:pt idx="1">
                  <c:v>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06-489A-A582-ABA95FE3BA37}"/>
            </c:ext>
          </c:extLst>
        </c:ser>
        <c:ser>
          <c:idx val="2"/>
          <c:order val="2"/>
          <c:tx>
            <c:strRef>
              <c:f>'MENSUAL JULIO'!$I$49</c:f>
              <c:strCache>
                <c:ptCount val="1"/>
                <c:pt idx="0">
                  <c:v>Semana 3
11 al 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JULIO'!$AC$46:$AD$46</c:f>
              <c:strCache>
                <c:ptCount val="2"/>
                <c:pt idx="0">
                  <c:v>Asesorías Telmujer</c:v>
                </c:pt>
                <c:pt idx="1">
                  <c:v>Incidentes de conocimiento Telmujer</c:v>
                </c:pt>
              </c:strCache>
            </c:strRef>
          </c:cat>
          <c:val>
            <c:numRef>
              <c:f>'MENSUAL JULIO'!$AC$49:$AD$49</c:f>
              <c:numCache>
                <c:formatCode>General</c:formatCode>
                <c:ptCount val="2"/>
                <c:pt idx="0">
                  <c:v>148</c:v>
                </c:pt>
                <c:pt idx="1">
                  <c:v>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06-489A-A582-ABA95FE3BA37}"/>
            </c:ext>
          </c:extLst>
        </c:ser>
        <c:ser>
          <c:idx val="3"/>
          <c:order val="3"/>
          <c:tx>
            <c:strRef>
              <c:f>'MENSUAL JULIO'!$I$50</c:f>
              <c:strCache>
                <c:ptCount val="1"/>
                <c:pt idx="0">
                  <c:v>Semana 4
18 al 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JULIO'!$AC$46:$AD$46</c:f>
              <c:strCache>
                <c:ptCount val="2"/>
                <c:pt idx="0">
                  <c:v>Asesorías Telmujer</c:v>
                </c:pt>
                <c:pt idx="1">
                  <c:v>Incidentes de conocimiento Telmujer</c:v>
                </c:pt>
              </c:strCache>
            </c:strRef>
          </c:cat>
          <c:val>
            <c:numRef>
              <c:f>'MENSUAL JULIO'!$AC$50:$AD$50</c:f>
              <c:numCache>
                <c:formatCode>General</c:formatCode>
                <c:ptCount val="2"/>
                <c:pt idx="0">
                  <c:v>184</c:v>
                </c:pt>
                <c:pt idx="1">
                  <c:v>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06-489A-A582-ABA95FE3BA37}"/>
            </c:ext>
          </c:extLst>
        </c:ser>
        <c:ser>
          <c:idx val="4"/>
          <c:order val="4"/>
          <c:tx>
            <c:strRef>
              <c:f>'MENSUAL JULIO'!$I$51</c:f>
              <c:strCache>
                <c:ptCount val="1"/>
                <c:pt idx="0">
                  <c:v>Semana 5
25 al 31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JULIO'!$AC$46:$AD$46</c:f>
              <c:strCache>
                <c:ptCount val="2"/>
                <c:pt idx="0">
                  <c:v>Asesorías Telmujer</c:v>
                </c:pt>
                <c:pt idx="1">
                  <c:v>Incidentes de conocimiento Telmujer</c:v>
                </c:pt>
              </c:strCache>
            </c:strRef>
          </c:cat>
          <c:val>
            <c:numRef>
              <c:f>'MENSUAL JULIO'!$AC$51:$AD$51</c:f>
              <c:numCache>
                <c:formatCode>General</c:formatCode>
                <c:ptCount val="2"/>
                <c:pt idx="0">
                  <c:v>174</c:v>
                </c:pt>
                <c:pt idx="1">
                  <c:v>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06-489A-A582-ABA95FE3BA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08879472"/>
        <c:axId val="1470431600"/>
      </c:barChart>
      <c:catAx>
        <c:axId val="170887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470431600"/>
        <c:crosses val="autoZero"/>
        <c:auto val="1"/>
        <c:lblAlgn val="ctr"/>
        <c:lblOffset val="100"/>
        <c:noMultiLvlLbl val="0"/>
      </c:catAx>
      <c:valAx>
        <c:axId val="14704316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0887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'MENSUAL JULIO'!$N$56</c:f>
              <c:strCache>
                <c:ptCount val="1"/>
                <c:pt idx="0">
                  <c:v>Asesorías Telmujer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JULIO'!$I$57:$I$87</c:f>
              <c:strCache>
                <c:ptCount val="31"/>
                <c:pt idx="0">
                  <c:v>01
V</c:v>
                </c:pt>
                <c:pt idx="1">
                  <c:v>02
S</c:v>
                </c:pt>
                <c:pt idx="2">
                  <c:v>03
D</c:v>
                </c:pt>
                <c:pt idx="3">
                  <c:v>04
L</c:v>
                </c:pt>
                <c:pt idx="4">
                  <c:v>05
MA</c:v>
                </c:pt>
                <c:pt idx="5">
                  <c:v>06
MI</c:v>
                </c:pt>
                <c:pt idx="6">
                  <c:v>07
J</c:v>
                </c:pt>
                <c:pt idx="7">
                  <c:v>08
V</c:v>
                </c:pt>
                <c:pt idx="8">
                  <c:v>09
S</c:v>
                </c:pt>
                <c:pt idx="9">
                  <c:v>10
D</c:v>
                </c:pt>
                <c:pt idx="10">
                  <c:v>11
L</c:v>
                </c:pt>
                <c:pt idx="11">
                  <c:v>12
MA</c:v>
                </c:pt>
                <c:pt idx="12">
                  <c:v>13
MI</c:v>
                </c:pt>
                <c:pt idx="13">
                  <c:v>14
J</c:v>
                </c:pt>
                <c:pt idx="14">
                  <c:v>15
V</c:v>
                </c:pt>
                <c:pt idx="15">
                  <c:v>16
S</c:v>
                </c:pt>
                <c:pt idx="16">
                  <c:v>17
D</c:v>
                </c:pt>
                <c:pt idx="17">
                  <c:v>18
L</c:v>
                </c:pt>
                <c:pt idx="18">
                  <c:v>19
MA</c:v>
                </c:pt>
                <c:pt idx="19">
                  <c:v>20
MI</c:v>
                </c:pt>
                <c:pt idx="20">
                  <c:v>21
J</c:v>
                </c:pt>
                <c:pt idx="21">
                  <c:v>22
V</c:v>
                </c:pt>
                <c:pt idx="22">
                  <c:v>23
S</c:v>
                </c:pt>
                <c:pt idx="23">
                  <c:v>24
D</c:v>
                </c:pt>
                <c:pt idx="24">
                  <c:v>25
L</c:v>
                </c:pt>
                <c:pt idx="25">
                  <c:v>26
MA</c:v>
                </c:pt>
                <c:pt idx="26">
                  <c:v>27
MI</c:v>
                </c:pt>
                <c:pt idx="27">
                  <c:v>28
J</c:v>
                </c:pt>
                <c:pt idx="28">
                  <c:v>29
V</c:v>
                </c:pt>
                <c:pt idx="29">
                  <c:v>30
S</c:v>
                </c:pt>
                <c:pt idx="30">
                  <c:v>31
D</c:v>
                </c:pt>
              </c:strCache>
            </c:strRef>
          </c:cat>
          <c:val>
            <c:numRef>
              <c:f>'MENSUAL JULIO'!$N$57:$N$87</c:f>
              <c:numCache>
                <c:formatCode>General</c:formatCode>
                <c:ptCount val="31"/>
                <c:pt idx="0">
                  <c:v>29</c:v>
                </c:pt>
                <c:pt idx="1">
                  <c:v>22</c:v>
                </c:pt>
                <c:pt idx="2">
                  <c:v>24</c:v>
                </c:pt>
                <c:pt idx="3">
                  <c:v>24</c:v>
                </c:pt>
                <c:pt idx="4">
                  <c:v>28</c:v>
                </c:pt>
                <c:pt idx="5">
                  <c:v>26</c:v>
                </c:pt>
                <c:pt idx="6">
                  <c:v>15</c:v>
                </c:pt>
                <c:pt idx="7">
                  <c:v>31</c:v>
                </c:pt>
                <c:pt idx="8">
                  <c:v>18</c:v>
                </c:pt>
                <c:pt idx="9">
                  <c:v>31</c:v>
                </c:pt>
                <c:pt idx="10">
                  <c:v>28</c:v>
                </c:pt>
                <c:pt idx="11">
                  <c:v>18</c:v>
                </c:pt>
                <c:pt idx="12">
                  <c:v>21</c:v>
                </c:pt>
                <c:pt idx="13">
                  <c:v>26</c:v>
                </c:pt>
                <c:pt idx="14">
                  <c:v>15</c:v>
                </c:pt>
                <c:pt idx="15">
                  <c:v>17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38</c:v>
                </c:pt>
                <c:pt idx="21">
                  <c:v>23</c:v>
                </c:pt>
                <c:pt idx="22">
                  <c:v>25</c:v>
                </c:pt>
                <c:pt idx="23">
                  <c:v>29</c:v>
                </c:pt>
                <c:pt idx="24">
                  <c:v>28</c:v>
                </c:pt>
                <c:pt idx="25">
                  <c:v>30</c:v>
                </c:pt>
                <c:pt idx="26">
                  <c:v>19</c:v>
                </c:pt>
                <c:pt idx="27">
                  <c:v>25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B-425D-AFD0-0671D9138B37}"/>
            </c:ext>
          </c:extLst>
        </c:ser>
        <c:ser>
          <c:idx val="1"/>
          <c:order val="1"/>
          <c:tx>
            <c:strRef>
              <c:f>'MENSUAL JULIO'!$O$56</c:f>
              <c:strCache>
                <c:ptCount val="1"/>
                <c:pt idx="0">
                  <c:v>Incidentes de conocimiento Telmujer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JULIO'!$I$57:$I$87</c:f>
              <c:strCache>
                <c:ptCount val="31"/>
                <c:pt idx="0">
                  <c:v>01
V</c:v>
                </c:pt>
                <c:pt idx="1">
                  <c:v>02
S</c:v>
                </c:pt>
                <c:pt idx="2">
                  <c:v>03
D</c:v>
                </c:pt>
                <c:pt idx="3">
                  <c:v>04
L</c:v>
                </c:pt>
                <c:pt idx="4">
                  <c:v>05
MA</c:v>
                </c:pt>
                <c:pt idx="5">
                  <c:v>06
MI</c:v>
                </c:pt>
                <c:pt idx="6">
                  <c:v>07
J</c:v>
                </c:pt>
                <c:pt idx="7">
                  <c:v>08
V</c:v>
                </c:pt>
                <c:pt idx="8">
                  <c:v>09
S</c:v>
                </c:pt>
                <c:pt idx="9">
                  <c:v>10
D</c:v>
                </c:pt>
                <c:pt idx="10">
                  <c:v>11
L</c:v>
                </c:pt>
                <c:pt idx="11">
                  <c:v>12
MA</c:v>
                </c:pt>
                <c:pt idx="12">
                  <c:v>13
MI</c:v>
                </c:pt>
                <c:pt idx="13">
                  <c:v>14
J</c:v>
                </c:pt>
                <c:pt idx="14">
                  <c:v>15
V</c:v>
                </c:pt>
                <c:pt idx="15">
                  <c:v>16
S</c:v>
                </c:pt>
                <c:pt idx="16">
                  <c:v>17
D</c:v>
                </c:pt>
                <c:pt idx="17">
                  <c:v>18
L</c:v>
                </c:pt>
                <c:pt idx="18">
                  <c:v>19
MA</c:v>
                </c:pt>
                <c:pt idx="19">
                  <c:v>20
MI</c:v>
                </c:pt>
                <c:pt idx="20">
                  <c:v>21
J</c:v>
                </c:pt>
                <c:pt idx="21">
                  <c:v>22
V</c:v>
                </c:pt>
                <c:pt idx="22">
                  <c:v>23
S</c:v>
                </c:pt>
                <c:pt idx="23">
                  <c:v>24
D</c:v>
                </c:pt>
                <c:pt idx="24">
                  <c:v>25
L</c:v>
                </c:pt>
                <c:pt idx="25">
                  <c:v>26
MA</c:v>
                </c:pt>
                <c:pt idx="26">
                  <c:v>27
MI</c:v>
                </c:pt>
                <c:pt idx="27">
                  <c:v>28
J</c:v>
                </c:pt>
                <c:pt idx="28">
                  <c:v>29
V</c:v>
                </c:pt>
                <c:pt idx="29">
                  <c:v>30
S</c:v>
                </c:pt>
                <c:pt idx="30">
                  <c:v>31
D</c:v>
                </c:pt>
              </c:strCache>
            </c:strRef>
          </c:cat>
          <c:val>
            <c:numRef>
              <c:f>'MENSUAL JULIO'!$O$57:$O$87</c:f>
              <c:numCache>
                <c:formatCode>General</c:formatCode>
                <c:ptCount val="31"/>
                <c:pt idx="0">
                  <c:v>82</c:v>
                </c:pt>
                <c:pt idx="1">
                  <c:v>119</c:v>
                </c:pt>
                <c:pt idx="2">
                  <c:v>131</c:v>
                </c:pt>
                <c:pt idx="3">
                  <c:v>88</c:v>
                </c:pt>
                <c:pt idx="4">
                  <c:v>73</c:v>
                </c:pt>
                <c:pt idx="5">
                  <c:v>62</c:v>
                </c:pt>
                <c:pt idx="6">
                  <c:v>88</c:v>
                </c:pt>
                <c:pt idx="7">
                  <c:v>97</c:v>
                </c:pt>
                <c:pt idx="8">
                  <c:v>77</c:v>
                </c:pt>
                <c:pt idx="9">
                  <c:v>130</c:v>
                </c:pt>
                <c:pt idx="10">
                  <c:v>106</c:v>
                </c:pt>
                <c:pt idx="11">
                  <c:v>71</c:v>
                </c:pt>
                <c:pt idx="12">
                  <c:v>69</c:v>
                </c:pt>
                <c:pt idx="13">
                  <c:v>79</c:v>
                </c:pt>
                <c:pt idx="14">
                  <c:v>89</c:v>
                </c:pt>
                <c:pt idx="15">
                  <c:v>98</c:v>
                </c:pt>
                <c:pt idx="16">
                  <c:v>156</c:v>
                </c:pt>
                <c:pt idx="17">
                  <c:v>118</c:v>
                </c:pt>
                <c:pt idx="18">
                  <c:v>80</c:v>
                </c:pt>
                <c:pt idx="19">
                  <c:v>76</c:v>
                </c:pt>
                <c:pt idx="20">
                  <c:v>95</c:v>
                </c:pt>
                <c:pt idx="21">
                  <c:v>87</c:v>
                </c:pt>
                <c:pt idx="22">
                  <c:v>114</c:v>
                </c:pt>
                <c:pt idx="23">
                  <c:v>116</c:v>
                </c:pt>
                <c:pt idx="24">
                  <c:v>110</c:v>
                </c:pt>
                <c:pt idx="25">
                  <c:v>90</c:v>
                </c:pt>
                <c:pt idx="26">
                  <c:v>57</c:v>
                </c:pt>
                <c:pt idx="27">
                  <c:v>77</c:v>
                </c:pt>
                <c:pt idx="28">
                  <c:v>71</c:v>
                </c:pt>
                <c:pt idx="29">
                  <c:v>95</c:v>
                </c:pt>
                <c:pt idx="30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7B-425D-AFD0-0671D9138B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8595424"/>
        <c:axId val="999281968"/>
      </c:lineChart>
      <c:catAx>
        <c:axId val="98859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999281968"/>
        <c:crosses val="autoZero"/>
        <c:auto val="1"/>
        <c:lblAlgn val="ctr"/>
        <c:lblOffset val="100"/>
        <c:noMultiLvlLbl val="0"/>
      </c:catAx>
      <c:valAx>
        <c:axId val="9992819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r>
                  <a:rPr lang="es-MX">
                    <a:latin typeface="Adelle Sans Light" panose="02000503000000020004" pitchFamily="50" charset="0"/>
                  </a:rPr>
                  <a:t>Atenciones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elle Sans Light" panose="02000503000000020004" pitchFamily="50" charset="0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crossAx val="98859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'MENSUAL JULIO'!$I$47</c:f>
              <c:strCache>
                <c:ptCount val="1"/>
                <c:pt idx="0">
                  <c:v>Semana 1
01 al 03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JULIO'!$AF$46:$AH$46</c:f>
              <c:strCache>
                <c:ptCount val="3"/>
                <c:pt idx="0">
                  <c:v>Atenciones psicológicas y jurídicas Refugio</c:v>
                </c:pt>
                <c:pt idx="1">
                  <c:v>Atención psicológica de primera vez y subsecuente a NNyA en Refugio</c:v>
                </c:pt>
                <c:pt idx="2">
                  <c:v>Ingresos al Refugio</c:v>
                </c:pt>
              </c:strCache>
            </c:strRef>
          </c:cat>
          <c:val>
            <c:numRef>
              <c:f>'MENSUAL JULIO'!$AF$47:$AH$47</c:f>
              <c:numCache>
                <c:formatCode>General</c:formatCode>
                <c:ptCount val="3"/>
                <c:pt idx="0">
                  <c:v>12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C-4641-A647-9FE9A82AFA4B}"/>
            </c:ext>
          </c:extLst>
        </c:ser>
        <c:ser>
          <c:idx val="1"/>
          <c:order val="1"/>
          <c:tx>
            <c:strRef>
              <c:f>'MENSUAL JULIO'!$I$48</c:f>
              <c:strCache>
                <c:ptCount val="1"/>
                <c:pt idx="0">
                  <c:v>Semana 2
04 al 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JULIO'!$AF$46:$AH$46</c:f>
              <c:strCache>
                <c:ptCount val="3"/>
                <c:pt idx="0">
                  <c:v>Atenciones psicológicas y jurídicas Refugio</c:v>
                </c:pt>
                <c:pt idx="1">
                  <c:v>Atención psicológica de primera vez y subsecuente a NNyA en Refugio</c:v>
                </c:pt>
                <c:pt idx="2">
                  <c:v>Ingresos al Refugio</c:v>
                </c:pt>
              </c:strCache>
            </c:strRef>
          </c:cat>
          <c:val>
            <c:numRef>
              <c:f>'MENSUAL JULIO'!$AF$48:$AH$48</c:f>
              <c:numCache>
                <c:formatCode>General</c:formatCode>
                <c:ptCount val="3"/>
                <c:pt idx="0">
                  <c:v>38</c:v>
                </c:pt>
                <c:pt idx="1">
                  <c:v>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5C-4641-A647-9FE9A82AFA4B}"/>
            </c:ext>
          </c:extLst>
        </c:ser>
        <c:ser>
          <c:idx val="2"/>
          <c:order val="2"/>
          <c:tx>
            <c:strRef>
              <c:f>'MENSUAL JULIO'!$I$49</c:f>
              <c:strCache>
                <c:ptCount val="1"/>
                <c:pt idx="0">
                  <c:v>Semana 3
11 al 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JULIO'!$AF$46:$AH$46</c:f>
              <c:strCache>
                <c:ptCount val="3"/>
                <c:pt idx="0">
                  <c:v>Atenciones psicológicas y jurídicas Refugio</c:v>
                </c:pt>
                <c:pt idx="1">
                  <c:v>Atención psicológica de primera vez y subsecuente a NNyA en Refugio</c:v>
                </c:pt>
                <c:pt idx="2">
                  <c:v>Ingresos al Refugio</c:v>
                </c:pt>
              </c:strCache>
            </c:strRef>
          </c:cat>
          <c:val>
            <c:numRef>
              <c:f>'MENSUAL JULIO'!$AF$49:$AH$49</c:f>
              <c:numCache>
                <c:formatCode>General</c:formatCode>
                <c:ptCount val="3"/>
                <c:pt idx="0">
                  <c:v>27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5C-4641-A647-9FE9A82AFA4B}"/>
            </c:ext>
          </c:extLst>
        </c:ser>
        <c:ser>
          <c:idx val="3"/>
          <c:order val="3"/>
          <c:tx>
            <c:strRef>
              <c:f>'MENSUAL JULIO'!$I$50</c:f>
              <c:strCache>
                <c:ptCount val="1"/>
                <c:pt idx="0">
                  <c:v>Semana 4
18 al 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JULIO'!$AF$46:$AH$46</c:f>
              <c:strCache>
                <c:ptCount val="3"/>
                <c:pt idx="0">
                  <c:v>Atenciones psicológicas y jurídicas Refugio</c:v>
                </c:pt>
                <c:pt idx="1">
                  <c:v>Atención psicológica de primera vez y subsecuente a NNyA en Refugio</c:v>
                </c:pt>
                <c:pt idx="2">
                  <c:v>Ingresos al Refugio</c:v>
                </c:pt>
              </c:strCache>
            </c:strRef>
          </c:cat>
          <c:val>
            <c:numRef>
              <c:f>'MENSUAL JULIO'!$AF$50:$AH$50</c:f>
              <c:numCache>
                <c:formatCode>General</c:formatCode>
                <c:ptCount val="3"/>
                <c:pt idx="0">
                  <c:v>42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5C-4641-A647-9FE9A82AFA4B}"/>
            </c:ext>
          </c:extLst>
        </c:ser>
        <c:ser>
          <c:idx val="4"/>
          <c:order val="4"/>
          <c:tx>
            <c:strRef>
              <c:f>'MENSUAL JULIO'!$I$51</c:f>
              <c:strCache>
                <c:ptCount val="1"/>
                <c:pt idx="0">
                  <c:v>Semana 5
25 al 31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JULIO'!$AF$46:$AH$46</c:f>
              <c:strCache>
                <c:ptCount val="3"/>
                <c:pt idx="0">
                  <c:v>Atenciones psicológicas y jurídicas Refugio</c:v>
                </c:pt>
                <c:pt idx="1">
                  <c:v>Atención psicológica de primera vez y subsecuente a NNyA en Refugio</c:v>
                </c:pt>
                <c:pt idx="2">
                  <c:v>Ingresos al Refugio</c:v>
                </c:pt>
              </c:strCache>
            </c:strRef>
          </c:cat>
          <c:val>
            <c:numRef>
              <c:f>'MENSUAL JULIO'!$AF$51:$AH$51</c:f>
              <c:numCache>
                <c:formatCode>General</c:formatCode>
                <c:ptCount val="3"/>
                <c:pt idx="0">
                  <c:v>32</c:v>
                </c:pt>
                <c:pt idx="1">
                  <c:v>26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5C-4641-A647-9FE9A82AFA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2445408"/>
        <c:axId val="1119563952"/>
      </c:barChart>
      <c:catAx>
        <c:axId val="108244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119563952"/>
        <c:crosses val="autoZero"/>
        <c:auto val="1"/>
        <c:lblAlgn val="ctr"/>
        <c:lblOffset val="100"/>
        <c:noMultiLvlLbl val="0"/>
      </c:catAx>
      <c:valAx>
        <c:axId val="11195639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8244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132757292635757E-2"/>
          <c:y val="0.65970382346435008"/>
          <c:w val="0.89999991889035524"/>
          <c:h val="0.340296176535649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'MENSUAL JULIO'!$P$56</c:f>
              <c:strCache>
                <c:ptCount val="1"/>
                <c:pt idx="0">
                  <c:v>Atenciones psicológicas y jurídicas Refugio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JULIO'!$I$57:$I$87</c:f>
              <c:strCache>
                <c:ptCount val="31"/>
                <c:pt idx="0">
                  <c:v>01
V</c:v>
                </c:pt>
                <c:pt idx="1">
                  <c:v>02
S</c:v>
                </c:pt>
                <c:pt idx="2">
                  <c:v>03
D</c:v>
                </c:pt>
                <c:pt idx="3">
                  <c:v>04
L</c:v>
                </c:pt>
                <c:pt idx="4">
                  <c:v>05
MA</c:v>
                </c:pt>
                <c:pt idx="5">
                  <c:v>06
MI</c:v>
                </c:pt>
                <c:pt idx="6">
                  <c:v>07
J</c:v>
                </c:pt>
                <c:pt idx="7">
                  <c:v>08
V</c:v>
                </c:pt>
                <c:pt idx="8">
                  <c:v>09
S</c:v>
                </c:pt>
                <c:pt idx="9">
                  <c:v>10
D</c:v>
                </c:pt>
                <c:pt idx="10">
                  <c:v>11
L</c:v>
                </c:pt>
                <c:pt idx="11">
                  <c:v>12
MA</c:v>
                </c:pt>
                <c:pt idx="12">
                  <c:v>13
MI</c:v>
                </c:pt>
                <c:pt idx="13">
                  <c:v>14
J</c:v>
                </c:pt>
                <c:pt idx="14">
                  <c:v>15
V</c:v>
                </c:pt>
                <c:pt idx="15">
                  <c:v>16
S</c:v>
                </c:pt>
                <c:pt idx="16">
                  <c:v>17
D</c:v>
                </c:pt>
                <c:pt idx="17">
                  <c:v>18
L</c:v>
                </c:pt>
                <c:pt idx="18">
                  <c:v>19
MA</c:v>
                </c:pt>
                <c:pt idx="19">
                  <c:v>20
MI</c:v>
                </c:pt>
                <c:pt idx="20">
                  <c:v>21
J</c:v>
                </c:pt>
                <c:pt idx="21">
                  <c:v>22
V</c:v>
                </c:pt>
                <c:pt idx="22">
                  <c:v>23
S</c:v>
                </c:pt>
                <c:pt idx="23">
                  <c:v>24
D</c:v>
                </c:pt>
                <c:pt idx="24">
                  <c:v>25
L</c:v>
                </c:pt>
                <c:pt idx="25">
                  <c:v>26
MA</c:v>
                </c:pt>
                <c:pt idx="26">
                  <c:v>27
MI</c:v>
                </c:pt>
                <c:pt idx="27">
                  <c:v>28
J</c:v>
                </c:pt>
                <c:pt idx="28">
                  <c:v>29
V</c:v>
                </c:pt>
                <c:pt idx="29">
                  <c:v>30
S</c:v>
                </c:pt>
                <c:pt idx="30">
                  <c:v>31
D</c:v>
                </c:pt>
              </c:strCache>
            </c:strRef>
          </c:cat>
          <c:val>
            <c:numRef>
              <c:f>'MENSUAL JULIO'!$P$57:$P$87</c:f>
              <c:numCache>
                <c:formatCode>General</c:formatCode>
                <c:ptCount val="31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7</c:v>
                </c:pt>
                <c:pt idx="5">
                  <c:v>3</c:v>
                </c:pt>
                <c:pt idx="6">
                  <c:v>10</c:v>
                </c:pt>
                <c:pt idx="7">
                  <c:v>9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8</c:v>
                </c:pt>
                <c:pt idx="12">
                  <c:v>4</c:v>
                </c:pt>
                <c:pt idx="13">
                  <c:v>7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11</c:v>
                </c:pt>
                <c:pt idx="21">
                  <c:v>13</c:v>
                </c:pt>
                <c:pt idx="22">
                  <c:v>0</c:v>
                </c:pt>
                <c:pt idx="23">
                  <c:v>0</c:v>
                </c:pt>
                <c:pt idx="24">
                  <c:v>9</c:v>
                </c:pt>
                <c:pt idx="25">
                  <c:v>5</c:v>
                </c:pt>
                <c:pt idx="26">
                  <c:v>9</c:v>
                </c:pt>
                <c:pt idx="27">
                  <c:v>6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5-4917-8A48-2322900F6DAB}"/>
            </c:ext>
          </c:extLst>
        </c:ser>
        <c:ser>
          <c:idx val="1"/>
          <c:order val="1"/>
          <c:tx>
            <c:strRef>
              <c:f>'MENSUAL JULIO'!$Q$56</c:f>
              <c:strCache>
                <c:ptCount val="1"/>
                <c:pt idx="0">
                  <c:v>Atención psicológica de primera vez y subsecuente a NNyA en Refugio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JULIO'!$I$57:$I$87</c:f>
              <c:strCache>
                <c:ptCount val="31"/>
                <c:pt idx="0">
                  <c:v>01
V</c:v>
                </c:pt>
                <c:pt idx="1">
                  <c:v>02
S</c:v>
                </c:pt>
                <c:pt idx="2">
                  <c:v>03
D</c:v>
                </c:pt>
                <c:pt idx="3">
                  <c:v>04
L</c:v>
                </c:pt>
                <c:pt idx="4">
                  <c:v>05
MA</c:v>
                </c:pt>
                <c:pt idx="5">
                  <c:v>06
MI</c:v>
                </c:pt>
                <c:pt idx="6">
                  <c:v>07
J</c:v>
                </c:pt>
                <c:pt idx="7">
                  <c:v>08
V</c:v>
                </c:pt>
                <c:pt idx="8">
                  <c:v>09
S</c:v>
                </c:pt>
                <c:pt idx="9">
                  <c:v>10
D</c:v>
                </c:pt>
                <c:pt idx="10">
                  <c:v>11
L</c:v>
                </c:pt>
                <c:pt idx="11">
                  <c:v>12
MA</c:v>
                </c:pt>
                <c:pt idx="12">
                  <c:v>13
MI</c:v>
                </c:pt>
                <c:pt idx="13">
                  <c:v>14
J</c:v>
                </c:pt>
                <c:pt idx="14">
                  <c:v>15
V</c:v>
                </c:pt>
                <c:pt idx="15">
                  <c:v>16
S</c:v>
                </c:pt>
                <c:pt idx="16">
                  <c:v>17
D</c:v>
                </c:pt>
                <c:pt idx="17">
                  <c:v>18
L</c:v>
                </c:pt>
                <c:pt idx="18">
                  <c:v>19
MA</c:v>
                </c:pt>
                <c:pt idx="19">
                  <c:v>20
MI</c:v>
                </c:pt>
                <c:pt idx="20">
                  <c:v>21
J</c:v>
                </c:pt>
                <c:pt idx="21">
                  <c:v>22
V</c:v>
                </c:pt>
                <c:pt idx="22">
                  <c:v>23
S</c:v>
                </c:pt>
                <c:pt idx="23">
                  <c:v>24
D</c:v>
                </c:pt>
                <c:pt idx="24">
                  <c:v>25
L</c:v>
                </c:pt>
                <c:pt idx="25">
                  <c:v>26
MA</c:v>
                </c:pt>
                <c:pt idx="26">
                  <c:v>27
MI</c:v>
                </c:pt>
                <c:pt idx="27">
                  <c:v>28
J</c:v>
                </c:pt>
                <c:pt idx="28">
                  <c:v>29
V</c:v>
                </c:pt>
                <c:pt idx="29">
                  <c:v>30
S</c:v>
                </c:pt>
                <c:pt idx="30">
                  <c:v>31
D</c:v>
                </c:pt>
              </c:strCache>
            </c:strRef>
          </c:cat>
          <c:val>
            <c:numRef>
              <c:f>'MENSUAL JULIO'!$Q$57:$Q$87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3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7</c:v>
                </c:pt>
                <c:pt idx="26">
                  <c:v>2</c:v>
                </c:pt>
                <c:pt idx="27">
                  <c:v>12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5-4917-8A48-2322900F6DAB}"/>
            </c:ext>
          </c:extLst>
        </c:ser>
        <c:ser>
          <c:idx val="2"/>
          <c:order val="2"/>
          <c:tx>
            <c:strRef>
              <c:f>'MENSUAL JULIO'!$R$56</c:f>
              <c:strCache>
                <c:ptCount val="1"/>
                <c:pt idx="0">
                  <c:v>Ingresos al Refugio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JULIO'!$I$57:$I$87</c:f>
              <c:strCache>
                <c:ptCount val="31"/>
                <c:pt idx="0">
                  <c:v>01
V</c:v>
                </c:pt>
                <c:pt idx="1">
                  <c:v>02
S</c:v>
                </c:pt>
                <c:pt idx="2">
                  <c:v>03
D</c:v>
                </c:pt>
                <c:pt idx="3">
                  <c:v>04
L</c:v>
                </c:pt>
                <c:pt idx="4">
                  <c:v>05
MA</c:v>
                </c:pt>
                <c:pt idx="5">
                  <c:v>06
MI</c:v>
                </c:pt>
                <c:pt idx="6">
                  <c:v>07
J</c:v>
                </c:pt>
                <c:pt idx="7">
                  <c:v>08
V</c:v>
                </c:pt>
                <c:pt idx="8">
                  <c:v>09
S</c:v>
                </c:pt>
                <c:pt idx="9">
                  <c:v>10
D</c:v>
                </c:pt>
                <c:pt idx="10">
                  <c:v>11
L</c:v>
                </c:pt>
                <c:pt idx="11">
                  <c:v>12
MA</c:v>
                </c:pt>
                <c:pt idx="12">
                  <c:v>13
MI</c:v>
                </c:pt>
                <c:pt idx="13">
                  <c:v>14
J</c:v>
                </c:pt>
                <c:pt idx="14">
                  <c:v>15
V</c:v>
                </c:pt>
                <c:pt idx="15">
                  <c:v>16
S</c:v>
                </c:pt>
                <c:pt idx="16">
                  <c:v>17
D</c:v>
                </c:pt>
                <c:pt idx="17">
                  <c:v>18
L</c:v>
                </c:pt>
                <c:pt idx="18">
                  <c:v>19
MA</c:v>
                </c:pt>
                <c:pt idx="19">
                  <c:v>20
MI</c:v>
                </c:pt>
                <c:pt idx="20">
                  <c:v>21
J</c:v>
                </c:pt>
                <c:pt idx="21">
                  <c:v>22
V</c:v>
                </c:pt>
                <c:pt idx="22">
                  <c:v>23
S</c:v>
                </c:pt>
                <c:pt idx="23">
                  <c:v>24
D</c:v>
                </c:pt>
                <c:pt idx="24">
                  <c:v>25
L</c:v>
                </c:pt>
                <c:pt idx="25">
                  <c:v>26
MA</c:v>
                </c:pt>
                <c:pt idx="26">
                  <c:v>27
MI</c:v>
                </c:pt>
                <c:pt idx="27">
                  <c:v>28
J</c:v>
                </c:pt>
                <c:pt idx="28">
                  <c:v>29
V</c:v>
                </c:pt>
                <c:pt idx="29">
                  <c:v>30
S</c:v>
                </c:pt>
                <c:pt idx="30">
                  <c:v>31
D</c:v>
                </c:pt>
              </c:strCache>
            </c:strRef>
          </c:cat>
          <c:val>
            <c:numRef>
              <c:f>'MENSUAL JULIO'!$R$57:$R$87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85-4917-8A48-2322900F6D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2407808"/>
        <c:axId val="999281136"/>
      </c:lineChart>
      <c:catAx>
        <c:axId val="108240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999281136"/>
        <c:crosses val="autoZero"/>
        <c:auto val="1"/>
        <c:lblAlgn val="ctr"/>
        <c:lblOffset val="100"/>
        <c:noMultiLvlLbl val="0"/>
      </c:catAx>
      <c:valAx>
        <c:axId val="9992811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r>
                  <a:rPr lang="es-MX">
                    <a:latin typeface="Adelle Sans Light" panose="02000503000000020004" pitchFamily="50" charset="0"/>
                  </a:rPr>
                  <a:t>Atenciones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elle Sans Light" panose="02000503000000020004" pitchFamily="50" charset="0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crossAx val="108240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C355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JULIO'!$V$59:$V$63</c:f>
              <c:strCache>
                <c:ptCount val="5"/>
                <c:pt idx="0">
                  <c:v>Refugio</c:v>
                </c:pt>
                <c:pt idx="1">
                  <c:v>Telmujer</c:v>
                </c:pt>
                <c:pt idx="2">
                  <c:v>UAMs</c:v>
                </c:pt>
                <c:pt idx="3">
                  <c:v>Centro de Empoderamiento</c:v>
                </c:pt>
                <c:pt idx="4">
                  <c:v>Centro Integral</c:v>
                </c:pt>
              </c:strCache>
            </c:strRef>
          </c:cat>
          <c:val>
            <c:numRef>
              <c:f>'MENSUAL JULIO'!$W$59:$W$63</c:f>
              <c:numCache>
                <c:formatCode>General</c:formatCode>
                <c:ptCount val="5"/>
                <c:pt idx="0">
                  <c:v>197</c:v>
                </c:pt>
                <c:pt idx="1">
                  <c:v>3688</c:v>
                </c:pt>
                <c:pt idx="2">
                  <c:v>1761</c:v>
                </c:pt>
                <c:pt idx="3">
                  <c:v>185</c:v>
                </c:pt>
                <c:pt idx="4">
                  <c:v>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9-46D0-B1EB-BE0A8A7C2C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0"/>
        <c:axId val="1081204976"/>
        <c:axId val="1119565616"/>
      </c:barChart>
      <c:catAx>
        <c:axId val="108120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119565616"/>
        <c:crosses val="autoZero"/>
        <c:auto val="1"/>
        <c:lblAlgn val="ctr"/>
        <c:lblOffset val="100"/>
        <c:noMultiLvlLbl val="0"/>
      </c:catAx>
      <c:valAx>
        <c:axId val="111956561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8120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r>
              <a:rPr lang="es-MX">
                <a:latin typeface="Adelle Sans Light" panose="02000503000000020004" pitchFamily="50" charset="0"/>
              </a:rPr>
              <a:t>Servicios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Hoja4!$J$40</c:f>
              <c:strCache>
                <c:ptCount val="1"/>
                <c:pt idx="0">
                  <c:v>Asesorías Telmujer</c:v>
                </c:pt>
              </c:strCache>
            </c:strRef>
          </c:tx>
          <c:spPr>
            <a:solidFill>
              <a:srgbClr val="EBE5E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Hoja4!$G$41:$G$47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Hoja4!$J$41:$J$47</c:f>
              <c:numCache>
                <c:formatCode>General</c:formatCode>
                <c:ptCount val="7"/>
                <c:pt idx="0">
                  <c:v>131</c:v>
                </c:pt>
                <c:pt idx="1">
                  <c:v>106</c:v>
                </c:pt>
                <c:pt idx="2">
                  <c:v>122</c:v>
                </c:pt>
                <c:pt idx="3">
                  <c:v>104</c:v>
                </c:pt>
                <c:pt idx="4">
                  <c:v>89</c:v>
                </c:pt>
                <c:pt idx="5">
                  <c:v>99</c:v>
                </c:pt>
                <c:pt idx="6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7-4996-86C6-BA2CBAFDE9EA}"/>
            </c:ext>
          </c:extLst>
        </c:ser>
        <c:ser>
          <c:idx val="1"/>
          <c:order val="1"/>
          <c:tx>
            <c:strRef>
              <c:f>Hoja4!$K$40</c:f>
              <c:strCache>
                <c:ptCount val="1"/>
                <c:pt idx="0">
                  <c:v>Incidentes de conocimiento Telmujer</c:v>
                </c:pt>
              </c:strCache>
            </c:strRef>
          </c:tx>
          <c:spPr>
            <a:solidFill>
              <a:srgbClr val="3C355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Hoja4!$G$41:$G$47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Hoja4!$K$41:$K$47</c:f>
              <c:numCache>
                <c:formatCode>General</c:formatCode>
                <c:ptCount val="7"/>
                <c:pt idx="0">
                  <c:v>666</c:v>
                </c:pt>
                <c:pt idx="1">
                  <c:v>503</c:v>
                </c:pt>
                <c:pt idx="2">
                  <c:v>426</c:v>
                </c:pt>
                <c:pt idx="3">
                  <c:v>339</c:v>
                </c:pt>
                <c:pt idx="4">
                  <c:v>264</c:v>
                </c:pt>
                <c:pt idx="5">
                  <c:v>314</c:v>
                </c:pt>
                <c:pt idx="6">
                  <c:v>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C7-4996-86C6-BA2CBAFDE9EA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100"/>
        <c:axId val="1152244240"/>
        <c:axId val="1157287248"/>
      </c:barChart>
      <c:catAx>
        <c:axId val="1152244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157287248"/>
        <c:crosses val="autoZero"/>
        <c:auto val="1"/>
        <c:lblAlgn val="ctr"/>
        <c:lblOffset val="100"/>
        <c:noMultiLvlLbl val="0"/>
      </c:catAx>
      <c:valAx>
        <c:axId val="11572872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5224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Atenciones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Hoja4!$L$40</c:f>
              <c:strCache>
                <c:ptCount val="1"/>
                <c:pt idx="0">
                  <c:v>Atenciones psicológicas y jurídicas Refugio</c:v>
                </c:pt>
              </c:strCache>
            </c:strRef>
          </c:tx>
          <c:spPr>
            <a:solidFill>
              <a:srgbClr val="EBE5E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Hoja4!$G$41:$G$47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Hoja4!$L$41:$L$47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41</c:v>
                </c:pt>
                <c:pt idx="3">
                  <c:v>34</c:v>
                </c:pt>
                <c:pt idx="4">
                  <c:v>23</c:v>
                </c:pt>
                <c:pt idx="5">
                  <c:v>26</c:v>
                </c:pt>
                <c:pt idx="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E-4726-AE92-CF3115E004A8}"/>
            </c:ext>
          </c:extLst>
        </c:ser>
        <c:ser>
          <c:idx val="1"/>
          <c:order val="1"/>
          <c:tx>
            <c:strRef>
              <c:f>Hoja4!$M$40</c:f>
              <c:strCache>
                <c:ptCount val="1"/>
                <c:pt idx="0">
                  <c:v>Atención psicológica de primera vez y subsecuente a NNyA en Refugio</c:v>
                </c:pt>
              </c:strCache>
            </c:strRef>
          </c:tx>
          <c:spPr>
            <a:solidFill>
              <a:srgbClr val="3C3551"/>
            </a:solidFill>
            <a:ln>
              <a:noFill/>
            </a:ln>
            <a:effectLst/>
          </c:spPr>
          <c:invertIfNegative val="0"/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Adelle Sans Light" panose="02000503000000020004" pitchFamily="50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2F5E-4726-AE92-CF3115E004A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Adelle Sans Light" panose="02000503000000020004" pitchFamily="50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2F5E-4726-AE92-CF3115E004A8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Adelle Sans Light" panose="02000503000000020004" pitchFamily="50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2F5E-4726-AE92-CF3115E004A8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Adelle Sans Light" panose="02000503000000020004" pitchFamily="50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2F5E-4726-AE92-CF3115E004A8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Adelle Sans Light" panose="02000503000000020004" pitchFamily="50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2F5E-4726-AE92-CF3115E004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Hoja4!$G$41:$G$47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Hoja4!$M$41:$M$47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16</c:v>
                </c:pt>
                <c:pt idx="4">
                  <c:v>4</c:v>
                </c:pt>
                <c:pt idx="5">
                  <c:v>10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5E-4726-AE92-CF3115E004A8}"/>
            </c:ext>
          </c:extLst>
        </c:ser>
        <c:ser>
          <c:idx val="2"/>
          <c:order val="2"/>
          <c:tx>
            <c:strRef>
              <c:f>Hoja4!$N$40</c:f>
              <c:strCache>
                <c:ptCount val="1"/>
                <c:pt idx="0">
                  <c:v>Ingresos al Refugio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Hoja4!$G$41:$G$47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Hoja4!$N$41:$N$47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5E-4726-AE92-CF3115E004A8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100"/>
        <c:axId val="909415344"/>
        <c:axId val="1120035216"/>
      </c:barChart>
      <c:catAx>
        <c:axId val="909415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120035216"/>
        <c:crosses val="autoZero"/>
        <c:auto val="1"/>
        <c:lblAlgn val="ctr"/>
        <c:lblOffset val="100"/>
        <c:noMultiLvlLbl val="0"/>
      </c:catAx>
      <c:valAx>
        <c:axId val="112003521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941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64-483B-A447-7DABAE959F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64-483B-A447-7DABAE959F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64-483B-A447-7DABAE959FF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B64-483B-A447-7DABAE959FF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B64-483B-A447-7DABAE959FF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B64-483B-A447-7DABAE959FF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B64-483B-A447-7DABAE959F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'MENSUAL JULIO'!$C$2:$I$2</c:f>
              <c:strCache>
                <c:ptCount val="7"/>
                <c:pt idx="0">
                  <c:v>Atenciones primer contacto presenciales</c:v>
                </c:pt>
                <c:pt idx="1">
                  <c:v>Atenciones primer contacto a distancia</c:v>
                </c:pt>
                <c:pt idx="2">
                  <c:v>Atenciones seguimiento psicológico</c:v>
                </c:pt>
                <c:pt idx="3">
                  <c:v>Atenciones vía WhatsApp</c:v>
                </c:pt>
                <c:pt idx="4">
                  <c:v>Asesorías jurídicas subsecuentes</c:v>
                </c:pt>
                <c:pt idx="5">
                  <c:v>Acompañamientos jurídicos</c:v>
                </c:pt>
                <c:pt idx="6">
                  <c:v>Seguimientos de Trabajo Social</c:v>
                </c:pt>
              </c:strCache>
            </c:strRef>
          </c:cat>
          <c:val>
            <c:numRef>
              <c:f>'MENSUAL JULIO'!$C$39:$I$39</c:f>
              <c:numCache>
                <c:formatCode>General</c:formatCode>
                <c:ptCount val="7"/>
                <c:pt idx="0">
                  <c:v>90</c:v>
                </c:pt>
                <c:pt idx="1">
                  <c:v>7</c:v>
                </c:pt>
                <c:pt idx="2">
                  <c:v>286</c:v>
                </c:pt>
                <c:pt idx="3">
                  <c:v>144</c:v>
                </c:pt>
                <c:pt idx="4">
                  <c:v>101</c:v>
                </c:pt>
                <c:pt idx="5">
                  <c:v>10</c:v>
                </c:pt>
                <c:pt idx="6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5-4132-BB17-684430D4D8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'MENSUAL JULIO'!$I$47</c:f>
              <c:strCache>
                <c:ptCount val="1"/>
                <c:pt idx="0">
                  <c:v>Semana 1
01 al 03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JULIO'!$J$46:$P$46</c:f>
              <c:strCache>
                <c:ptCount val="7"/>
                <c:pt idx="0">
                  <c:v>Atenciones primer contacto presenciales</c:v>
                </c:pt>
                <c:pt idx="1">
                  <c:v>Atenciones primer contacto a distancia</c:v>
                </c:pt>
                <c:pt idx="2">
                  <c:v>Atenciones seguimiento psicológico</c:v>
                </c:pt>
                <c:pt idx="3">
                  <c:v>Atenciones vía WhatsApp</c:v>
                </c:pt>
                <c:pt idx="4">
                  <c:v>Asesorías jurídicas subsecuentes</c:v>
                </c:pt>
                <c:pt idx="5">
                  <c:v>Acompañamientos jurídicos</c:v>
                </c:pt>
                <c:pt idx="6">
                  <c:v>Seguimientos de Trabajo Social</c:v>
                </c:pt>
              </c:strCache>
            </c:strRef>
          </c:cat>
          <c:val>
            <c:numRef>
              <c:f>'MENSUAL JULIO'!$J$47:$P$47</c:f>
              <c:numCache>
                <c:formatCode>General</c:formatCode>
                <c:ptCount val="7"/>
                <c:pt idx="0">
                  <c:v>4</c:v>
                </c:pt>
                <c:pt idx="1">
                  <c:v>1</c:v>
                </c:pt>
                <c:pt idx="2">
                  <c:v>11</c:v>
                </c:pt>
                <c:pt idx="3">
                  <c:v>2</c:v>
                </c:pt>
                <c:pt idx="4">
                  <c:v>7</c:v>
                </c:pt>
                <c:pt idx="5">
                  <c:v>1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B-48DA-9F4D-B0222C543D04}"/>
            </c:ext>
          </c:extLst>
        </c:ser>
        <c:ser>
          <c:idx val="1"/>
          <c:order val="1"/>
          <c:tx>
            <c:strRef>
              <c:f>'MENSUAL JULIO'!$I$48</c:f>
              <c:strCache>
                <c:ptCount val="1"/>
                <c:pt idx="0">
                  <c:v>Semana 2
04 al 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JULIO'!$J$46:$P$46</c:f>
              <c:strCache>
                <c:ptCount val="7"/>
                <c:pt idx="0">
                  <c:v>Atenciones primer contacto presenciales</c:v>
                </c:pt>
                <c:pt idx="1">
                  <c:v>Atenciones primer contacto a distancia</c:v>
                </c:pt>
                <c:pt idx="2">
                  <c:v>Atenciones seguimiento psicológico</c:v>
                </c:pt>
                <c:pt idx="3">
                  <c:v>Atenciones vía WhatsApp</c:v>
                </c:pt>
                <c:pt idx="4">
                  <c:v>Asesorías jurídicas subsecuentes</c:v>
                </c:pt>
                <c:pt idx="5">
                  <c:v>Acompañamientos jurídicos</c:v>
                </c:pt>
                <c:pt idx="6">
                  <c:v>Seguimientos de Trabajo Social</c:v>
                </c:pt>
              </c:strCache>
            </c:strRef>
          </c:cat>
          <c:val>
            <c:numRef>
              <c:f>'MENSUAL JULIO'!$J$48:$P$48</c:f>
              <c:numCache>
                <c:formatCode>General</c:formatCode>
                <c:ptCount val="7"/>
                <c:pt idx="0">
                  <c:v>22</c:v>
                </c:pt>
                <c:pt idx="1">
                  <c:v>3</c:v>
                </c:pt>
                <c:pt idx="2">
                  <c:v>73</c:v>
                </c:pt>
                <c:pt idx="3">
                  <c:v>27</c:v>
                </c:pt>
                <c:pt idx="4">
                  <c:v>26</c:v>
                </c:pt>
                <c:pt idx="5">
                  <c:v>3</c:v>
                </c:pt>
                <c:pt idx="6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B-48DA-9F4D-B0222C543D04}"/>
            </c:ext>
          </c:extLst>
        </c:ser>
        <c:ser>
          <c:idx val="2"/>
          <c:order val="2"/>
          <c:tx>
            <c:strRef>
              <c:f>'MENSUAL JULIO'!$I$49</c:f>
              <c:strCache>
                <c:ptCount val="1"/>
                <c:pt idx="0">
                  <c:v>Semana 3
11 al 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JULIO'!$J$46:$P$46</c:f>
              <c:strCache>
                <c:ptCount val="7"/>
                <c:pt idx="0">
                  <c:v>Atenciones primer contacto presenciales</c:v>
                </c:pt>
                <c:pt idx="1">
                  <c:v>Atenciones primer contacto a distancia</c:v>
                </c:pt>
                <c:pt idx="2">
                  <c:v>Atenciones seguimiento psicológico</c:v>
                </c:pt>
                <c:pt idx="3">
                  <c:v>Atenciones vía WhatsApp</c:v>
                </c:pt>
                <c:pt idx="4">
                  <c:v>Asesorías jurídicas subsecuentes</c:v>
                </c:pt>
                <c:pt idx="5">
                  <c:v>Acompañamientos jurídicos</c:v>
                </c:pt>
                <c:pt idx="6">
                  <c:v>Seguimientos de Trabajo Social</c:v>
                </c:pt>
              </c:strCache>
            </c:strRef>
          </c:cat>
          <c:val>
            <c:numRef>
              <c:f>'MENSUAL JULIO'!$J$49:$P$49</c:f>
              <c:numCache>
                <c:formatCode>General</c:formatCode>
                <c:ptCount val="7"/>
                <c:pt idx="0">
                  <c:v>30</c:v>
                </c:pt>
                <c:pt idx="1">
                  <c:v>2</c:v>
                </c:pt>
                <c:pt idx="2">
                  <c:v>51</c:v>
                </c:pt>
                <c:pt idx="3">
                  <c:v>46</c:v>
                </c:pt>
                <c:pt idx="4">
                  <c:v>18</c:v>
                </c:pt>
                <c:pt idx="5">
                  <c:v>1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AB-48DA-9F4D-B0222C543D04}"/>
            </c:ext>
          </c:extLst>
        </c:ser>
        <c:ser>
          <c:idx val="3"/>
          <c:order val="3"/>
          <c:tx>
            <c:strRef>
              <c:f>'MENSUAL JULIO'!$I$50</c:f>
              <c:strCache>
                <c:ptCount val="1"/>
                <c:pt idx="0">
                  <c:v>Semana 4
18 al 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JULIO'!$J$46:$P$46</c:f>
              <c:strCache>
                <c:ptCount val="7"/>
                <c:pt idx="0">
                  <c:v>Atenciones primer contacto presenciales</c:v>
                </c:pt>
                <c:pt idx="1">
                  <c:v>Atenciones primer contacto a distancia</c:v>
                </c:pt>
                <c:pt idx="2">
                  <c:v>Atenciones seguimiento psicológico</c:v>
                </c:pt>
                <c:pt idx="3">
                  <c:v>Atenciones vía WhatsApp</c:v>
                </c:pt>
                <c:pt idx="4">
                  <c:v>Asesorías jurídicas subsecuentes</c:v>
                </c:pt>
                <c:pt idx="5">
                  <c:v>Acompañamientos jurídicos</c:v>
                </c:pt>
                <c:pt idx="6">
                  <c:v>Seguimientos de Trabajo Social</c:v>
                </c:pt>
              </c:strCache>
            </c:strRef>
          </c:cat>
          <c:val>
            <c:numRef>
              <c:f>'MENSUAL JULIO'!$J$50:$P$50</c:f>
              <c:numCache>
                <c:formatCode>General</c:formatCode>
                <c:ptCount val="7"/>
                <c:pt idx="0">
                  <c:v>21</c:v>
                </c:pt>
                <c:pt idx="1">
                  <c:v>0</c:v>
                </c:pt>
                <c:pt idx="2">
                  <c:v>69</c:v>
                </c:pt>
                <c:pt idx="3">
                  <c:v>40</c:v>
                </c:pt>
                <c:pt idx="4">
                  <c:v>30</c:v>
                </c:pt>
                <c:pt idx="5">
                  <c:v>4</c:v>
                </c:pt>
                <c:pt idx="6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AB-48DA-9F4D-B0222C543D04}"/>
            </c:ext>
          </c:extLst>
        </c:ser>
        <c:ser>
          <c:idx val="4"/>
          <c:order val="4"/>
          <c:tx>
            <c:strRef>
              <c:f>'MENSUAL JULIO'!$I$51</c:f>
              <c:strCache>
                <c:ptCount val="1"/>
                <c:pt idx="0">
                  <c:v>Semana 5
25 al 31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JULIO'!$J$46:$P$46</c:f>
              <c:strCache>
                <c:ptCount val="7"/>
                <c:pt idx="0">
                  <c:v>Atenciones primer contacto presenciales</c:v>
                </c:pt>
                <c:pt idx="1">
                  <c:v>Atenciones primer contacto a distancia</c:v>
                </c:pt>
                <c:pt idx="2">
                  <c:v>Atenciones seguimiento psicológico</c:v>
                </c:pt>
                <c:pt idx="3">
                  <c:v>Atenciones vía WhatsApp</c:v>
                </c:pt>
                <c:pt idx="4">
                  <c:v>Asesorías jurídicas subsecuentes</c:v>
                </c:pt>
                <c:pt idx="5">
                  <c:v>Acompañamientos jurídicos</c:v>
                </c:pt>
                <c:pt idx="6">
                  <c:v>Seguimientos de Trabajo Social</c:v>
                </c:pt>
              </c:strCache>
            </c:strRef>
          </c:cat>
          <c:val>
            <c:numRef>
              <c:f>'MENSUAL JULIO'!$J$51:$P$51</c:f>
              <c:numCache>
                <c:formatCode>General</c:formatCode>
                <c:ptCount val="7"/>
                <c:pt idx="0">
                  <c:v>13</c:v>
                </c:pt>
                <c:pt idx="1">
                  <c:v>1</c:v>
                </c:pt>
                <c:pt idx="2">
                  <c:v>82</c:v>
                </c:pt>
                <c:pt idx="3">
                  <c:v>29</c:v>
                </c:pt>
                <c:pt idx="4">
                  <c:v>20</c:v>
                </c:pt>
                <c:pt idx="5">
                  <c:v>1</c:v>
                </c:pt>
                <c:pt idx="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AB-48DA-9F4D-B0222C543D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0106032"/>
        <c:axId val="1469438512"/>
      </c:barChart>
      <c:catAx>
        <c:axId val="15201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469438512"/>
        <c:crosses val="autoZero"/>
        <c:auto val="1"/>
        <c:lblAlgn val="ctr"/>
        <c:lblOffset val="100"/>
        <c:noMultiLvlLbl val="0"/>
      </c:catAx>
      <c:valAx>
        <c:axId val="14694385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201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74-43D0-9984-0F8F0384F8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74-43D0-9984-0F8F0384F8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'MENSUAL JULIO'!$K$2:$L$2</c:f>
              <c:strCache>
                <c:ptCount val="2"/>
                <c:pt idx="0">
                  <c:v>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'MENSUAL JULIO'!$K$39:$L$39</c:f>
              <c:numCache>
                <c:formatCode>General</c:formatCode>
                <c:ptCount val="2"/>
                <c:pt idx="0">
                  <c:v>30</c:v>
                </c:pt>
                <c:pt idx="1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5-4348-94AA-13D67ED6FD5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'MENSUAL JULIO'!$I$47</c:f>
              <c:strCache>
                <c:ptCount val="1"/>
                <c:pt idx="0">
                  <c:v>Semana 1
01 al 03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JULIO'!$R$46:$S$46</c:f>
              <c:strCache>
                <c:ptCount val="2"/>
                <c:pt idx="0">
                  <c:v>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'MENSUAL JULIO'!$R$47:$S$47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5-49CC-A171-CC520AAA2E1D}"/>
            </c:ext>
          </c:extLst>
        </c:ser>
        <c:ser>
          <c:idx val="1"/>
          <c:order val="1"/>
          <c:tx>
            <c:strRef>
              <c:f>'MENSUAL JULIO'!$I$48</c:f>
              <c:strCache>
                <c:ptCount val="1"/>
                <c:pt idx="0">
                  <c:v>Semana 2
04 al 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JULIO'!$R$46:$S$46</c:f>
              <c:strCache>
                <c:ptCount val="2"/>
                <c:pt idx="0">
                  <c:v>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'MENSUAL JULIO'!$R$48:$S$48</c:f>
              <c:numCache>
                <c:formatCode>General</c:formatCode>
                <c:ptCount val="2"/>
                <c:pt idx="0">
                  <c:v>6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75-49CC-A171-CC520AAA2E1D}"/>
            </c:ext>
          </c:extLst>
        </c:ser>
        <c:ser>
          <c:idx val="2"/>
          <c:order val="2"/>
          <c:tx>
            <c:strRef>
              <c:f>'MENSUAL JULIO'!$I$49</c:f>
              <c:strCache>
                <c:ptCount val="1"/>
                <c:pt idx="0">
                  <c:v>Semana 3
11 al 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JULIO'!$R$46:$S$46</c:f>
              <c:strCache>
                <c:ptCount val="2"/>
                <c:pt idx="0">
                  <c:v>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'MENSUAL JULIO'!$R$49:$S$49</c:f>
              <c:numCache>
                <c:formatCode>General</c:formatCode>
                <c:ptCount val="2"/>
                <c:pt idx="0">
                  <c:v>7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75-49CC-A171-CC520AAA2E1D}"/>
            </c:ext>
          </c:extLst>
        </c:ser>
        <c:ser>
          <c:idx val="3"/>
          <c:order val="3"/>
          <c:tx>
            <c:strRef>
              <c:f>'MENSUAL JULIO'!$I$50</c:f>
              <c:strCache>
                <c:ptCount val="1"/>
                <c:pt idx="0">
                  <c:v>Semana 4
18 al 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JULIO'!$R$46:$S$46</c:f>
              <c:strCache>
                <c:ptCount val="2"/>
                <c:pt idx="0">
                  <c:v>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'MENSUAL JULIO'!$R$50:$S$50</c:f>
              <c:numCache>
                <c:formatCode>General</c:formatCode>
                <c:ptCount val="2"/>
                <c:pt idx="0">
                  <c:v>9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75-49CC-A171-CC520AAA2E1D}"/>
            </c:ext>
          </c:extLst>
        </c:ser>
        <c:ser>
          <c:idx val="4"/>
          <c:order val="4"/>
          <c:tx>
            <c:strRef>
              <c:f>'MENSUAL JULIO'!$I$51</c:f>
              <c:strCache>
                <c:ptCount val="1"/>
                <c:pt idx="0">
                  <c:v>Semana 5
25 al 31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JULIO'!$R$46:$S$46</c:f>
              <c:strCache>
                <c:ptCount val="2"/>
                <c:pt idx="0">
                  <c:v>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'MENSUAL JULIO'!$R$51:$S$51</c:f>
              <c:numCache>
                <c:formatCode>General</c:formatCode>
                <c:ptCount val="2"/>
                <c:pt idx="0">
                  <c:v>7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75-49CC-A171-CC520AAA2E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71775504"/>
        <c:axId val="1631600864"/>
      </c:barChart>
      <c:catAx>
        <c:axId val="147177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631600864"/>
        <c:crosses val="autoZero"/>
        <c:auto val="1"/>
        <c:lblAlgn val="ctr"/>
        <c:lblOffset val="100"/>
        <c:noMultiLvlLbl val="0"/>
      </c:catAx>
      <c:valAx>
        <c:axId val="16316008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7177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'MENSUAL JULIO'!$J$56</c:f>
              <c:strCache>
                <c:ptCount val="1"/>
                <c:pt idx="0">
                  <c:v>Total Centro Integral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'MENSUAL JULIO'!$I$57:$I$87</c:f>
              <c:strCache>
                <c:ptCount val="31"/>
                <c:pt idx="0">
                  <c:v>01
V</c:v>
                </c:pt>
                <c:pt idx="1">
                  <c:v>02
S</c:v>
                </c:pt>
                <c:pt idx="2">
                  <c:v>03
D</c:v>
                </c:pt>
                <c:pt idx="3">
                  <c:v>04
L</c:v>
                </c:pt>
                <c:pt idx="4">
                  <c:v>05
MA</c:v>
                </c:pt>
                <c:pt idx="5">
                  <c:v>06
MI</c:v>
                </c:pt>
                <c:pt idx="6">
                  <c:v>07
J</c:v>
                </c:pt>
                <c:pt idx="7">
                  <c:v>08
V</c:v>
                </c:pt>
                <c:pt idx="8">
                  <c:v>09
S</c:v>
                </c:pt>
                <c:pt idx="9">
                  <c:v>10
D</c:v>
                </c:pt>
                <c:pt idx="10">
                  <c:v>11
L</c:v>
                </c:pt>
                <c:pt idx="11">
                  <c:v>12
MA</c:v>
                </c:pt>
                <c:pt idx="12">
                  <c:v>13
MI</c:v>
                </c:pt>
                <c:pt idx="13">
                  <c:v>14
J</c:v>
                </c:pt>
                <c:pt idx="14">
                  <c:v>15
V</c:v>
                </c:pt>
                <c:pt idx="15">
                  <c:v>16
S</c:v>
                </c:pt>
                <c:pt idx="16">
                  <c:v>17
D</c:v>
                </c:pt>
                <c:pt idx="17">
                  <c:v>18
L</c:v>
                </c:pt>
                <c:pt idx="18">
                  <c:v>19
MA</c:v>
                </c:pt>
                <c:pt idx="19">
                  <c:v>20
MI</c:v>
                </c:pt>
                <c:pt idx="20">
                  <c:v>21
J</c:v>
                </c:pt>
                <c:pt idx="21">
                  <c:v>22
V</c:v>
                </c:pt>
                <c:pt idx="22">
                  <c:v>23
S</c:v>
                </c:pt>
                <c:pt idx="23">
                  <c:v>24
D</c:v>
                </c:pt>
                <c:pt idx="24">
                  <c:v>25
L</c:v>
                </c:pt>
                <c:pt idx="25">
                  <c:v>26
MA</c:v>
                </c:pt>
                <c:pt idx="26">
                  <c:v>27
MI</c:v>
                </c:pt>
                <c:pt idx="27">
                  <c:v>28
J</c:v>
                </c:pt>
                <c:pt idx="28">
                  <c:v>29
V</c:v>
                </c:pt>
                <c:pt idx="29">
                  <c:v>30
S</c:v>
                </c:pt>
                <c:pt idx="30">
                  <c:v>31
D</c:v>
                </c:pt>
              </c:strCache>
            </c:strRef>
          </c:cat>
          <c:val>
            <c:numRef>
              <c:f>'MENSUAL JULIO'!$J$57:$J$87</c:f>
              <c:numCache>
                <c:formatCode>General</c:formatCode>
                <c:ptCount val="31"/>
                <c:pt idx="0">
                  <c:v>40</c:v>
                </c:pt>
                <c:pt idx="1">
                  <c:v>0</c:v>
                </c:pt>
                <c:pt idx="2">
                  <c:v>0</c:v>
                </c:pt>
                <c:pt idx="3">
                  <c:v>34</c:v>
                </c:pt>
                <c:pt idx="4">
                  <c:v>40</c:v>
                </c:pt>
                <c:pt idx="5">
                  <c:v>43</c:v>
                </c:pt>
                <c:pt idx="6">
                  <c:v>36</c:v>
                </c:pt>
                <c:pt idx="7">
                  <c:v>52</c:v>
                </c:pt>
                <c:pt idx="8">
                  <c:v>0</c:v>
                </c:pt>
                <c:pt idx="9">
                  <c:v>0</c:v>
                </c:pt>
                <c:pt idx="10">
                  <c:v>50</c:v>
                </c:pt>
                <c:pt idx="11">
                  <c:v>37</c:v>
                </c:pt>
                <c:pt idx="12">
                  <c:v>34</c:v>
                </c:pt>
                <c:pt idx="13">
                  <c:v>19</c:v>
                </c:pt>
                <c:pt idx="14">
                  <c:v>26</c:v>
                </c:pt>
                <c:pt idx="15">
                  <c:v>0</c:v>
                </c:pt>
                <c:pt idx="16">
                  <c:v>0</c:v>
                </c:pt>
                <c:pt idx="17">
                  <c:v>46</c:v>
                </c:pt>
                <c:pt idx="18">
                  <c:v>37</c:v>
                </c:pt>
                <c:pt idx="19">
                  <c:v>40</c:v>
                </c:pt>
                <c:pt idx="20">
                  <c:v>55</c:v>
                </c:pt>
                <c:pt idx="21">
                  <c:v>33</c:v>
                </c:pt>
                <c:pt idx="22">
                  <c:v>0</c:v>
                </c:pt>
                <c:pt idx="23">
                  <c:v>0</c:v>
                </c:pt>
                <c:pt idx="24">
                  <c:v>35</c:v>
                </c:pt>
                <c:pt idx="25">
                  <c:v>43</c:v>
                </c:pt>
                <c:pt idx="26">
                  <c:v>30</c:v>
                </c:pt>
                <c:pt idx="27">
                  <c:v>33</c:v>
                </c:pt>
                <c:pt idx="28">
                  <c:v>32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C-4E39-A956-9797384FAB81}"/>
            </c:ext>
          </c:extLst>
        </c:ser>
        <c:ser>
          <c:idx val="1"/>
          <c:order val="1"/>
          <c:tx>
            <c:strRef>
              <c:f>'MENSUAL JULIO'!$K$56</c:f>
              <c:strCache>
                <c:ptCount val="1"/>
                <c:pt idx="0">
                  <c:v>Total Centro de Empoderamiento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'MENSUAL JULIO'!$I$57:$I$87</c:f>
              <c:strCache>
                <c:ptCount val="31"/>
                <c:pt idx="0">
                  <c:v>01
V</c:v>
                </c:pt>
                <c:pt idx="1">
                  <c:v>02
S</c:v>
                </c:pt>
                <c:pt idx="2">
                  <c:v>03
D</c:v>
                </c:pt>
                <c:pt idx="3">
                  <c:v>04
L</c:v>
                </c:pt>
                <c:pt idx="4">
                  <c:v>05
MA</c:v>
                </c:pt>
                <c:pt idx="5">
                  <c:v>06
MI</c:v>
                </c:pt>
                <c:pt idx="6">
                  <c:v>07
J</c:v>
                </c:pt>
                <c:pt idx="7">
                  <c:v>08
V</c:v>
                </c:pt>
                <c:pt idx="8">
                  <c:v>09
S</c:v>
                </c:pt>
                <c:pt idx="9">
                  <c:v>10
D</c:v>
                </c:pt>
                <c:pt idx="10">
                  <c:v>11
L</c:v>
                </c:pt>
                <c:pt idx="11">
                  <c:v>12
MA</c:v>
                </c:pt>
                <c:pt idx="12">
                  <c:v>13
MI</c:v>
                </c:pt>
                <c:pt idx="13">
                  <c:v>14
J</c:v>
                </c:pt>
                <c:pt idx="14">
                  <c:v>15
V</c:v>
                </c:pt>
                <c:pt idx="15">
                  <c:v>16
S</c:v>
                </c:pt>
                <c:pt idx="16">
                  <c:v>17
D</c:v>
                </c:pt>
                <c:pt idx="17">
                  <c:v>18
L</c:v>
                </c:pt>
                <c:pt idx="18">
                  <c:v>19
MA</c:v>
                </c:pt>
                <c:pt idx="19">
                  <c:v>20
MI</c:v>
                </c:pt>
                <c:pt idx="20">
                  <c:v>21
J</c:v>
                </c:pt>
                <c:pt idx="21">
                  <c:v>22
V</c:v>
                </c:pt>
                <c:pt idx="22">
                  <c:v>23
S</c:v>
                </c:pt>
                <c:pt idx="23">
                  <c:v>24
D</c:v>
                </c:pt>
                <c:pt idx="24">
                  <c:v>25
L</c:v>
                </c:pt>
                <c:pt idx="25">
                  <c:v>26
MA</c:v>
                </c:pt>
                <c:pt idx="26">
                  <c:v>27
MI</c:v>
                </c:pt>
                <c:pt idx="27">
                  <c:v>28
J</c:v>
                </c:pt>
                <c:pt idx="28">
                  <c:v>29
V</c:v>
                </c:pt>
                <c:pt idx="29">
                  <c:v>30
S</c:v>
                </c:pt>
                <c:pt idx="30">
                  <c:v>31
D</c:v>
                </c:pt>
              </c:strCache>
            </c:strRef>
          </c:cat>
          <c:val>
            <c:numRef>
              <c:f>'MENSUAL JULIO'!$K$57:$K$87</c:f>
              <c:numCache>
                <c:formatCode>General</c:formatCode>
                <c:ptCount val="31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10</c:v>
                </c:pt>
                <c:pt idx="5">
                  <c:v>13</c:v>
                </c:pt>
                <c:pt idx="6">
                  <c:v>6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  <c:pt idx="10">
                  <c:v>11</c:v>
                </c:pt>
                <c:pt idx="11">
                  <c:v>7</c:v>
                </c:pt>
                <c:pt idx="12">
                  <c:v>12</c:v>
                </c:pt>
                <c:pt idx="13">
                  <c:v>5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13</c:v>
                </c:pt>
                <c:pt idx="18">
                  <c:v>8</c:v>
                </c:pt>
                <c:pt idx="19">
                  <c:v>11</c:v>
                </c:pt>
                <c:pt idx="20">
                  <c:v>7</c:v>
                </c:pt>
                <c:pt idx="21">
                  <c:v>9</c:v>
                </c:pt>
                <c:pt idx="22">
                  <c:v>0</c:v>
                </c:pt>
                <c:pt idx="23">
                  <c:v>0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11</c:v>
                </c:pt>
                <c:pt idx="28">
                  <c:v>6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4C-4E39-A956-9797384FA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7318928"/>
        <c:axId val="1466864464"/>
      </c:lineChart>
      <c:catAx>
        <c:axId val="14673189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466864464"/>
        <c:crosses val="autoZero"/>
        <c:auto val="1"/>
        <c:lblAlgn val="ctr"/>
        <c:lblOffset val="100"/>
        <c:noMultiLvlLbl val="0"/>
      </c:catAx>
      <c:valAx>
        <c:axId val="14668644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r>
                  <a:rPr lang="es-MX">
                    <a:latin typeface="Adelle Sans Light" panose="02000503000000020004" pitchFamily="50" charset="0"/>
                  </a:rPr>
                  <a:t>Atenciones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elle Sans Light" panose="02000503000000020004" pitchFamily="50" charset="0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crossAx val="146731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77-40EB-9E57-489D3C4CA5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77-40EB-9E57-489D3C4CA5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77-40EB-9E57-489D3C4CA5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77-40EB-9E57-489D3C4CA5F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877-40EB-9E57-489D3C4CA5F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877-40EB-9E57-489D3C4CA5F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877-40EB-9E57-489D3C4CA5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'MENSUAL JULIO'!$P$2:$V$2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en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'MENSUAL JULIO'!$P$39:$V$39</c:f>
              <c:numCache>
                <c:formatCode>General</c:formatCode>
                <c:ptCount val="7"/>
                <c:pt idx="0">
                  <c:v>206</c:v>
                </c:pt>
                <c:pt idx="1">
                  <c:v>0</c:v>
                </c:pt>
                <c:pt idx="2">
                  <c:v>327</c:v>
                </c:pt>
                <c:pt idx="3">
                  <c:v>481</c:v>
                </c:pt>
                <c:pt idx="4">
                  <c:v>230</c:v>
                </c:pt>
                <c:pt idx="5">
                  <c:v>55</c:v>
                </c:pt>
                <c:pt idx="6">
                  <c:v>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3-4BDC-A5B8-2F3B232A4ED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581026</xdr:colOff>
      <xdr:row>38</xdr:row>
      <xdr:rowOff>171450</xdr:rowOff>
    </xdr:from>
    <xdr:to>
      <xdr:col>2</xdr:col>
      <xdr:colOff>1114425</xdr:colOff>
      <xdr:row>42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7C2AFB-556D-4BEC-9B2E-D04661CDE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47</xdr:row>
      <xdr:rowOff>185737</xdr:rowOff>
    </xdr:from>
    <xdr:to>
      <xdr:col>2</xdr:col>
      <xdr:colOff>1428750</xdr:colOff>
      <xdr:row>51</xdr:row>
      <xdr:rowOff>95251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3E1DB67-ABDA-419A-A0DF-CA92DD61D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2295526</xdr:colOff>
      <xdr:row>33</xdr:row>
      <xdr:rowOff>90488</xdr:rowOff>
    </xdr:from>
    <xdr:to>
      <xdr:col>3</xdr:col>
      <xdr:colOff>1295401</xdr:colOff>
      <xdr:row>39</xdr:row>
      <xdr:rowOff>1000126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7A77C6D-D931-42EA-8E08-06AC80388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142769</xdr:rowOff>
    </xdr:from>
    <xdr:to>
      <xdr:col>3</xdr:col>
      <xdr:colOff>171236</xdr:colOff>
      <xdr:row>50</xdr:row>
      <xdr:rowOff>21405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0EEE78-21E7-4DB8-A979-490838D1B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50</xdr:row>
      <xdr:rowOff>217681</xdr:rowOff>
    </xdr:from>
    <xdr:to>
      <xdr:col>3</xdr:col>
      <xdr:colOff>413106</xdr:colOff>
      <xdr:row>53</xdr:row>
      <xdr:rowOff>181938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79C5978-AF3E-4193-83D9-8E2DD45C0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53</xdr:row>
      <xdr:rowOff>121362</xdr:rowOff>
    </xdr:from>
    <xdr:to>
      <xdr:col>2</xdr:col>
      <xdr:colOff>181938</xdr:colOff>
      <xdr:row>55</xdr:row>
      <xdr:rowOff>417387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BFAAD7-5EFB-4510-A576-E9503D936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42809</xdr:colOff>
      <xdr:row>55</xdr:row>
      <xdr:rowOff>602966</xdr:rowOff>
    </xdr:from>
    <xdr:to>
      <xdr:col>4</xdr:col>
      <xdr:colOff>38529</xdr:colOff>
      <xdr:row>57</xdr:row>
      <xdr:rowOff>117725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40428F6-FFB4-45FF-94A5-3AD98BC1B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57</xdr:row>
      <xdr:rowOff>67852</xdr:rowOff>
    </xdr:from>
    <xdr:to>
      <xdr:col>4</xdr:col>
      <xdr:colOff>327490</xdr:colOff>
      <xdr:row>61</xdr:row>
      <xdr:rowOff>117725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8CA4413-DA79-412C-8615-038E1F0B3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61</xdr:row>
      <xdr:rowOff>153468</xdr:rowOff>
    </xdr:from>
    <xdr:to>
      <xdr:col>3</xdr:col>
      <xdr:colOff>680662</xdr:colOff>
      <xdr:row>64</xdr:row>
      <xdr:rowOff>192640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26387FB-9D5B-4B87-92F4-0A3D0D3AD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64</xdr:row>
      <xdr:rowOff>164171</xdr:rowOff>
    </xdr:from>
    <xdr:to>
      <xdr:col>3</xdr:col>
      <xdr:colOff>492302</xdr:colOff>
      <xdr:row>66</xdr:row>
      <xdr:rowOff>85618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1C569DE-1E7D-4689-B648-3412A38FC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67</xdr:row>
      <xdr:rowOff>99958</xdr:rowOff>
    </xdr:from>
    <xdr:to>
      <xdr:col>4</xdr:col>
      <xdr:colOff>107023</xdr:colOff>
      <xdr:row>71</xdr:row>
      <xdr:rowOff>117725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F2295F0-1314-4F8C-B179-BA99F1631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71</xdr:row>
      <xdr:rowOff>25043</xdr:rowOff>
    </xdr:from>
    <xdr:to>
      <xdr:col>3</xdr:col>
      <xdr:colOff>455916</xdr:colOff>
      <xdr:row>74</xdr:row>
      <xdr:rowOff>160534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7F67D48-A470-4A0C-B9F6-3EB1C6B84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75</xdr:row>
      <xdr:rowOff>67853</xdr:rowOff>
    </xdr:from>
    <xdr:to>
      <xdr:col>3</xdr:col>
      <xdr:colOff>684944</xdr:colOff>
      <xdr:row>77</xdr:row>
      <xdr:rowOff>74917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5E74933-3E99-449B-8289-8B39CE378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</xdr:colOff>
      <xdr:row>77</xdr:row>
      <xdr:rowOff>174874</xdr:rowOff>
    </xdr:from>
    <xdr:to>
      <xdr:col>5</xdr:col>
      <xdr:colOff>21405</xdr:colOff>
      <xdr:row>80</xdr:row>
      <xdr:rowOff>74916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C129218-4E7E-4E9C-8F69-43A65812C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81</xdr:row>
      <xdr:rowOff>14339</xdr:rowOff>
    </xdr:from>
    <xdr:to>
      <xdr:col>5</xdr:col>
      <xdr:colOff>156253</xdr:colOff>
      <xdr:row>85</xdr:row>
      <xdr:rowOff>181937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529A2AB-566E-4385-9391-3C14E7303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86</xdr:row>
      <xdr:rowOff>57150</xdr:rowOff>
    </xdr:from>
    <xdr:to>
      <xdr:col>5</xdr:col>
      <xdr:colOff>316787</xdr:colOff>
      <xdr:row>90</xdr:row>
      <xdr:rowOff>74918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2C5581B-5E27-43A1-8648-2A8BE3E59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631433</xdr:colOff>
      <xdr:row>70</xdr:row>
      <xdr:rowOff>96320</xdr:rowOff>
    </xdr:from>
    <xdr:to>
      <xdr:col>28</xdr:col>
      <xdr:colOff>791965</xdr:colOff>
      <xdr:row>77</xdr:row>
      <xdr:rowOff>181938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4D8E0ECA-CEF5-4606-9C8C-95C4D3AC3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1" refreshedDate="44795.582647453703" createdVersion="6" refreshedVersion="6" minRefreshableVersion="3" recordCount="31" xr:uid="{E640119C-CACC-45FC-B2CE-D58B3EE680A9}">
  <cacheSource type="worksheet">
    <worksheetSource ref="I56:R87" sheet="MENSUAL JULIO"/>
  </cacheSource>
  <cacheFields count="10">
    <cacheField name="Fecha" numFmtId="0">
      <sharedItems count="31">
        <s v="01_x000a_V"/>
        <s v="02_x000a_S"/>
        <s v="03_x000a_D"/>
        <s v="04_x000a_L"/>
        <s v="05_x000a_MA"/>
        <s v="06_x000a_MI"/>
        <s v="07_x000a_J"/>
        <s v="08_x000a_V"/>
        <s v="09_x000a_S"/>
        <s v="10_x000a_D"/>
        <s v="11_x000a_L"/>
        <s v="12_x000a_MA"/>
        <s v="13_x000a_MI"/>
        <s v="14_x000a_J"/>
        <s v="15_x000a_V"/>
        <s v="16_x000a_S"/>
        <s v="17_x000a_D"/>
        <s v="18_x000a_L"/>
        <s v="19_x000a_MA"/>
        <s v="20_x000a_MI"/>
        <s v="21_x000a_J"/>
        <s v="22_x000a_V"/>
        <s v="23_x000a_S"/>
        <s v="24_x000a_D"/>
        <s v="25_x000a_L"/>
        <s v="26_x000a_MA"/>
        <s v="27_x000a_MI"/>
        <s v="28_x000a_J"/>
        <s v="29_x000a_V"/>
        <s v="30_x000a_S"/>
        <s v="31_x000a_D"/>
      </sharedItems>
    </cacheField>
    <cacheField name="Total Centro Integral" numFmtId="0">
      <sharedItems containsSemiMixedTypes="0" containsString="0" containsNumber="1" containsInteger="1" minValue="0" maxValue="55"/>
    </cacheField>
    <cacheField name="Total Centro de Empoderamiento" numFmtId="0">
      <sharedItems containsSemiMixedTypes="0" containsString="0" containsNumber="1" containsInteger="1" minValue="0" maxValue="13"/>
    </cacheField>
    <cacheField name="Atenciones a mujeres UAM" numFmtId="0">
      <sharedItems containsSemiMixedTypes="0" containsString="0" containsNumber="1" containsInteger="1" minValue="0" maxValue="87"/>
    </cacheField>
    <cacheField name="Atenciones de primera vez y subsecuentes a NNyA (UAM)" numFmtId="0">
      <sharedItems containsSemiMixedTypes="0" containsString="0" containsNumber="1" containsInteger="1" minValue="0" maxValue="33"/>
    </cacheField>
    <cacheField name="Asesorías Telmujer" numFmtId="0">
      <sharedItems containsSemiMixedTypes="0" containsString="0" containsNumber="1" containsInteger="1" minValue="15" maxValue="38"/>
    </cacheField>
    <cacheField name="Incidentes de conocimiento Telmujer" numFmtId="0">
      <sharedItems containsSemiMixedTypes="0" containsString="0" containsNumber="1" containsInteger="1" minValue="57" maxValue="156"/>
    </cacheField>
    <cacheField name="Atenciones psicológicas y jurídicas Refugio" numFmtId="0">
      <sharedItems containsSemiMixedTypes="0" containsString="0" containsNumber="1" containsInteger="1" minValue="0" maxValue="13"/>
    </cacheField>
    <cacheField name="Atención psicológica de primera vez y subsecuente a NNyA en Refugio" numFmtId="0">
      <sharedItems containsSemiMixedTypes="0" containsString="0" containsNumber="1" containsInteger="1" minValue="0" maxValue="12"/>
    </cacheField>
    <cacheField name="Ingresos al Refugio" numFmtId="0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40"/>
    <n v="5"/>
    <n v="63"/>
    <n v="29"/>
    <n v="29"/>
    <n v="82"/>
    <n v="12"/>
    <n v="0"/>
    <n v="0"/>
  </r>
  <r>
    <x v="1"/>
    <n v="0"/>
    <n v="0"/>
    <n v="0"/>
    <n v="0"/>
    <n v="22"/>
    <n v="119"/>
    <n v="0"/>
    <n v="0"/>
    <n v="0"/>
  </r>
  <r>
    <x v="2"/>
    <n v="0"/>
    <n v="0"/>
    <n v="0"/>
    <n v="0"/>
    <n v="24"/>
    <n v="131"/>
    <n v="0"/>
    <n v="0"/>
    <n v="0"/>
  </r>
  <r>
    <x v="3"/>
    <n v="34"/>
    <n v="6"/>
    <n v="47"/>
    <n v="18"/>
    <n v="24"/>
    <n v="88"/>
    <n v="9"/>
    <n v="0"/>
    <n v="0"/>
  </r>
  <r>
    <x v="4"/>
    <n v="40"/>
    <n v="10"/>
    <n v="87"/>
    <n v="18"/>
    <n v="28"/>
    <n v="73"/>
    <n v="7"/>
    <n v="0"/>
    <n v="0"/>
  </r>
  <r>
    <x v="5"/>
    <n v="43"/>
    <n v="13"/>
    <n v="78"/>
    <n v="24"/>
    <n v="26"/>
    <n v="62"/>
    <n v="3"/>
    <n v="1"/>
    <n v="0"/>
  </r>
  <r>
    <x v="6"/>
    <n v="36"/>
    <n v="6"/>
    <n v="66"/>
    <n v="33"/>
    <n v="15"/>
    <n v="88"/>
    <n v="10"/>
    <n v="0"/>
    <n v="0"/>
  </r>
  <r>
    <x v="7"/>
    <n v="52"/>
    <n v="11"/>
    <n v="48"/>
    <n v="21"/>
    <n v="31"/>
    <n v="97"/>
    <n v="9"/>
    <n v="7"/>
    <n v="0"/>
  </r>
  <r>
    <x v="8"/>
    <n v="0"/>
    <n v="0"/>
    <n v="0"/>
    <n v="0"/>
    <n v="18"/>
    <n v="77"/>
    <n v="0"/>
    <n v="0"/>
    <n v="0"/>
  </r>
  <r>
    <x v="9"/>
    <n v="0"/>
    <n v="0"/>
    <n v="0"/>
    <n v="0"/>
    <n v="31"/>
    <n v="130"/>
    <n v="0"/>
    <n v="0"/>
    <n v="0"/>
  </r>
  <r>
    <x v="10"/>
    <n v="50"/>
    <n v="11"/>
    <n v="50"/>
    <n v="24"/>
    <n v="28"/>
    <n v="106"/>
    <n v="4"/>
    <n v="1"/>
    <n v="0"/>
  </r>
  <r>
    <x v="11"/>
    <n v="37"/>
    <n v="7"/>
    <n v="51"/>
    <n v="25"/>
    <n v="18"/>
    <n v="71"/>
    <n v="8"/>
    <n v="0"/>
    <n v="0"/>
  </r>
  <r>
    <x v="12"/>
    <n v="34"/>
    <n v="12"/>
    <n v="61"/>
    <n v="25"/>
    <n v="21"/>
    <n v="69"/>
    <n v="4"/>
    <n v="1"/>
    <n v="4"/>
  </r>
  <r>
    <x v="13"/>
    <n v="19"/>
    <n v="5"/>
    <n v="56"/>
    <n v="19"/>
    <n v="26"/>
    <n v="79"/>
    <n v="7"/>
    <n v="1"/>
    <n v="0"/>
  </r>
  <r>
    <x v="14"/>
    <n v="26"/>
    <n v="7"/>
    <n v="54"/>
    <n v="13"/>
    <n v="15"/>
    <n v="89"/>
    <n v="4"/>
    <n v="0"/>
    <n v="0"/>
  </r>
  <r>
    <x v="15"/>
    <n v="0"/>
    <n v="0"/>
    <n v="0"/>
    <n v="0"/>
    <n v="17"/>
    <n v="98"/>
    <n v="0"/>
    <n v="0"/>
    <n v="0"/>
  </r>
  <r>
    <x v="16"/>
    <n v="0"/>
    <n v="0"/>
    <n v="0"/>
    <n v="0"/>
    <n v="23"/>
    <n v="156"/>
    <n v="0"/>
    <n v="0"/>
    <n v="0"/>
  </r>
  <r>
    <x v="17"/>
    <n v="46"/>
    <n v="13"/>
    <n v="71"/>
    <n v="26"/>
    <n v="23"/>
    <n v="118"/>
    <n v="5"/>
    <n v="3"/>
    <n v="0"/>
  </r>
  <r>
    <x v="18"/>
    <n v="37"/>
    <n v="8"/>
    <n v="61"/>
    <n v="20"/>
    <n v="23"/>
    <n v="80"/>
    <n v="6"/>
    <n v="3"/>
    <n v="0"/>
  </r>
  <r>
    <x v="19"/>
    <n v="40"/>
    <n v="11"/>
    <n v="70"/>
    <n v="23"/>
    <n v="23"/>
    <n v="76"/>
    <n v="7"/>
    <n v="0"/>
    <n v="3"/>
  </r>
  <r>
    <x v="20"/>
    <n v="55"/>
    <n v="7"/>
    <n v="73"/>
    <n v="21"/>
    <n v="38"/>
    <n v="95"/>
    <n v="11"/>
    <n v="3"/>
    <n v="0"/>
  </r>
  <r>
    <x v="21"/>
    <n v="33"/>
    <n v="9"/>
    <n v="54"/>
    <n v="21"/>
    <n v="23"/>
    <n v="87"/>
    <n v="13"/>
    <n v="0"/>
    <n v="0"/>
  </r>
  <r>
    <x v="22"/>
    <n v="0"/>
    <n v="0"/>
    <n v="0"/>
    <n v="0"/>
    <n v="25"/>
    <n v="114"/>
    <n v="0"/>
    <n v="0"/>
    <n v="0"/>
  </r>
  <r>
    <x v="23"/>
    <n v="0"/>
    <n v="0"/>
    <n v="0"/>
    <n v="0"/>
    <n v="29"/>
    <n v="116"/>
    <n v="0"/>
    <n v="0"/>
    <n v="0"/>
  </r>
  <r>
    <x v="24"/>
    <n v="35"/>
    <n v="9"/>
    <n v="78"/>
    <n v="23"/>
    <n v="28"/>
    <n v="110"/>
    <n v="9"/>
    <n v="4"/>
    <n v="0"/>
  </r>
  <r>
    <x v="25"/>
    <n v="43"/>
    <n v="9"/>
    <n v="66"/>
    <n v="21"/>
    <n v="30"/>
    <n v="90"/>
    <n v="5"/>
    <n v="7"/>
    <n v="0"/>
  </r>
  <r>
    <x v="26"/>
    <n v="30"/>
    <n v="9"/>
    <n v="66"/>
    <n v="17"/>
    <n v="19"/>
    <n v="57"/>
    <n v="9"/>
    <n v="2"/>
    <n v="0"/>
  </r>
  <r>
    <x v="27"/>
    <n v="33"/>
    <n v="11"/>
    <n v="49"/>
    <n v="20"/>
    <n v="25"/>
    <n v="77"/>
    <n v="6"/>
    <n v="12"/>
    <n v="0"/>
  </r>
  <r>
    <x v="28"/>
    <n v="32"/>
    <n v="6"/>
    <n v="50"/>
    <n v="21"/>
    <n v="24"/>
    <n v="71"/>
    <n v="3"/>
    <n v="1"/>
    <n v="0"/>
  </r>
  <r>
    <x v="29"/>
    <n v="0"/>
    <n v="0"/>
    <n v="0"/>
    <n v="0"/>
    <n v="24"/>
    <n v="95"/>
    <n v="0"/>
    <n v="0"/>
    <n v="0"/>
  </r>
  <r>
    <x v="30"/>
    <n v="0"/>
    <n v="0"/>
    <n v="0"/>
    <n v="0"/>
    <n v="24"/>
    <n v="133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8F361C-B4D6-461E-B43A-7272407EECB3}" name="TablaDinámica2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9" firstHeaderRow="0" firstDataRow="1" firstDataCol="1"/>
  <pivotFields count="10">
    <pivotField axis="axisRow" showAll="0">
      <items count="32">
        <item x="0"/>
        <item h="1" x="1"/>
        <item h="1" x="2"/>
        <item h="1" x="3"/>
        <item h="1" x="4"/>
        <item h="1" x="5"/>
        <item h="1" x="6"/>
        <item x="7"/>
        <item h="1" x="8"/>
        <item h="1" x="9"/>
        <item h="1" x="10"/>
        <item h="1" x="11"/>
        <item h="1" x="12"/>
        <item h="1" x="13"/>
        <item x="14"/>
        <item h="1" x="15"/>
        <item h="1" x="16"/>
        <item h="1" x="17"/>
        <item h="1" x="18"/>
        <item h="1" x="19"/>
        <item h="1" x="20"/>
        <item x="21"/>
        <item h="1" x="22"/>
        <item h="1" x="23"/>
        <item h="1" x="24"/>
        <item h="1" x="25"/>
        <item h="1" x="26"/>
        <item h="1" x="27"/>
        <item x="28"/>
        <item h="1" x="29"/>
        <item h="1" x="3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7"/>
    </i>
    <i>
      <x v="14"/>
    </i>
    <i>
      <x v="21"/>
    </i>
    <i>
      <x v="2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Atenciones psicológicas y jurídicas Refugio" fld="7" baseField="0" baseItem="0"/>
    <dataField name="Suma de Atención psicológica de primera vez y subsecuente a NNyA en Refugio" fld="8" baseField="0" baseItem="0"/>
    <dataField name="Suma de Ingresos al Refugio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7" workbookViewId="0">
      <selection sqref="A1:Y1"/>
    </sheetView>
  </sheetViews>
  <sheetFormatPr baseColWidth="10" defaultColWidth="14.42578125" defaultRowHeight="15" customHeight="1"/>
  <cols>
    <col min="1" max="1" width="8.7109375" customWidth="1"/>
    <col min="2" max="6" width="10.7109375" customWidth="1"/>
    <col min="7" max="7" width="13.5703125" customWidth="1"/>
    <col min="8" max="9" width="10.7109375" customWidth="1"/>
    <col min="10" max="10" width="15.28515625" customWidth="1"/>
    <col min="11" max="12" width="10.7109375" customWidth="1"/>
    <col min="13" max="13" width="13" customWidth="1"/>
    <col min="14" max="26" width="10.7109375" customWidth="1"/>
  </cols>
  <sheetData>
    <row r="1" spans="1:26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6"/>
      <c r="Z1" s="1"/>
    </row>
    <row r="2" spans="1:26">
      <c r="A2" s="34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6"/>
      <c r="Z2" s="1"/>
    </row>
    <row r="3" spans="1:26">
      <c r="A3" s="34" t="s">
        <v>2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6"/>
      <c r="Z3" s="1"/>
    </row>
    <row r="4" spans="1:26">
      <c r="A4" s="37" t="s">
        <v>3</v>
      </c>
      <c r="B4" s="39" t="s">
        <v>4</v>
      </c>
      <c r="C4" s="32">
        <v>2.1</v>
      </c>
      <c r="D4" s="33"/>
      <c r="E4" s="2">
        <v>2.2000000000000002</v>
      </c>
      <c r="F4" s="32">
        <v>2.2999999999999998</v>
      </c>
      <c r="G4" s="41"/>
      <c r="H4" s="33"/>
      <c r="I4" s="2">
        <v>2.4</v>
      </c>
      <c r="J4" s="32">
        <v>2.5</v>
      </c>
      <c r="K4" s="33"/>
      <c r="L4" s="2">
        <v>2.6</v>
      </c>
      <c r="M4" s="32">
        <v>2.7</v>
      </c>
      <c r="N4" s="33"/>
      <c r="O4" s="2">
        <v>2.8</v>
      </c>
      <c r="P4" s="2"/>
      <c r="Q4" s="2"/>
      <c r="R4" s="2">
        <v>2.9</v>
      </c>
      <c r="S4" s="32" t="s">
        <v>5</v>
      </c>
      <c r="T4" s="33"/>
      <c r="U4" s="2">
        <v>2.11</v>
      </c>
      <c r="V4" s="32">
        <v>2.12</v>
      </c>
      <c r="W4" s="33"/>
      <c r="X4" s="2"/>
      <c r="Y4" s="42" t="s">
        <v>6</v>
      </c>
      <c r="Z4" s="1"/>
    </row>
    <row r="5" spans="1:26" ht="127.5">
      <c r="A5" s="38"/>
      <c r="B5" s="40"/>
      <c r="C5" s="3" t="s">
        <v>7</v>
      </c>
      <c r="D5" s="4" t="s">
        <v>8</v>
      </c>
      <c r="E5" s="4" t="s">
        <v>9</v>
      </c>
      <c r="F5" s="3" t="s">
        <v>10</v>
      </c>
      <c r="G5" s="3" t="s">
        <v>11</v>
      </c>
      <c r="H5" s="4" t="s">
        <v>12</v>
      </c>
      <c r="I5" s="4" t="s">
        <v>13</v>
      </c>
      <c r="J5" s="3" t="s">
        <v>14</v>
      </c>
      <c r="K5" s="4" t="s">
        <v>15</v>
      </c>
      <c r="L5" s="4" t="s">
        <v>16</v>
      </c>
      <c r="M5" s="3" t="s">
        <v>17</v>
      </c>
      <c r="N5" s="4" t="s">
        <v>18</v>
      </c>
      <c r="O5" s="4" t="s">
        <v>19</v>
      </c>
      <c r="P5" s="4" t="s">
        <v>20</v>
      </c>
      <c r="Q5" s="5" t="s">
        <v>21</v>
      </c>
      <c r="R5" s="4" t="s">
        <v>22</v>
      </c>
      <c r="S5" s="3" t="s">
        <v>23</v>
      </c>
      <c r="T5" s="4" t="s">
        <v>24</v>
      </c>
      <c r="U5" s="4" t="s">
        <v>25</v>
      </c>
      <c r="V5" s="3" t="s">
        <v>26</v>
      </c>
      <c r="W5" s="4" t="s">
        <v>27</v>
      </c>
      <c r="X5" s="4" t="s">
        <v>28</v>
      </c>
      <c r="Y5" s="43"/>
      <c r="Z5" s="6"/>
    </row>
    <row r="6" spans="1:26">
      <c r="A6" s="7">
        <v>26</v>
      </c>
      <c r="B6" s="8">
        <v>44743</v>
      </c>
      <c r="C6" s="9">
        <v>4</v>
      </c>
      <c r="D6" s="9">
        <v>1</v>
      </c>
      <c r="E6" s="9">
        <v>11</v>
      </c>
      <c r="F6" s="9">
        <v>29</v>
      </c>
      <c r="G6" s="9">
        <v>82</v>
      </c>
      <c r="H6" s="9">
        <v>0</v>
      </c>
      <c r="I6" s="9">
        <v>12</v>
      </c>
      <c r="J6" s="9">
        <v>1</v>
      </c>
      <c r="K6" s="9">
        <v>4</v>
      </c>
      <c r="L6" s="9">
        <v>2</v>
      </c>
      <c r="M6" s="9">
        <v>7</v>
      </c>
      <c r="N6" s="9">
        <v>1</v>
      </c>
      <c r="O6" s="9">
        <v>0</v>
      </c>
      <c r="P6" s="9">
        <v>14</v>
      </c>
      <c r="Q6" s="9">
        <v>0</v>
      </c>
      <c r="R6" s="9">
        <v>20</v>
      </c>
      <c r="S6" s="9">
        <v>9</v>
      </c>
      <c r="T6" s="9">
        <v>3</v>
      </c>
      <c r="U6" s="9">
        <v>29</v>
      </c>
      <c r="V6" s="9">
        <v>11</v>
      </c>
      <c r="W6" s="9">
        <v>0</v>
      </c>
      <c r="X6" s="9">
        <v>20</v>
      </c>
      <c r="Y6" s="7">
        <f t="shared" ref="Y6:Y9" si="0">SUM(C6+D6+E6+F6+G6+H6+I6+J6+K6+L6+M6+N6+O6+P6+Q6+R6+S6+T6+U6+V6+W6+X6)</f>
        <v>260</v>
      </c>
    </row>
    <row r="7" spans="1:26">
      <c r="A7" s="7">
        <v>26</v>
      </c>
      <c r="B7" s="8">
        <v>44744</v>
      </c>
      <c r="C7" s="9">
        <v>0</v>
      </c>
      <c r="D7" s="9">
        <v>0</v>
      </c>
      <c r="E7" s="9">
        <v>0</v>
      </c>
      <c r="F7" s="9">
        <v>22</v>
      </c>
      <c r="G7" s="9">
        <v>119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7">
        <f t="shared" si="0"/>
        <v>141</v>
      </c>
    </row>
    <row r="8" spans="1:26">
      <c r="A8" s="7">
        <v>26</v>
      </c>
      <c r="B8" s="8">
        <v>44745</v>
      </c>
      <c r="C8" s="9">
        <v>0</v>
      </c>
      <c r="D8" s="9">
        <v>0</v>
      </c>
      <c r="E8" s="9">
        <v>0</v>
      </c>
      <c r="F8" s="9">
        <v>24</v>
      </c>
      <c r="G8" s="9">
        <v>131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7">
        <f t="shared" si="0"/>
        <v>155</v>
      </c>
    </row>
    <row r="9" spans="1:26">
      <c r="A9" s="30" t="s">
        <v>29</v>
      </c>
      <c r="B9" s="31"/>
      <c r="C9" s="10">
        <f t="shared" ref="C9:X9" si="1">SUM(C6+C7+C8)</f>
        <v>4</v>
      </c>
      <c r="D9" s="10">
        <f t="shared" si="1"/>
        <v>1</v>
      </c>
      <c r="E9" s="10">
        <f t="shared" si="1"/>
        <v>11</v>
      </c>
      <c r="F9" s="10">
        <f t="shared" si="1"/>
        <v>75</v>
      </c>
      <c r="G9" s="10">
        <f t="shared" si="1"/>
        <v>332</v>
      </c>
      <c r="H9" s="10">
        <f t="shared" si="1"/>
        <v>0</v>
      </c>
      <c r="I9" s="10">
        <f t="shared" si="1"/>
        <v>12</v>
      </c>
      <c r="J9" s="10">
        <f t="shared" si="1"/>
        <v>1</v>
      </c>
      <c r="K9" s="10">
        <f t="shared" si="1"/>
        <v>4</v>
      </c>
      <c r="L9" s="10">
        <f t="shared" si="1"/>
        <v>2</v>
      </c>
      <c r="M9" s="10">
        <f t="shared" si="1"/>
        <v>7</v>
      </c>
      <c r="N9" s="10">
        <f t="shared" si="1"/>
        <v>1</v>
      </c>
      <c r="O9" s="10">
        <f t="shared" si="1"/>
        <v>0</v>
      </c>
      <c r="P9" s="10">
        <f t="shared" si="1"/>
        <v>14</v>
      </c>
      <c r="Q9" s="10">
        <f t="shared" si="1"/>
        <v>0</v>
      </c>
      <c r="R9" s="10">
        <f t="shared" si="1"/>
        <v>20</v>
      </c>
      <c r="S9" s="10">
        <f t="shared" si="1"/>
        <v>9</v>
      </c>
      <c r="T9" s="10">
        <f t="shared" si="1"/>
        <v>3</v>
      </c>
      <c r="U9" s="10">
        <f t="shared" si="1"/>
        <v>29</v>
      </c>
      <c r="V9" s="10">
        <f t="shared" si="1"/>
        <v>11</v>
      </c>
      <c r="W9" s="10">
        <f t="shared" si="1"/>
        <v>0</v>
      </c>
      <c r="X9" s="10">
        <f t="shared" si="1"/>
        <v>20</v>
      </c>
      <c r="Y9" s="10">
        <f t="shared" si="0"/>
        <v>556</v>
      </c>
      <c r="Z9" s="1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9:B9"/>
    <mergeCell ref="S4:T4"/>
    <mergeCell ref="V4:W4"/>
    <mergeCell ref="A1:Y1"/>
    <mergeCell ref="A2:Y2"/>
    <mergeCell ref="A3:Y3"/>
    <mergeCell ref="A4:A5"/>
    <mergeCell ref="B4:B5"/>
    <mergeCell ref="C4:D4"/>
    <mergeCell ref="F4:H4"/>
    <mergeCell ref="Y4:Y5"/>
    <mergeCell ref="J4:K4"/>
    <mergeCell ref="M4:N4"/>
  </mergeCell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F198D-4AC2-49DE-B262-8D1A08B5F2E4}">
  <dimension ref="A2:AF36"/>
  <sheetViews>
    <sheetView workbookViewId="0">
      <selection activeCell="F41" sqref="F41"/>
    </sheetView>
  </sheetViews>
  <sheetFormatPr baseColWidth="10" defaultRowHeight="15"/>
  <cols>
    <col min="1" max="1" width="36.28515625" customWidth="1"/>
    <col min="2" max="32" width="4.7109375" customWidth="1"/>
  </cols>
  <sheetData>
    <row r="2" spans="1:32" s="29" customFormat="1" ht="33" customHeight="1">
      <c r="A2" s="57"/>
      <c r="B2" s="54" t="s">
        <v>100</v>
      </c>
      <c r="C2" s="55"/>
      <c r="D2" s="55"/>
      <c r="E2" s="54" t="s">
        <v>75</v>
      </c>
      <c r="F2" s="55"/>
      <c r="G2" s="55"/>
      <c r="H2" s="55"/>
      <c r="I2" s="55"/>
      <c r="J2" s="55"/>
      <c r="K2" s="55"/>
      <c r="L2" s="54" t="s">
        <v>76</v>
      </c>
      <c r="M2" s="55"/>
      <c r="N2" s="55"/>
      <c r="O2" s="55"/>
      <c r="P2" s="55"/>
      <c r="Q2" s="55"/>
      <c r="R2" s="55"/>
      <c r="S2" s="54" t="s">
        <v>78</v>
      </c>
      <c r="T2" s="55"/>
      <c r="U2" s="55"/>
      <c r="V2" s="55"/>
      <c r="W2" s="55"/>
      <c r="X2" s="55"/>
      <c r="Y2" s="55"/>
      <c r="Z2" s="54" t="s">
        <v>77</v>
      </c>
      <c r="AA2" s="55"/>
      <c r="AB2" s="55"/>
      <c r="AC2" s="55"/>
      <c r="AD2" s="55"/>
      <c r="AE2" s="55"/>
      <c r="AF2" s="55"/>
    </row>
    <row r="3" spans="1:32">
      <c r="A3" s="57"/>
      <c r="B3" s="56" t="s">
        <v>93</v>
      </c>
      <c r="C3" s="56" t="s">
        <v>94</v>
      </c>
      <c r="D3" s="56" t="s">
        <v>95</v>
      </c>
      <c r="E3" s="56" t="s">
        <v>96</v>
      </c>
      <c r="F3" s="56" t="s">
        <v>97</v>
      </c>
      <c r="G3" s="56" t="s">
        <v>98</v>
      </c>
      <c r="H3" s="56" t="s">
        <v>99</v>
      </c>
      <c r="I3" s="56" t="s">
        <v>93</v>
      </c>
      <c r="J3" s="56" t="s">
        <v>94</v>
      </c>
      <c r="K3" s="56" t="s">
        <v>95</v>
      </c>
      <c r="L3" s="56" t="s">
        <v>96</v>
      </c>
      <c r="M3" s="56" t="s">
        <v>97</v>
      </c>
      <c r="N3" s="56" t="s">
        <v>98</v>
      </c>
      <c r="O3" s="56" t="s">
        <v>99</v>
      </c>
      <c r="P3" s="56" t="s">
        <v>93</v>
      </c>
      <c r="Q3" s="56" t="s">
        <v>94</v>
      </c>
      <c r="R3" s="56" t="s">
        <v>95</v>
      </c>
      <c r="S3" s="56" t="s">
        <v>96</v>
      </c>
      <c r="T3" s="56" t="s">
        <v>97</v>
      </c>
      <c r="U3" s="56" t="s">
        <v>98</v>
      </c>
      <c r="V3" s="56" t="s">
        <v>99</v>
      </c>
      <c r="W3" s="56" t="s">
        <v>93</v>
      </c>
      <c r="X3" s="56" t="s">
        <v>94</v>
      </c>
      <c r="Y3" s="56" t="s">
        <v>95</v>
      </c>
      <c r="Z3" s="56" t="s">
        <v>96</v>
      </c>
      <c r="AA3" s="56" t="s">
        <v>97</v>
      </c>
      <c r="AB3" s="56" t="s">
        <v>98</v>
      </c>
      <c r="AC3" s="56" t="s">
        <v>99</v>
      </c>
      <c r="AD3" s="56" t="s">
        <v>93</v>
      </c>
      <c r="AE3" s="56" t="s">
        <v>94</v>
      </c>
      <c r="AF3" s="56" t="s">
        <v>95</v>
      </c>
    </row>
    <row r="4" spans="1:32" ht="28.5">
      <c r="A4" s="57" t="s">
        <v>7</v>
      </c>
      <c r="B4" s="58">
        <v>4</v>
      </c>
      <c r="C4" s="58">
        <v>0</v>
      </c>
      <c r="D4" s="58">
        <v>0</v>
      </c>
      <c r="E4" s="58">
        <v>4</v>
      </c>
      <c r="F4" s="58">
        <v>5</v>
      </c>
      <c r="G4" s="58">
        <v>6</v>
      </c>
      <c r="H4" s="58">
        <v>3</v>
      </c>
      <c r="I4" s="58">
        <v>4</v>
      </c>
      <c r="J4" s="58">
        <v>0</v>
      </c>
      <c r="K4" s="58">
        <v>0</v>
      </c>
      <c r="L4" s="58">
        <v>10</v>
      </c>
      <c r="M4" s="58">
        <v>5</v>
      </c>
      <c r="N4" s="58">
        <v>5</v>
      </c>
      <c r="O4" s="58">
        <v>8</v>
      </c>
      <c r="P4" s="58">
        <v>2</v>
      </c>
      <c r="Q4" s="58">
        <v>0</v>
      </c>
      <c r="R4" s="58">
        <v>0</v>
      </c>
      <c r="S4" s="58">
        <v>4</v>
      </c>
      <c r="T4" s="58">
        <v>4</v>
      </c>
      <c r="U4" s="58">
        <v>5</v>
      </c>
      <c r="V4" s="58">
        <v>6</v>
      </c>
      <c r="W4" s="58">
        <v>2</v>
      </c>
      <c r="X4" s="58">
        <v>0</v>
      </c>
      <c r="Y4" s="58">
        <v>0</v>
      </c>
      <c r="Z4" s="58">
        <v>5</v>
      </c>
      <c r="AA4" s="58">
        <v>4</v>
      </c>
      <c r="AB4" s="58">
        <v>0</v>
      </c>
      <c r="AC4" s="58">
        <v>1</v>
      </c>
      <c r="AD4" s="58">
        <v>3</v>
      </c>
      <c r="AE4" s="58">
        <v>0</v>
      </c>
      <c r="AF4" s="58">
        <v>0</v>
      </c>
    </row>
    <row r="5" spans="1:32" ht="28.5">
      <c r="A5" s="57" t="s">
        <v>8</v>
      </c>
      <c r="B5" s="58">
        <v>1</v>
      </c>
      <c r="C5" s="58">
        <v>0</v>
      </c>
      <c r="D5" s="58">
        <v>0</v>
      </c>
      <c r="E5" s="58">
        <v>1</v>
      </c>
      <c r="F5" s="58">
        <v>1</v>
      </c>
      <c r="G5" s="58">
        <v>0</v>
      </c>
      <c r="H5" s="58">
        <v>0</v>
      </c>
      <c r="I5" s="58">
        <v>1</v>
      </c>
      <c r="J5" s="58">
        <v>0</v>
      </c>
      <c r="K5" s="58">
        <v>0</v>
      </c>
      <c r="L5" s="58">
        <v>0</v>
      </c>
      <c r="M5" s="58">
        <v>1</v>
      </c>
      <c r="N5" s="58">
        <v>0</v>
      </c>
      <c r="O5" s="58">
        <v>0</v>
      </c>
      <c r="P5" s="58">
        <v>1</v>
      </c>
      <c r="Q5" s="58">
        <v>0</v>
      </c>
      <c r="R5" s="58">
        <v>0</v>
      </c>
      <c r="S5" s="58">
        <v>0</v>
      </c>
      <c r="T5" s="58">
        <v>0</v>
      </c>
      <c r="U5" s="58">
        <v>0</v>
      </c>
      <c r="V5" s="58">
        <v>0</v>
      </c>
      <c r="W5" s="58">
        <v>0</v>
      </c>
      <c r="X5" s="58">
        <v>0</v>
      </c>
      <c r="Y5" s="58">
        <v>0</v>
      </c>
      <c r="Z5" s="58">
        <v>0</v>
      </c>
      <c r="AA5" s="58">
        <v>0</v>
      </c>
      <c r="AB5" s="58">
        <v>1</v>
      </c>
      <c r="AC5" s="58">
        <v>0</v>
      </c>
      <c r="AD5" s="58">
        <v>0</v>
      </c>
      <c r="AE5" s="58">
        <v>0</v>
      </c>
      <c r="AF5" s="58">
        <v>0</v>
      </c>
    </row>
    <row r="6" spans="1:32" ht="42.75">
      <c r="A6" s="57" t="s">
        <v>9</v>
      </c>
      <c r="B6" s="58">
        <v>11</v>
      </c>
      <c r="C6" s="58">
        <v>0</v>
      </c>
      <c r="D6" s="58">
        <v>0</v>
      </c>
      <c r="E6" s="58">
        <v>10</v>
      </c>
      <c r="F6" s="58">
        <v>9</v>
      </c>
      <c r="G6" s="58">
        <v>18</v>
      </c>
      <c r="H6" s="58">
        <v>14</v>
      </c>
      <c r="I6" s="59">
        <v>22</v>
      </c>
      <c r="J6" s="58">
        <v>0</v>
      </c>
      <c r="K6" s="58">
        <v>0</v>
      </c>
      <c r="L6" s="58">
        <v>13</v>
      </c>
      <c r="M6" s="58">
        <v>10</v>
      </c>
      <c r="N6" s="58">
        <v>11</v>
      </c>
      <c r="O6" s="58">
        <v>7</v>
      </c>
      <c r="P6" s="58">
        <v>10</v>
      </c>
      <c r="Q6" s="58">
        <v>0</v>
      </c>
      <c r="R6" s="58">
        <v>0</v>
      </c>
      <c r="S6" s="58">
        <v>15</v>
      </c>
      <c r="T6" s="58">
        <v>11</v>
      </c>
      <c r="U6" s="58">
        <v>12</v>
      </c>
      <c r="V6" s="59">
        <v>19</v>
      </c>
      <c r="W6" s="58">
        <v>12</v>
      </c>
      <c r="X6" s="58">
        <v>0</v>
      </c>
      <c r="Y6" s="58">
        <v>0</v>
      </c>
      <c r="Z6" s="58">
        <v>15</v>
      </c>
      <c r="AA6" s="59">
        <v>20</v>
      </c>
      <c r="AB6" s="58">
        <v>15</v>
      </c>
      <c r="AC6" s="58">
        <v>17</v>
      </c>
      <c r="AD6" s="58">
        <v>15</v>
      </c>
      <c r="AE6" s="58">
        <v>0</v>
      </c>
      <c r="AF6" s="58">
        <v>0</v>
      </c>
    </row>
    <row r="7" spans="1:32" ht="28.5">
      <c r="A7" s="57" t="s">
        <v>81</v>
      </c>
      <c r="B7" s="58">
        <v>2</v>
      </c>
      <c r="C7" s="58">
        <v>0</v>
      </c>
      <c r="D7" s="58">
        <v>0</v>
      </c>
      <c r="E7" s="58">
        <v>7</v>
      </c>
      <c r="F7" s="58">
        <v>7</v>
      </c>
      <c r="G7" s="58">
        <v>5</v>
      </c>
      <c r="H7" s="58">
        <v>4</v>
      </c>
      <c r="I7" s="58">
        <v>4</v>
      </c>
      <c r="J7" s="58">
        <v>0</v>
      </c>
      <c r="K7" s="58">
        <v>0</v>
      </c>
      <c r="L7" s="58">
        <v>14</v>
      </c>
      <c r="M7" s="58">
        <v>10</v>
      </c>
      <c r="N7" s="58">
        <v>11</v>
      </c>
      <c r="O7" s="58">
        <v>3</v>
      </c>
      <c r="P7" s="58">
        <v>8</v>
      </c>
      <c r="Q7" s="58">
        <v>0</v>
      </c>
      <c r="R7" s="58">
        <v>0</v>
      </c>
      <c r="S7" s="58">
        <v>10</v>
      </c>
      <c r="T7" s="58">
        <v>3</v>
      </c>
      <c r="U7" s="58">
        <v>4</v>
      </c>
      <c r="V7" s="58">
        <v>15</v>
      </c>
      <c r="W7" s="58">
        <v>8</v>
      </c>
      <c r="X7" s="58">
        <v>0</v>
      </c>
      <c r="Y7" s="58">
        <v>0</v>
      </c>
      <c r="Z7" s="58">
        <v>7</v>
      </c>
      <c r="AA7" s="58">
        <v>7</v>
      </c>
      <c r="AB7" s="58">
        <v>6</v>
      </c>
      <c r="AC7" s="58">
        <v>5</v>
      </c>
      <c r="AD7" s="58">
        <v>4</v>
      </c>
      <c r="AE7" s="58">
        <v>0</v>
      </c>
      <c r="AF7" s="58">
        <v>0</v>
      </c>
    </row>
    <row r="8" spans="1:32" ht="28.5">
      <c r="A8" s="57" t="s">
        <v>17</v>
      </c>
      <c r="B8" s="58">
        <v>7</v>
      </c>
      <c r="C8" s="58">
        <v>0</v>
      </c>
      <c r="D8" s="58">
        <v>0</v>
      </c>
      <c r="E8" s="58">
        <v>5</v>
      </c>
      <c r="F8" s="58">
        <v>7</v>
      </c>
      <c r="G8" s="58">
        <v>5</v>
      </c>
      <c r="H8" s="58">
        <v>4</v>
      </c>
      <c r="I8" s="58">
        <v>5</v>
      </c>
      <c r="J8" s="58">
        <v>0</v>
      </c>
      <c r="K8" s="58">
        <v>0</v>
      </c>
      <c r="L8" s="58">
        <v>5</v>
      </c>
      <c r="M8" s="58">
        <v>8</v>
      </c>
      <c r="N8" s="58">
        <v>3</v>
      </c>
      <c r="O8" s="58">
        <v>1</v>
      </c>
      <c r="P8" s="58">
        <v>1</v>
      </c>
      <c r="Q8" s="58">
        <v>0</v>
      </c>
      <c r="R8" s="58">
        <v>0</v>
      </c>
      <c r="S8" s="58">
        <v>5</v>
      </c>
      <c r="T8" s="58">
        <v>8</v>
      </c>
      <c r="U8" s="58">
        <v>7</v>
      </c>
      <c r="V8" s="58">
        <v>5</v>
      </c>
      <c r="W8" s="58">
        <v>5</v>
      </c>
      <c r="X8" s="58">
        <v>0</v>
      </c>
      <c r="Y8" s="58">
        <v>0</v>
      </c>
      <c r="Z8" s="58">
        <v>5</v>
      </c>
      <c r="AA8" s="58">
        <v>6</v>
      </c>
      <c r="AB8" s="58">
        <v>2</v>
      </c>
      <c r="AC8" s="58">
        <v>3</v>
      </c>
      <c r="AD8" s="58">
        <v>4</v>
      </c>
      <c r="AE8" s="58">
        <v>0</v>
      </c>
      <c r="AF8" s="58">
        <v>0</v>
      </c>
    </row>
    <row r="9" spans="1:32" ht="28.5">
      <c r="A9" s="57" t="s">
        <v>18</v>
      </c>
      <c r="B9" s="58">
        <v>1</v>
      </c>
      <c r="C9" s="58">
        <v>0</v>
      </c>
      <c r="D9" s="58">
        <v>0</v>
      </c>
      <c r="E9" s="58">
        <v>1</v>
      </c>
      <c r="F9" s="58">
        <v>0</v>
      </c>
      <c r="G9" s="58">
        <v>1</v>
      </c>
      <c r="H9" s="58">
        <v>1</v>
      </c>
      <c r="I9" s="58">
        <v>0</v>
      </c>
      <c r="J9" s="58">
        <v>0</v>
      </c>
      <c r="K9" s="58">
        <v>0</v>
      </c>
      <c r="L9" s="58">
        <v>0</v>
      </c>
      <c r="M9" s="58">
        <v>0</v>
      </c>
      <c r="N9" s="58">
        <v>1</v>
      </c>
      <c r="O9" s="58">
        <v>0</v>
      </c>
      <c r="P9" s="58">
        <v>0</v>
      </c>
      <c r="Q9" s="58">
        <v>0</v>
      </c>
      <c r="R9" s="58">
        <v>0</v>
      </c>
      <c r="S9" s="58">
        <v>1</v>
      </c>
      <c r="T9" s="58">
        <v>0</v>
      </c>
      <c r="U9" s="58">
        <v>2</v>
      </c>
      <c r="V9" s="58">
        <v>1</v>
      </c>
      <c r="W9" s="58">
        <v>0</v>
      </c>
      <c r="X9" s="58">
        <v>0</v>
      </c>
      <c r="Y9" s="58">
        <v>0</v>
      </c>
      <c r="Z9" s="58">
        <v>0</v>
      </c>
      <c r="AA9" s="58">
        <v>0</v>
      </c>
      <c r="AB9" s="58">
        <v>0</v>
      </c>
      <c r="AC9" s="58">
        <v>0</v>
      </c>
      <c r="AD9" s="58">
        <v>1</v>
      </c>
      <c r="AE9" s="58">
        <v>0</v>
      </c>
      <c r="AF9" s="58">
        <v>0</v>
      </c>
    </row>
    <row r="10" spans="1:32" ht="28.5">
      <c r="A10" s="57" t="s">
        <v>20</v>
      </c>
      <c r="B10" s="58">
        <v>14</v>
      </c>
      <c r="C10" s="58">
        <v>0</v>
      </c>
      <c r="D10" s="58">
        <v>0</v>
      </c>
      <c r="E10" s="58">
        <v>6</v>
      </c>
      <c r="F10" s="58">
        <v>11</v>
      </c>
      <c r="G10" s="58">
        <v>8</v>
      </c>
      <c r="H10" s="58">
        <v>10</v>
      </c>
      <c r="I10" s="58">
        <v>16</v>
      </c>
      <c r="J10" s="58">
        <v>0</v>
      </c>
      <c r="K10" s="58">
        <v>0</v>
      </c>
      <c r="L10" s="58">
        <v>8</v>
      </c>
      <c r="M10" s="58">
        <v>3</v>
      </c>
      <c r="N10" s="58">
        <v>3</v>
      </c>
      <c r="O10" s="58">
        <v>0</v>
      </c>
      <c r="P10" s="58">
        <v>4</v>
      </c>
      <c r="Q10" s="58">
        <v>0</v>
      </c>
      <c r="R10" s="58">
        <v>0</v>
      </c>
      <c r="S10" s="58">
        <v>11</v>
      </c>
      <c r="T10" s="58">
        <v>11</v>
      </c>
      <c r="U10" s="58">
        <v>10</v>
      </c>
      <c r="V10" s="58">
        <v>9</v>
      </c>
      <c r="W10" s="58">
        <v>6</v>
      </c>
      <c r="X10" s="58">
        <v>0</v>
      </c>
      <c r="Y10" s="58">
        <v>0</v>
      </c>
      <c r="Z10" s="58">
        <v>3</v>
      </c>
      <c r="AA10" s="58">
        <v>6</v>
      </c>
      <c r="AB10" s="58">
        <v>6</v>
      </c>
      <c r="AC10" s="58">
        <v>7</v>
      </c>
      <c r="AD10" s="58">
        <v>5</v>
      </c>
      <c r="AE10" s="58">
        <v>0</v>
      </c>
      <c r="AF10" s="58">
        <v>0</v>
      </c>
    </row>
    <row r="12" spans="1:32" ht="29.25" customHeight="1">
      <c r="A12" s="57"/>
      <c r="B12" s="54" t="s">
        <v>100</v>
      </c>
      <c r="C12" s="55"/>
      <c r="D12" s="60"/>
      <c r="E12" s="54" t="s">
        <v>75</v>
      </c>
      <c r="F12" s="55"/>
      <c r="G12" s="55"/>
      <c r="H12" s="55"/>
      <c r="I12" s="55"/>
      <c r="J12" s="55"/>
      <c r="K12" s="60"/>
      <c r="L12" s="54" t="s">
        <v>76</v>
      </c>
      <c r="M12" s="55"/>
      <c r="N12" s="55"/>
      <c r="O12" s="55"/>
      <c r="P12" s="55"/>
      <c r="Q12" s="55"/>
      <c r="R12" s="60"/>
      <c r="S12" s="54" t="s">
        <v>78</v>
      </c>
      <c r="T12" s="55"/>
      <c r="U12" s="55"/>
      <c r="V12" s="55"/>
      <c r="W12" s="55"/>
      <c r="X12" s="55"/>
      <c r="Y12" s="60"/>
      <c r="Z12" s="54" t="s">
        <v>77</v>
      </c>
      <c r="AA12" s="55"/>
      <c r="AB12" s="55"/>
      <c r="AC12" s="55"/>
      <c r="AD12" s="55"/>
      <c r="AE12" s="55"/>
      <c r="AF12" s="55"/>
    </row>
    <row r="13" spans="1:32">
      <c r="A13" s="57"/>
      <c r="B13" s="56" t="s">
        <v>93</v>
      </c>
      <c r="C13" s="56" t="s">
        <v>94</v>
      </c>
      <c r="D13" s="56" t="s">
        <v>95</v>
      </c>
      <c r="E13" s="56" t="s">
        <v>96</v>
      </c>
      <c r="F13" s="56" t="s">
        <v>97</v>
      </c>
      <c r="G13" s="56" t="s">
        <v>98</v>
      </c>
      <c r="H13" s="56" t="s">
        <v>99</v>
      </c>
      <c r="I13" s="56" t="s">
        <v>93</v>
      </c>
      <c r="J13" s="56" t="s">
        <v>94</v>
      </c>
      <c r="K13" s="56" t="s">
        <v>95</v>
      </c>
      <c r="L13" s="56" t="s">
        <v>96</v>
      </c>
      <c r="M13" s="56" t="s">
        <v>97</v>
      </c>
      <c r="N13" s="56" t="s">
        <v>98</v>
      </c>
      <c r="O13" s="56" t="s">
        <v>99</v>
      </c>
      <c r="P13" s="56" t="s">
        <v>93</v>
      </c>
      <c r="Q13" s="56" t="s">
        <v>94</v>
      </c>
      <c r="R13" s="56" t="s">
        <v>95</v>
      </c>
      <c r="S13" s="56" t="s">
        <v>96</v>
      </c>
      <c r="T13" s="56" t="s">
        <v>97</v>
      </c>
      <c r="U13" s="56" t="s">
        <v>98</v>
      </c>
      <c r="V13" s="56" t="s">
        <v>99</v>
      </c>
      <c r="W13" s="56" t="s">
        <v>93</v>
      </c>
      <c r="X13" s="56" t="s">
        <v>94</v>
      </c>
      <c r="Y13" s="56" t="s">
        <v>95</v>
      </c>
      <c r="Z13" s="56" t="s">
        <v>96</v>
      </c>
      <c r="AA13" s="56" t="s">
        <v>97</v>
      </c>
      <c r="AB13" s="56" t="s">
        <v>98</v>
      </c>
      <c r="AC13" s="56" t="s">
        <v>99</v>
      </c>
      <c r="AD13" s="56" t="s">
        <v>93</v>
      </c>
      <c r="AE13" s="56" t="s">
        <v>94</v>
      </c>
      <c r="AF13" s="56" t="s">
        <v>95</v>
      </c>
    </row>
    <row r="14" spans="1:32" ht="28.5">
      <c r="A14" s="57" t="s">
        <v>34</v>
      </c>
      <c r="B14" s="58">
        <v>1</v>
      </c>
      <c r="C14" s="58">
        <v>0</v>
      </c>
      <c r="D14" s="58">
        <v>0</v>
      </c>
      <c r="E14" s="58">
        <v>1</v>
      </c>
      <c r="F14" s="58">
        <v>0</v>
      </c>
      <c r="G14" s="58">
        <v>3</v>
      </c>
      <c r="H14" s="58">
        <v>0</v>
      </c>
      <c r="I14" s="58">
        <v>2</v>
      </c>
      <c r="J14" s="58">
        <v>0</v>
      </c>
      <c r="K14" s="58">
        <v>0</v>
      </c>
      <c r="L14" s="58">
        <v>2</v>
      </c>
      <c r="M14" s="58">
        <v>2</v>
      </c>
      <c r="N14" s="58">
        <v>1</v>
      </c>
      <c r="O14" s="58">
        <v>2</v>
      </c>
      <c r="P14" s="58">
        <v>0</v>
      </c>
      <c r="Q14" s="58">
        <v>0</v>
      </c>
      <c r="R14" s="58">
        <v>0</v>
      </c>
      <c r="S14" s="58">
        <v>4</v>
      </c>
      <c r="T14" s="58">
        <v>3</v>
      </c>
      <c r="U14" s="58">
        <v>2</v>
      </c>
      <c r="V14" s="58">
        <v>0</v>
      </c>
      <c r="W14" s="58">
        <v>0</v>
      </c>
      <c r="X14" s="58">
        <v>0</v>
      </c>
      <c r="Y14" s="58">
        <v>0</v>
      </c>
      <c r="Z14" s="58">
        <v>0</v>
      </c>
      <c r="AA14" s="58">
        <v>0</v>
      </c>
      <c r="AB14" s="58">
        <v>2</v>
      </c>
      <c r="AC14" s="58">
        <v>4</v>
      </c>
      <c r="AD14" s="58">
        <v>1</v>
      </c>
      <c r="AE14" s="58">
        <v>0</v>
      </c>
      <c r="AF14" s="58">
        <v>0</v>
      </c>
    </row>
    <row r="15" spans="1:32" ht="28.5">
      <c r="A15" s="57" t="s">
        <v>33</v>
      </c>
      <c r="B15" s="58">
        <v>4</v>
      </c>
      <c r="C15" s="58">
        <v>0</v>
      </c>
      <c r="D15" s="58">
        <v>0</v>
      </c>
      <c r="E15" s="58">
        <v>5</v>
      </c>
      <c r="F15" s="59">
        <v>10</v>
      </c>
      <c r="G15" s="59">
        <v>10</v>
      </c>
      <c r="H15" s="58">
        <v>6</v>
      </c>
      <c r="I15" s="58">
        <v>9</v>
      </c>
      <c r="J15" s="58">
        <v>0</v>
      </c>
      <c r="K15" s="58">
        <v>0</v>
      </c>
      <c r="L15" s="58">
        <v>9</v>
      </c>
      <c r="M15" s="58">
        <v>5</v>
      </c>
      <c r="N15" s="59">
        <v>11</v>
      </c>
      <c r="O15" s="58">
        <v>3</v>
      </c>
      <c r="P15" s="58">
        <v>7</v>
      </c>
      <c r="Q15" s="58">
        <v>0</v>
      </c>
      <c r="R15" s="58">
        <v>0</v>
      </c>
      <c r="S15" s="59">
        <v>9</v>
      </c>
      <c r="T15" s="58">
        <v>5</v>
      </c>
      <c r="U15" s="59">
        <v>9</v>
      </c>
      <c r="V15" s="58">
        <v>7</v>
      </c>
      <c r="W15" s="59">
        <v>9</v>
      </c>
      <c r="X15" s="58">
        <v>0</v>
      </c>
      <c r="Y15" s="58">
        <v>0</v>
      </c>
      <c r="Z15" s="59">
        <v>9</v>
      </c>
      <c r="AA15" s="59">
        <v>9</v>
      </c>
      <c r="AB15" s="58">
        <v>7</v>
      </c>
      <c r="AC15" s="58">
        <v>7</v>
      </c>
      <c r="AD15" s="58">
        <v>5</v>
      </c>
      <c r="AE15" s="58">
        <v>0</v>
      </c>
      <c r="AF15" s="58">
        <v>0</v>
      </c>
    </row>
    <row r="17" spans="1:32" ht="31.5" customHeight="1">
      <c r="A17" s="57"/>
      <c r="B17" s="54" t="s">
        <v>100</v>
      </c>
      <c r="C17" s="55"/>
      <c r="D17" s="55"/>
      <c r="E17" s="54" t="s">
        <v>75</v>
      </c>
      <c r="F17" s="55"/>
      <c r="G17" s="55"/>
      <c r="H17" s="55"/>
      <c r="I17" s="55"/>
      <c r="J17" s="55"/>
      <c r="K17" s="55"/>
      <c r="L17" s="54" t="s">
        <v>76</v>
      </c>
      <c r="M17" s="55"/>
      <c r="N17" s="55"/>
      <c r="O17" s="55"/>
      <c r="P17" s="55"/>
      <c r="Q17" s="55"/>
      <c r="R17" s="55"/>
      <c r="S17" s="54" t="s">
        <v>78</v>
      </c>
      <c r="T17" s="55"/>
      <c r="U17" s="55"/>
      <c r="V17" s="55"/>
      <c r="W17" s="55"/>
      <c r="X17" s="55"/>
      <c r="Y17" s="55"/>
      <c r="Z17" s="54" t="s">
        <v>77</v>
      </c>
      <c r="AA17" s="55"/>
      <c r="AB17" s="55"/>
      <c r="AC17" s="55"/>
      <c r="AD17" s="55"/>
      <c r="AE17" s="55"/>
      <c r="AF17" s="55"/>
    </row>
    <row r="18" spans="1:32">
      <c r="A18" s="57"/>
      <c r="B18" s="56" t="s">
        <v>93</v>
      </c>
      <c r="C18" s="56" t="s">
        <v>94</v>
      </c>
      <c r="D18" s="56" t="s">
        <v>95</v>
      </c>
      <c r="E18" s="56" t="s">
        <v>96</v>
      </c>
      <c r="F18" s="56" t="s">
        <v>97</v>
      </c>
      <c r="G18" s="56" t="s">
        <v>98</v>
      </c>
      <c r="H18" s="56" t="s">
        <v>99</v>
      </c>
      <c r="I18" s="56" t="s">
        <v>93</v>
      </c>
      <c r="J18" s="56" t="s">
        <v>94</v>
      </c>
      <c r="K18" s="56" t="s">
        <v>95</v>
      </c>
      <c r="L18" s="56" t="s">
        <v>96</v>
      </c>
      <c r="M18" s="56" t="s">
        <v>97</v>
      </c>
      <c r="N18" s="56" t="s">
        <v>98</v>
      </c>
      <c r="O18" s="56" t="s">
        <v>99</v>
      </c>
      <c r="P18" s="56" t="s">
        <v>93</v>
      </c>
      <c r="Q18" s="56" t="s">
        <v>94</v>
      </c>
      <c r="R18" s="56" t="s">
        <v>95</v>
      </c>
      <c r="S18" s="56" t="s">
        <v>96</v>
      </c>
      <c r="T18" s="56" t="s">
        <v>97</v>
      </c>
      <c r="U18" s="56" t="s">
        <v>98</v>
      </c>
      <c r="V18" s="56" t="s">
        <v>99</v>
      </c>
      <c r="W18" s="56" t="s">
        <v>93</v>
      </c>
      <c r="X18" s="56" t="s">
        <v>94</v>
      </c>
      <c r="Y18" s="56" t="s">
        <v>95</v>
      </c>
      <c r="Z18" s="56" t="s">
        <v>96</v>
      </c>
      <c r="AA18" s="56" t="s">
        <v>97</v>
      </c>
      <c r="AB18" s="56" t="s">
        <v>98</v>
      </c>
      <c r="AC18" s="56" t="s">
        <v>99</v>
      </c>
      <c r="AD18" s="56" t="s">
        <v>93</v>
      </c>
      <c r="AE18" s="56" t="s">
        <v>94</v>
      </c>
      <c r="AF18" s="56" t="s">
        <v>95</v>
      </c>
    </row>
    <row r="19" spans="1:32" ht="28.5">
      <c r="A19" s="57" t="s">
        <v>35</v>
      </c>
      <c r="B19" s="58">
        <v>11</v>
      </c>
      <c r="C19" s="58">
        <v>0</v>
      </c>
      <c r="D19" s="58">
        <v>0</v>
      </c>
      <c r="E19" s="58">
        <v>5</v>
      </c>
      <c r="F19" s="58">
        <v>15</v>
      </c>
      <c r="G19" s="58">
        <v>7</v>
      </c>
      <c r="H19" s="58">
        <v>14</v>
      </c>
      <c r="I19" s="58">
        <v>6</v>
      </c>
      <c r="J19" s="58">
        <v>0</v>
      </c>
      <c r="K19" s="58">
        <v>0</v>
      </c>
      <c r="L19" s="58">
        <v>7</v>
      </c>
      <c r="M19" s="58">
        <v>8</v>
      </c>
      <c r="N19" s="58">
        <v>9</v>
      </c>
      <c r="O19" s="58">
        <v>10</v>
      </c>
      <c r="P19" s="58">
        <v>15</v>
      </c>
      <c r="Q19" s="58">
        <v>0</v>
      </c>
      <c r="R19" s="58">
        <v>0</v>
      </c>
      <c r="S19" s="58">
        <v>10</v>
      </c>
      <c r="T19" s="58">
        <v>6</v>
      </c>
      <c r="U19" s="58">
        <v>9</v>
      </c>
      <c r="V19" s="58">
        <v>13</v>
      </c>
      <c r="W19" s="58">
        <v>14</v>
      </c>
      <c r="X19" s="58">
        <v>0</v>
      </c>
      <c r="Y19" s="58">
        <v>0</v>
      </c>
      <c r="Z19" s="58">
        <v>13</v>
      </c>
      <c r="AA19" s="58">
        <v>13</v>
      </c>
      <c r="AB19" s="58">
        <v>9</v>
      </c>
      <c r="AC19" s="58">
        <v>7</v>
      </c>
      <c r="AD19" s="58">
        <v>5</v>
      </c>
      <c r="AE19" s="58">
        <v>0</v>
      </c>
      <c r="AF19" s="58">
        <v>0</v>
      </c>
    </row>
    <row r="20" spans="1:32" ht="28.5">
      <c r="A20" s="57" t="s">
        <v>36</v>
      </c>
      <c r="B20" s="58">
        <v>0</v>
      </c>
      <c r="C20" s="58">
        <v>0</v>
      </c>
      <c r="D20" s="58">
        <v>0</v>
      </c>
      <c r="E20" s="58">
        <v>0</v>
      </c>
      <c r="F20" s="58">
        <v>0</v>
      </c>
      <c r="G20" s="58">
        <v>0</v>
      </c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v>0</v>
      </c>
      <c r="AC20" s="58">
        <v>0</v>
      </c>
      <c r="AD20" s="58">
        <v>0</v>
      </c>
      <c r="AE20" s="58">
        <v>0</v>
      </c>
      <c r="AF20" s="58">
        <v>0</v>
      </c>
    </row>
    <row r="21" spans="1:32" ht="28.5">
      <c r="A21" s="57" t="s">
        <v>37</v>
      </c>
      <c r="B21" s="58">
        <v>20</v>
      </c>
      <c r="C21" s="58">
        <v>0</v>
      </c>
      <c r="D21" s="58">
        <v>0</v>
      </c>
      <c r="E21" s="58">
        <v>16</v>
      </c>
      <c r="F21" s="59">
        <v>27</v>
      </c>
      <c r="G21" s="59">
        <v>27</v>
      </c>
      <c r="H21" s="58">
        <v>15</v>
      </c>
      <c r="I21" s="58">
        <v>8</v>
      </c>
      <c r="J21" s="58">
        <v>0</v>
      </c>
      <c r="K21" s="58">
        <v>0</v>
      </c>
      <c r="L21" s="58">
        <v>9</v>
      </c>
      <c r="M21" s="58">
        <v>11</v>
      </c>
      <c r="N21" s="58">
        <v>11</v>
      </c>
      <c r="O21" s="58">
        <v>13</v>
      </c>
      <c r="P21" s="58">
        <v>9</v>
      </c>
      <c r="Q21" s="58">
        <v>0</v>
      </c>
      <c r="R21" s="58">
        <v>0</v>
      </c>
      <c r="S21" s="58">
        <v>16</v>
      </c>
      <c r="T21" s="58">
        <v>22</v>
      </c>
      <c r="U21" s="58">
        <v>19</v>
      </c>
      <c r="V21" s="58">
        <v>16</v>
      </c>
      <c r="W21" s="58">
        <v>12</v>
      </c>
      <c r="X21" s="58">
        <v>0</v>
      </c>
      <c r="Y21" s="58">
        <v>0</v>
      </c>
      <c r="Z21" s="58">
        <v>26</v>
      </c>
      <c r="AA21" s="58">
        <v>17</v>
      </c>
      <c r="AB21" s="58">
        <v>16</v>
      </c>
      <c r="AC21" s="58">
        <v>10</v>
      </c>
      <c r="AD21" s="58">
        <v>7</v>
      </c>
      <c r="AE21" s="58">
        <v>0</v>
      </c>
      <c r="AF21" s="58">
        <v>0</v>
      </c>
    </row>
    <row r="22" spans="1:32" ht="28.5">
      <c r="A22" s="57" t="s">
        <v>38</v>
      </c>
      <c r="B22" s="58">
        <v>20</v>
      </c>
      <c r="C22" s="58">
        <v>0</v>
      </c>
      <c r="D22" s="58">
        <v>0</v>
      </c>
      <c r="E22" s="58">
        <v>15</v>
      </c>
      <c r="F22" s="58">
        <v>24</v>
      </c>
      <c r="G22" s="58">
        <v>25</v>
      </c>
      <c r="H22" s="58">
        <v>24</v>
      </c>
      <c r="I22" s="58">
        <v>22</v>
      </c>
      <c r="J22" s="58">
        <v>0</v>
      </c>
      <c r="K22" s="58">
        <v>0</v>
      </c>
      <c r="L22" s="58">
        <v>25</v>
      </c>
      <c r="M22" s="58">
        <v>23</v>
      </c>
      <c r="N22" s="59">
        <v>29</v>
      </c>
      <c r="O22" s="58">
        <v>24</v>
      </c>
      <c r="P22" s="58">
        <v>19</v>
      </c>
      <c r="Q22" s="58">
        <v>0</v>
      </c>
      <c r="R22" s="58">
        <v>0</v>
      </c>
      <c r="S22" s="59">
        <v>31</v>
      </c>
      <c r="T22" s="58">
        <v>22</v>
      </c>
      <c r="U22" s="59">
        <v>29</v>
      </c>
      <c r="V22" s="58">
        <v>24</v>
      </c>
      <c r="W22" s="58">
        <v>21</v>
      </c>
      <c r="X22" s="58">
        <v>0</v>
      </c>
      <c r="Y22" s="58">
        <v>0</v>
      </c>
      <c r="Z22" s="58">
        <v>24</v>
      </c>
      <c r="AA22" s="58">
        <v>21</v>
      </c>
      <c r="AB22" s="58">
        <v>20</v>
      </c>
      <c r="AC22" s="58">
        <v>19</v>
      </c>
      <c r="AD22" s="58">
        <v>20</v>
      </c>
      <c r="AE22" s="58">
        <v>0</v>
      </c>
      <c r="AF22" s="58">
        <v>0</v>
      </c>
    </row>
    <row r="23" spans="1:32" ht="28.5">
      <c r="A23" s="57" t="s">
        <v>39</v>
      </c>
      <c r="B23" s="58">
        <v>9</v>
      </c>
      <c r="C23" s="58">
        <v>0</v>
      </c>
      <c r="D23" s="58">
        <v>0</v>
      </c>
      <c r="E23" s="58">
        <v>5</v>
      </c>
      <c r="F23" s="58">
        <v>14</v>
      </c>
      <c r="G23" s="58">
        <v>15</v>
      </c>
      <c r="H23" s="58">
        <v>8</v>
      </c>
      <c r="I23" s="58">
        <v>8</v>
      </c>
      <c r="J23" s="58">
        <v>0</v>
      </c>
      <c r="K23" s="58">
        <v>0</v>
      </c>
      <c r="L23" s="58">
        <v>6</v>
      </c>
      <c r="M23" s="58">
        <v>6</v>
      </c>
      <c r="N23" s="58">
        <v>10</v>
      </c>
      <c r="O23" s="58">
        <v>9</v>
      </c>
      <c r="P23" s="58">
        <v>9</v>
      </c>
      <c r="Q23" s="58">
        <v>0</v>
      </c>
      <c r="R23" s="58">
        <v>0</v>
      </c>
      <c r="S23" s="58">
        <v>14</v>
      </c>
      <c r="T23" s="58">
        <v>9</v>
      </c>
      <c r="U23" s="58">
        <v>13</v>
      </c>
      <c r="V23" s="58">
        <v>17</v>
      </c>
      <c r="W23" s="58">
        <v>5</v>
      </c>
      <c r="X23" s="58">
        <v>0</v>
      </c>
      <c r="Y23" s="58">
        <v>0</v>
      </c>
      <c r="Z23" s="58">
        <v>13</v>
      </c>
      <c r="AA23" s="58">
        <v>13</v>
      </c>
      <c r="AB23" s="58">
        <v>20</v>
      </c>
      <c r="AC23" s="58">
        <v>11</v>
      </c>
      <c r="AD23" s="58">
        <v>16</v>
      </c>
      <c r="AE23" s="58">
        <v>0</v>
      </c>
      <c r="AF23" s="58">
        <v>0</v>
      </c>
    </row>
    <row r="24" spans="1:32" ht="28.5">
      <c r="A24" s="57" t="s">
        <v>40</v>
      </c>
      <c r="B24" s="58">
        <v>3</v>
      </c>
      <c r="C24" s="58">
        <v>0</v>
      </c>
      <c r="D24" s="58">
        <v>0</v>
      </c>
      <c r="E24" s="58">
        <v>6</v>
      </c>
      <c r="F24" s="58">
        <v>7</v>
      </c>
      <c r="G24" s="58">
        <v>4</v>
      </c>
      <c r="H24" s="58">
        <v>5</v>
      </c>
      <c r="I24" s="58">
        <v>4</v>
      </c>
      <c r="J24" s="58">
        <v>0</v>
      </c>
      <c r="K24" s="58">
        <v>0</v>
      </c>
      <c r="L24" s="58">
        <v>3</v>
      </c>
      <c r="M24" s="58">
        <v>3</v>
      </c>
      <c r="N24" s="58">
        <v>2</v>
      </c>
      <c r="O24" s="58">
        <v>0</v>
      </c>
      <c r="P24" s="58">
        <v>2</v>
      </c>
      <c r="Q24" s="58">
        <v>0</v>
      </c>
      <c r="R24" s="58">
        <v>0</v>
      </c>
      <c r="S24" s="58">
        <v>0</v>
      </c>
      <c r="T24" s="58">
        <v>2</v>
      </c>
      <c r="U24" s="58">
        <v>0</v>
      </c>
      <c r="V24" s="58">
        <v>3</v>
      </c>
      <c r="W24" s="58">
        <v>2</v>
      </c>
      <c r="X24" s="58">
        <v>0</v>
      </c>
      <c r="Y24" s="58">
        <v>0</v>
      </c>
      <c r="Z24" s="58">
        <v>2</v>
      </c>
      <c r="AA24" s="58">
        <v>2</v>
      </c>
      <c r="AB24" s="58">
        <v>1</v>
      </c>
      <c r="AC24" s="58">
        <v>2</v>
      </c>
      <c r="AD24" s="58">
        <v>2</v>
      </c>
      <c r="AE24" s="58">
        <v>0</v>
      </c>
      <c r="AF24" s="58">
        <v>0</v>
      </c>
    </row>
    <row r="25" spans="1:32" ht="28.5">
      <c r="A25" s="57" t="s">
        <v>82</v>
      </c>
      <c r="B25" s="59">
        <v>29</v>
      </c>
      <c r="C25" s="58">
        <v>0</v>
      </c>
      <c r="D25" s="58">
        <v>0</v>
      </c>
      <c r="E25" s="58">
        <v>18</v>
      </c>
      <c r="F25" s="58">
        <v>18</v>
      </c>
      <c r="G25" s="58">
        <v>24</v>
      </c>
      <c r="H25" s="59">
        <v>33</v>
      </c>
      <c r="I25" s="58">
        <v>21</v>
      </c>
      <c r="J25" s="58">
        <v>0</v>
      </c>
      <c r="K25" s="58">
        <v>0</v>
      </c>
      <c r="L25" s="58">
        <v>24</v>
      </c>
      <c r="M25" s="58">
        <v>25</v>
      </c>
      <c r="N25" s="58">
        <v>25</v>
      </c>
      <c r="O25" s="58">
        <v>19</v>
      </c>
      <c r="P25" s="58">
        <v>13</v>
      </c>
      <c r="Q25" s="58">
        <v>0</v>
      </c>
      <c r="R25" s="58">
        <v>0</v>
      </c>
      <c r="S25" s="58">
        <v>26</v>
      </c>
      <c r="T25" s="58">
        <v>20</v>
      </c>
      <c r="U25" s="58">
        <v>23</v>
      </c>
      <c r="V25" s="58">
        <v>21</v>
      </c>
      <c r="W25" s="58">
        <v>21</v>
      </c>
      <c r="X25" s="58">
        <v>0</v>
      </c>
      <c r="Y25" s="58">
        <v>0</v>
      </c>
      <c r="Z25" s="58">
        <v>23</v>
      </c>
      <c r="AA25" s="58">
        <v>21</v>
      </c>
      <c r="AB25" s="58">
        <v>17</v>
      </c>
      <c r="AC25" s="58">
        <v>20</v>
      </c>
      <c r="AD25" s="58">
        <v>21</v>
      </c>
      <c r="AE25" s="58">
        <v>0</v>
      </c>
      <c r="AF25" s="58">
        <v>0</v>
      </c>
    </row>
    <row r="27" spans="1:32" ht="30.75" customHeight="1">
      <c r="A27" s="57"/>
      <c r="B27" s="54" t="s">
        <v>100</v>
      </c>
      <c r="C27" s="55"/>
      <c r="D27" s="60"/>
      <c r="E27" s="54" t="s">
        <v>75</v>
      </c>
      <c r="F27" s="55"/>
      <c r="G27" s="55"/>
      <c r="H27" s="55"/>
      <c r="I27" s="55"/>
      <c r="J27" s="55"/>
      <c r="K27" s="60"/>
      <c r="L27" s="54" t="s">
        <v>76</v>
      </c>
      <c r="M27" s="55"/>
      <c r="N27" s="55"/>
      <c r="O27" s="55"/>
      <c r="P27" s="55"/>
      <c r="Q27" s="55"/>
      <c r="R27" s="60"/>
      <c r="S27" s="54" t="s">
        <v>78</v>
      </c>
      <c r="T27" s="55"/>
      <c r="U27" s="55"/>
      <c r="V27" s="55"/>
      <c r="W27" s="55"/>
      <c r="X27" s="55"/>
      <c r="Y27" s="60"/>
      <c r="Z27" s="54" t="s">
        <v>77</v>
      </c>
      <c r="AA27" s="55"/>
      <c r="AB27" s="55"/>
      <c r="AC27" s="55"/>
      <c r="AD27" s="55"/>
      <c r="AE27" s="55"/>
      <c r="AF27" s="60"/>
    </row>
    <row r="28" spans="1:32">
      <c r="A28" s="57"/>
      <c r="B28" s="56" t="s">
        <v>93</v>
      </c>
      <c r="C28" s="56" t="s">
        <v>94</v>
      </c>
      <c r="D28" s="56" t="s">
        <v>95</v>
      </c>
      <c r="E28" s="56" t="s">
        <v>96</v>
      </c>
      <c r="F28" s="56" t="s">
        <v>97</v>
      </c>
      <c r="G28" s="56" t="s">
        <v>98</v>
      </c>
      <c r="H28" s="56" t="s">
        <v>99</v>
      </c>
      <c r="I28" s="56" t="s">
        <v>93</v>
      </c>
      <c r="J28" s="56" t="s">
        <v>94</v>
      </c>
      <c r="K28" s="56" t="s">
        <v>95</v>
      </c>
      <c r="L28" s="56" t="s">
        <v>96</v>
      </c>
      <c r="M28" s="56" t="s">
        <v>97</v>
      </c>
      <c r="N28" s="56" t="s">
        <v>98</v>
      </c>
      <c r="O28" s="56" t="s">
        <v>99</v>
      </c>
      <c r="P28" s="56" t="s">
        <v>93</v>
      </c>
      <c r="Q28" s="56" t="s">
        <v>94</v>
      </c>
      <c r="R28" s="56" t="s">
        <v>95</v>
      </c>
      <c r="S28" s="56" t="s">
        <v>96</v>
      </c>
      <c r="T28" s="56" t="s">
        <v>97</v>
      </c>
      <c r="U28" s="56" t="s">
        <v>98</v>
      </c>
      <c r="V28" s="56" t="s">
        <v>99</v>
      </c>
      <c r="W28" s="56" t="s">
        <v>93</v>
      </c>
      <c r="X28" s="56" t="s">
        <v>94</v>
      </c>
      <c r="Y28" s="56" t="s">
        <v>95</v>
      </c>
      <c r="Z28" s="56" t="s">
        <v>96</v>
      </c>
      <c r="AA28" s="56" t="s">
        <v>97</v>
      </c>
      <c r="AB28" s="56" t="s">
        <v>98</v>
      </c>
      <c r="AC28" s="56" t="s">
        <v>99</v>
      </c>
      <c r="AD28" s="56" t="s">
        <v>93</v>
      </c>
      <c r="AE28" s="56" t="s">
        <v>94</v>
      </c>
      <c r="AF28" s="56" t="s">
        <v>95</v>
      </c>
    </row>
    <row r="29" spans="1:32" ht="29.25" customHeight="1">
      <c r="A29" s="57" t="s">
        <v>10</v>
      </c>
      <c r="B29" s="58">
        <v>29</v>
      </c>
      <c r="C29" s="58">
        <v>22</v>
      </c>
      <c r="D29" s="58">
        <v>24</v>
      </c>
      <c r="E29" s="58">
        <v>24</v>
      </c>
      <c r="F29" s="58">
        <v>28</v>
      </c>
      <c r="G29" s="58">
        <v>26</v>
      </c>
      <c r="H29" s="58">
        <v>15</v>
      </c>
      <c r="I29" s="58">
        <v>31</v>
      </c>
      <c r="J29" s="58">
        <v>18</v>
      </c>
      <c r="K29" s="58">
        <v>31</v>
      </c>
      <c r="L29" s="58">
        <v>28</v>
      </c>
      <c r="M29" s="58">
        <v>18</v>
      </c>
      <c r="N29" s="58">
        <v>21</v>
      </c>
      <c r="O29" s="58">
        <v>26</v>
      </c>
      <c r="P29" s="58">
        <v>15</v>
      </c>
      <c r="Q29" s="58">
        <v>17</v>
      </c>
      <c r="R29" s="58">
        <v>23</v>
      </c>
      <c r="S29" s="58">
        <v>23</v>
      </c>
      <c r="T29" s="58">
        <v>23</v>
      </c>
      <c r="U29" s="58">
        <v>23</v>
      </c>
      <c r="V29" s="58">
        <v>38</v>
      </c>
      <c r="W29" s="58">
        <v>23</v>
      </c>
      <c r="X29" s="58">
        <v>25</v>
      </c>
      <c r="Y29" s="58">
        <v>29</v>
      </c>
      <c r="Z29" s="58">
        <v>28</v>
      </c>
      <c r="AA29" s="58">
        <v>30</v>
      </c>
      <c r="AB29" s="58">
        <v>19</v>
      </c>
      <c r="AC29" s="58">
        <v>25</v>
      </c>
      <c r="AD29" s="58">
        <v>24</v>
      </c>
      <c r="AE29" s="58">
        <v>24</v>
      </c>
      <c r="AF29" s="58">
        <v>24</v>
      </c>
    </row>
    <row r="30" spans="1:32" ht="28.5">
      <c r="A30" s="57" t="s">
        <v>32</v>
      </c>
      <c r="B30" s="58">
        <v>82</v>
      </c>
      <c r="C30" s="58">
        <v>119</v>
      </c>
      <c r="D30" s="59">
        <v>131</v>
      </c>
      <c r="E30" s="58">
        <v>88</v>
      </c>
      <c r="F30" s="58">
        <v>73</v>
      </c>
      <c r="G30" s="58">
        <v>62</v>
      </c>
      <c r="H30" s="58">
        <v>88</v>
      </c>
      <c r="I30" s="58">
        <v>97</v>
      </c>
      <c r="J30" s="58">
        <v>77</v>
      </c>
      <c r="K30" s="59">
        <v>130</v>
      </c>
      <c r="L30" s="58">
        <v>106</v>
      </c>
      <c r="M30" s="58">
        <v>71</v>
      </c>
      <c r="N30" s="58">
        <v>69</v>
      </c>
      <c r="O30" s="58">
        <v>79</v>
      </c>
      <c r="P30" s="58">
        <v>89</v>
      </c>
      <c r="Q30" s="58">
        <v>98</v>
      </c>
      <c r="R30" s="59">
        <v>156</v>
      </c>
      <c r="S30" s="58">
        <v>118</v>
      </c>
      <c r="T30" s="58">
        <v>80</v>
      </c>
      <c r="U30" s="58">
        <v>76</v>
      </c>
      <c r="V30" s="58">
        <v>95</v>
      </c>
      <c r="W30" s="58">
        <v>87</v>
      </c>
      <c r="X30" s="58">
        <v>114</v>
      </c>
      <c r="Y30" s="58">
        <v>116</v>
      </c>
      <c r="Z30" s="58">
        <v>110</v>
      </c>
      <c r="AA30" s="58">
        <v>90</v>
      </c>
      <c r="AB30" s="58">
        <v>57</v>
      </c>
      <c r="AC30" s="58">
        <v>77</v>
      </c>
      <c r="AD30" s="58">
        <v>71</v>
      </c>
      <c r="AE30" s="58">
        <v>95</v>
      </c>
      <c r="AF30" s="59">
        <v>133</v>
      </c>
    </row>
    <row r="32" spans="1:32" ht="36" customHeight="1">
      <c r="A32" s="57"/>
      <c r="B32" s="54" t="s">
        <v>100</v>
      </c>
      <c r="C32" s="55"/>
      <c r="D32" s="60"/>
      <c r="E32" s="54" t="s">
        <v>75</v>
      </c>
      <c r="F32" s="55"/>
      <c r="G32" s="55"/>
      <c r="H32" s="55"/>
      <c r="I32" s="55"/>
      <c r="J32" s="55"/>
      <c r="K32" s="60"/>
      <c r="L32" s="54" t="s">
        <v>76</v>
      </c>
      <c r="M32" s="55"/>
      <c r="N32" s="55"/>
      <c r="O32" s="55"/>
      <c r="P32" s="55"/>
      <c r="Q32" s="55"/>
      <c r="R32" s="60"/>
      <c r="S32" s="54" t="s">
        <v>78</v>
      </c>
      <c r="T32" s="55"/>
      <c r="U32" s="55"/>
      <c r="V32" s="55"/>
      <c r="W32" s="55"/>
      <c r="X32" s="55"/>
      <c r="Y32" s="60"/>
      <c r="Z32" s="54" t="s">
        <v>77</v>
      </c>
      <c r="AA32" s="55"/>
      <c r="AB32" s="55"/>
      <c r="AC32" s="55"/>
      <c r="AD32" s="55"/>
      <c r="AE32" s="55"/>
      <c r="AF32" s="60"/>
    </row>
    <row r="33" spans="1:32" ht="21" customHeight="1">
      <c r="A33" s="57"/>
      <c r="B33" s="56" t="s">
        <v>93</v>
      </c>
      <c r="C33" s="56" t="s">
        <v>94</v>
      </c>
      <c r="D33" s="56" t="s">
        <v>95</v>
      </c>
      <c r="E33" s="56" t="s">
        <v>96</v>
      </c>
      <c r="F33" s="56" t="s">
        <v>97</v>
      </c>
      <c r="G33" s="56" t="s">
        <v>98</v>
      </c>
      <c r="H33" s="56" t="s">
        <v>99</v>
      </c>
      <c r="I33" s="56" t="s">
        <v>93</v>
      </c>
      <c r="J33" s="56" t="s">
        <v>94</v>
      </c>
      <c r="K33" s="56" t="s">
        <v>95</v>
      </c>
      <c r="L33" s="56" t="s">
        <v>96</v>
      </c>
      <c r="M33" s="56" t="s">
        <v>97</v>
      </c>
      <c r="N33" s="56" t="s">
        <v>98</v>
      </c>
      <c r="O33" s="56" t="s">
        <v>99</v>
      </c>
      <c r="P33" s="56" t="s">
        <v>93</v>
      </c>
      <c r="Q33" s="56" t="s">
        <v>94</v>
      </c>
      <c r="R33" s="56" t="s">
        <v>95</v>
      </c>
      <c r="S33" s="56" t="s">
        <v>96</v>
      </c>
      <c r="T33" s="56" t="s">
        <v>97</v>
      </c>
      <c r="U33" s="56" t="s">
        <v>98</v>
      </c>
      <c r="V33" s="56" t="s">
        <v>99</v>
      </c>
      <c r="W33" s="56" t="s">
        <v>93</v>
      </c>
      <c r="X33" s="56" t="s">
        <v>94</v>
      </c>
      <c r="Y33" s="56" t="s">
        <v>95</v>
      </c>
      <c r="Z33" s="56" t="s">
        <v>96</v>
      </c>
      <c r="AA33" s="56" t="s">
        <v>97</v>
      </c>
      <c r="AB33" s="56" t="s">
        <v>98</v>
      </c>
      <c r="AC33" s="56" t="s">
        <v>99</v>
      </c>
      <c r="AD33" s="56" t="s">
        <v>93</v>
      </c>
      <c r="AE33" s="56" t="s">
        <v>94</v>
      </c>
      <c r="AF33" s="56" t="s">
        <v>95</v>
      </c>
    </row>
    <row r="34" spans="1:32" ht="36" customHeight="1">
      <c r="A34" s="57" t="s">
        <v>41</v>
      </c>
      <c r="B34" s="59">
        <v>12</v>
      </c>
      <c r="C34" s="58">
        <v>0</v>
      </c>
      <c r="D34" s="58">
        <v>0</v>
      </c>
      <c r="E34" s="59">
        <v>9</v>
      </c>
      <c r="F34" s="58">
        <v>7</v>
      </c>
      <c r="G34" s="58">
        <v>3</v>
      </c>
      <c r="H34" s="59">
        <v>10</v>
      </c>
      <c r="I34" s="59">
        <v>9</v>
      </c>
      <c r="J34" s="58">
        <v>0</v>
      </c>
      <c r="K34" s="58">
        <v>0</v>
      </c>
      <c r="L34" s="58">
        <v>4</v>
      </c>
      <c r="M34" s="59">
        <v>8</v>
      </c>
      <c r="N34" s="58">
        <v>4</v>
      </c>
      <c r="O34" s="58">
        <v>7</v>
      </c>
      <c r="P34" s="58">
        <v>4</v>
      </c>
      <c r="Q34" s="58">
        <v>0</v>
      </c>
      <c r="R34" s="58">
        <v>0</v>
      </c>
      <c r="S34" s="58">
        <v>5</v>
      </c>
      <c r="T34" s="58">
        <v>6</v>
      </c>
      <c r="U34" s="58">
        <v>7</v>
      </c>
      <c r="V34" s="58">
        <v>11</v>
      </c>
      <c r="W34" s="59">
        <v>13</v>
      </c>
      <c r="X34" s="58">
        <v>0</v>
      </c>
      <c r="Y34" s="58">
        <v>0</v>
      </c>
      <c r="Z34" s="59">
        <v>9</v>
      </c>
      <c r="AA34" s="58">
        <v>5</v>
      </c>
      <c r="AB34" s="59">
        <v>9</v>
      </c>
      <c r="AC34" s="58">
        <v>6</v>
      </c>
      <c r="AD34" s="58">
        <v>3</v>
      </c>
      <c r="AE34" s="58">
        <v>0</v>
      </c>
      <c r="AF34" s="58">
        <v>0</v>
      </c>
    </row>
    <row r="35" spans="1:32" ht="42.75">
      <c r="A35" s="57" t="s">
        <v>84</v>
      </c>
      <c r="B35" s="58">
        <v>0</v>
      </c>
      <c r="C35" s="58">
        <v>0</v>
      </c>
      <c r="D35" s="58">
        <v>0</v>
      </c>
      <c r="E35" s="58">
        <v>0</v>
      </c>
      <c r="F35" s="58">
        <v>0</v>
      </c>
      <c r="G35" s="58">
        <v>1</v>
      </c>
      <c r="H35" s="58">
        <v>0</v>
      </c>
      <c r="I35" s="58">
        <v>7</v>
      </c>
      <c r="J35" s="58">
        <v>0</v>
      </c>
      <c r="K35" s="58">
        <v>0</v>
      </c>
      <c r="L35" s="58">
        <v>1</v>
      </c>
      <c r="M35" s="58">
        <v>0</v>
      </c>
      <c r="N35" s="58">
        <v>1</v>
      </c>
      <c r="O35" s="58">
        <v>1</v>
      </c>
      <c r="P35" s="58">
        <v>0</v>
      </c>
      <c r="Q35" s="58">
        <v>0</v>
      </c>
      <c r="R35" s="58">
        <v>0</v>
      </c>
      <c r="S35" s="58">
        <v>3</v>
      </c>
      <c r="T35" s="58">
        <v>3</v>
      </c>
      <c r="U35" s="58">
        <v>0</v>
      </c>
      <c r="V35" s="58">
        <v>3</v>
      </c>
      <c r="W35" s="58">
        <v>0</v>
      </c>
      <c r="X35" s="58">
        <v>0</v>
      </c>
      <c r="Y35" s="58">
        <v>0</v>
      </c>
      <c r="Z35" s="58">
        <v>4</v>
      </c>
      <c r="AA35" s="58">
        <v>7</v>
      </c>
      <c r="AB35" s="58">
        <v>2</v>
      </c>
      <c r="AC35" s="59">
        <v>12</v>
      </c>
      <c r="AD35" s="58">
        <v>1</v>
      </c>
      <c r="AE35" s="58">
        <v>0</v>
      </c>
      <c r="AF35" s="58">
        <v>0</v>
      </c>
    </row>
    <row r="36" spans="1:32" ht="27.75" customHeight="1">
      <c r="A36" s="57" t="s">
        <v>42</v>
      </c>
      <c r="B36" s="58">
        <v>0</v>
      </c>
      <c r="C36" s="58">
        <v>0</v>
      </c>
      <c r="D36" s="58">
        <v>0</v>
      </c>
      <c r="E36" s="58">
        <v>0</v>
      </c>
      <c r="F36" s="58">
        <v>0</v>
      </c>
      <c r="G36" s="58">
        <v>0</v>
      </c>
      <c r="H36" s="58">
        <v>0</v>
      </c>
      <c r="I36" s="58">
        <v>0</v>
      </c>
      <c r="J36" s="58">
        <v>0</v>
      </c>
      <c r="K36" s="58">
        <v>0</v>
      </c>
      <c r="L36" s="58">
        <v>0</v>
      </c>
      <c r="M36" s="58">
        <v>0</v>
      </c>
      <c r="N36" s="58">
        <v>4</v>
      </c>
      <c r="O36" s="58">
        <v>0</v>
      </c>
      <c r="P36" s="58">
        <v>0</v>
      </c>
      <c r="Q36" s="58">
        <v>0</v>
      </c>
      <c r="R36" s="58">
        <v>0</v>
      </c>
      <c r="S36" s="58">
        <v>0</v>
      </c>
      <c r="T36" s="58">
        <v>0</v>
      </c>
      <c r="U36" s="58">
        <v>3</v>
      </c>
      <c r="V36" s="58">
        <v>0</v>
      </c>
      <c r="W36" s="58">
        <v>0</v>
      </c>
      <c r="X36" s="58">
        <v>0</v>
      </c>
      <c r="Y36" s="58">
        <v>0</v>
      </c>
      <c r="Z36" s="58">
        <v>0</v>
      </c>
      <c r="AA36" s="58">
        <v>0</v>
      </c>
      <c r="AB36" s="58">
        <v>0</v>
      </c>
      <c r="AC36" s="58">
        <v>0</v>
      </c>
      <c r="AD36" s="58">
        <v>0</v>
      </c>
      <c r="AE36" s="58">
        <v>0</v>
      </c>
      <c r="AF36" s="58">
        <v>0</v>
      </c>
    </row>
  </sheetData>
  <mergeCells count="25">
    <mergeCell ref="B27:D27"/>
    <mergeCell ref="E27:K27"/>
    <mergeCell ref="L27:R27"/>
    <mergeCell ref="S27:Y27"/>
    <mergeCell ref="Z27:AF27"/>
    <mergeCell ref="B32:D32"/>
    <mergeCell ref="E32:K32"/>
    <mergeCell ref="L32:R32"/>
    <mergeCell ref="S32:Y32"/>
    <mergeCell ref="Z32:AF32"/>
    <mergeCell ref="B12:D12"/>
    <mergeCell ref="E12:K12"/>
    <mergeCell ref="L12:R12"/>
    <mergeCell ref="S12:Y12"/>
    <mergeCell ref="Z12:AF12"/>
    <mergeCell ref="B17:D17"/>
    <mergeCell ref="E17:K17"/>
    <mergeCell ref="L17:R17"/>
    <mergeCell ref="S17:Y17"/>
    <mergeCell ref="Z17:AF17"/>
    <mergeCell ref="B2:D2"/>
    <mergeCell ref="E2:K2"/>
    <mergeCell ref="L2:R2"/>
    <mergeCell ref="S2:Y2"/>
    <mergeCell ref="Z2:AF2"/>
  </mergeCells>
  <conditionalFormatting sqref="B4:AF10">
    <cfRule type="colorScale" priority="10">
      <colorScale>
        <cfvo type="min"/>
        <cfvo type="percentile" val="50"/>
        <cfvo type="max"/>
        <color rgb="FFE9E5EB"/>
        <color rgb="FFBFB4C4"/>
        <color rgb="FF75627D"/>
      </colorScale>
    </cfRule>
    <cfRule type="colorScale" priority="12">
      <colorScale>
        <cfvo type="min"/>
        <cfvo type="percentile" val="50"/>
        <cfvo type="max"/>
        <color rgb="FFE9E5EB"/>
        <color rgb="FFBFB4C4"/>
        <color rgb="FF75627D"/>
      </colorScale>
    </cfRule>
  </conditionalFormatting>
  <conditionalFormatting sqref="C10:AF10">
    <cfRule type="colorScale" priority="11">
      <colorScale>
        <cfvo type="min"/>
        <cfvo type="percentile" val="50"/>
        <cfvo type="max"/>
        <color rgb="FFE9E5EB"/>
        <color rgb="FFBFB4C4"/>
        <color rgb="FF75627D"/>
      </colorScale>
    </cfRule>
  </conditionalFormatting>
  <conditionalFormatting sqref="B14:AF15">
    <cfRule type="colorScale" priority="8">
      <colorScale>
        <cfvo type="min"/>
        <cfvo type="percentile" val="50"/>
        <cfvo type="max"/>
        <color rgb="FFE9E5EB"/>
        <color rgb="FFBFB4C4"/>
        <color rgb="FF75627D"/>
      </colorScale>
    </cfRule>
    <cfRule type="colorScale" priority="9">
      <colorScale>
        <cfvo type="min"/>
        <cfvo type="percentile" val="50"/>
        <cfvo type="max"/>
        <color rgb="FFE9E5EB"/>
        <color rgb="FFBFB4C4"/>
        <color rgb="FF75627D"/>
      </colorScale>
    </cfRule>
  </conditionalFormatting>
  <conditionalFormatting sqref="B19:AF25">
    <cfRule type="colorScale" priority="5">
      <colorScale>
        <cfvo type="min"/>
        <cfvo type="percentile" val="50"/>
        <cfvo type="max"/>
        <color rgb="FFE9E5EB"/>
        <color rgb="FFBFB4C4"/>
        <color rgb="FF75627D"/>
      </colorScale>
    </cfRule>
    <cfRule type="colorScale" priority="7">
      <colorScale>
        <cfvo type="min"/>
        <cfvo type="percentile" val="50"/>
        <cfvo type="max"/>
        <color rgb="FFE9E5EB"/>
        <color rgb="FFBFB4C4"/>
        <color rgb="FF75627D"/>
      </colorScale>
    </cfRule>
  </conditionalFormatting>
  <conditionalFormatting sqref="C25:AF25">
    <cfRule type="colorScale" priority="6">
      <colorScale>
        <cfvo type="min"/>
        <cfvo type="percentile" val="50"/>
        <cfvo type="max"/>
        <color rgb="FFE9E5EB"/>
        <color rgb="FFBFB4C4"/>
        <color rgb="FF75627D"/>
      </colorScale>
    </cfRule>
  </conditionalFormatting>
  <conditionalFormatting sqref="B29:AF30">
    <cfRule type="colorScale" priority="3">
      <colorScale>
        <cfvo type="min"/>
        <cfvo type="percentile" val="50"/>
        <cfvo type="max"/>
        <color rgb="FFE9E5EB"/>
        <color rgb="FFBFB4C4"/>
        <color rgb="FF75627D"/>
      </colorScale>
    </cfRule>
    <cfRule type="colorScale" priority="4">
      <colorScale>
        <cfvo type="min"/>
        <cfvo type="percentile" val="50"/>
        <cfvo type="max"/>
        <color rgb="FFE9E5EB"/>
        <color rgb="FFBFB4C4"/>
        <color rgb="FF75627D"/>
      </colorScale>
    </cfRule>
  </conditionalFormatting>
  <conditionalFormatting sqref="B34:AF36">
    <cfRule type="colorScale" priority="1">
      <colorScale>
        <cfvo type="min"/>
        <cfvo type="percentile" val="50"/>
        <cfvo type="max"/>
        <color rgb="FFE9E5EB"/>
        <color rgb="FFBFB4C4"/>
        <color rgb="FF75627D"/>
      </colorScale>
    </cfRule>
    <cfRule type="colorScale" priority="2">
      <colorScale>
        <cfvo type="min"/>
        <cfvo type="percentile" val="50"/>
        <cfvo type="max"/>
        <color rgb="FFE9E5EB"/>
        <color rgb="FFBFB4C4"/>
        <color rgb="FF75627D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baseColWidth="10" defaultColWidth="14.42578125" defaultRowHeight="15" customHeight="1"/>
  <cols>
    <col min="1" max="1" width="9.28515625" customWidth="1"/>
    <col min="2" max="26" width="10.7109375" customWidth="1"/>
  </cols>
  <sheetData>
    <row r="1" spans="1:26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6"/>
      <c r="Z1" s="1"/>
    </row>
    <row r="2" spans="1:26">
      <c r="A2" s="34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6"/>
      <c r="Z2" s="1"/>
    </row>
    <row r="3" spans="1:26">
      <c r="A3" s="34" t="s">
        <v>0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6"/>
      <c r="Z3" s="1"/>
    </row>
    <row r="4" spans="1:26">
      <c r="A4" s="34" t="s">
        <v>1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6"/>
      <c r="Z4" s="1"/>
    </row>
    <row r="5" spans="1:26">
      <c r="A5" s="34" t="s">
        <v>2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6"/>
      <c r="Z5" s="1"/>
    </row>
    <row r="6" spans="1:26">
      <c r="A6" s="37" t="s">
        <v>3</v>
      </c>
      <c r="B6" s="39" t="s">
        <v>4</v>
      </c>
      <c r="C6" s="32">
        <v>2.1</v>
      </c>
      <c r="D6" s="33"/>
      <c r="E6" s="2">
        <v>2.2000000000000002</v>
      </c>
      <c r="F6" s="32">
        <v>2.2999999999999998</v>
      </c>
      <c r="G6" s="41"/>
      <c r="H6" s="33"/>
      <c r="I6" s="2">
        <v>2.4</v>
      </c>
      <c r="J6" s="32">
        <v>2.5</v>
      </c>
      <c r="K6" s="33"/>
      <c r="L6" s="2">
        <v>2.6</v>
      </c>
      <c r="M6" s="32">
        <v>2.7</v>
      </c>
      <c r="N6" s="33"/>
      <c r="O6" s="2">
        <v>2.8</v>
      </c>
      <c r="P6" s="2"/>
      <c r="Q6" s="2"/>
      <c r="R6" s="2">
        <v>2.9</v>
      </c>
      <c r="S6" s="32" t="s">
        <v>5</v>
      </c>
      <c r="T6" s="33"/>
      <c r="U6" s="2">
        <v>2.11</v>
      </c>
      <c r="V6" s="32">
        <v>2.12</v>
      </c>
      <c r="W6" s="33"/>
      <c r="X6" s="2"/>
      <c r="Y6" s="42" t="s">
        <v>6</v>
      </c>
      <c r="Z6" s="1"/>
    </row>
    <row r="7" spans="1:26" ht="127.5">
      <c r="A7" s="38"/>
      <c r="B7" s="40"/>
      <c r="C7" s="3" t="s">
        <v>7</v>
      </c>
      <c r="D7" s="4" t="s">
        <v>8</v>
      </c>
      <c r="E7" s="4" t="s">
        <v>9</v>
      </c>
      <c r="F7" s="3" t="s">
        <v>10</v>
      </c>
      <c r="G7" s="3" t="s">
        <v>11</v>
      </c>
      <c r="H7" s="4" t="s">
        <v>12</v>
      </c>
      <c r="I7" s="4" t="s">
        <v>13</v>
      </c>
      <c r="J7" s="3" t="s">
        <v>14</v>
      </c>
      <c r="K7" s="4" t="s">
        <v>15</v>
      </c>
      <c r="L7" s="4" t="s">
        <v>16</v>
      </c>
      <c r="M7" s="3" t="s">
        <v>17</v>
      </c>
      <c r="N7" s="4" t="s">
        <v>18</v>
      </c>
      <c r="O7" s="4" t="s">
        <v>19</v>
      </c>
      <c r="P7" s="4" t="s">
        <v>20</v>
      </c>
      <c r="Q7" s="4" t="s">
        <v>21</v>
      </c>
      <c r="R7" s="4" t="s">
        <v>22</v>
      </c>
      <c r="S7" s="3" t="s">
        <v>23</v>
      </c>
      <c r="T7" s="4" t="s">
        <v>24</v>
      </c>
      <c r="U7" s="4" t="s">
        <v>25</v>
      </c>
      <c r="V7" s="3" t="s">
        <v>26</v>
      </c>
      <c r="W7" s="4" t="s">
        <v>27</v>
      </c>
      <c r="X7" s="4" t="s">
        <v>28</v>
      </c>
      <c r="Y7" s="43"/>
      <c r="Z7" s="6"/>
    </row>
    <row r="8" spans="1:26">
      <c r="A8" s="7">
        <v>27</v>
      </c>
      <c r="B8" s="8">
        <v>44746</v>
      </c>
      <c r="C8" s="9">
        <v>4</v>
      </c>
      <c r="D8" s="9">
        <v>1</v>
      </c>
      <c r="E8" s="9">
        <v>10</v>
      </c>
      <c r="F8" s="9">
        <v>24</v>
      </c>
      <c r="G8" s="9">
        <v>88</v>
      </c>
      <c r="H8" s="9">
        <v>1</v>
      </c>
      <c r="I8" s="9">
        <v>9</v>
      </c>
      <c r="J8" s="9">
        <v>1</v>
      </c>
      <c r="K8" s="9">
        <v>5</v>
      </c>
      <c r="L8" s="9">
        <v>7</v>
      </c>
      <c r="M8" s="9">
        <v>5</v>
      </c>
      <c r="N8" s="9">
        <v>1</v>
      </c>
      <c r="O8" s="9">
        <v>0</v>
      </c>
      <c r="P8" s="9">
        <v>6</v>
      </c>
      <c r="Q8" s="9">
        <v>0</v>
      </c>
      <c r="R8" s="9">
        <v>15</v>
      </c>
      <c r="S8" s="9">
        <v>5</v>
      </c>
      <c r="T8" s="9">
        <v>6</v>
      </c>
      <c r="U8" s="9">
        <v>18</v>
      </c>
      <c r="V8" s="9">
        <v>5</v>
      </c>
      <c r="W8" s="9">
        <v>0</v>
      </c>
      <c r="X8" s="9">
        <v>16</v>
      </c>
      <c r="Y8" s="7">
        <f t="shared" ref="Y8:Y15" si="0">SUM(C8:X8)</f>
        <v>227</v>
      </c>
      <c r="Z8" s="12"/>
    </row>
    <row r="9" spans="1:26">
      <c r="A9" s="7">
        <v>27</v>
      </c>
      <c r="B9" s="8">
        <v>44747</v>
      </c>
      <c r="C9" s="9">
        <v>5</v>
      </c>
      <c r="D9" s="9">
        <v>1</v>
      </c>
      <c r="E9" s="9">
        <v>9</v>
      </c>
      <c r="F9" s="9">
        <v>28</v>
      </c>
      <c r="G9" s="9">
        <v>73</v>
      </c>
      <c r="H9" s="9">
        <v>0</v>
      </c>
      <c r="I9" s="9">
        <v>7</v>
      </c>
      <c r="J9" s="9">
        <v>0</v>
      </c>
      <c r="K9" s="9">
        <v>10</v>
      </c>
      <c r="L9" s="9">
        <v>7</v>
      </c>
      <c r="M9" s="9">
        <v>7</v>
      </c>
      <c r="N9" s="9">
        <v>0</v>
      </c>
      <c r="O9" s="9">
        <v>0</v>
      </c>
      <c r="P9" s="9">
        <v>11</v>
      </c>
      <c r="Q9" s="9">
        <v>0</v>
      </c>
      <c r="R9" s="9">
        <v>24</v>
      </c>
      <c r="S9" s="9">
        <v>14</v>
      </c>
      <c r="T9" s="9">
        <v>7</v>
      </c>
      <c r="U9" s="9">
        <v>18</v>
      </c>
      <c r="V9" s="9">
        <v>15</v>
      </c>
      <c r="W9" s="9">
        <v>0</v>
      </c>
      <c r="X9" s="9">
        <v>27</v>
      </c>
      <c r="Y9" s="7">
        <f t="shared" si="0"/>
        <v>263</v>
      </c>
      <c r="Z9" s="12"/>
    </row>
    <row r="10" spans="1:26">
      <c r="A10" s="7">
        <v>27</v>
      </c>
      <c r="B10" s="8">
        <v>44748</v>
      </c>
      <c r="C10" s="9">
        <v>6</v>
      </c>
      <c r="D10" s="9">
        <v>0</v>
      </c>
      <c r="E10" s="9">
        <v>18</v>
      </c>
      <c r="F10" s="9">
        <v>26</v>
      </c>
      <c r="G10" s="9">
        <v>62</v>
      </c>
      <c r="H10" s="9">
        <v>0</v>
      </c>
      <c r="I10" s="9">
        <v>3</v>
      </c>
      <c r="J10" s="9">
        <v>3</v>
      </c>
      <c r="K10" s="9">
        <v>10</v>
      </c>
      <c r="L10" s="9">
        <v>5</v>
      </c>
      <c r="M10" s="9">
        <v>5</v>
      </c>
      <c r="N10" s="9">
        <v>1</v>
      </c>
      <c r="O10" s="9">
        <v>1</v>
      </c>
      <c r="P10" s="9">
        <v>8</v>
      </c>
      <c r="Q10" s="9">
        <v>0</v>
      </c>
      <c r="R10" s="9">
        <v>25</v>
      </c>
      <c r="S10" s="9">
        <v>15</v>
      </c>
      <c r="T10" s="9">
        <v>4</v>
      </c>
      <c r="U10" s="9">
        <v>24</v>
      </c>
      <c r="V10" s="9">
        <v>7</v>
      </c>
      <c r="W10" s="9">
        <v>0</v>
      </c>
      <c r="X10" s="9">
        <v>27</v>
      </c>
      <c r="Y10" s="7">
        <f t="shared" si="0"/>
        <v>250</v>
      </c>
      <c r="Z10" s="12"/>
    </row>
    <row r="11" spans="1:26">
      <c r="A11" s="7">
        <v>27</v>
      </c>
      <c r="B11" s="8">
        <v>44749</v>
      </c>
      <c r="C11" s="9">
        <v>3</v>
      </c>
      <c r="D11" s="9">
        <v>0</v>
      </c>
      <c r="E11" s="9">
        <v>14</v>
      </c>
      <c r="F11" s="9">
        <v>15</v>
      </c>
      <c r="G11" s="9">
        <v>88</v>
      </c>
      <c r="H11" s="9">
        <v>1</v>
      </c>
      <c r="I11" s="9">
        <v>10</v>
      </c>
      <c r="J11" s="9">
        <v>0</v>
      </c>
      <c r="K11" s="9">
        <v>6</v>
      </c>
      <c r="L11" s="9">
        <v>4</v>
      </c>
      <c r="M11" s="9">
        <v>4</v>
      </c>
      <c r="N11" s="9">
        <v>1</v>
      </c>
      <c r="O11" s="9">
        <v>0</v>
      </c>
      <c r="P11" s="9">
        <v>10</v>
      </c>
      <c r="Q11" s="9">
        <v>0</v>
      </c>
      <c r="R11" s="9">
        <v>24</v>
      </c>
      <c r="S11" s="9">
        <v>8</v>
      </c>
      <c r="T11" s="9">
        <v>5</v>
      </c>
      <c r="U11" s="9">
        <v>33</v>
      </c>
      <c r="V11" s="9">
        <v>14</v>
      </c>
      <c r="W11" s="9">
        <v>0</v>
      </c>
      <c r="X11" s="9">
        <v>15</v>
      </c>
      <c r="Y11" s="7">
        <f t="shared" si="0"/>
        <v>255</v>
      </c>
      <c r="Z11" s="12"/>
    </row>
    <row r="12" spans="1:26">
      <c r="A12" s="7">
        <v>27</v>
      </c>
      <c r="B12" s="8">
        <v>44750</v>
      </c>
      <c r="C12" s="9">
        <v>4</v>
      </c>
      <c r="D12" s="9">
        <v>1</v>
      </c>
      <c r="E12" s="9">
        <v>22</v>
      </c>
      <c r="F12" s="9">
        <v>31</v>
      </c>
      <c r="G12" s="9">
        <v>97</v>
      </c>
      <c r="H12" s="9">
        <v>0</v>
      </c>
      <c r="I12" s="9">
        <v>9</v>
      </c>
      <c r="J12" s="9">
        <v>2</v>
      </c>
      <c r="K12" s="9">
        <v>9</v>
      </c>
      <c r="L12" s="9">
        <v>4</v>
      </c>
      <c r="M12" s="9">
        <v>5</v>
      </c>
      <c r="N12" s="9">
        <v>0</v>
      </c>
      <c r="O12" s="9">
        <v>7</v>
      </c>
      <c r="P12" s="9">
        <v>16</v>
      </c>
      <c r="Q12" s="9">
        <v>0</v>
      </c>
      <c r="R12" s="9">
        <v>22</v>
      </c>
      <c r="S12" s="9">
        <v>8</v>
      </c>
      <c r="T12" s="9">
        <v>4</v>
      </c>
      <c r="U12" s="9">
        <v>21</v>
      </c>
      <c r="V12" s="9">
        <v>6</v>
      </c>
      <c r="W12" s="9">
        <v>0</v>
      </c>
      <c r="X12" s="9">
        <v>8</v>
      </c>
      <c r="Y12" s="7">
        <f t="shared" si="0"/>
        <v>276</v>
      </c>
      <c r="Z12" s="12"/>
    </row>
    <row r="13" spans="1:26">
      <c r="A13" s="7">
        <v>27</v>
      </c>
      <c r="B13" s="8">
        <v>44751</v>
      </c>
      <c r="C13" s="9">
        <v>0</v>
      </c>
      <c r="D13" s="9">
        <v>0</v>
      </c>
      <c r="E13" s="9">
        <v>0</v>
      </c>
      <c r="F13" s="9">
        <v>18</v>
      </c>
      <c r="G13" s="9">
        <v>77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7">
        <f t="shared" si="0"/>
        <v>95</v>
      </c>
      <c r="Z13" s="12"/>
    </row>
    <row r="14" spans="1:26">
      <c r="A14" s="7">
        <v>27</v>
      </c>
      <c r="B14" s="8">
        <v>44752</v>
      </c>
      <c r="C14" s="9">
        <v>0</v>
      </c>
      <c r="D14" s="9">
        <v>0</v>
      </c>
      <c r="E14" s="9">
        <v>0</v>
      </c>
      <c r="F14" s="9">
        <v>31</v>
      </c>
      <c r="G14" s="9">
        <v>130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7">
        <f t="shared" si="0"/>
        <v>161</v>
      </c>
      <c r="Z14" s="12"/>
    </row>
    <row r="15" spans="1:26">
      <c r="A15" s="30" t="s">
        <v>29</v>
      </c>
      <c r="B15" s="31"/>
      <c r="C15" s="10">
        <f t="shared" ref="C15:X15" si="1">SUM(C8+C9+C10+C11+C12+C13+C14)</f>
        <v>22</v>
      </c>
      <c r="D15" s="10">
        <f t="shared" si="1"/>
        <v>3</v>
      </c>
      <c r="E15" s="10">
        <f t="shared" si="1"/>
        <v>73</v>
      </c>
      <c r="F15" s="10">
        <f t="shared" si="1"/>
        <v>173</v>
      </c>
      <c r="G15" s="10">
        <f t="shared" si="1"/>
        <v>615</v>
      </c>
      <c r="H15" s="10">
        <f t="shared" si="1"/>
        <v>2</v>
      </c>
      <c r="I15" s="10">
        <f t="shared" si="1"/>
        <v>38</v>
      </c>
      <c r="J15" s="10">
        <f t="shared" si="1"/>
        <v>6</v>
      </c>
      <c r="K15" s="10">
        <f t="shared" si="1"/>
        <v>40</v>
      </c>
      <c r="L15" s="10">
        <f t="shared" si="1"/>
        <v>27</v>
      </c>
      <c r="M15" s="10">
        <f t="shared" si="1"/>
        <v>26</v>
      </c>
      <c r="N15" s="10">
        <f t="shared" si="1"/>
        <v>3</v>
      </c>
      <c r="O15" s="10">
        <f t="shared" si="1"/>
        <v>8</v>
      </c>
      <c r="P15" s="10">
        <f t="shared" si="1"/>
        <v>51</v>
      </c>
      <c r="Q15" s="10">
        <f t="shared" si="1"/>
        <v>0</v>
      </c>
      <c r="R15" s="10">
        <f t="shared" si="1"/>
        <v>110</v>
      </c>
      <c r="S15" s="10">
        <f t="shared" si="1"/>
        <v>50</v>
      </c>
      <c r="T15" s="10">
        <f t="shared" si="1"/>
        <v>26</v>
      </c>
      <c r="U15" s="10">
        <f t="shared" si="1"/>
        <v>114</v>
      </c>
      <c r="V15" s="10">
        <f t="shared" si="1"/>
        <v>47</v>
      </c>
      <c r="W15" s="10">
        <f t="shared" si="1"/>
        <v>0</v>
      </c>
      <c r="X15" s="10">
        <f t="shared" si="1"/>
        <v>93</v>
      </c>
      <c r="Y15" s="10">
        <f t="shared" si="0"/>
        <v>1527</v>
      </c>
      <c r="Z15" s="13"/>
    </row>
    <row r="17" spans="3:24">
      <c r="C17" s="14">
        <v>22</v>
      </c>
      <c r="D17" s="14">
        <v>3</v>
      </c>
      <c r="E17" s="14">
        <v>73</v>
      </c>
      <c r="F17" s="14">
        <v>173</v>
      </c>
      <c r="G17" s="14">
        <v>615</v>
      </c>
      <c r="H17" s="14">
        <v>2</v>
      </c>
      <c r="I17" s="14">
        <v>38</v>
      </c>
      <c r="J17" s="14">
        <v>6</v>
      </c>
      <c r="K17" s="14">
        <v>40</v>
      </c>
      <c r="L17" s="14">
        <v>27</v>
      </c>
      <c r="M17" s="14">
        <v>26</v>
      </c>
      <c r="N17" s="14">
        <v>3</v>
      </c>
      <c r="O17" s="14">
        <v>8</v>
      </c>
      <c r="P17" s="14">
        <v>51</v>
      </c>
      <c r="Q17" s="14">
        <v>0</v>
      </c>
      <c r="R17" s="14">
        <v>110</v>
      </c>
      <c r="S17" s="14">
        <v>50</v>
      </c>
      <c r="T17" s="14">
        <v>26</v>
      </c>
      <c r="U17" s="14">
        <v>110</v>
      </c>
      <c r="V17" s="14">
        <v>47</v>
      </c>
      <c r="W17" s="14">
        <v>0</v>
      </c>
      <c r="X17" s="14">
        <v>93</v>
      </c>
    </row>
    <row r="21" spans="3:24" ht="15.75" customHeight="1"/>
    <row r="22" spans="3:24" ht="15.75" customHeight="1"/>
    <row r="23" spans="3:24" ht="15.75" customHeight="1"/>
    <row r="24" spans="3:24" ht="15.75" customHeight="1"/>
    <row r="25" spans="3:24" ht="15.75" customHeight="1"/>
    <row r="26" spans="3:24" ht="15.75" customHeight="1"/>
    <row r="27" spans="3:24" ht="15.75" customHeight="1"/>
    <row r="28" spans="3:24" ht="15.75" customHeight="1"/>
    <row r="29" spans="3:24" ht="15.75" customHeight="1"/>
    <row r="30" spans="3:24" ht="15.75" customHeight="1"/>
    <row r="31" spans="3:24" ht="15.75" customHeight="1"/>
    <row r="32" spans="3:2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A15:B15"/>
    <mergeCell ref="J6:K6"/>
    <mergeCell ref="M6:N6"/>
    <mergeCell ref="S6:T6"/>
    <mergeCell ref="V6:W6"/>
    <mergeCell ref="A6:A7"/>
    <mergeCell ref="B6:B7"/>
    <mergeCell ref="Y6:Y7"/>
    <mergeCell ref="C6:D6"/>
    <mergeCell ref="F6:H6"/>
    <mergeCell ref="A1:Y1"/>
    <mergeCell ref="A2:Y2"/>
    <mergeCell ref="A3:Y3"/>
    <mergeCell ref="A4:Y4"/>
    <mergeCell ref="A5:Y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baseColWidth="10" defaultColWidth="14.42578125" defaultRowHeight="15" customHeight="1"/>
  <cols>
    <col min="1" max="12" width="10.7109375" customWidth="1"/>
    <col min="13" max="13" width="14.85546875" customWidth="1"/>
    <col min="14" max="14" width="15.5703125" customWidth="1"/>
    <col min="15" max="15" width="14.42578125" customWidth="1"/>
    <col min="16" max="21" width="10.7109375" customWidth="1"/>
    <col min="22" max="22" width="13.5703125" customWidth="1"/>
    <col min="23" max="26" width="10.7109375" customWidth="1"/>
  </cols>
  <sheetData>
    <row r="1" spans="1:26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6"/>
      <c r="Z1" s="1"/>
    </row>
    <row r="2" spans="1:26">
      <c r="A2" s="34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6"/>
      <c r="Z2" s="1"/>
    </row>
    <row r="3" spans="1:26">
      <c r="A3" s="34" t="s">
        <v>2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6"/>
      <c r="Z3" s="1"/>
    </row>
    <row r="4" spans="1:26">
      <c r="A4" s="37" t="s">
        <v>3</v>
      </c>
      <c r="B4" s="39" t="s">
        <v>4</v>
      </c>
      <c r="C4" s="32">
        <v>2.1</v>
      </c>
      <c r="D4" s="33"/>
      <c r="E4" s="2">
        <v>2.2000000000000002</v>
      </c>
      <c r="F4" s="32">
        <v>2.2999999999999998</v>
      </c>
      <c r="G4" s="41"/>
      <c r="H4" s="33"/>
      <c r="I4" s="2">
        <v>2.4</v>
      </c>
      <c r="J4" s="32">
        <v>2.5</v>
      </c>
      <c r="K4" s="33"/>
      <c r="L4" s="2">
        <v>2.6</v>
      </c>
      <c r="M4" s="32">
        <v>2.7</v>
      </c>
      <c r="N4" s="33"/>
      <c r="O4" s="2">
        <v>2.8</v>
      </c>
      <c r="P4" s="2"/>
      <c r="Q4" s="2"/>
      <c r="R4" s="2">
        <v>2.9</v>
      </c>
      <c r="S4" s="32" t="s">
        <v>5</v>
      </c>
      <c r="T4" s="33"/>
      <c r="U4" s="2">
        <v>2.11</v>
      </c>
      <c r="V4" s="32">
        <v>2.12</v>
      </c>
      <c r="W4" s="33"/>
      <c r="X4" s="2"/>
      <c r="Y4" s="42" t="s">
        <v>6</v>
      </c>
      <c r="Z4" s="1"/>
    </row>
    <row r="5" spans="1:26" ht="102">
      <c r="A5" s="38"/>
      <c r="B5" s="40"/>
      <c r="C5" s="3" t="s">
        <v>7</v>
      </c>
      <c r="D5" s="4" t="s">
        <v>8</v>
      </c>
      <c r="E5" s="4" t="s">
        <v>9</v>
      </c>
      <c r="F5" s="3" t="s">
        <v>10</v>
      </c>
      <c r="G5" s="3" t="s">
        <v>11</v>
      </c>
      <c r="H5" s="4" t="s">
        <v>12</v>
      </c>
      <c r="I5" s="4" t="s">
        <v>13</v>
      </c>
      <c r="J5" s="3" t="s">
        <v>14</v>
      </c>
      <c r="K5" s="4" t="s">
        <v>15</v>
      </c>
      <c r="L5" s="4" t="s">
        <v>16</v>
      </c>
      <c r="M5" s="3" t="s">
        <v>17</v>
      </c>
      <c r="N5" s="4" t="s">
        <v>18</v>
      </c>
      <c r="O5" s="4" t="s">
        <v>19</v>
      </c>
      <c r="P5" s="4" t="s">
        <v>20</v>
      </c>
      <c r="Q5" s="4" t="s">
        <v>21</v>
      </c>
      <c r="R5" s="4" t="s">
        <v>22</v>
      </c>
      <c r="S5" s="3" t="s">
        <v>23</v>
      </c>
      <c r="T5" s="4" t="s">
        <v>24</v>
      </c>
      <c r="U5" s="4" t="s">
        <v>25</v>
      </c>
      <c r="V5" s="3" t="s">
        <v>26</v>
      </c>
      <c r="W5" s="4" t="s">
        <v>27</v>
      </c>
      <c r="X5" s="4" t="s">
        <v>28</v>
      </c>
      <c r="Y5" s="43"/>
      <c r="Z5" s="6"/>
    </row>
    <row r="6" spans="1:26">
      <c r="A6" s="7">
        <v>28</v>
      </c>
      <c r="B6" s="8">
        <v>44753</v>
      </c>
      <c r="C6" s="9">
        <v>10</v>
      </c>
      <c r="D6" s="9">
        <v>0</v>
      </c>
      <c r="E6" s="9">
        <v>13</v>
      </c>
      <c r="F6" s="9">
        <v>28</v>
      </c>
      <c r="G6" s="9">
        <v>106</v>
      </c>
      <c r="H6" s="9">
        <v>0</v>
      </c>
      <c r="I6" s="9">
        <v>4</v>
      </c>
      <c r="J6" s="9">
        <v>2</v>
      </c>
      <c r="K6" s="9">
        <v>9</v>
      </c>
      <c r="L6" s="9">
        <v>14</v>
      </c>
      <c r="M6" s="9">
        <v>5</v>
      </c>
      <c r="N6" s="9">
        <v>0</v>
      </c>
      <c r="O6" s="9">
        <v>1</v>
      </c>
      <c r="P6" s="9">
        <v>8</v>
      </c>
      <c r="Q6" s="9">
        <v>0</v>
      </c>
      <c r="R6" s="9">
        <v>25</v>
      </c>
      <c r="S6" s="9">
        <v>6</v>
      </c>
      <c r="T6" s="9">
        <v>3</v>
      </c>
      <c r="U6" s="9">
        <v>24</v>
      </c>
      <c r="V6" s="9">
        <v>7</v>
      </c>
      <c r="W6" s="9">
        <v>0</v>
      </c>
      <c r="X6" s="9">
        <v>9</v>
      </c>
      <c r="Y6" s="7">
        <f t="shared" ref="Y6:Y13" si="0">SUM(C6:X6)</f>
        <v>274</v>
      </c>
      <c r="Z6" s="12"/>
    </row>
    <row r="7" spans="1:26">
      <c r="A7" s="7">
        <v>28</v>
      </c>
      <c r="B7" s="8">
        <v>44754</v>
      </c>
      <c r="C7" s="9">
        <v>5</v>
      </c>
      <c r="D7" s="9">
        <v>1</v>
      </c>
      <c r="E7" s="9">
        <v>10</v>
      </c>
      <c r="F7" s="9">
        <v>18</v>
      </c>
      <c r="G7" s="9">
        <v>71</v>
      </c>
      <c r="H7" s="9">
        <v>0</v>
      </c>
      <c r="I7" s="9">
        <v>8</v>
      </c>
      <c r="J7" s="9">
        <v>2</v>
      </c>
      <c r="K7" s="9">
        <v>5</v>
      </c>
      <c r="L7" s="9">
        <v>10</v>
      </c>
      <c r="M7" s="9">
        <v>8</v>
      </c>
      <c r="N7" s="9">
        <v>0</v>
      </c>
      <c r="O7" s="9">
        <v>0</v>
      </c>
      <c r="P7" s="9">
        <v>3</v>
      </c>
      <c r="Q7" s="9">
        <v>0</v>
      </c>
      <c r="R7" s="9">
        <v>23</v>
      </c>
      <c r="S7" s="9">
        <v>6</v>
      </c>
      <c r="T7" s="9">
        <v>3</v>
      </c>
      <c r="U7" s="9">
        <v>25</v>
      </c>
      <c r="V7" s="9">
        <v>8</v>
      </c>
      <c r="W7" s="9">
        <v>0</v>
      </c>
      <c r="X7" s="9">
        <v>11</v>
      </c>
      <c r="Y7" s="7">
        <f t="shared" si="0"/>
        <v>217</v>
      </c>
      <c r="Z7" s="12"/>
    </row>
    <row r="8" spans="1:26">
      <c r="A8" s="7">
        <v>28</v>
      </c>
      <c r="B8" s="8">
        <v>44755</v>
      </c>
      <c r="C8" s="9">
        <v>5</v>
      </c>
      <c r="D8" s="9">
        <v>0</v>
      </c>
      <c r="E8" s="9">
        <v>11</v>
      </c>
      <c r="F8" s="9">
        <v>21</v>
      </c>
      <c r="G8" s="9">
        <v>69</v>
      </c>
      <c r="H8" s="9">
        <v>0</v>
      </c>
      <c r="I8" s="9">
        <v>4</v>
      </c>
      <c r="J8" s="9">
        <v>1</v>
      </c>
      <c r="K8" s="9">
        <v>11</v>
      </c>
      <c r="L8" s="9">
        <v>11</v>
      </c>
      <c r="M8" s="9">
        <v>3</v>
      </c>
      <c r="N8" s="9">
        <v>1</v>
      </c>
      <c r="O8" s="9">
        <v>1</v>
      </c>
      <c r="P8" s="9">
        <v>3</v>
      </c>
      <c r="Q8" s="9">
        <v>4</v>
      </c>
      <c r="R8" s="9">
        <v>29</v>
      </c>
      <c r="S8" s="9">
        <v>10</v>
      </c>
      <c r="T8" s="9">
        <v>2</v>
      </c>
      <c r="U8" s="9">
        <v>25</v>
      </c>
      <c r="V8" s="9">
        <v>9</v>
      </c>
      <c r="W8" s="9">
        <v>0</v>
      </c>
      <c r="X8" s="9">
        <v>11</v>
      </c>
      <c r="Y8" s="7">
        <f t="shared" si="0"/>
        <v>231</v>
      </c>
      <c r="Z8" s="12"/>
    </row>
    <row r="9" spans="1:26">
      <c r="A9" s="7">
        <v>28</v>
      </c>
      <c r="B9" s="8">
        <v>44756</v>
      </c>
      <c r="C9" s="9">
        <v>8</v>
      </c>
      <c r="D9" s="9">
        <v>0</v>
      </c>
      <c r="E9" s="9">
        <v>7</v>
      </c>
      <c r="F9" s="9">
        <v>26</v>
      </c>
      <c r="G9" s="9">
        <v>79</v>
      </c>
      <c r="H9" s="9">
        <v>0</v>
      </c>
      <c r="I9" s="9">
        <v>7</v>
      </c>
      <c r="J9" s="9">
        <v>2</v>
      </c>
      <c r="K9" s="9">
        <v>3</v>
      </c>
      <c r="L9" s="9">
        <v>3</v>
      </c>
      <c r="M9" s="9">
        <v>1</v>
      </c>
      <c r="N9" s="9">
        <v>0</v>
      </c>
      <c r="O9" s="9">
        <v>1</v>
      </c>
      <c r="P9" s="9">
        <v>0</v>
      </c>
      <c r="Q9" s="9">
        <v>0</v>
      </c>
      <c r="R9" s="9">
        <v>24</v>
      </c>
      <c r="S9" s="9">
        <v>9</v>
      </c>
      <c r="T9" s="9">
        <v>0</v>
      </c>
      <c r="U9" s="9">
        <v>19</v>
      </c>
      <c r="V9" s="9">
        <v>10</v>
      </c>
      <c r="W9" s="9">
        <v>0</v>
      </c>
      <c r="X9" s="9">
        <v>13</v>
      </c>
      <c r="Y9" s="7">
        <f t="shared" si="0"/>
        <v>212</v>
      </c>
      <c r="Z9" s="12"/>
    </row>
    <row r="10" spans="1:26">
      <c r="A10" s="7">
        <v>28</v>
      </c>
      <c r="B10" s="8">
        <v>44757</v>
      </c>
      <c r="C10" s="9">
        <v>2</v>
      </c>
      <c r="D10" s="9">
        <v>1</v>
      </c>
      <c r="E10" s="9">
        <v>10</v>
      </c>
      <c r="F10" s="9">
        <v>15</v>
      </c>
      <c r="G10" s="9">
        <v>89</v>
      </c>
      <c r="H10" s="9">
        <v>0</v>
      </c>
      <c r="I10" s="9">
        <v>4</v>
      </c>
      <c r="J10" s="9">
        <v>0</v>
      </c>
      <c r="K10" s="9">
        <v>7</v>
      </c>
      <c r="L10" s="9">
        <v>8</v>
      </c>
      <c r="M10" s="9">
        <v>1</v>
      </c>
      <c r="N10" s="9">
        <v>0</v>
      </c>
      <c r="O10" s="9">
        <v>0</v>
      </c>
      <c r="P10" s="9">
        <v>4</v>
      </c>
      <c r="Q10" s="9">
        <v>0</v>
      </c>
      <c r="R10" s="9">
        <v>19</v>
      </c>
      <c r="S10" s="9">
        <v>9</v>
      </c>
      <c r="T10" s="9">
        <v>2</v>
      </c>
      <c r="U10" s="9">
        <v>13</v>
      </c>
      <c r="V10" s="9">
        <v>15</v>
      </c>
      <c r="W10" s="9">
        <v>0</v>
      </c>
      <c r="X10" s="9">
        <v>9</v>
      </c>
      <c r="Y10" s="7">
        <f t="shared" si="0"/>
        <v>208</v>
      </c>
      <c r="Z10" s="12"/>
    </row>
    <row r="11" spans="1:26">
      <c r="A11" s="7">
        <v>28</v>
      </c>
      <c r="B11" s="8">
        <v>44758</v>
      </c>
      <c r="C11" s="9">
        <v>0</v>
      </c>
      <c r="D11" s="9">
        <v>0</v>
      </c>
      <c r="E11" s="9">
        <v>0</v>
      </c>
      <c r="F11" s="9">
        <v>17</v>
      </c>
      <c r="G11" s="9">
        <v>98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7">
        <f t="shared" si="0"/>
        <v>115</v>
      </c>
      <c r="Z11" s="12"/>
    </row>
    <row r="12" spans="1:26">
      <c r="A12" s="7">
        <v>28</v>
      </c>
      <c r="B12" s="8">
        <v>44759</v>
      </c>
      <c r="C12" s="9">
        <v>0</v>
      </c>
      <c r="D12" s="9">
        <v>0</v>
      </c>
      <c r="E12" s="9">
        <v>0</v>
      </c>
      <c r="F12" s="9">
        <v>23</v>
      </c>
      <c r="G12" s="9">
        <v>156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7">
        <f t="shared" si="0"/>
        <v>179</v>
      </c>
      <c r="Z12" s="12"/>
    </row>
    <row r="13" spans="1:26">
      <c r="A13" s="30" t="s">
        <v>29</v>
      </c>
      <c r="B13" s="31"/>
      <c r="C13" s="10">
        <f t="shared" ref="C13:X13" si="1">SUM(C6+C7+C8+C9+C10+C11+C12)</f>
        <v>30</v>
      </c>
      <c r="D13" s="10">
        <f t="shared" si="1"/>
        <v>2</v>
      </c>
      <c r="E13" s="10">
        <f t="shared" si="1"/>
        <v>51</v>
      </c>
      <c r="F13" s="10">
        <f t="shared" si="1"/>
        <v>148</v>
      </c>
      <c r="G13" s="10">
        <f t="shared" si="1"/>
        <v>668</v>
      </c>
      <c r="H13" s="10">
        <f t="shared" si="1"/>
        <v>0</v>
      </c>
      <c r="I13" s="10">
        <f t="shared" si="1"/>
        <v>27</v>
      </c>
      <c r="J13" s="10">
        <f t="shared" si="1"/>
        <v>7</v>
      </c>
      <c r="K13" s="10">
        <f t="shared" si="1"/>
        <v>35</v>
      </c>
      <c r="L13" s="10">
        <f t="shared" si="1"/>
        <v>46</v>
      </c>
      <c r="M13" s="10">
        <f t="shared" si="1"/>
        <v>18</v>
      </c>
      <c r="N13" s="10">
        <f t="shared" si="1"/>
        <v>1</v>
      </c>
      <c r="O13" s="10">
        <f t="shared" si="1"/>
        <v>3</v>
      </c>
      <c r="P13" s="10">
        <f t="shared" si="1"/>
        <v>18</v>
      </c>
      <c r="Q13" s="10">
        <f t="shared" si="1"/>
        <v>4</v>
      </c>
      <c r="R13" s="10">
        <f t="shared" si="1"/>
        <v>120</v>
      </c>
      <c r="S13" s="10">
        <f t="shared" si="1"/>
        <v>40</v>
      </c>
      <c r="T13" s="10">
        <f t="shared" si="1"/>
        <v>10</v>
      </c>
      <c r="U13" s="10">
        <f t="shared" si="1"/>
        <v>106</v>
      </c>
      <c r="V13" s="10">
        <f t="shared" si="1"/>
        <v>49</v>
      </c>
      <c r="W13" s="10">
        <f t="shared" si="1"/>
        <v>0</v>
      </c>
      <c r="X13" s="10">
        <f t="shared" si="1"/>
        <v>53</v>
      </c>
      <c r="Y13" s="10">
        <f t="shared" si="0"/>
        <v>1436</v>
      </c>
      <c r="Z13" s="13"/>
    </row>
    <row r="15" spans="1:26">
      <c r="C15" s="15" t="s">
        <v>30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13:B13"/>
    <mergeCell ref="S4:T4"/>
    <mergeCell ref="V4:W4"/>
    <mergeCell ref="A1:Y1"/>
    <mergeCell ref="A2:Y2"/>
    <mergeCell ref="A3:Y3"/>
    <mergeCell ref="A4:A5"/>
    <mergeCell ref="B4:B5"/>
    <mergeCell ref="C4:D4"/>
    <mergeCell ref="F4:H4"/>
    <mergeCell ref="Y4:Y5"/>
    <mergeCell ref="J4:K4"/>
    <mergeCell ref="M4:N4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baseColWidth="10" defaultColWidth="14.42578125" defaultRowHeight="15" customHeight="1"/>
  <cols>
    <col min="1" max="1" width="9" customWidth="1"/>
    <col min="2" max="26" width="10.7109375" customWidth="1"/>
  </cols>
  <sheetData>
    <row r="1" spans="1:26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6"/>
      <c r="Z1" s="1"/>
    </row>
    <row r="2" spans="1:26">
      <c r="A2" s="34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6"/>
      <c r="Z2" s="1"/>
    </row>
    <row r="3" spans="1:26">
      <c r="A3" s="34" t="s">
        <v>2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6"/>
      <c r="Z3" s="1"/>
    </row>
    <row r="4" spans="1:26">
      <c r="A4" s="37" t="s">
        <v>3</v>
      </c>
      <c r="B4" s="39" t="s">
        <v>4</v>
      </c>
      <c r="C4" s="32">
        <v>2.1</v>
      </c>
      <c r="D4" s="33"/>
      <c r="E4" s="2">
        <v>2.2000000000000002</v>
      </c>
      <c r="F4" s="32">
        <v>2.2999999999999998</v>
      </c>
      <c r="G4" s="41"/>
      <c r="H4" s="33"/>
      <c r="I4" s="2">
        <v>2.4</v>
      </c>
      <c r="J4" s="32">
        <v>2.5</v>
      </c>
      <c r="K4" s="33"/>
      <c r="L4" s="2">
        <v>2.6</v>
      </c>
      <c r="M4" s="32">
        <v>2.7</v>
      </c>
      <c r="N4" s="33"/>
      <c r="O4" s="2">
        <v>2.8</v>
      </c>
      <c r="P4" s="2"/>
      <c r="Q4" s="2"/>
      <c r="R4" s="2">
        <v>2.9</v>
      </c>
      <c r="S4" s="32" t="s">
        <v>5</v>
      </c>
      <c r="T4" s="33"/>
      <c r="U4" s="2">
        <v>2.11</v>
      </c>
      <c r="V4" s="32">
        <v>2.12</v>
      </c>
      <c r="W4" s="33"/>
      <c r="X4" s="2"/>
      <c r="Y4" s="42" t="s">
        <v>6</v>
      </c>
      <c r="Z4" s="1"/>
    </row>
    <row r="5" spans="1:26" ht="127.5">
      <c r="A5" s="38"/>
      <c r="B5" s="40"/>
      <c r="C5" s="3" t="s">
        <v>7</v>
      </c>
      <c r="D5" s="4" t="s">
        <v>8</v>
      </c>
      <c r="E5" s="4" t="s">
        <v>9</v>
      </c>
      <c r="F5" s="3" t="s">
        <v>10</v>
      </c>
      <c r="G5" s="3" t="s">
        <v>11</v>
      </c>
      <c r="H5" s="4" t="s">
        <v>12</v>
      </c>
      <c r="I5" s="4" t="s">
        <v>13</v>
      </c>
      <c r="J5" s="3" t="s">
        <v>14</v>
      </c>
      <c r="K5" s="4" t="s">
        <v>15</v>
      </c>
      <c r="L5" s="4" t="s">
        <v>16</v>
      </c>
      <c r="M5" s="3" t="s">
        <v>17</v>
      </c>
      <c r="N5" s="4" t="s">
        <v>18</v>
      </c>
      <c r="O5" s="4" t="s">
        <v>19</v>
      </c>
      <c r="P5" s="4" t="s">
        <v>20</v>
      </c>
      <c r="Q5" s="4" t="s">
        <v>21</v>
      </c>
      <c r="R5" s="4" t="s">
        <v>22</v>
      </c>
      <c r="S5" s="3" t="s">
        <v>23</v>
      </c>
      <c r="T5" s="4" t="s">
        <v>24</v>
      </c>
      <c r="U5" s="4" t="s">
        <v>25</v>
      </c>
      <c r="V5" s="3" t="s">
        <v>26</v>
      </c>
      <c r="W5" s="4" t="s">
        <v>27</v>
      </c>
      <c r="X5" s="4" t="s">
        <v>28</v>
      </c>
      <c r="Y5" s="43"/>
      <c r="Z5" s="6"/>
    </row>
    <row r="6" spans="1:26">
      <c r="A6" s="7">
        <v>29</v>
      </c>
      <c r="B6" s="8">
        <v>44760</v>
      </c>
      <c r="C6" s="9">
        <v>4</v>
      </c>
      <c r="D6" s="9">
        <v>0</v>
      </c>
      <c r="E6" s="9">
        <v>15</v>
      </c>
      <c r="F6" s="9">
        <v>23</v>
      </c>
      <c r="G6" s="9">
        <v>118</v>
      </c>
      <c r="H6" s="9">
        <v>0</v>
      </c>
      <c r="I6" s="9">
        <v>5</v>
      </c>
      <c r="J6" s="9">
        <v>4</v>
      </c>
      <c r="K6" s="9">
        <v>9</v>
      </c>
      <c r="L6" s="9">
        <v>10</v>
      </c>
      <c r="M6" s="9">
        <v>5</v>
      </c>
      <c r="N6" s="9">
        <v>1</v>
      </c>
      <c r="O6" s="9">
        <v>3</v>
      </c>
      <c r="P6" s="9">
        <v>11</v>
      </c>
      <c r="Q6" s="9">
        <v>0</v>
      </c>
      <c r="R6" s="9">
        <v>31</v>
      </c>
      <c r="S6" s="9">
        <v>14</v>
      </c>
      <c r="T6" s="9">
        <v>0</v>
      </c>
      <c r="U6" s="9">
        <v>26</v>
      </c>
      <c r="V6" s="9">
        <v>10</v>
      </c>
      <c r="W6" s="9">
        <v>0</v>
      </c>
      <c r="X6" s="9">
        <v>16</v>
      </c>
      <c r="Y6" s="7">
        <f t="shared" ref="Y6:Y13" si="0">SUM(C6:X6)</f>
        <v>305</v>
      </c>
      <c r="Z6" s="12"/>
    </row>
    <row r="7" spans="1:26">
      <c r="A7" s="7">
        <v>29</v>
      </c>
      <c r="B7" s="8">
        <v>44761</v>
      </c>
      <c r="C7" s="9">
        <v>4</v>
      </c>
      <c r="D7" s="9">
        <v>0</v>
      </c>
      <c r="E7" s="9">
        <v>11</v>
      </c>
      <c r="F7" s="9">
        <v>23</v>
      </c>
      <c r="G7" s="9">
        <v>80</v>
      </c>
      <c r="H7" s="9">
        <v>0</v>
      </c>
      <c r="I7" s="9">
        <v>6</v>
      </c>
      <c r="J7" s="9">
        <v>3</v>
      </c>
      <c r="K7" s="9">
        <v>5</v>
      </c>
      <c r="L7" s="9">
        <v>3</v>
      </c>
      <c r="M7" s="9">
        <v>8</v>
      </c>
      <c r="N7" s="9">
        <v>0</v>
      </c>
      <c r="O7" s="9">
        <v>3</v>
      </c>
      <c r="P7" s="9">
        <v>11</v>
      </c>
      <c r="Q7" s="9">
        <v>0</v>
      </c>
      <c r="R7" s="9">
        <v>22</v>
      </c>
      <c r="S7" s="9">
        <v>9</v>
      </c>
      <c r="T7" s="9">
        <v>2</v>
      </c>
      <c r="U7" s="9">
        <v>20</v>
      </c>
      <c r="V7" s="9">
        <v>6</v>
      </c>
      <c r="W7" s="9">
        <v>0</v>
      </c>
      <c r="X7" s="9">
        <v>22</v>
      </c>
      <c r="Y7" s="7">
        <f t="shared" si="0"/>
        <v>238</v>
      </c>
      <c r="Z7" s="12"/>
    </row>
    <row r="8" spans="1:26">
      <c r="A8" s="7">
        <v>29</v>
      </c>
      <c r="B8" s="8">
        <v>44762</v>
      </c>
      <c r="C8" s="9">
        <v>5</v>
      </c>
      <c r="D8" s="9">
        <v>0</v>
      </c>
      <c r="E8" s="9">
        <v>12</v>
      </c>
      <c r="F8" s="9">
        <v>23</v>
      </c>
      <c r="G8" s="9">
        <v>76</v>
      </c>
      <c r="H8" s="9">
        <v>0</v>
      </c>
      <c r="I8" s="9">
        <v>7</v>
      </c>
      <c r="J8" s="9">
        <v>2</v>
      </c>
      <c r="K8" s="9">
        <v>9</v>
      </c>
      <c r="L8" s="9">
        <v>4</v>
      </c>
      <c r="M8" s="9">
        <v>7</v>
      </c>
      <c r="N8" s="9">
        <v>2</v>
      </c>
      <c r="O8" s="9">
        <v>0</v>
      </c>
      <c r="P8" s="9">
        <v>10</v>
      </c>
      <c r="Q8" s="9">
        <v>3</v>
      </c>
      <c r="R8" s="9">
        <v>29</v>
      </c>
      <c r="S8" s="9">
        <v>13</v>
      </c>
      <c r="T8" s="9">
        <v>0</v>
      </c>
      <c r="U8" s="9">
        <v>23</v>
      </c>
      <c r="V8" s="9">
        <v>9</v>
      </c>
      <c r="W8" s="9">
        <v>0</v>
      </c>
      <c r="X8" s="9">
        <v>19</v>
      </c>
      <c r="Y8" s="7">
        <f t="shared" si="0"/>
        <v>253</v>
      </c>
      <c r="Z8" s="12"/>
    </row>
    <row r="9" spans="1:26">
      <c r="A9" s="7">
        <v>29</v>
      </c>
      <c r="B9" s="8">
        <v>44763</v>
      </c>
      <c r="C9" s="9">
        <v>6</v>
      </c>
      <c r="D9" s="9">
        <v>0</v>
      </c>
      <c r="E9" s="9">
        <v>19</v>
      </c>
      <c r="F9" s="9">
        <v>38</v>
      </c>
      <c r="G9" s="9">
        <v>95</v>
      </c>
      <c r="H9" s="9">
        <v>0</v>
      </c>
      <c r="I9" s="9">
        <v>11</v>
      </c>
      <c r="J9" s="9">
        <v>0</v>
      </c>
      <c r="K9" s="9">
        <v>7</v>
      </c>
      <c r="L9" s="9">
        <v>15</v>
      </c>
      <c r="M9" s="9">
        <v>5</v>
      </c>
      <c r="N9" s="9">
        <v>1</v>
      </c>
      <c r="O9" s="9">
        <v>3</v>
      </c>
      <c r="P9" s="9">
        <v>9</v>
      </c>
      <c r="Q9" s="9">
        <v>0</v>
      </c>
      <c r="R9" s="9">
        <v>24</v>
      </c>
      <c r="S9" s="9">
        <v>17</v>
      </c>
      <c r="T9" s="9">
        <v>3</v>
      </c>
      <c r="U9" s="9">
        <v>21</v>
      </c>
      <c r="V9" s="9">
        <v>13</v>
      </c>
      <c r="W9" s="9">
        <v>0</v>
      </c>
      <c r="X9" s="9">
        <v>16</v>
      </c>
      <c r="Y9" s="7">
        <f t="shared" si="0"/>
        <v>303</v>
      </c>
      <c r="Z9" s="12"/>
    </row>
    <row r="10" spans="1:26">
      <c r="A10" s="7">
        <v>29</v>
      </c>
      <c r="B10" s="8">
        <v>44764</v>
      </c>
      <c r="C10" s="9">
        <v>2</v>
      </c>
      <c r="D10" s="9">
        <v>0</v>
      </c>
      <c r="E10" s="9">
        <v>12</v>
      </c>
      <c r="F10" s="9">
        <v>23</v>
      </c>
      <c r="G10" s="9">
        <v>87</v>
      </c>
      <c r="H10" s="9">
        <v>0</v>
      </c>
      <c r="I10" s="9">
        <v>13</v>
      </c>
      <c r="J10" s="9">
        <v>0</v>
      </c>
      <c r="K10" s="9">
        <v>9</v>
      </c>
      <c r="L10" s="9">
        <v>8</v>
      </c>
      <c r="M10" s="9">
        <v>5</v>
      </c>
      <c r="N10" s="9">
        <v>0</v>
      </c>
      <c r="O10" s="9">
        <v>0</v>
      </c>
      <c r="P10" s="9">
        <v>6</v>
      </c>
      <c r="Q10" s="9">
        <v>0</v>
      </c>
      <c r="R10" s="9">
        <v>21</v>
      </c>
      <c r="S10" s="9">
        <v>5</v>
      </c>
      <c r="T10" s="9">
        <v>2</v>
      </c>
      <c r="U10" s="9">
        <v>21</v>
      </c>
      <c r="V10" s="9">
        <v>14</v>
      </c>
      <c r="W10" s="9">
        <v>0</v>
      </c>
      <c r="X10" s="9">
        <v>12</v>
      </c>
      <c r="Y10" s="7">
        <f t="shared" si="0"/>
        <v>240</v>
      </c>
      <c r="Z10" s="12"/>
    </row>
    <row r="11" spans="1:26">
      <c r="A11" s="7">
        <v>29</v>
      </c>
      <c r="B11" s="8">
        <v>44765</v>
      </c>
      <c r="C11" s="9">
        <v>0</v>
      </c>
      <c r="D11" s="9">
        <v>0</v>
      </c>
      <c r="E11" s="9">
        <v>0</v>
      </c>
      <c r="F11" s="9">
        <v>25</v>
      </c>
      <c r="G11" s="9">
        <v>114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7">
        <f t="shared" si="0"/>
        <v>139</v>
      </c>
      <c r="Z11" s="12"/>
    </row>
    <row r="12" spans="1:26">
      <c r="A12" s="7">
        <v>29</v>
      </c>
      <c r="B12" s="8">
        <v>44766</v>
      </c>
      <c r="C12" s="9">
        <v>0</v>
      </c>
      <c r="D12" s="9">
        <v>0</v>
      </c>
      <c r="E12" s="9">
        <v>0</v>
      </c>
      <c r="F12" s="9">
        <v>29</v>
      </c>
      <c r="G12" s="9">
        <v>116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7">
        <f t="shared" si="0"/>
        <v>145</v>
      </c>
      <c r="Z12" s="12"/>
    </row>
    <row r="13" spans="1:26">
      <c r="A13" s="30" t="s">
        <v>29</v>
      </c>
      <c r="B13" s="31"/>
      <c r="C13" s="10">
        <f t="shared" ref="C13:X13" si="1">SUM(C6+C7+C8+C9+C10+C11+C12)</f>
        <v>21</v>
      </c>
      <c r="D13" s="10">
        <f t="shared" si="1"/>
        <v>0</v>
      </c>
      <c r="E13" s="10">
        <f t="shared" si="1"/>
        <v>69</v>
      </c>
      <c r="F13" s="10">
        <f t="shared" si="1"/>
        <v>184</v>
      </c>
      <c r="G13" s="10">
        <f t="shared" si="1"/>
        <v>686</v>
      </c>
      <c r="H13" s="10">
        <f t="shared" si="1"/>
        <v>0</v>
      </c>
      <c r="I13" s="10">
        <f t="shared" si="1"/>
        <v>42</v>
      </c>
      <c r="J13" s="10">
        <f t="shared" si="1"/>
        <v>9</v>
      </c>
      <c r="K13" s="10">
        <f t="shared" si="1"/>
        <v>39</v>
      </c>
      <c r="L13" s="10">
        <f t="shared" si="1"/>
        <v>40</v>
      </c>
      <c r="M13" s="10">
        <f t="shared" si="1"/>
        <v>30</v>
      </c>
      <c r="N13" s="10">
        <f t="shared" si="1"/>
        <v>4</v>
      </c>
      <c r="O13" s="10">
        <f t="shared" si="1"/>
        <v>9</v>
      </c>
      <c r="P13" s="10">
        <f t="shared" si="1"/>
        <v>47</v>
      </c>
      <c r="Q13" s="10">
        <f t="shared" si="1"/>
        <v>3</v>
      </c>
      <c r="R13" s="10">
        <f t="shared" si="1"/>
        <v>127</v>
      </c>
      <c r="S13" s="10">
        <f t="shared" si="1"/>
        <v>58</v>
      </c>
      <c r="T13" s="10">
        <f t="shared" si="1"/>
        <v>7</v>
      </c>
      <c r="U13" s="10">
        <f t="shared" si="1"/>
        <v>111</v>
      </c>
      <c r="V13" s="10">
        <f t="shared" si="1"/>
        <v>52</v>
      </c>
      <c r="W13" s="10">
        <f t="shared" si="1"/>
        <v>0</v>
      </c>
      <c r="X13" s="10">
        <f t="shared" si="1"/>
        <v>85</v>
      </c>
      <c r="Y13" s="10">
        <f t="shared" si="0"/>
        <v>1623</v>
      </c>
      <c r="Z13" s="1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13:B13"/>
    <mergeCell ref="S4:T4"/>
    <mergeCell ref="V4:W4"/>
    <mergeCell ref="A1:Y1"/>
    <mergeCell ref="A2:Y2"/>
    <mergeCell ref="A3:Y3"/>
    <mergeCell ref="A4:A5"/>
    <mergeCell ref="B4:B5"/>
    <mergeCell ref="C4:D4"/>
    <mergeCell ref="F4:H4"/>
    <mergeCell ref="Y4:Y5"/>
    <mergeCell ref="J4:K4"/>
    <mergeCell ref="M4:N4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7"/>
  <sheetViews>
    <sheetView workbookViewId="0">
      <pane xSplit="1" ySplit="2" topLeftCell="G3" activePane="bottomRight" state="frozen"/>
      <selection pane="topRight" activeCell="B1" sqref="B1"/>
      <selection pane="bottomLeft" activeCell="A6" sqref="A6"/>
      <selection pane="bottomRight" activeCell="L17" sqref="L17"/>
    </sheetView>
  </sheetViews>
  <sheetFormatPr baseColWidth="10" defaultColWidth="14.42578125" defaultRowHeight="15" customHeight="1"/>
  <cols>
    <col min="1" max="25" width="10.7109375" customWidth="1"/>
  </cols>
  <sheetData>
    <row r="1" spans="1:25" ht="15.75" thickBot="1">
      <c r="A1" s="37" t="s">
        <v>3</v>
      </c>
      <c r="B1" s="39" t="s">
        <v>4</v>
      </c>
      <c r="C1" s="32">
        <v>2.1</v>
      </c>
      <c r="D1" s="33"/>
      <c r="E1" s="2">
        <v>2.2000000000000002</v>
      </c>
      <c r="F1" s="16"/>
      <c r="G1" s="16"/>
      <c r="H1" s="16"/>
      <c r="I1" s="16"/>
      <c r="J1" s="16"/>
      <c r="K1" s="16"/>
      <c r="L1" s="44">
        <v>2.2999999999999998</v>
      </c>
      <c r="M1" s="46"/>
      <c r="N1" s="2">
        <v>2.4</v>
      </c>
      <c r="O1" s="2">
        <v>2.8</v>
      </c>
      <c r="P1" s="2"/>
      <c r="Q1" s="19"/>
      <c r="R1" s="19"/>
      <c r="S1" s="19"/>
      <c r="T1" s="19">
        <v>2.9</v>
      </c>
      <c r="U1" s="44" t="s">
        <v>5</v>
      </c>
      <c r="V1" s="45"/>
      <c r="W1" s="19">
        <v>2.11</v>
      </c>
      <c r="X1" s="42" t="s">
        <v>6</v>
      </c>
      <c r="Y1" s="1"/>
    </row>
    <row r="2" spans="1:25" ht="128.25" thickBot="1">
      <c r="A2" s="38"/>
      <c r="B2" s="40"/>
      <c r="C2" s="3" t="s">
        <v>7</v>
      </c>
      <c r="D2" s="4" t="s">
        <v>8</v>
      </c>
      <c r="E2" s="4" t="s">
        <v>9</v>
      </c>
      <c r="F2" s="4" t="s">
        <v>16</v>
      </c>
      <c r="G2" s="3" t="s">
        <v>17</v>
      </c>
      <c r="H2" s="4" t="s">
        <v>18</v>
      </c>
      <c r="I2" s="4" t="s">
        <v>20</v>
      </c>
      <c r="J2" s="17" t="s">
        <v>14</v>
      </c>
      <c r="K2" s="18" t="s">
        <v>15</v>
      </c>
      <c r="L2" s="3" t="s">
        <v>10</v>
      </c>
      <c r="M2" s="3" t="s">
        <v>11</v>
      </c>
      <c r="N2" s="4" t="s">
        <v>13</v>
      </c>
      <c r="O2" s="4" t="s">
        <v>19</v>
      </c>
      <c r="P2" s="4" t="s">
        <v>21</v>
      </c>
      <c r="Q2" s="3" t="s">
        <v>26</v>
      </c>
      <c r="R2" s="4" t="s">
        <v>27</v>
      </c>
      <c r="S2" s="4" t="s">
        <v>28</v>
      </c>
      <c r="T2" s="4" t="s">
        <v>22</v>
      </c>
      <c r="U2" s="3" t="s">
        <v>23</v>
      </c>
      <c r="V2" s="4" t="s">
        <v>24</v>
      </c>
      <c r="W2" s="4" t="s">
        <v>25</v>
      </c>
      <c r="X2" s="43"/>
      <c r="Y2" s="6"/>
    </row>
    <row r="3" spans="1:25">
      <c r="A3" s="7">
        <v>30</v>
      </c>
      <c r="B3" s="8">
        <v>44767</v>
      </c>
      <c r="C3" s="9">
        <v>5</v>
      </c>
      <c r="D3" s="9">
        <v>0</v>
      </c>
      <c r="E3" s="9">
        <v>15</v>
      </c>
      <c r="F3" s="9">
        <v>7</v>
      </c>
      <c r="G3" s="9">
        <v>5</v>
      </c>
      <c r="H3" s="9">
        <v>0</v>
      </c>
      <c r="I3" s="9">
        <v>3</v>
      </c>
      <c r="J3" s="9">
        <v>0</v>
      </c>
      <c r="K3" s="9">
        <v>9</v>
      </c>
      <c r="L3" s="9">
        <v>28</v>
      </c>
      <c r="M3" s="9">
        <v>110</v>
      </c>
      <c r="N3" s="9">
        <v>9</v>
      </c>
      <c r="O3" s="9">
        <v>4</v>
      </c>
      <c r="P3" s="9">
        <v>0</v>
      </c>
      <c r="Q3" s="9">
        <v>13</v>
      </c>
      <c r="R3" s="9">
        <v>0</v>
      </c>
      <c r="S3" s="9">
        <v>26</v>
      </c>
      <c r="T3" s="9">
        <v>24</v>
      </c>
      <c r="U3" s="9">
        <v>13</v>
      </c>
      <c r="V3" s="9">
        <v>2</v>
      </c>
      <c r="W3" s="9">
        <v>23</v>
      </c>
      <c r="X3" s="7">
        <f t="shared" ref="X3:X10" si="0">SUM(C3:W3)</f>
        <v>296</v>
      </c>
      <c r="Y3" s="12"/>
    </row>
    <row r="4" spans="1:25">
      <c r="A4" s="7">
        <v>30</v>
      </c>
      <c r="B4" s="8">
        <v>44768</v>
      </c>
      <c r="C4" s="9">
        <v>4</v>
      </c>
      <c r="D4" s="9">
        <v>0</v>
      </c>
      <c r="E4" s="9">
        <v>20</v>
      </c>
      <c r="F4" s="9">
        <v>7</v>
      </c>
      <c r="G4" s="9">
        <v>6</v>
      </c>
      <c r="H4" s="9">
        <v>0</v>
      </c>
      <c r="I4" s="9">
        <v>6</v>
      </c>
      <c r="J4" s="9">
        <v>0</v>
      </c>
      <c r="K4" s="9">
        <v>9</v>
      </c>
      <c r="L4" s="9">
        <v>30</v>
      </c>
      <c r="M4" s="9">
        <v>90</v>
      </c>
      <c r="N4" s="9">
        <v>5</v>
      </c>
      <c r="O4" s="9">
        <v>7</v>
      </c>
      <c r="P4" s="9">
        <v>0</v>
      </c>
      <c r="Q4" s="9">
        <v>13</v>
      </c>
      <c r="R4" s="9">
        <v>0</v>
      </c>
      <c r="S4" s="9">
        <v>17</v>
      </c>
      <c r="T4" s="9">
        <v>21</v>
      </c>
      <c r="U4" s="9">
        <v>13</v>
      </c>
      <c r="V4" s="9">
        <v>2</v>
      </c>
      <c r="W4" s="9">
        <v>21</v>
      </c>
      <c r="X4" s="7">
        <f t="shared" si="0"/>
        <v>271</v>
      </c>
      <c r="Y4" s="12"/>
    </row>
    <row r="5" spans="1:25">
      <c r="A5" s="7">
        <v>30</v>
      </c>
      <c r="B5" s="8">
        <v>44769</v>
      </c>
      <c r="C5" s="9">
        <v>0</v>
      </c>
      <c r="D5" s="9">
        <v>1</v>
      </c>
      <c r="E5" s="9">
        <v>15</v>
      </c>
      <c r="F5" s="9">
        <v>6</v>
      </c>
      <c r="G5" s="9">
        <v>2</v>
      </c>
      <c r="H5" s="9">
        <v>0</v>
      </c>
      <c r="I5" s="9">
        <v>6</v>
      </c>
      <c r="J5" s="9">
        <v>2</v>
      </c>
      <c r="K5" s="9">
        <v>7</v>
      </c>
      <c r="L5" s="9">
        <v>19</v>
      </c>
      <c r="M5" s="9">
        <v>57</v>
      </c>
      <c r="N5" s="9">
        <v>9</v>
      </c>
      <c r="O5" s="9">
        <v>2</v>
      </c>
      <c r="P5" s="9">
        <v>0</v>
      </c>
      <c r="Q5" s="9">
        <v>9</v>
      </c>
      <c r="R5" s="9">
        <v>0</v>
      </c>
      <c r="S5" s="9">
        <v>16</v>
      </c>
      <c r="T5" s="9">
        <v>20</v>
      </c>
      <c r="U5" s="9">
        <v>20</v>
      </c>
      <c r="V5" s="9">
        <v>1</v>
      </c>
      <c r="W5" s="9">
        <v>17</v>
      </c>
      <c r="X5" s="7">
        <f t="shared" si="0"/>
        <v>209</v>
      </c>
      <c r="Y5" s="12"/>
    </row>
    <row r="6" spans="1:25">
      <c r="A6" s="7">
        <v>30</v>
      </c>
      <c r="B6" s="8">
        <v>44770</v>
      </c>
      <c r="C6" s="9">
        <v>1</v>
      </c>
      <c r="D6" s="9">
        <v>0</v>
      </c>
      <c r="E6" s="9">
        <v>17</v>
      </c>
      <c r="F6" s="9">
        <v>5</v>
      </c>
      <c r="G6" s="9">
        <v>3</v>
      </c>
      <c r="H6" s="9">
        <v>0</v>
      </c>
      <c r="I6" s="9">
        <v>7</v>
      </c>
      <c r="J6" s="9">
        <v>4</v>
      </c>
      <c r="K6" s="9">
        <v>7</v>
      </c>
      <c r="L6" s="9">
        <v>25</v>
      </c>
      <c r="M6" s="9">
        <v>77</v>
      </c>
      <c r="N6" s="9">
        <v>6</v>
      </c>
      <c r="O6" s="9">
        <v>12</v>
      </c>
      <c r="P6" s="9">
        <v>0</v>
      </c>
      <c r="Q6" s="9">
        <v>7</v>
      </c>
      <c r="R6" s="9">
        <v>0</v>
      </c>
      <c r="S6" s="9">
        <v>10</v>
      </c>
      <c r="T6" s="9">
        <v>19</v>
      </c>
      <c r="U6" s="9">
        <v>11</v>
      </c>
      <c r="V6" s="9">
        <v>2</v>
      </c>
      <c r="W6" s="9">
        <v>20</v>
      </c>
      <c r="X6" s="7">
        <f t="shared" si="0"/>
        <v>233</v>
      </c>
      <c r="Y6" s="12"/>
    </row>
    <row r="7" spans="1:25">
      <c r="A7" s="7">
        <v>30</v>
      </c>
      <c r="B7" s="8">
        <v>44771</v>
      </c>
      <c r="C7" s="9">
        <v>3</v>
      </c>
      <c r="D7" s="9">
        <v>0</v>
      </c>
      <c r="E7" s="9">
        <v>15</v>
      </c>
      <c r="F7" s="9">
        <v>4</v>
      </c>
      <c r="G7" s="9">
        <v>4</v>
      </c>
      <c r="H7" s="9">
        <v>1</v>
      </c>
      <c r="I7" s="9">
        <v>5</v>
      </c>
      <c r="J7" s="9">
        <v>1</v>
      </c>
      <c r="K7" s="9">
        <v>5</v>
      </c>
      <c r="L7" s="9">
        <v>24</v>
      </c>
      <c r="M7" s="9">
        <v>71</v>
      </c>
      <c r="N7" s="9">
        <v>3</v>
      </c>
      <c r="O7" s="9">
        <v>1</v>
      </c>
      <c r="P7" s="9">
        <v>0</v>
      </c>
      <c r="Q7" s="9">
        <v>5</v>
      </c>
      <c r="R7" s="9">
        <v>0</v>
      </c>
      <c r="S7" s="9">
        <v>7</v>
      </c>
      <c r="T7" s="9">
        <v>20</v>
      </c>
      <c r="U7" s="9">
        <v>16</v>
      </c>
      <c r="V7" s="9">
        <v>2</v>
      </c>
      <c r="W7" s="9">
        <v>21</v>
      </c>
      <c r="X7" s="7">
        <f t="shared" si="0"/>
        <v>208</v>
      </c>
      <c r="Y7" s="12"/>
    </row>
    <row r="8" spans="1:25">
      <c r="A8" s="7">
        <v>30</v>
      </c>
      <c r="B8" s="8">
        <v>44772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24</v>
      </c>
      <c r="M8" s="9">
        <v>95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7">
        <f t="shared" si="0"/>
        <v>119</v>
      </c>
      <c r="Y8" s="12"/>
    </row>
    <row r="9" spans="1:25">
      <c r="A9" s="7">
        <v>30</v>
      </c>
      <c r="B9" s="8">
        <v>44773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24</v>
      </c>
      <c r="M9" s="9">
        <v>133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7">
        <f t="shared" si="0"/>
        <v>157</v>
      </c>
      <c r="Y9" s="12"/>
    </row>
    <row r="10" spans="1:25">
      <c r="A10" s="30" t="s">
        <v>29</v>
      </c>
      <c r="B10" s="31"/>
      <c r="C10" s="10">
        <f t="shared" ref="C10:W10" si="1">SUM(C3+C4+C5+C6+C7+C8+C9)</f>
        <v>13</v>
      </c>
      <c r="D10" s="10">
        <f t="shared" si="1"/>
        <v>1</v>
      </c>
      <c r="E10" s="10">
        <f t="shared" si="1"/>
        <v>82</v>
      </c>
      <c r="F10" s="10">
        <f t="shared" ref="F10:K10" si="2">SUM(F3+F4+F5+F6+F7+F8+F9)</f>
        <v>29</v>
      </c>
      <c r="G10" s="10">
        <f t="shared" si="2"/>
        <v>20</v>
      </c>
      <c r="H10" s="10">
        <f t="shared" si="2"/>
        <v>1</v>
      </c>
      <c r="I10" s="10">
        <f t="shared" si="2"/>
        <v>27</v>
      </c>
      <c r="J10" s="10">
        <f t="shared" si="2"/>
        <v>7</v>
      </c>
      <c r="K10" s="10">
        <f t="shared" si="2"/>
        <v>37</v>
      </c>
      <c r="L10" s="10">
        <f t="shared" si="1"/>
        <v>174</v>
      </c>
      <c r="M10" s="10">
        <f t="shared" si="1"/>
        <v>633</v>
      </c>
      <c r="N10" s="10">
        <f t="shared" si="1"/>
        <v>32</v>
      </c>
      <c r="O10" s="10">
        <f t="shared" si="1"/>
        <v>26</v>
      </c>
      <c r="P10" s="10">
        <f t="shared" si="1"/>
        <v>0</v>
      </c>
      <c r="Q10" s="10">
        <f>SUM(Q3+Q4+Q5+Q6+Q7+Q8+Q9)</f>
        <v>47</v>
      </c>
      <c r="R10" s="10">
        <f>SUM(R3+R4+R5+R6+R7+R8+R9)</f>
        <v>0</v>
      </c>
      <c r="S10" s="10">
        <f>SUM(S3+S4+S5+S6+S7+S8+S9)</f>
        <v>76</v>
      </c>
      <c r="T10" s="10">
        <f t="shared" si="1"/>
        <v>104</v>
      </c>
      <c r="U10" s="10">
        <f t="shared" si="1"/>
        <v>73</v>
      </c>
      <c r="V10" s="10">
        <f t="shared" si="1"/>
        <v>9</v>
      </c>
      <c r="W10" s="10">
        <f t="shared" si="1"/>
        <v>102</v>
      </c>
      <c r="X10" s="10">
        <f t="shared" si="0"/>
        <v>1493</v>
      </c>
      <c r="Y10" s="13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7">
    <mergeCell ref="X1:X2"/>
    <mergeCell ref="A10:B10"/>
    <mergeCell ref="U1:V1"/>
    <mergeCell ref="A1:A2"/>
    <mergeCell ref="B1:B2"/>
    <mergeCell ref="C1:D1"/>
    <mergeCell ref="L1:M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997"/>
  <sheetViews>
    <sheetView workbookViewId="0">
      <pane xSplit="2" ySplit="2" topLeftCell="C21" activePane="bottomRight" state="frozen"/>
      <selection pane="topRight" activeCell="C1" sqref="C1"/>
      <selection pane="bottomLeft" activeCell="A6" sqref="A6"/>
      <selection pane="bottomRight" activeCell="P34" activeCellId="2" sqref="C34:O34 Q34:W34 P34"/>
    </sheetView>
  </sheetViews>
  <sheetFormatPr baseColWidth="10" defaultColWidth="14.42578125" defaultRowHeight="15" customHeight="1"/>
  <cols>
    <col min="1" max="1" width="10.140625" customWidth="1"/>
    <col min="2" max="25" width="10.7109375" customWidth="1"/>
  </cols>
  <sheetData>
    <row r="1" spans="1:25" ht="15.75" thickBot="1">
      <c r="A1" s="37" t="s">
        <v>3</v>
      </c>
      <c r="B1" s="39" t="s">
        <v>4</v>
      </c>
      <c r="C1" s="32">
        <v>2.1</v>
      </c>
      <c r="D1" s="33"/>
      <c r="E1" s="2">
        <v>2.2000000000000002</v>
      </c>
      <c r="F1" s="32">
        <v>2.2999999999999998</v>
      </c>
      <c r="G1" s="41"/>
      <c r="H1" s="2">
        <v>2.4</v>
      </c>
      <c r="I1" s="32">
        <v>2.5</v>
      </c>
      <c r="J1" s="33"/>
      <c r="K1" s="2">
        <v>2.6</v>
      </c>
      <c r="L1" s="32">
        <v>2.7</v>
      </c>
      <c r="M1" s="33"/>
      <c r="N1" s="2">
        <v>2.8</v>
      </c>
      <c r="O1" s="2"/>
      <c r="P1" s="2"/>
      <c r="Q1" s="2">
        <v>2.9</v>
      </c>
      <c r="R1" s="32" t="s">
        <v>5</v>
      </c>
      <c r="S1" s="33"/>
      <c r="T1" s="2">
        <v>2.11</v>
      </c>
      <c r="U1" s="32">
        <v>2.12</v>
      </c>
      <c r="V1" s="33"/>
      <c r="W1" s="2"/>
      <c r="X1" s="42" t="s">
        <v>6</v>
      </c>
      <c r="Y1" s="1"/>
    </row>
    <row r="2" spans="1:25" ht="128.25" thickBot="1">
      <c r="A2" s="38"/>
      <c r="B2" s="40"/>
      <c r="C2" s="3" t="s">
        <v>7</v>
      </c>
      <c r="D2" s="4" t="s">
        <v>8</v>
      </c>
      <c r="E2" s="4" t="s">
        <v>9</v>
      </c>
      <c r="F2" s="3" t="s">
        <v>10</v>
      </c>
      <c r="G2" s="3" t="s">
        <v>11</v>
      </c>
      <c r="H2" s="4" t="s">
        <v>13</v>
      </c>
      <c r="I2" s="3" t="s">
        <v>14</v>
      </c>
      <c r="J2" s="4" t="s">
        <v>15</v>
      </c>
      <c r="K2" s="4" t="s">
        <v>16</v>
      </c>
      <c r="L2" s="3" t="s">
        <v>17</v>
      </c>
      <c r="M2" s="4" t="s">
        <v>18</v>
      </c>
      <c r="N2" s="4" t="s">
        <v>19</v>
      </c>
      <c r="O2" s="4" t="s">
        <v>20</v>
      </c>
      <c r="P2" s="4" t="s">
        <v>21</v>
      </c>
      <c r="Q2" s="4" t="s">
        <v>22</v>
      </c>
      <c r="R2" s="3" t="s">
        <v>23</v>
      </c>
      <c r="S2" s="4" t="s">
        <v>24</v>
      </c>
      <c r="T2" s="4" t="s">
        <v>25</v>
      </c>
      <c r="U2" s="3" t="s">
        <v>26</v>
      </c>
      <c r="V2" s="4" t="s">
        <v>27</v>
      </c>
      <c r="W2" s="4" t="s">
        <v>28</v>
      </c>
      <c r="X2" s="43"/>
      <c r="Y2" s="6"/>
    </row>
    <row r="3" spans="1:25">
      <c r="A3" s="7">
        <v>26</v>
      </c>
      <c r="B3" s="8">
        <v>44743</v>
      </c>
      <c r="C3" s="9">
        <v>4</v>
      </c>
      <c r="D3" s="9">
        <v>1</v>
      </c>
      <c r="E3" s="9">
        <v>11</v>
      </c>
      <c r="F3" s="9">
        <v>29</v>
      </c>
      <c r="G3" s="9">
        <v>82</v>
      </c>
      <c r="H3" s="9">
        <v>12</v>
      </c>
      <c r="I3" s="9">
        <v>1</v>
      </c>
      <c r="J3" s="9">
        <v>4</v>
      </c>
      <c r="K3" s="9">
        <v>2</v>
      </c>
      <c r="L3" s="9">
        <v>7</v>
      </c>
      <c r="M3" s="9">
        <v>1</v>
      </c>
      <c r="N3" s="9">
        <v>0</v>
      </c>
      <c r="O3" s="9">
        <v>14</v>
      </c>
      <c r="P3" s="9">
        <v>0</v>
      </c>
      <c r="Q3" s="9">
        <v>20</v>
      </c>
      <c r="R3" s="9">
        <v>9</v>
      </c>
      <c r="S3" s="9">
        <v>3</v>
      </c>
      <c r="T3" s="9">
        <v>29</v>
      </c>
      <c r="U3" s="9">
        <v>11</v>
      </c>
      <c r="V3" s="9">
        <v>0</v>
      </c>
      <c r="W3" s="9">
        <v>20</v>
      </c>
      <c r="X3" s="7">
        <f>SUM(C3:W3)</f>
        <v>260</v>
      </c>
      <c r="Y3" s="12"/>
    </row>
    <row r="4" spans="1:25">
      <c r="A4" s="7">
        <v>26</v>
      </c>
      <c r="B4" s="8">
        <v>44744</v>
      </c>
      <c r="C4" s="9">
        <v>0</v>
      </c>
      <c r="D4" s="9">
        <v>0</v>
      </c>
      <c r="E4" s="9">
        <v>0</v>
      </c>
      <c r="F4" s="9">
        <v>22</v>
      </c>
      <c r="G4" s="9">
        <v>119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f t="shared" ref="X4:X34" si="0">SUM(C4:W4)</f>
        <v>141</v>
      </c>
      <c r="Y4" s="12"/>
    </row>
    <row r="5" spans="1:25">
      <c r="A5" s="7">
        <v>26</v>
      </c>
      <c r="B5" s="8">
        <v>44745</v>
      </c>
      <c r="C5" s="9">
        <v>0</v>
      </c>
      <c r="D5" s="9">
        <v>0</v>
      </c>
      <c r="E5" s="9">
        <v>0</v>
      </c>
      <c r="F5" s="9">
        <v>24</v>
      </c>
      <c r="G5" s="9">
        <v>131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f t="shared" si="0"/>
        <v>155</v>
      </c>
      <c r="Y5" s="12"/>
    </row>
    <row r="6" spans="1:25">
      <c r="A6" s="7">
        <v>27</v>
      </c>
      <c r="B6" s="8">
        <v>44746</v>
      </c>
      <c r="C6" s="9">
        <v>4</v>
      </c>
      <c r="D6" s="9">
        <v>1</v>
      </c>
      <c r="E6" s="9">
        <v>10</v>
      </c>
      <c r="F6" s="9">
        <v>24</v>
      </c>
      <c r="G6" s="9">
        <v>88</v>
      </c>
      <c r="H6" s="9">
        <v>9</v>
      </c>
      <c r="I6" s="9">
        <v>1</v>
      </c>
      <c r="J6" s="9">
        <v>5</v>
      </c>
      <c r="K6" s="9">
        <v>7</v>
      </c>
      <c r="L6" s="9">
        <v>5</v>
      </c>
      <c r="M6" s="9">
        <v>1</v>
      </c>
      <c r="N6" s="9">
        <v>0</v>
      </c>
      <c r="O6" s="9">
        <v>6</v>
      </c>
      <c r="P6" s="9">
        <v>0</v>
      </c>
      <c r="Q6" s="9">
        <v>15</v>
      </c>
      <c r="R6" s="9">
        <v>5</v>
      </c>
      <c r="S6" s="9">
        <v>6</v>
      </c>
      <c r="T6" s="9">
        <v>18</v>
      </c>
      <c r="U6" s="9">
        <v>5</v>
      </c>
      <c r="V6" s="9">
        <v>0</v>
      </c>
      <c r="W6" s="9">
        <v>16</v>
      </c>
      <c r="X6" s="9">
        <f t="shared" si="0"/>
        <v>226</v>
      </c>
      <c r="Y6" s="12"/>
    </row>
    <row r="7" spans="1:25">
      <c r="A7" s="7">
        <v>27</v>
      </c>
      <c r="B7" s="8">
        <v>44747</v>
      </c>
      <c r="C7" s="9">
        <v>5</v>
      </c>
      <c r="D7" s="9">
        <v>1</v>
      </c>
      <c r="E7" s="9">
        <v>9</v>
      </c>
      <c r="F7" s="9">
        <v>28</v>
      </c>
      <c r="G7" s="9">
        <v>73</v>
      </c>
      <c r="H7" s="9">
        <v>7</v>
      </c>
      <c r="I7" s="9">
        <v>0</v>
      </c>
      <c r="J7" s="9">
        <v>10</v>
      </c>
      <c r="K7" s="9">
        <v>7</v>
      </c>
      <c r="L7" s="9">
        <v>7</v>
      </c>
      <c r="M7" s="9">
        <v>0</v>
      </c>
      <c r="N7" s="9">
        <v>0</v>
      </c>
      <c r="O7" s="9">
        <v>11</v>
      </c>
      <c r="P7" s="9">
        <v>0</v>
      </c>
      <c r="Q7" s="9">
        <v>24</v>
      </c>
      <c r="R7" s="9">
        <v>14</v>
      </c>
      <c r="S7" s="9">
        <v>7</v>
      </c>
      <c r="T7" s="9">
        <v>18</v>
      </c>
      <c r="U7" s="9">
        <v>15</v>
      </c>
      <c r="V7" s="9">
        <v>0</v>
      </c>
      <c r="W7" s="9">
        <v>27</v>
      </c>
      <c r="X7" s="9">
        <f t="shared" si="0"/>
        <v>263</v>
      </c>
      <c r="Y7" s="12"/>
    </row>
    <row r="8" spans="1:25">
      <c r="A8" s="7">
        <v>27</v>
      </c>
      <c r="B8" s="8">
        <v>44748</v>
      </c>
      <c r="C8" s="9">
        <v>6</v>
      </c>
      <c r="D8" s="9">
        <v>0</v>
      </c>
      <c r="E8" s="9">
        <v>18</v>
      </c>
      <c r="F8" s="9">
        <v>26</v>
      </c>
      <c r="G8" s="9">
        <v>62</v>
      </c>
      <c r="H8" s="9">
        <v>3</v>
      </c>
      <c r="I8" s="9">
        <v>3</v>
      </c>
      <c r="J8" s="9">
        <v>10</v>
      </c>
      <c r="K8" s="9">
        <v>5</v>
      </c>
      <c r="L8" s="9">
        <v>5</v>
      </c>
      <c r="M8" s="9">
        <v>1</v>
      </c>
      <c r="N8" s="9">
        <v>1</v>
      </c>
      <c r="O8" s="9">
        <v>8</v>
      </c>
      <c r="P8" s="9">
        <v>0</v>
      </c>
      <c r="Q8" s="9">
        <v>25</v>
      </c>
      <c r="R8" s="9">
        <v>15</v>
      </c>
      <c r="S8" s="9">
        <v>4</v>
      </c>
      <c r="T8" s="9">
        <v>24</v>
      </c>
      <c r="U8" s="9">
        <v>7</v>
      </c>
      <c r="V8" s="9">
        <v>0</v>
      </c>
      <c r="W8" s="9">
        <v>27</v>
      </c>
      <c r="X8" s="9">
        <f t="shared" si="0"/>
        <v>250</v>
      </c>
      <c r="Y8" s="12"/>
    </row>
    <row r="9" spans="1:25">
      <c r="A9" s="7">
        <v>27</v>
      </c>
      <c r="B9" s="8">
        <v>44749</v>
      </c>
      <c r="C9" s="9">
        <v>3</v>
      </c>
      <c r="D9" s="9">
        <v>0</v>
      </c>
      <c r="E9" s="9">
        <v>14</v>
      </c>
      <c r="F9" s="9">
        <v>15</v>
      </c>
      <c r="G9" s="9">
        <v>88</v>
      </c>
      <c r="H9" s="9">
        <v>10</v>
      </c>
      <c r="I9" s="9">
        <v>0</v>
      </c>
      <c r="J9" s="9">
        <v>6</v>
      </c>
      <c r="K9" s="9">
        <v>4</v>
      </c>
      <c r="L9" s="9">
        <v>4</v>
      </c>
      <c r="M9" s="9">
        <v>1</v>
      </c>
      <c r="N9" s="9">
        <v>0</v>
      </c>
      <c r="O9" s="9">
        <v>10</v>
      </c>
      <c r="P9" s="9">
        <v>0</v>
      </c>
      <c r="Q9" s="9">
        <v>24</v>
      </c>
      <c r="R9" s="9">
        <v>8</v>
      </c>
      <c r="S9" s="9">
        <v>5</v>
      </c>
      <c r="T9" s="9">
        <v>33</v>
      </c>
      <c r="U9" s="9">
        <v>14</v>
      </c>
      <c r="V9" s="9">
        <v>0</v>
      </c>
      <c r="W9" s="9">
        <v>15</v>
      </c>
      <c r="X9" s="9">
        <f t="shared" si="0"/>
        <v>254</v>
      </c>
      <c r="Y9" s="12"/>
    </row>
    <row r="10" spans="1:25">
      <c r="A10" s="7">
        <v>27</v>
      </c>
      <c r="B10" s="8">
        <v>44750</v>
      </c>
      <c r="C10" s="9">
        <v>4</v>
      </c>
      <c r="D10" s="9">
        <v>1</v>
      </c>
      <c r="E10" s="9">
        <v>22</v>
      </c>
      <c r="F10" s="9">
        <v>31</v>
      </c>
      <c r="G10" s="9">
        <v>97</v>
      </c>
      <c r="H10" s="9">
        <v>9</v>
      </c>
      <c r="I10" s="9">
        <v>2</v>
      </c>
      <c r="J10" s="9">
        <v>9</v>
      </c>
      <c r="K10" s="9">
        <v>4</v>
      </c>
      <c r="L10" s="9">
        <v>5</v>
      </c>
      <c r="M10" s="9">
        <v>0</v>
      </c>
      <c r="N10" s="9">
        <v>7</v>
      </c>
      <c r="O10" s="9">
        <v>16</v>
      </c>
      <c r="P10" s="9">
        <v>0</v>
      </c>
      <c r="Q10" s="9">
        <v>22</v>
      </c>
      <c r="R10" s="9">
        <v>8</v>
      </c>
      <c r="S10" s="9">
        <v>4</v>
      </c>
      <c r="T10" s="9">
        <v>21</v>
      </c>
      <c r="U10" s="9">
        <v>6</v>
      </c>
      <c r="V10" s="9">
        <v>0</v>
      </c>
      <c r="W10" s="9">
        <v>8</v>
      </c>
      <c r="X10" s="9">
        <f t="shared" si="0"/>
        <v>276</v>
      </c>
      <c r="Y10" s="12"/>
    </row>
    <row r="11" spans="1:25">
      <c r="A11" s="7">
        <v>27</v>
      </c>
      <c r="B11" s="8">
        <v>44751</v>
      </c>
      <c r="C11" s="9">
        <v>0</v>
      </c>
      <c r="D11" s="9">
        <v>0</v>
      </c>
      <c r="E11" s="9">
        <v>0</v>
      </c>
      <c r="F11" s="9">
        <v>18</v>
      </c>
      <c r="G11" s="9">
        <v>77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f t="shared" si="0"/>
        <v>95</v>
      </c>
      <c r="Y11" s="12"/>
    </row>
    <row r="12" spans="1:25">
      <c r="A12" s="7">
        <v>27</v>
      </c>
      <c r="B12" s="8">
        <v>44752</v>
      </c>
      <c r="C12" s="9">
        <v>0</v>
      </c>
      <c r="D12" s="9">
        <v>0</v>
      </c>
      <c r="E12" s="9">
        <v>0</v>
      </c>
      <c r="F12" s="9">
        <v>31</v>
      </c>
      <c r="G12" s="9">
        <v>130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f t="shared" si="0"/>
        <v>161</v>
      </c>
      <c r="Y12" s="12"/>
    </row>
    <row r="13" spans="1:25">
      <c r="A13" s="7">
        <v>28</v>
      </c>
      <c r="B13" s="8">
        <v>44753</v>
      </c>
      <c r="C13" s="9">
        <v>10</v>
      </c>
      <c r="D13" s="9">
        <v>0</v>
      </c>
      <c r="E13" s="9">
        <v>13</v>
      </c>
      <c r="F13" s="9">
        <v>28</v>
      </c>
      <c r="G13" s="9">
        <v>106</v>
      </c>
      <c r="H13" s="9">
        <v>4</v>
      </c>
      <c r="I13" s="9">
        <v>2</v>
      </c>
      <c r="J13" s="9">
        <v>9</v>
      </c>
      <c r="K13" s="9">
        <v>14</v>
      </c>
      <c r="L13" s="9">
        <v>5</v>
      </c>
      <c r="M13" s="9">
        <v>0</v>
      </c>
      <c r="N13" s="9">
        <v>1</v>
      </c>
      <c r="O13" s="9">
        <v>8</v>
      </c>
      <c r="P13" s="9">
        <v>0</v>
      </c>
      <c r="Q13" s="9">
        <v>25</v>
      </c>
      <c r="R13" s="9">
        <v>6</v>
      </c>
      <c r="S13" s="9">
        <v>3</v>
      </c>
      <c r="T13" s="9">
        <v>24</v>
      </c>
      <c r="U13" s="9">
        <v>7</v>
      </c>
      <c r="V13" s="9">
        <v>0</v>
      </c>
      <c r="W13" s="9">
        <v>9</v>
      </c>
      <c r="X13" s="9">
        <f t="shared" si="0"/>
        <v>274</v>
      </c>
      <c r="Y13" s="12"/>
    </row>
    <row r="14" spans="1:25">
      <c r="A14" s="7">
        <v>28</v>
      </c>
      <c r="B14" s="8">
        <v>44754</v>
      </c>
      <c r="C14" s="9">
        <v>5</v>
      </c>
      <c r="D14" s="9">
        <v>1</v>
      </c>
      <c r="E14" s="9">
        <v>10</v>
      </c>
      <c r="F14" s="9">
        <v>18</v>
      </c>
      <c r="G14" s="9">
        <v>71</v>
      </c>
      <c r="H14" s="9">
        <v>8</v>
      </c>
      <c r="I14" s="9">
        <v>2</v>
      </c>
      <c r="J14" s="9">
        <v>5</v>
      </c>
      <c r="K14" s="9">
        <v>10</v>
      </c>
      <c r="L14" s="9">
        <v>8</v>
      </c>
      <c r="M14" s="9">
        <v>0</v>
      </c>
      <c r="N14" s="9">
        <v>0</v>
      </c>
      <c r="O14" s="9">
        <v>3</v>
      </c>
      <c r="P14" s="9">
        <v>0</v>
      </c>
      <c r="Q14" s="9">
        <v>23</v>
      </c>
      <c r="R14" s="9">
        <v>6</v>
      </c>
      <c r="S14" s="9">
        <v>3</v>
      </c>
      <c r="T14" s="9">
        <v>25</v>
      </c>
      <c r="U14" s="9">
        <v>8</v>
      </c>
      <c r="V14" s="9">
        <v>0</v>
      </c>
      <c r="W14" s="9">
        <v>11</v>
      </c>
      <c r="X14" s="9">
        <f t="shared" si="0"/>
        <v>217</v>
      </c>
      <c r="Y14" s="12"/>
    </row>
    <row r="15" spans="1:25">
      <c r="A15" s="7">
        <v>28</v>
      </c>
      <c r="B15" s="8">
        <v>44755</v>
      </c>
      <c r="C15" s="9">
        <v>5</v>
      </c>
      <c r="D15" s="9">
        <v>0</v>
      </c>
      <c r="E15" s="9">
        <v>11</v>
      </c>
      <c r="F15" s="9">
        <v>21</v>
      </c>
      <c r="G15" s="9">
        <v>69</v>
      </c>
      <c r="H15" s="9">
        <v>4</v>
      </c>
      <c r="I15" s="9">
        <v>1</v>
      </c>
      <c r="J15" s="9">
        <v>11</v>
      </c>
      <c r="K15" s="9">
        <v>11</v>
      </c>
      <c r="L15" s="9">
        <v>3</v>
      </c>
      <c r="M15" s="9">
        <v>1</v>
      </c>
      <c r="N15" s="9">
        <v>1</v>
      </c>
      <c r="O15" s="9">
        <v>3</v>
      </c>
      <c r="P15" s="9">
        <v>4</v>
      </c>
      <c r="Q15" s="9">
        <v>29</v>
      </c>
      <c r="R15" s="9">
        <v>10</v>
      </c>
      <c r="S15" s="9">
        <v>2</v>
      </c>
      <c r="T15" s="9">
        <v>25</v>
      </c>
      <c r="U15" s="9">
        <v>9</v>
      </c>
      <c r="V15" s="9">
        <v>0</v>
      </c>
      <c r="W15" s="9">
        <v>11</v>
      </c>
      <c r="X15" s="9">
        <f t="shared" si="0"/>
        <v>231</v>
      </c>
      <c r="Y15" s="12"/>
    </row>
    <row r="16" spans="1:25">
      <c r="A16" s="7">
        <v>28</v>
      </c>
      <c r="B16" s="8">
        <v>44756</v>
      </c>
      <c r="C16" s="9">
        <v>8</v>
      </c>
      <c r="D16" s="9">
        <v>0</v>
      </c>
      <c r="E16" s="9">
        <v>7</v>
      </c>
      <c r="F16" s="9">
        <v>26</v>
      </c>
      <c r="G16" s="9">
        <v>79</v>
      </c>
      <c r="H16" s="9">
        <v>7</v>
      </c>
      <c r="I16" s="9">
        <v>2</v>
      </c>
      <c r="J16" s="9">
        <v>3</v>
      </c>
      <c r="K16" s="9">
        <v>3</v>
      </c>
      <c r="L16" s="9">
        <v>1</v>
      </c>
      <c r="M16" s="9">
        <v>0</v>
      </c>
      <c r="N16" s="9">
        <v>1</v>
      </c>
      <c r="O16" s="9">
        <v>0</v>
      </c>
      <c r="P16" s="9">
        <v>0</v>
      </c>
      <c r="Q16" s="9">
        <v>24</v>
      </c>
      <c r="R16" s="9">
        <v>9</v>
      </c>
      <c r="S16" s="9">
        <v>0</v>
      </c>
      <c r="T16" s="9">
        <v>19</v>
      </c>
      <c r="U16" s="9">
        <v>10</v>
      </c>
      <c r="V16" s="9">
        <v>0</v>
      </c>
      <c r="W16" s="9">
        <v>13</v>
      </c>
      <c r="X16" s="9">
        <f t="shared" si="0"/>
        <v>212</v>
      </c>
      <c r="Y16" s="12"/>
    </row>
    <row r="17" spans="1:25">
      <c r="A17" s="7">
        <v>28</v>
      </c>
      <c r="B17" s="8">
        <v>44757</v>
      </c>
      <c r="C17" s="9">
        <v>2</v>
      </c>
      <c r="D17" s="9">
        <v>1</v>
      </c>
      <c r="E17" s="9">
        <v>10</v>
      </c>
      <c r="F17" s="9">
        <v>15</v>
      </c>
      <c r="G17" s="9">
        <v>89</v>
      </c>
      <c r="H17" s="9">
        <v>4</v>
      </c>
      <c r="I17" s="9">
        <v>0</v>
      </c>
      <c r="J17" s="9">
        <v>7</v>
      </c>
      <c r="K17" s="9">
        <v>8</v>
      </c>
      <c r="L17" s="9">
        <v>1</v>
      </c>
      <c r="M17" s="9">
        <v>0</v>
      </c>
      <c r="N17" s="9">
        <v>0</v>
      </c>
      <c r="O17" s="9">
        <v>4</v>
      </c>
      <c r="P17" s="9">
        <v>0</v>
      </c>
      <c r="Q17" s="9">
        <v>19</v>
      </c>
      <c r="R17" s="9">
        <v>9</v>
      </c>
      <c r="S17" s="9">
        <v>2</v>
      </c>
      <c r="T17" s="9">
        <v>13</v>
      </c>
      <c r="U17" s="9">
        <v>15</v>
      </c>
      <c r="V17" s="9">
        <v>0</v>
      </c>
      <c r="W17" s="9">
        <v>9</v>
      </c>
      <c r="X17" s="9">
        <f t="shared" si="0"/>
        <v>208</v>
      </c>
      <c r="Y17" s="12"/>
    </row>
    <row r="18" spans="1:25" ht="15.75" customHeight="1">
      <c r="A18" s="7">
        <v>28</v>
      </c>
      <c r="B18" s="8">
        <v>44758</v>
      </c>
      <c r="C18" s="9">
        <v>0</v>
      </c>
      <c r="D18" s="9">
        <v>0</v>
      </c>
      <c r="E18" s="9">
        <v>0</v>
      </c>
      <c r="F18" s="9">
        <v>17</v>
      </c>
      <c r="G18" s="9">
        <v>98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f t="shared" si="0"/>
        <v>115</v>
      </c>
      <c r="Y18" s="12"/>
    </row>
    <row r="19" spans="1:25" ht="15.75" customHeight="1">
      <c r="A19" s="7">
        <v>28</v>
      </c>
      <c r="B19" s="8">
        <v>44759</v>
      </c>
      <c r="C19" s="9">
        <v>0</v>
      </c>
      <c r="D19" s="9">
        <v>0</v>
      </c>
      <c r="E19" s="9">
        <v>0</v>
      </c>
      <c r="F19" s="9">
        <v>23</v>
      </c>
      <c r="G19" s="9">
        <v>156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f t="shared" si="0"/>
        <v>179</v>
      </c>
      <c r="Y19" s="12"/>
    </row>
    <row r="20" spans="1:25" ht="15.75" customHeight="1">
      <c r="A20" s="7">
        <v>29</v>
      </c>
      <c r="B20" s="8">
        <v>44760</v>
      </c>
      <c r="C20" s="9">
        <v>4</v>
      </c>
      <c r="D20" s="9">
        <v>0</v>
      </c>
      <c r="E20" s="9">
        <v>15</v>
      </c>
      <c r="F20" s="9">
        <v>23</v>
      </c>
      <c r="G20" s="9">
        <v>118</v>
      </c>
      <c r="H20" s="9">
        <v>5</v>
      </c>
      <c r="I20" s="9">
        <v>4</v>
      </c>
      <c r="J20" s="9">
        <v>9</v>
      </c>
      <c r="K20" s="9">
        <v>10</v>
      </c>
      <c r="L20" s="9">
        <v>5</v>
      </c>
      <c r="M20" s="9">
        <v>1</v>
      </c>
      <c r="N20" s="9">
        <v>3</v>
      </c>
      <c r="O20" s="9">
        <v>11</v>
      </c>
      <c r="P20" s="9">
        <v>0</v>
      </c>
      <c r="Q20" s="9">
        <v>31</v>
      </c>
      <c r="R20" s="9">
        <v>14</v>
      </c>
      <c r="S20" s="9">
        <v>0</v>
      </c>
      <c r="T20" s="9">
        <v>26</v>
      </c>
      <c r="U20" s="9">
        <v>10</v>
      </c>
      <c r="V20" s="9">
        <v>0</v>
      </c>
      <c r="W20" s="9">
        <v>16</v>
      </c>
      <c r="X20" s="9">
        <f t="shared" si="0"/>
        <v>305</v>
      </c>
      <c r="Y20" s="12"/>
    </row>
    <row r="21" spans="1:25" ht="15.75" customHeight="1">
      <c r="A21" s="7">
        <v>29</v>
      </c>
      <c r="B21" s="8">
        <v>44761</v>
      </c>
      <c r="C21" s="9">
        <v>4</v>
      </c>
      <c r="D21" s="9">
        <v>0</v>
      </c>
      <c r="E21" s="9">
        <v>11</v>
      </c>
      <c r="F21" s="9">
        <v>23</v>
      </c>
      <c r="G21" s="9">
        <v>80</v>
      </c>
      <c r="H21" s="9">
        <v>6</v>
      </c>
      <c r="I21" s="9">
        <v>3</v>
      </c>
      <c r="J21" s="9">
        <v>5</v>
      </c>
      <c r="K21" s="9">
        <v>3</v>
      </c>
      <c r="L21" s="9">
        <v>8</v>
      </c>
      <c r="M21" s="9">
        <v>0</v>
      </c>
      <c r="N21" s="9">
        <v>3</v>
      </c>
      <c r="O21" s="9">
        <v>11</v>
      </c>
      <c r="P21" s="9">
        <v>0</v>
      </c>
      <c r="Q21" s="9">
        <v>22</v>
      </c>
      <c r="R21" s="9">
        <v>9</v>
      </c>
      <c r="S21" s="9">
        <v>2</v>
      </c>
      <c r="T21" s="9">
        <v>20</v>
      </c>
      <c r="U21" s="9">
        <v>6</v>
      </c>
      <c r="V21" s="9">
        <v>0</v>
      </c>
      <c r="W21" s="9">
        <v>22</v>
      </c>
      <c r="X21" s="9">
        <f t="shared" si="0"/>
        <v>238</v>
      </c>
      <c r="Y21" s="12"/>
    </row>
    <row r="22" spans="1:25" ht="15.75" customHeight="1">
      <c r="A22" s="7">
        <v>29</v>
      </c>
      <c r="B22" s="8">
        <v>44762</v>
      </c>
      <c r="C22" s="9">
        <v>5</v>
      </c>
      <c r="D22" s="9">
        <v>0</v>
      </c>
      <c r="E22" s="9">
        <v>12</v>
      </c>
      <c r="F22" s="9">
        <v>23</v>
      </c>
      <c r="G22" s="9">
        <v>76</v>
      </c>
      <c r="H22" s="9">
        <v>7</v>
      </c>
      <c r="I22" s="9">
        <v>2</v>
      </c>
      <c r="J22" s="9">
        <v>9</v>
      </c>
      <c r="K22" s="9">
        <v>4</v>
      </c>
      <c r="L22" s="9">
        <v>7</v>
      </c>
      <c r="M22" s="9">
        <v>2</v>
      </c>
      <c r="N22" s="9">
        <v>0</v>
      </c>
      <c r="O22" s="9">
        <v>10</v>
      </c>
      <c r="P22" s="9">
        <v>3</v>
      </c>
      <c r="Q22" s="9">
        <v>29</v>
      </c>
      <c r="R22" s="9">
        <v>13</v>
      </c>
      <c r="S22" s="9">
        <v>0</v>
      </c>
      <c r="T22" s="9">
        <v>23</v>
      </c>
      <c r="U22" s="9">
        <v>9</v>
      </c>
      <c r="V22" s="9">
        <v>0</v>
      </c>
      <c r="W22" s="9">
        <v>19</v>
      </c>
      <c r="X22" s="9">
        <f t="shared" si="0"/>
        <v>253</v>
      </c>
      <c r="Y22" s="12"/>
    </row>
    <row r="23" spans="1:25" ht="15.75" customHeight="1">
      <c r="A23" s="7">
        <v>29</v>
      </c>
      <c r="B23" s="8">
        <v>44763</v>
      </c>
      <c r="C23" s="9">
        <v>6</v>
      </c>
      <c r="D23" s="9">
        <v>0</v>
      </c>
      <c r="E23" s="9">
        <v>19</v>
      </c>
      <c r="F23" s="9">
        <v>38</v>
      </c>
      <c r="G23" s="9">
        <v>95</v>
      </c>
      <c r="H23" s="9">
        <v>11</v>
      </c>
      <c r="I23" s="9">
        <v>0</v>
      </c>
      <c r="J23" s="9">
        <v>7</v>
      </c>
      <c r="K23" s="9">
        <v>15</v>
      </c>
      <c r="L23" s="9">
        <v>5</v>
      </c>
      <c r="M23" s="9">
        <v>1</v>
      </c>
      <c r="N23" s="9">
        <v>3</v>
      </c>
      <c r="O23" s="9">
        <v>9</v>
      </c>
      <c r="P23" s="9">
        <v>0</v>
      </c>
      <c r="Q23" s="9">
        <v>24</v>
      </c>
      <c r="R23" s="9">
        <v>17</v>
      </c>
      <c r="S23" s="9">
        <v>3</v>
      </c>
      <c r="T23" s="9">
        <v>21</v>
      </c>
      <c r="U23" s="9">
        <v>13</v>
      </c>
      <c r="V23" s="9">
        <v>0</v>
      </c>
      <c r="W23" s="9">
        <v>16</v>
      </c>
      <c r="X23" s="9">
        <f t="shared" si="0"/>
        <v>303</v>
      </c>
      <c r="Y23" s="12"/>
    </row>
    <row r="24" spans="1:25" ht="15.75" customHeight="1">
      <c r="A24" s="7">
        <v>29</v>
      </c>
      <c r="B24" s="8">
        <v>44764</v>
      </c>
      <c r="C24" s="9">
        <v>2</v>
      </c>
      <c r="D24" s="9">
        <v>0</v>
      </c>
      <c r="E24" s="9">
        <v>12</v>
      </c>
      <c r="F24" s="9">
        <v>23</v>
      </c>
      <c r="G24" s="9">
        <v>87</v>
      </c>
      <c r="H24" s="9">
        <v>13</v>
      </c>
      <c r="I24" s="9">
        <v>0</v>
      </c>
      <c r="J24" s="9">
        <v>9</v>
      </c>
      <c r="K24" s="9">
        <v>8</v>
      </c>
      <c r="L24" s="9">
        <v>5</v>
      </c>
      <c r="M24" s="9">
        <v>0</v>
      </c>
      <c r="N24" s="9">
        <v>0</v>
      </c>
      <c r="O24" s="9">
        <v>6</v>
      </c>
      <c r="P24" s="9">
        <v>0</v>
      </c>
      <c r="Q24" s="9">
        <v>21</v>
      </c>
      <c r="R24" s="9">
        <v>5</v>
      </c>
      <c r="S24" s="9">
        <v>2</v>
      </c>
      <c r="T24" s="9">
        <v>21</v>
      </c>
      <c r="U24" s="9">
        <v>14</v>
      </c>
      <c r="V24" s="9">
        <v>0</v>
      </c>
      <c r="W24" s="9">
        <v>12</v>
      </c>
      <c r="X24" s="9">
        <f t="shared" si="0"/>
        <v>240</v>
      </c>
      <c r="Y24" s="12"/>
    </row>
    <row r="25" spans="1:25" ht="15.75" customHeight="1">
      <c r="A25" s="7">
        <v>29</v>
      </c>
      <c r="B25" s="8">
        <v>44765</v>
      </c>
      <c r="C25" s="9">
        <v>0</v>
      </c>
      <c r="D25" s="9">
        <v>0</v>
      </c>
      <c r="E25" s="9">
        <v>0</v>
      </c>
      <c r="F25" s="9">
        <v>25</v>
      </c>
      <c r="G25" s="9">
        <v>114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f t="shared" si="0"/>
        <v>139</v>
      </c>
      <c r="Y25" s="12"/>
    </row>
    <row r="26" spans="1:25" ht="15.75" customHeight="1">
      <c r="A26" s="7">
        <v>29</v>
      </c>
      <c r="B26" s="8">
        <v>44766</v>
      </c>
      <c r="C26" s="9">
        <v>0</v>
      </c>
      <c r="D26" s="9">
        <v>0</v>
      </c>
      <c r="E26" s="9">
        <v>0</v>
      </c>
      <c r="F26" s="9">
        <v>29</v>
      </c>
      <c r="G26" s="9">
        <v>116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f t="shared" si="0"/>
        <v>145</v>
      </c>
      <c r="Y26" s="12"/>
    </row>
    <row r="27" spans="1:25" ht="15.75" customHeight="1">
      <c r="A27" s="7">
        <v>30</v>
      </c>
      <c r="B27" s="8">
        <v>44767</v>
      </c>
      <c r="C27" s="9">
        <v>5</v>
      </c>
      <c r="D27" s="9">
        <v>0</v>
      </c>
      <c r="E27" s="9">
        <v>15</v>
      </c>
      <c r="F27" s="9">
        <v>28</v>
      </c>
      <c r="G27" s="9">
        <v>110</v>
      </c>
      <c r="H27" s="9">
        <v>9</v>
      </c>
      <c r="I27" s="9">
        <v>0</v>
      </c>
      <c r="J27" s="9">
        <v>9</v>
      </c>
      <c r="K27" s="9">
        <v>7</v>
      </c>
      <c r="L27" s="9">
        <v>5</v>
      </c>
      <c r="M27" s="9">
        <v>0</v>
      </c>
      <c r="N27" s="9">
        <v>4</v>
      </c>
      <c r="O27" s="9">
        <v>3</v>
      </c>
      <c r="P27" s="9">
        <v>0</v>
      </c>
      <c r="Q27" s="9">
        <v>24</v>
      </c>
      <c r="R27" s="9">
        <v>13</v>
      </c>
      <c r="S27" s="9">
        <v>2</v>
      </c>
      <c r="T27" s="9">
        <v>23</v>
      </c>
      <c r="U27" s="9">
        <v>13</v>
      </c>
      <c r="V27" s="9">
        <v>0</v>
      </c>
      <c r="W27" s="9">
        <v>26</v>
      </c>
      <c r="X27" s="9">
        <f t="shared" si="0"/>
        <v>296</v>
      </c>
      <c r="Y27" s="12"/>
    </row>
    <row r="28" spans="1:25" ht="15.75" customHeight="1">
      <c r="A28" s="7">
        <v>30</v>
      </c>
      <c r="B28" s="8">
        <v>44768</v>
      </c>
      <c r="C28" s="9">
        <v>4</v>
      </c>
      <c r="D28" s="9">
        <v>0</v>
      </c>
      <c r="E28" s="9">
        <v>20</v>
      </c>
      <c r="F28" s="9">
        <v>30</v>
      </c>
      <c r="G28" s="9">
        <v>90</v>
      </c>
      <c r="H28" s="9">
        <v>5</v>
      </c>
      <c r="I28" s="9">
        <v>0</v>
      </c>
      <c r="J28" s="9">
        <v>9</v>
      </c>
      <c r="K28" s="9">
        <v>7</v>
      </c>
      <c r="L28" s="9">
        <v>6</v>
      </c>
      <c r="M28" s="9">
        <v>0</v>
      </c>
      <c r="N28" s="9">
        <v>7</v>
      </c>
      <c r="O28" s="9">
        <v>6</v>
      </c>
      <c r="P28" s="9">
        <v>0</v>
      </c>
      <c r="Q28" s="9">
        <v>21</v>
      </c>
      <c r="R28" s="9">
        <v>13</v>
      </c>
      <c r="S28" s="9">
        <v>2</v>
      </c>
      <c r="T28" s="9">
        <v>21</v>
      </c>
      <c r="U28" s="9">
        <v>13</v>
      </c>
      <c r="V28" s="9">
        <v>0</v>
      </c>
      <c r="W28" s="9">
        <v>17</v>
      </c>
      <c r="X28" s="9">
        <f t="shared" si="0"/>
        <v>271</v>
      </c>
      <c r="Y28" s="12"/>
    </row>
    <row r="29" spans="1:25" ht="15.75" customHeight="1">
      <c r="A29" s="7">
        <v>30</v>
      </c>
      <c r="B29" s="8">
        <v>44769</v>
      </c>
      <c r="C29" s="9">
        <v>0</v>
      </c>
      <c r="D29" s="9">
        <v>1</v>
      </c>
      <c r="E29" s="9">
        <v>15</v>
      </c>
      <c r="F29" s="9">
        <v>19</v>
      </c>
      <c r="G29" s="9">
        <v>57</v>
      </c>
      <c r="H29" s="9">
        <v>9</v>
      </c>
      <c r="I29" s="9">
        <v>2</v>
      </c>
      <c r="J29" s="9">
        <v>7</v>
      </c>
      <c r="K29" s="9">
        <v>6</v>
      </c>
      <c r="L29" s="9">
        <v>2</v>
      </c>
      <c r="M29" s="9">
        <v>0</v>
      </c>
      <c r="N29" s="9">
        <v>2</v>
      </c>
      <c r="O29" s="9">
        <v>6</v>
      </c>
      <c r="P29" s="9">
        <v>0</v>
      </c>
      <c r="Q29" s="9">
        <v>20</v>
      </c>
      <c r="R29" s="9">
        <v>20</v>
      </c>
      <c r="S29" s="9">
        <v>1</v>
      </c>
      <c r="T29" s="9">
        <v>17</v>
      </c>
      <c r="U29" s="9">
        <v>9</v>
      </c>
      <c r="V29" s="9">
        <v>0</v>
      </c>
      <c r="W29" s="9">
        <v>16</v>
      </c>
      <c r="X29" s="9">
        <f t="shared" si="0"/>
        <v>209</v>
      </c>
      <c r="Y29" s="12"/>
    </row>
    <row r="30" spans="1:25" ht="15.75" customHeight="1">
      <c r="A30" s="7">
        <v>30</v>
      </c>
      <c r="B30" s="8">
        <v>44770</v>
      </c>
      <c r="C30" s="9">
        <v>1</v>
      </c>
      <c r="D30" s="9">
        <v>0</v>
      </c>
      <c r="E30" s="9">
        <v>17</v>
      </c>
      <c r="F30" s="9">
        <v>25</v>
      </c>
      <c r="G30" s="9">
        <v>77</v>
      </c>
      <c r="H30" s="9">
        <v>6</v>
      </c>
      <c r="I30" s="9">
        <v>4</v>
      </c>
      <c r="J30" s="9">
        <v>7</v>
      </c>
      <c r="K30" s="9">
        <v>5</v>
      </c>
      <c r="L30" s="9">
        <v>3</v>
      </c>
      <c r="M30" s="9">
        <v>0</v>
      </c>
      <c r="N30" s="9">
        <v>12</v>
      </c>
      <c r="O30" s="9">
        <v>7</v>
      </c>
      <c r="P30" s="9">
        <v>0</v>
      </c>
      <c r="Q30" s="9">
        <v>19</v>
      </c>
      <c r="R30" s="9">
        <v>11</v>
      </c>
      <c r="S30" s="9">
        <v>2</v>
      </c>
      <c r="T30" s="9">
        <v>20</v>
      </c>
      <c r="U30" s="9">
        <v>7</v>
      </c>
      <c r="V30" s="9">
        <v>0</v>
      </c>
      <c r="W30" s="9">
        <v>10</v>
      </c>
      <c r="X30" s="9">
        <f t="shared" si="0"/>
        <v>233</v>
      </c>
      <c r="Y30" s="12"/>
    </row>
    <row r="31" spans="1:25" ht="15.75" customHeight="1">
      <c r="A31" s="7">
        <v>30</v>
      </c>
      <c r="B31" s="8">
        <v>44771</v>
      </c>
      <c r="C31" s="9">
        <v>3</v>
      </c>
      <c r="D31" s="9">
        <v>0</v>
      </c>
      <c r="E31" s="9">
        <v>15</v>
      </c>
      <c r="F31" s="9">
        <v>24</v>
      </c>
      <c r="G31" s="9">
        <v>71</v>
      </c>
      <c r="H31" s="9">
        <v>3</v>
      </c>
      <c r="I31" s="9">
        <v>1</v>
      </c>
      <c r="J31" s="9">
        <v>5</v>
      </c>
      <c r="K31" s="9">
        <v>4</v>
      </c>
      <c r="L31" s="9">
        <v>4</v>
      </c>
      <c r="M31" s="9">
        <v>1</v>
      </c>
      <c r="N31" s="9">
        <v>1</v>
      </c>
      <c r="O31" s="9">
        <v>5</v>
      </c>
      <c r="P31" s="9">
        <v>0</v>
      </c>
      <c r="Q31" s="9">
        <v>20</v>
      </c>
      <c r="R31" s="9">
        <v>16</v>
      </c>
      <c r="S31" s="9">
        <v>2</v>
      </c>
      <c r="T31" s="9">
        <v>21</v>
      </c>
      <c r="U31" s="9">
        <v>5</v>
      </c>
      <c r="V31" s="9">
        <v>0</v>
      </c>
      <c r="W31" s="9">
        <v>7</v>
      </c>
      <c r="X31" s="9">
        <f t="shared" si="0"/>
        <v>208</v>
      </c>
      <c r="Y31" s="12"/>
    </row>
    <row r="32" spans="1:25" ht="15.75" customHeight="1">
      <c r="A32" s="7">
        <v>30</v>
      </c>
      <c r="B32" s="8">
        <v>44772</v>
      </c>
      <c r="C32" s="9">
        <v>0</v>
      </c>
      <c r="D32" s="9">
        <v>0</v>
      </c>
      <c r="E32" s="9">
        <v>0</v>
      </c>
      <c r="F32" s="9">
        <v>24</v>
      </c>
      <c r="G32" s="9">
        <v>95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f t="shared" si="0"/>
        <v>119</v>
      </c>
      <c r="Y32" s="12"/>
    </row>
    <row r="33" spans="1:25" ht="15.75" customHeight="1">
      <c r="A33" s="7">
        <v>30</v>
      </c>
      <c r="B33" s="8">
        <v>44773</v>
      </c>
      <c r="C33" s="9">
        <v>0</v>
      </c>
      <c r="D33" s="9">
        <v>0</v>
      </c>
      <c r="E33" s="9">
        <v>0</v>
      </c>
      <c r="F33" s="9">
        <v>24</v>
      </c>
      <c r="G33" s="9">
        <v>133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f t="shared" si="0"/>
        <v>157</v>
      </c>
      <c r="Y33" s="12"/>
    </row>
    <row r="34" spans="1:25" ht="15.75" customHeight="1">
      <c r="A34" s="30" t="s">
        <v>31</v>
      </c>
      <c r="B34" s="31"/>
      <c r="C34" s="10">
        <f t="shared" ref="C34:W34" si="1">SUM(C3+C4+C5+C6+C7+C8+C9+C10+C11+C12+C13+C14+C15+C16+C17+C18+C19+C20+C21+C22+C23+C24+C25+C26+C27+C28+C29+C30+C31+C32+C33)</f>
        <v>90</v>
      </c>
      <c r="D34" s="10">
        <f t="shared" si="1"/>
        <v>7</v>
      </c>
      <c r="E34" s="10">
        <f t="shared" si="1"/>
        <v>286</v>
      </c>
      <c r="F34" s="10">
        <f t="shared" si="1"/>
        <v>754</v>
      </c>
      <c r="G34" s="10">
        <f t="shared" si="1"/>
        <v>2934</v>
      </c>
      <c r="H34" s="10">
        <f t="shared" si="1"/>
        <v>151</v>
      </c>
      <c r="I34" s="10">
        <f t="shared" si="1"/>
        <v>30</v>
      </c>
      <c r="J34" s="10">
        <f t="shared" si="1"/>
        <v>155</v>
      </c>
      <c r="K34" s="10">
        <f t="shared" si="1"/>
        <v>144</v>
      </c>
      <c r="L34" s="10">
        <f t="shared" si="1"/>
        <v>101</v>
      </c>
      <c r="M34" s="10">
        <f t="shared" si="1"/>
        <v>10</v>
      </c>
      <c r="N34" s="10">
        <f t="shared" si="1"/>
        <v>46</v>
      </c>
      <c r="O34" s="10">
        <f t="shared" si="1"/>
        <v>157</v>
      </c>
      <c r="P34" s="10">
        <f t="shared" si="1"/>
        <v>7</v>
      </c>
      <c r="Q34" s="10">
        <f t="shared" si="1"/>
        <v>481</v>
      </c>
      <c r="R34" s="10">
        <f t="shared" si="1"/>
        <v>230</v>
      </c>
      <c r="S34" s="10">
        <f t="shared" si="1"/>
        <v>55</v>
      </c>
      <c r="T34" s="10">
        <f t="shared" si="1"/>
        <v>462</v>
      </c>
      <c r="U34" s="10">
        <f t="shared" si="1"/>
        <v>206</v>
      </c>
      <c r="V34" s="10">
        <f t="shared" si="1"/>
        <v>0</v>
      </c>
      <c r="W34" s="10">
        <f t="shared" si="1"/>
        <v>327</v>
      </c>
      <c r="X34" s="9">
        <f t="shared" si="0"/>
        <v>6633</v>
      </c>
      <c r="Y34" s="13"/>
    </row>
    <row r="35" spans="1:25" ht="15.75" customHeight="1"/>
    <row r="36" spans="1:25" ht="15.75" customHeight="1"/>
    <row r="37" spans="1:25" ht="15.75" customHeight="1"/>
    <row r="38" spans="1:25" ht="15.75" customHeight="1"/>
    <row r="39" spans="1:25" ht="15.75" customHeight="1"/>
    <row r="40" spans="1:25" ht="15.75" customHeight="1"/>
    <row r="41" spans="1:25" ht="15.75" customHeight="1"/>
    <row r="42" spans="1:25" ht="15.75" customHeight="1"/>
    <row r="43" spans="1:25" ht="15.75" customHeight="1"/>
    <row r="44" spans="1:25" ht="15.75" customHeight="1"/>
    <row r="45" spans="1:25" ht="15.75" customHeight="1"/>
    <row r="46" spans="1:25" ht="15.75" customHeight="1"/>
    <row r="47" spans="1:25" ht="15.75" customHeight="1"/>
    <row r="48" spans="1:2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10">
    <mergeCell ref="X1:X2"/>
    <mergeCell ref="I1:J1"/>
    <mergeCell ref="L1:M1"/>
    <mergeCell ref="A34:B34"/>
    <mergeCell ref="R1:S1"/>
    <mergeCell ref="U1:V1"/>
    <mergeCell ref="A1:A2"/>
    <mergeCell ref="B1:B2"/>
    <mergeCell ref="C1:D1"/>
    <mergeCell ref="F1:G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07C36-95D6-4D97-B3B4-C6D9599B9FB1}">
  <dimension ref="A1:G31"/>
  <sheetViews>
    <sheetView topLeftCell="A22" workbookViewId="0">
      <selection activeCell="K44" sqref="K44"/>
    </sheetView>
  </sheetViews>
  <sheetFormatPr baseColWidth="10" defaultRowHeight="15"/>
  <sheetData>
    <row r="1" spans="1:7">
      <c r="A1" s="9">
        <v>11</v>
      </c>
      <c r="B1" s="9">
        <v>0</v>
      </c>
      <c r="C1" s="9">
        <v>20</v>
      </c>
      <c r="D1" s="9">
        <v>20</v>
      </c>
      <c r="E1" s="9">
        <v>9</v>
      </c>
      <c r="F1" s="9">
        <v>3</v>
      </c>
      <c r="G1">
        <f>SUM(A1:F1)</f>
        <v>63</v>
      </c>
    </row>
    <row r="2" spans="1:7">
      <c r="A2" s="9">
        <v>0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>
        <f t="shared" ref="G2:G31" si="0">SUM(A2:F2)</f>
        <v>0</v>
      </c>
    </row>
    <row r="3" spans="1:7">
      <c r="A3" s="9">
        <v>0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>
        <f t="shared" si="0"/>
        <v>0</v>
      </c>
    </row>
    <row r="4" spans="1:7">
      <c r="A4" s="9">
        <v>5</v>
      </c>
      <c r="B4" s="9">
        <v>0</v>
      </c>
      <c r="C4" s="9">
        <v>16</v>
      </c>
      <c r="D4" s="9">
        <v>15</v>
      </c>
      <c r="E4" s="9">
        <v>5</v>
      </c>
      <c r="F4" s="9">
        <v>6</v>
      </c>
      <c r="G4">
        <f t="shared" si="0"/>
        <v>47</v>
      </c>
    </row>
    <row r="5" spans="1:7">
      <c r="A5" s="9">
        <v>15</v>
      </c>
      <c r="B5" s="9">
        <v>0</v>
      </c>
      <c r="C5" s="9">
        <v>27</v>
      </c>
      <c r="D5" s="9">
        <v>24</v>
      </c>
      <c r="E5" s="9">
        <v>14</v>
      </c>
      <c r="F5" s="9">
        <v>7</v>
      </c>
      <c r="G5">
        <f t="shared" si="0"/>
        <v>87</v>
      </c>
    </row>
    <row r="6" spans="1:7">
      <c r="A6" s="9">
        <v>7</v>
      </c>
      <c r="B6" s="9">
        <v>0</v>
      </c>
      <c r="C6" s="9">
        <v>27</v>
      </c>
      <c r="D6" s="9">
        <v>25</v>
      </c>
      <c r="E6" s="9">
        <v>15</v>
      </c>
      <c r="F6" s="9">
        <v>4</v>
      </c>
      <c r="G6">
        <f t="shared" si="0"/>
        <v>78</v>
      </c>
    </row>
    <row r="7" spans="1:7">
      <c r="A7" s="9">
        <v>14</v>
      </c>
      <c r="B7" s="9">
        <v>0</v>
      </c>
      <c r="C7" s="9">
        <v>15</v>
      </c>
      <c r="D7" s="9">
        <v>24</v>
      </c>
      <c r="E7" s="9">
        <v>8</v>
      </c>
      <c r="F7" s="9">
        <v>5</v>
      </c>
      <c r="G7">
        <f t="shared" si="0"/>
        <v>66</v>
      </c>
    </row>
    <row r="8" spans="1:7">
      <c r="A8" s="9">
        <v>6</v>
      </c>
      <c r="B8" s="9">
        <v>0</v>
      </c>
      <c r="C8" s="9">
        <v>8</v>
      </c>
      <c r="D8" s="9">
        <v>22</v>
      </c>
      <c r="E8" s="9">
        <v>8</v>
      </c>
      <c r="F8" s="9">
        <v>4</v>
      </c>
      <c r="G8">
        <f t="shared" si="0"/>
        <v>48</v>
      </c>
    </row>
    <row r="9" spans="1:7">
      <c r="A9" s="9">
        <v>0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>
        <f t="shared" si="0"/>
        <v>0</v>
      </c>
    </row>
    <row r="10" spans="1:7">
      <c r="A10" s="9">
        <v>0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>
        <f t="shared" si="0"/>
        <v>0</v>
      </c>
    </row>
    <row r="11" spans="1:7">
      <c r="A11" s="9">
        <v>7</v>
      </c>
      <c r="B11" s="9">
        <v>0</v>
      </c>
      <c r="C11" s="9">
        <v>9</v>
      </c>
      <c r="D11" s="9">
        <v>25</v>
      </c>
      <c r="E11" s="9">
        <v>6</v>
      </c>
      <c r="F11" s="9">
        <v>3</v>
      </c>
      <c r="G11">
        <f t="shared" si="0"/>
        <v>50</v>
      </c>
    </row>
    <row r="12" spans="1:7">
      <c r="A12" s="9">
        <v>8</v>
      </c>
      <c r="B12" s="9">
        <v>0</v>
      </c>
      <c r="C12" s="9">
        <v>11</v>
      </c>
      <c r="D12" s="9">
        <v>23</v>
      </c>
      <c r="E12" s="9">
        <v>6</v>
      </c>
      <c r="F12" s="9">
        <v>3</v>
      </c>
      <c r="G12">
        <f t="shared" si="0"/>
        <v>51</v>
      </c>
    </row>
    <row r="13" spans="1:7">
      <c r="A13" s="9">
        <v>9</v>
      </c>
      <c r="B13" s="9">
        <v>0</v>
      </c>
      <c r="C13" s="9">
        <v>11</v>
      </c>
      <c r="D13" s="9">
        <v>29</v>
      </c>
      <c r="E13" s="9">
        <v>10</v>
      </c>
      <c r="F13" s="9">
        <v>2</v>
      </c>
      <c r="G13">
        <f t="shared" si="0"/>
        <v>61</v>
      </c>
    </row>
    <row r="14" spans="1:7">
      <c r="A14" s="9">
        <v>10</v>
      </c>
      <c r="B14" s="9">
        <v>0</v>
      </c>
      <c r="C14" s="9">
        <v>13</v>
      </c>
      <c r="D14" s="9">
        <v>24</v>
      </c>
      <c r="E14" s="9">
        <v>9</v>
      </c>
      <c r="F14" s="9">
        <v>0</v>
      </c>
      <c r="G14">
        <f t="shared" si="0"/>
        <v>56</v>
      </c>
    </row>
    <row r="15" spans="1:7">
      <c r="A15" s="9">
        <v>15</v>
      </c>
      <c r="B15" s="9">
        <v>0</v>
      </c>
      <c r="C15" s="9">
        <v>9</v>
      </c>
      <c r="D15" s="9">
        <v>19</v>
      </c>
      <c r="E15" s="9">
        <v>9</v>
      </c>
      <c r="F15" s="9">
        <v>2</v>
      </c>
      <c r="G15">
        <f t="shared" si="0"/>
        <v>54</v>
      </c>
    </row>
    <row r="16" spans="1:7">
      <c r="A16" s="9">
        <v>0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>
        <f t="shared" si="0"/>
        <v>0</v>
      </c>
    </row>
    <row r="17" spans="1:7">
      <c r="A17" s="9">
        <v>0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>
        <f t="shared" si="0"/>
        <v>0</v>
      </c>
    </row>
    <row r="18" spans="1:7">
      <c r="A18" s="9">
        <v>10</v>
      </c>
      <c r="B18" s="9">
        <v>0</v>
      </c>
      <c r="C18" s="9">
        <v>16</v>
      </c>
      <c r="D18" s="9">
        <v>31</v>
      </c>
      <c r="E18" s="9">
        <v>14</v>
      </c>
      <c r="F18" s="9">
        <v>0</v>
      </c>
      <c r="G18">
        <f t="shared" si="0"/>
        <v>71</v>
      </c>
    </row>
    <row r="19" spans="1:7">
      <c r="A19" s="9">
        <v>6</v>
      </c>
      <c r="B19" s="9">
        <v>0</v>
      </c>
      <c r="C19" s="9">
        <v>22</v>
      </c>
      <c r="D19" s="9">
        <v>22</v>
      </c>
      <c r="E19" s="9">
        <v>9</v>
      </c>
      <c r="F19" s="9">
        <v>2</v>
      </c>
      <c r="G19">
        <f t="shared" si="0"/>
        <v>61</v>
      </c>
    </row>
    <row r="20" spans="1:7">
      <c r="A20" s="9">
        <v>9</v>
      </c>
      <c r="B20" s="9">
        <v>0</v>
      </c>
      <c r="C20" s="9">
        <v>19</v>
      </c>
      <c r="D20" s="9">
        <v>29</v>
      </c>
      <c r="E20" s="9">
        <v>13</v>
      </c>
      <c r="F20" s="9">
        <v>0</v>
      </c>
      <c r="G20">
        <f t="shared" si="0"/>
        <v>70</v>
      </c>
    </row>
    <row r="21" spans="1:7">
      <c r="A21" s="9">
        <v>13</v>
      </c>
      <c r="B21" s="9">
        <v>0</v>
      </c>
      <c r="C21" s="9">
        <v>16</v>
      </c>
      <c r="D21" s="9">
        <v>24</v>
      </c>
      <c r="E21" s="9">
        <v>17</v>
      </c>
      <c r="F21" s="9">
        <v>3</v>
      </c>
      <c r="G21">
        <f t="shared" si="0"/>
        <v>73</v>
      </c>
    </row>
    <row r="22" spans="1:7">
      <c r="A22" s="9">
        <v>14</v>
      </c>
      <c r="B22" s="9">
        <v>0</v>
      </c>
      <c r="C22" s="9">
        <v>12</v>
      </c>
      <c r="D22" s="9">
        <v>21</v>
      </c>
      <c r="E22" s="9">
        <v>5</v>
      </c>
      <c r="F22" s="9">
        <v>2</v>
      </c>
      <c r="G22">
        <f t="shared" si="0"/>
        <v>54</v>
      </c>
    </row>
    <row r="23" spans="1:7">
      <c r="A23" s="9">
        <v>0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>
        <f t="shared" si="0"/>
        <v>0</v>
      </c>
    </row>
    <row r="24" spans="1:7">
      <c r="A24" s="9">
        <v>0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>
        <f t="shared" si="0"/>
        <v>0</v>
      </c>
    </row>
    <row r="25" spans="1:7">
      <c r="A25" s="9">
        <v>13</v>
      </c>
      <c r="B25" s="9">
        <v>0</v>
      </c>
      <c r="C25" s="9">
        <v>26</v>
      </c>
      <c r="D25" s="9">
        <v>24</v>
      </c>
      <c r="E25" s="9">
        <v>13</v>
      </c>
      <c r="F25" s="9">
        <v>2</v>
      </c>
      <c r="G25">
        <f t="shared" si="0"/>
        <v>78</v>
      </c>
    </row>
    <row r="26" spans="1:7">
      <c r="A26" s="9">
        <v>13</v>
      </c>
      <c r="B26" s="9">
        <v>0</v>
      </c>
      <c r="C26" s="9">
        <v>17</v>
      </c>
      <c r="D26" s="9">
        <v>21</v>
      </c>
      <c r="E26" s="9">
        <v>13</v>
      </c>
      <c r="F26" s="9">
        <v>2</v>
      </c>
      <c r="G26">
        <f t="shared" si="0"/>
        <v>66</v>
      </c>
    </row>
    <row r="27" spans="1:7">
      <c r="A27" s="9">
        <v>9</v>
      </c>
      <c r="B27" s="9">
        <v>0</v>
      </c>
      <c r="C27" s="9">
        <v>16</v>
      </c>
      <c r="D27" s="9">
        <v>20</v>
      </c>
      <c r="E27" s="9">
        <v>20</v>
      </c>
      <c r="F27" s="9">
        <v>1</v>
      </c>
      <c r="G27">
        <f t="shared" si="0"/>
        <v>66</v>
      </c>
    </row>
    <row r="28" spans="1:7">
      <c r="A28" s="9">
        <v>7</v>
      </c>
      <c r="B28" s="9">
        <v>0</v>
      </c>
      <c r="C28" s="9">
        <v>10</v>
      </c>
      <c r="D28" s="9">
        <v>19</v>
      </c>
      <c r="E28" s="9">
        <v>11</v>
      </c>
      <c r="F28" s="9">
        <v>2</v>
      </c>
      <c r="G28">
        <f t="shared" si="0"/>
        <v>49</v>
      </c>
    </row>
    <row r="29" spans="1:7">
      <c r="A29" s="9">
        <v>5</v>
      </c>
      <c r="B29" s="9">
        <v>0</v>
      </c>
      <c r="C29" s="9">
        <v>7</v>
      </c>
      <c r="D29" s="9">
        <v>20</v>
      </c>
      <c r="E29" s="9">
        <v>16</v>
      </c>
      <c r="F29" s="9">
        <v>2</v>
      </c>
      <c r="G29">
        <f t="shared" si="0"/>
        <v>50</v>
      </c>
    </row>
    <row r="30" spans="1:7">
      <c r="A30" s="9">
        <v>0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>
        <f t="shared" si="0"/>
        <v>0</v>
      </c>
    </row>
    <row r="31" spans="1:7">
      <c r="A31" s="9">
        <v>0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5EEDA-0F0F-4168-9D2B-9C9C37B09A9D}">
  <dimension ref="A3:N47"/>
  <sheetViews>
    <sheetView tabSelected="1" workbookViewId="0">
      <selection activeCell="E45" sqref="E45"/>
    </sheetView>
  </sheetViews>
  <sheetFormatPr baseColWidth="10" defaultRowHeight="15"/>
  <cols>
    <col min="1" max="1" width="17.5703125" bestFit="1" customWidth="1"/>
    <col min="2" max="2" width="47.5703125" bestFit="1" customWidth="1"/>
    <col min="3" max="3" width="72.42578125" bestFit="1" customWidth="1"/>
    <col min="4" max="4" width="26" bestFit="1" customWidth="1"/>
  </cols>
  <sheetData>
    <row r="3" spans="1:4">
      <c r="A3" s="62" t="s">
        <v>101</v>
      </c>
      <c r="B3" t="s">
        <v>112</v>
      </c>
      <c r="C3" t="s">
        <v>113</v>
      </c>
      <c r="D3" t="s">
        <v>114</v>
      </c>
    </row>
    <row r="4" spans="1:4">
      <c r="A4" s="63" t="s">
        <v>43</v>
      </c>
      <c r="B4" s="64">
        <v>12</v>
      </c>
      <c r="C4" s="64">
        <v>0</v>
      </c>
      <c r="D4" s="64">
        <v>0</v>
      </c>
    </row>
    <row r="5" spans="1:4">
      <c r="A5" s="63" t="s">
        <v>50</v>
      </c>
      <c r="B5" s="64">
        <v>9</v>
      </c>
      <c r="C5" s="64">
        <v>7</v>
      </c>
      <c r="D5" s="64">
        <v>0</v>
      </c>
    </row>
    <row r="6" spans="1:4">
      <c r="A6" s="63" t="s">
        <v>57</v>
      </c>
      <c r="B6" s="64">
        <v>4</v>
      </c>
      <c r="C6" s="64">
        <v>0</v>
      </c>
      <c r="D6" s="64">
        <v>0</v>
      </c>
    </row>
    <row r="7" spans="1:4">
      <c r="A7" s="63" t="s">
        <v>64</v>
      </c>
      <c r="B7" s="64">
        <v>13</v>
      </c>
      <c r="C7" s="64">
        <v>0</v>
      </c>
      <c r="D7" s="64">
        <v>0</v>
      </c>
    </row>
    <row r="8" spans="1:4">
      <c r="A8" s="63" t="s">
        <v>71</v>
      </c>
      <c r="B8" s="64">
        <v>3</v>
      </c>
      <c r="C8" s="64">
        <v>1</v>
      </c>
      <c r="D8" s="64">
        <v>0</v>
      </c>
    </row>
    <row r="9" spans="1:4">
      <c r="A9" s="63" t="s">
        <v>102</v>
      </c>
      <c r="B9" s="64">
        <v>41</v>
      </c>
      <c r="C9" s="64">
        <v>8</v>
      </c>
      <c r="D9" s="64">
        <v>0</v>
      </c>
    </row>
    <row r="40" spans="7:14" ht="105">
      <c r="H40" s="65" t="s">
        <v>110</v>
      </c>
      <c r="I40" s="65" t="s">
        <v>111</v>
      </c>
      <c r="J40" s="65" t="s">
        <v>10</v>
      </c>
      <c r="K40" s="65" t="s">
        <v>32</v>
      </c>
      <c r="L40" s="29" t="s">
        <v>41</v>
      </c>
      <c r="M40" s="65" t="s">
        <v>84</v>
      </c>
      <c r="N40" s="29" t="s">
        <v>42</v>
      </c>
    </row>
    <row r="41" spans="7:14">
      <c r="G41" s="61" t="s">
        <v>103</v>
      </c>
      <c r="H41">
        <v>0</v>
      </c>
      <c r="I41">
        <v>0</v>
      </c>
      <c r="J41">
        <v>131</v>
      </c>
      <c r="K41">
        <v>666</v>
      </c>
      <c r="L41">
        <v>0</v>
      </c>
      <c r="M41">
        <v>0</v>
      </c>
      <c r="N41">
        <v>0</v>
      </c>
    </row>
    <row r="42" spans="7:14">
      <c r="G42" s="61" t="s">
        <v>104</v>
      </c>
      <c r="H42">
        <v>0</v>
      </c>
      <c r="I42">
        <v>0</v>
      </c>
      <c r="J42">
        <v>106</v>
      </c>
      <c r="K42">
        <v>503</v>
      </c>
      <c r="L42">
        <v>0</v>
      </c>
      <c r="M42">
        <v>0</v>
      </c>
      <c r="N42">
        <v>0</v>
      </c>
    </row>
    <row r="43" spans="7:14">
      <c r="G43" s="61" t="s">
        <v>105</v>
      </c>
      <c r="H43">
        <v>183</v>
      </c>
      <c r="I43">
        <v>38</v>
      </c>
      <c r="J43">
        <v>122</v>
      </c>
      <c r="K43">
        <v>426</v>
      </c>
      <c r="L43">
        <v>41</v>
      </c>
      <c r="M43">
        <v>8</v>
      </c>
      <c r="N43">
        <v>0</v>
      </c>
    </row>
    <row r="44" spans="7:14">
      <c r="G44" s="61" t="s">
        <v>106</v>
      </c>
      <c r="H44">
        <v>143</v>
      </c>
      <c r="I44">
        <v>29</v>
      </c>
      <c r="J44">
        <v>104</v>
      </c>
      <c r="K44">
        <v>339</v>
      </c>
      <c r="L44">
        <v>34</v>
      </c>
      <c r="M44">
        <v>16</v>
      </c>
      <c r="N44">
        <v>0</v>
      </c>
    </row>
    <row r="45" spans="7:14">
      <c r="G45" s="61" t="s">
        <v>107</v>
      </c>
      <c r="H45">
        <v>147</v>
      </c>
      <c r="I45">
        <v>45</v>
      </c>
      <c r="J45">
        <v>89</v>
      </c>
      <c r="K45">
        <v>264</v>
      </c>
      <c r="L45">
        <v>23</v>
      </c>
      <c r="M45">
        <v>4</v>
      </c>
      <c r="N45">
        <v>7</v>
      </c>
    </row>
    <row r="46" spans="7:14">
      <c r="G46" s="61" t="s">
        <v>108</v>
      </c>
      <c r="H46">
        <v>157</v>
      </c>
      <c r="I46">
        <v>34</v>
      </c>
      <c r="J46">
        <v>99</v>
      </c>
      <c r="K46">
        <v>314</v>
      </c>
      <c r="L46">
        <v>26</v>
      </c>
      <c r="M46">
        <v>10</v>
      </c>
      <c r="N46">
        <v>0</v>
      </c>
    </row>
    <row r="47" spans="7:14">
      <c r="G47" s="61" t="s">
        <v>109</v>
      </c>
      <c r="H47">
        <v>165</v>
      </c>
      <c r="I47">
        <v>39</v>
      </c>
      <c r="J47">
        <v>103</v>
      </c>
      <c r="K47">
        <v>422</v>
      </c>
      <c r="L47">
        <v>27</v>
      </c>
      <c r="M47">
        <v>8</v>
      </c>
      <c r="N47">
        <v>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BD5FD-2490-4B80-86D0-ED19DF2CD247}">
  <dimension ref="A1:AH1002"/>
  <sheetViews>
    <sheetView zoomScale="89" zoomScaleNormal="89" workbookViewId="0">
      <pane xSplit="2" ySplit="2" topLeftCell="F3" activePane="bottomRight" state="frozen"/>
      <selection pane="topRight" activeCell="C1" sqref="C1"/>
      <selection pane="bottomLeft" activeCell="A6" sqref="A6"/>
      <selection pane="bottomRight" activeCell="W2" sqref="W2:Y2"/>
    </sheetView>
  </sheetViews>
  <sheetFormatPr baseColWidth="10" defaultColWidth="14.42578125" defaultRowHeight="15" customHeight="1"/>
  <cols>
    <col min="1" max="1" width="10.140625" customWidth="1"/>
    <col min="2" max="14" width="10.7109375" customWidth="1"/>
    <col min="15" max="15" width="9.5703125" customWidth="1"/>
    <col min="16" max="27" width="10.7109375" customWidth="1"/>
  </cols>
  <sheetData>
    <row r="1" spans="1:27" ht="15.75" thickBot="1">
      <c r="A1" s="20" t="s">
        <v>3</v>
      </c>
      <c r="B1" s="22" t="s">
        <v>4</v>
      </c>
      <c r="C1" s="32">
        <v>2.1</v>
      </c>
      <c r="D1" s="33"/>
      <c r="E1" s="2">
        <v>2.2000000000000002</v>
      </c>
      <c r="F1" s="16"/>
      <c r="G1" s="16"/>
      <c r="H1" s="16"/>
      <c r="I1" s="16"/>
      <c r="J1" s="16"/>
      <c r="K1" s="47"/>
      <c r="L1" s="47"/>
      <c r="M1" s="47"/>
      <c r="N1" s="47"/>
      <c r="O1" s="41"/>
      <c r="P1" s="19"/>
      <c r="Q1" s="19"/>
      <c r="R1" s="19"/>
      <c r="S1" s="19">
        <v>2.9</v>
      </c>
      <c r="T1" s="44" t="s">
        <v>5</v>
      </c>
      <c r="U1" s="45"/>
      <c r="V1" s="19">
        <v>2.11</v>
      </c>
      <c r="W1" s="24"/>
      <c r="X1" s="24"/>
      <c r="Y1" s="24"/>
      <c r="Z1" s="42" t="s">
        <v>6</v>
      </c>
      <c r="AA1" s="1"/>
    </row>
    <row r="2" spans="1:27" ht="128.25" thickBot="1">
      <c r="A2" s="21"/>
      <c r="B2" s="23"/>
      <c r="C2" s="3" t="s">
        <v>7</v>
      </c>
      <c r="D2" s="4" t="s">
        <v>8</v>
      </c>
      <c r="E2" s="4" t="s">
        <v>9</v>
      </c>
      <c r="F2" s="4" t="s">
        <v>81</v>
      </c>
      <c r="G2" s="3" t="s">
        <v>17</v>
      </c>
      <c r="H2" s="4" t="s">
        <v>18</v>
      </c>
      <c r="I2" s="4" t="s">
        <v>20</v>
      </c>
      <c r="J2" s="28" t="s">
        <v>79</v>
      </c>
      <c r="K2" s="17" t="s">
        <v>34</v>
      </c>
      <c r="L2" s="18" t="s">
        <v>33</v>
      </c>
      <c r="M2" s="28" t="s">
        <v>80</v>
      </c>
      <c r="N2" s="3" t="s">
        <v>10</v>
      </c>
      <c r="O2" s="3" t="s">
        <v>32</v>
      </c>
      <c r="P2" s="3" t="s">
        <v>35</v>
      </c>
      <c r="Q2" s="4" t="s">
        <v>36</v>
      </c>
      <c r="R2" s="4" t="s">
        <v>37</v>
      </c>
      <c r="S2" s="4" t="s">
        <v>38</v>
      </c>
      <c r="T2" s="3" t="s">
        <v>39</v>
      </c>
      <c r="U2" s="4" t="s">
        <v>40</v>
      </c>
      <c r="V2" s="4" t="s">
        <v>82</v>
      </c>
      <c r="W2" s="18" t="s">
        <v>41</v>
      </c>
      <c r="X2" s="18" t="s">
        <v>19</v>
      </c>
      <c r="Y2" s="18" t="s">
        <v>42</v>
      </c>
      <c r="Z2" s="43"/>
      <c r="AA2" s="6"/>
    </row>
    <row r="3" spans="1:27" ht="30">
      <c r="A3" s="9" t="s">
        <v>74</v>
      </c>
      <c r="B3" s="8" t="s">
        <v>43</v>
      </c>
      <c r="C3" s="9">
        <v>4</v>
      </c>
      <c r="D3" s="9">
        <v>1</v>
      </c>
      <c r="E3" s="9">
        <v>11</v>
      </c>
      <c r="F3" s="9">
        <v>2</v>
      </c>
      <c r="G3" s="9">
        <v>7</v>
      </c>
      <c r="H3" s="9">
        <v>1</v>
      </c>
      <c r="I3" s="9">
        <v>14</v>
      </c>
      <c r="J3" s="25">
        <f>SUM(C3:I3)</f>
        <v>40</v>
      </c>
      <c r="K3" s="9">
        <v>1</v>
      </c>
      <c r="L3" s="9">
        <v>4</v>
      </c>
      <c r="M3" s="25">
        <f>SUM(K3:L3)</f>
        <v>5</v>
      </c>
      <c r="N3" s="9">
        <v>29</v>
      </c>
      <c r="O3" s="9">
        <v>82</v>
      </c>
      <c r="P3" s="9">
        <v>11</v>
      </c>
      <c r="Q3" s="9">
        <v>0</v>
      </c>
      <c r="R3" s="9">
        <v>20</v>
      </c>
      <c r="S3" s="9">
        <v>20</v>
      </c>
      <c r="T3" s="9">
        <v>9</v>
      </c>
      <c r="U3" s="9">
        <v>3</v>
      </c>
      <c r="V3" s="9">
        <v>29</v>
      </c>
      <c r="W3" s="9">
        <v>12</v>
      </c>
      <c r="X3" s="9">
        <v>0</v>
      </c>
      <c r="Y3" s="9">
        <v>0</v>
      </c>
      <c r="Z3" s="9">
        <f>SUM(J3,M3:X3)</f>
        <v>260</v>
      </c>
      <c r="AA3" s="12"/>
    </row>
    <row r="4" spans="1:27" ht="30">
      <c r="A4" s="9"/>
      <c r="B4" s="8" t="s">
        <v>44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25">
        <f t="shared" ref="J4:J38" si="0">SUM(C4:I4)</f>
        <v>0</v>
      </c>
      <c r="K4" s="9">
        <v>0</v>
      </c>
      <c r="L4" s="9">
        <v>0</v>
      </c>
      <c r="M4" s="25">
        <f t="shared" ref="M4:M38" si="1">SUM(K4:L4)</f>
        <v>0</v>
      </c>
      <c r="N4" s="9">
        <v>22</v>
      </c>
      <c r="O4" s="9">
        <v>119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f t="shared" ref="Z4:Z38" si="2">SUM(J4,M4:X4)</f>
        <v>141</v>
      </c>
      <c r="AA4" s="12"/>
    </row>
    <row r="5" spans="1:27" ht="30">
      <c r="A5" s="9"/>
      <c r="B5" s="8" t="s">
        <v>45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25">
        <f t="shared" si="0"/>
        <v>0</v>
      </c>
      <c r="K5" s="9">
        <v>0</v>
      </c>
      <c r="L5" s="9">
        <v>0</v>
      </c>
      <c r="M5" s="25">
        <f t="shared" si="1"/>
        <v>0</v>
      </c>
      <c r="N5" s="9">
        <v>24</v>
      </c>
      <c r="O5" s="9">
        <v>131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f t="shared" si="2"/>
        <v>155</v>
      </c>
      <c r="AA5" s="12"/>
    </row>
    <row r="6" spans="1:27">
      <c r="A6" s="9"/>
      <c r="B6" s="8"/>
      <c r="C6" s="25">
        <f>SUM(C3:C5)</f>
        <v>4</v>
      </c>
      <c r="D6" s="25">
        <f t="shared" ref="D6:Y6" si="3">SUM(D3:D5)</f>
        <v>1</v>
      </c>
      <c r="E6" s="25">
        <f t="shared" si="3"/>
        <v>11</v>
      </c>
      <c r="F6" s="25">
        <f t="shared" si="3"/>
        <v>2</v>
      </c>
      <c r="G6" s="25">
        <f t="shared" si="3"/>
        <v>7</v>
      </c>
      <c r="H6" s="25">
        <f t="shared" si="3"/>
        <v>1</v>
      </c>
      <c r="I6" s="25">
        <f t="shared" si="3"/>
        <v>14</v>
      </c>
      <c r="J6" s="25">
        <f t="shared" si="0"/>
        <v>40</v>
      </c>
      <c r="K6" s="25">
        <f t="shared" si="3"/>
        <v>1</v>
      </c>
      <c r="L6" s="25">
        <f t="shared" si="3"/>
        <v>4</v>
      </c>
      <c r="M6" s="25">
        <f t="shared" si="1"/>
        <v>5</v>
      </c>
      <c r="N6" s="25">
        <f t="shared" si="3"/>
        <v>75</v>
      </c>
      <c r="O6" s="25">
        <f t="shared" si="3"/>
        <v>332</v>
      </c>
      <c r="P6" s="25">
        <f t="shared" si="3"/>
        <v>11</v>
      </c>
      <c r="Q6" s="25">
        <f t="shared" si="3"/>
        <v>0</v>
      </c>
      <c r="R6" s="25">
        <f t="shared" si="3"/>
        <v>20</v>
      </c>
      <c r="S6" s="25">
        <f t="shared" si="3"/>
        <v>20</v>
      </c>
      <c r="T6" s="25">
        <f t="shared" si="3"/>
        <v>9</v>
      </c>
      <c r="U6" s="25">
        <f t="shared" si="3"/>
        <v>3</v>
      </c>
      <c r="V6" s="25">
        <f t="shared" si="3"/>
        <v>29</v>
      </c>
      <c r="W6" s="25">
        <f t="shared" si="3"/>
        <v>12</v>
      </c>
      <c r="X6" s="25">
        <f t="shared" si="3"/>
        <v>0</v>
      </c>
      <c r="Y6" s="25">
        <f t="shared" si="3"/>
        <v>0</v>
      </c>
      <c r="Z6" s="9">
        <f>SUM(J6,M6:X6)</f>
        <v>556</v>
      </c>
      <c r="AA6" s="12"/>
    </row>
    <row r="7" spans="1:27" ht="30">
      <c r="A7" s="9" t="s">
        <v>75</v>
      </c>
      <c r="B7" s="8" t="s">
        <v>46</v>
      </c>
      <c r="C7" s="9">
        <v>4</v>
      </c>
      <c r="D7" s="9">
        <v>1</v>
      </c>
      <c r="E7" s="9">
        <v>10</v>
      </c>
      <c r="F7" s="9">
        <v>7</v>
      </c>
      <c r="G7" s="9">
        <v>5</v>
      </c>
      <c r="H7" s="9">
        <v>1</v>
      </c>
      <c r="I7" s="9">
        <v>6</v>
      </c>
      <c r="J7" s="25">
        <f t="shared" si="0"/>
        <v>34</v>
      </c>
      <c r="K7" s="9">
        <v>1</v>
      </c>
      <c r="L7" s="9">
        <v>5</v>
      </c>
      <c r="M7" s="25">
        <f t="shared" si="1"/>
        <v>6</v>
      </c>
      <c r="N7" s="9">
        <v>24</v>
      </c>
      <c r="O7" s="9">
        <v>88</v>
      </c>
      <c r="P7" s="9">
        <v>5</v>
      </c>
      <c r="Q7" s="9">
        <v>0</v>
      </c>
      <c r="R7" s="9">
        <v>16</v>
      </c>
      <c r="S7" s="9">
        <v>15</v>
      </c>
      <c r="T7" s="9">
        <v>5</v>
      </c>
      <c r="U7" s="9">
        <v>6</v>
      </c>
      <c r="V7" s="9">
        <v>18</v>
      </c>
      <c r="W7" s="9">
        <v>9</v>
      </c>
      <c r="X7" s="9">
        <v>0</v>
      </c>
      <c r="Y7" s="9">
        <v>0</v>
      </c>
      <c r="Z7" s="9">
        <f t="shared" si="2"/>
        <v>226</v>
      </c>
      <c r="AA7" s="12"/>
    </row>
    <row r="8" spans="1:27" ht="30">
      <c r="A8" s="9"/>
      <c r="B8" s="8" t="s">
        <v>47</v>
      </c>
      <c r="C8" s="9">
        <v>5</v>
      </c>
      <c r="D8" s="9">
        <v>1</v>
      </c>
      <c r="E8" s="9">
        <v>9</v>
      </c>
      <c r="F8" s="9">
        <v>7</v>
      </c>
      <c r="G8" s="9">
        <v>7</v>
      </c>
      <c r="H8" s="9">
        <v>0</v>
      </c>
      <c r="I8" s="9">
        <v>11</v>
      </c>
      <c r="J8" s="25">
        <f t="shared" si="0"/>
        <v>40</v>
      </c>
      <c r="K8" s="9">
        <v>0</v>
      </c>
      <c r="L8" s="9">
        <v>10</v>
      </c>
      <c r="M8" s="25">
        <f t="shared" si="1"/>
        <v>10</v>
      </c>
      <c r="N8" s="9">
        <v>28</v>
      </c>
      <c r="O8" s="9">
        <v>73</v>
      </c>
      <c r="P8" s="9">
        <v>15</v>
      </c>
      <c r="Q8" s="9">
        <v>0</v>
      </c>
      <c r="R8" s="9">
        <v>27</v>
      </c>
      <c r="S8" s="9">
        <v>24</v>
      </c>
      <c r="T8" s="9">
        <v>14</v>
      </c>
      <c r="U8" s="9">
        <v>7</v>
      </c>
      <c r="V8" s="9">
        <v>18</v>
      </c>
      <c r="W8" s="9">
        <v>7</v>
      </c>
      <c r="X8" s="9">
        <v>0</v>
      </c>
      <c r="Y8" s="9">
        <v>0</v>
      </c>
      <c r="Z8" s="9">
        <f t="shared" si="2"/>
        <v>263</v>
      </c>
      <c r="AA8" s="12"/>
    </row>
    <row r="9" spans="1:27" ht="30">
      <c r="A9" s="9"/>
      <c r="B9" s="8" t="s">
        <v>48</v>
      </c>
      <c r="C9" s="9">
        <v>6</v>
      </c>
      <c r="D9" s="9">
        <v>0</v>
      </c>
      <c r="E9" s="9">
        <v>18</v>
      </c>
      <c r="F9" s="9">
        <v>5</v>
      </c>
      <c r="G9" s="9">
        <v>5</v>
      </c>
      <c r="H9" s="9">
        <v>1</v>
      </c>
      <c r="I9" s="9">
        <v>8</v>
      </c>
      <c r="J9" s="25">
        <f t="shared" si="0"/>
        <v>43</v>
      </c>
      <c r="K9" s="9">
        <v>3</v>
      </c>
      <c r="L9" s="9">
        <v>10</v>
      </c>
      <c r="M9" s="25">
        <f t="shared" si="1"/>
        <v>13</v>
      </c>
      <c r="N9" s="9">
        <v>26</v>
      </c>
      <c r="O9" s="9">
        <v>62</v>
      </c>
      <c r="P9" s="9">
        <v>7</v>
      </c>
      <c r="Q9" s="9">
        <v>0</v>
      </c>
      <c r="R9" s="9">
        <v>27</v>
      </c>
      <c r="S9" s="9">
        <v>25</v>
      </c>
      <c r="T9" s="9">
        <v>15</v>
      </c>
      <c r="U9" s="9">
        <v>4</v>
      </c>
      <c r="V9" s="9">
        <v>24</v>
      </c>
      <c r="W9" s="9">
        <v>3</v>
      </c>
      <c r="X9" s="9">
        <v>1</v>
      </c>
      <c r="Y9" s="9">
        <v>0</v>
      </c>
      <c r="Z9" s="9">
        <f t="shared" si="2"/>
        <v>250</v>
      </c>
      <c r="AA9" s="12"/>
    </row>
    <row r="10" spans="1:27" ht="30">
      <c r="A10" s="9"/>
      <c r="B10" s="8" t="s">
        <v>49</v>
      </c>
      <c r="C10" s="9">
        <v>3</v>
      </c>
      <c r="D10" s="9">
        <v>0</v>
      </c>
      <c r="E10" s="9">
        <v>14</v>
      </c>
      <c r="F10" s="9">
        <v>4</v>
      </c>
      <c r="G10" s="9">
        <v>4</v>
      </c>
      <c r="H10" s="9">
        <v>1</v>
      </c>
      <c r="I10" s="9">
        <v>10</v>
      </c>
      <c r="J10" s="25">
        <f t="shared" si="0"/>
        <v>36</v>
      </c>
      <c r="K10" s="9">
        <v>0</v>
      </c>
      <c r="L10" s="9">
        <v>6</v>
      </c>
      <c r="M10" s="25">
        <f t="shared" si="1"/>
        <v>6</v>
      </c>
      <c r="N10" s="9">
        <v>15</v>
      </c>
      <c r="O10" s="9">
        <v>88</v>
      </c>
      <c r="P10" s="9">
        <v>14</v>
      </c>
      <c r="Q10" s="9">
        <v>0</v>
      </c>
      <c r="R10" s="9">
        <v>15</v>
      </c>
      <c r="S10" s="9">
        <v>24</v>
      </c>
      <c r="T10" s="9">
        <v>8</v>
      </c>
      <c r="U10" s="9">
        <v>5</v>
      </c>
      <c r="V10" s="9">
        <v>33</v>
      </c>
      <c r="W10" s="9">
        <v>10</v>
      </c>
      <c r="X10" s="9">
        <v>0</v>
      </c>
      <c r="Y10" s="9">
        <v>0</v>
      </c>
      <c r="Z10" s="9">
        <f t="shared" si="2"/>
        <v>254</v>
      </c>
      <c r="AA10" s="12"/>
    </row>
    <row r="11" spans="1:27" ht="30">
      <c r="A11" s="9"/>
      <c r="B11" s="8" t="s">
        <v>50</v>
      </c>
      <c r="C11" s="9">
        <v>4</v>
      </c>
      <c r="D11" s="9">
        <v>1</v>
      </c>
      <c r="E11" s="9">
        <v>22</v>
      </c>
      <c r="F11" s="9">
        <v>4</v>
      </c>
      <c r="G11" s="9">
        <v>5</v>
      </c>
      <c r="H11" s="9">
        <v>0</v>
      </c>
      <c r="I11" s="9">
        <v>16</v>
      </c>
      <c r="J11" s="25">
        <f t="shared" si="0"/>
        <v>52</v>
      </c>
      <c r="K11" s="9">
        <v>2</v>
      </c>
      <c r="L11" s="9">
        <v>9</v>
      </c>
      <c r="M11" s="25">
        <f t="shared" si="1"/>
        <v>11</v>
      </c>
      <c r="N11" s="9">
        <v>31</v>
      </c>
      <c r="O11" s="9">
        <v>97</v>
      </c>
      <c r="P11" s="9">
        <v>6</v>
      </c>
      <c r="Q11" s="9">
        <v>0</v>
      </c>
      <c r="R11" s="9">
        <v>8</v>
      </c>
      <c r="S11" s="9">
        <v>22</v>
      </c>
      <c r="T11" s="9">
        <v>8</v>
      </c>
      <c r="U11" s="9">
        <v>4</v>
      </c>
      <c r="V11" s="9">
        <v>21</v>
      </c>
      <c r="W11" s="9">
        <v>9</v>
      </c>
      <c r="X11" s="9">
        <v>7</v>
      </c>
      <c r="Y11" s="9">
        <v>0</v>
      </c>
      <c r="Z11" s="9">
        <f t="shared" si="2"/>
        <v>276</v>
      </c>
      <c r="AA11" s="12"/>
    </row>
    <row r="12" spans="1:27" ht="30">
      <c r="A12" s="9"/>
      <c r="B12" s="8" t="s">
        <v>51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25">
        <f t="shared" si="0"/>
        <v>0</v>
      </c>
      <c r="K12" s="9">
        <v>0</v>
      </c>
      <c r="L12" s="9">
        <v>0</v>
      </c>
      <c r="M12" s="25">
        <f t="shared" si="1"/>
        <v>0</v>
      </c>
      <c r="N12" s="9">
        <v>18</v>
      </c>
      <c r="O12" s="9">
        <v>77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f t="shared" si="2"/>
        <v>95</v>
      </c>
      <c r="AA12" s="12"/>
    </row>
    <row r="13" spans="1:27" ht="30">
      <c r="A13" s="9"/>
      <c r="B13" s="8" t="s">
        <v>52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25">
        <f t="shared" si="0"/>
        <v>0</v>
      </c>
      <c r="K13" s="9">
        <v>0</v>
      </c>
      <c r="L13" s="9">
        <v>0</v>
      </c>
      <c r="M13" s="25">
        <f t="shared" si="1"/>
        <v>0</v>
      </c>
      <c r="N13" s="9">
        <v>31</v>
      </c>
      <c r="O13" s="9">
        <v>130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f t="shared" si="2"/>
        <v>161</v>
      </c>
      <c r="AA13" s="12"/>
    </row>
    <row r="14" spans="1:27">
      <c r="A14" s="9"/>
      <c r="B14" s="8"/>
      <c r="C14" s="25">
        <f>SUM(C7:C13)</f>
        <v>22</v>
      </c>
      <c r="D14" s="25">
        <f t="shared" ref="D14:X14" si="4">SUM(D7:D13)</f>
        <v>3</v>
      </c>
      <c r="E14" s="25">
        <f t="shared" si="4"/>
        <v>73</v>
      </c>
      <c r="F14" s="25">
        <f t="shared" si="4"/>
        <v>27</v>
      </c>
      <c r="G14" s="25">
        <f t="shared" si="4"/>
        <v>26</v>
      </c>
      <c r="H14" s="25">
        <f t="shared" si="4"/>
        <v>3</v>
      </c>
      <c r="I14" s="25">
        <f t="shared" si="4"/>
        <v>51</v>
      </c>
      <c r="J14" s="25">
        <f t="shared" si="0"/>
        <v>205</v>
      </c>
      <c r="K14" s="25">
        <f t="shared" si="4"/>
        <v>6</v>
      </c>
      <c r="L14" s="25">
        <f t="shared" si="4"/>
        <v>40</v>
      </c>
      <c r="M14" s="25">
        <f t="shared" si="1"/>
        <v>46</v>
      </c>
      <c r="N14" s="25">
        <f t="shared" si="4"/>
        <v>173</v>
      </c>
      <c r="O14" s="25">
        <f t="shared" si="4"/>
        <v>615</v>
      </c>
      <c r="P14" s="25">
        <f t="shared" si="4"/>
        <v>47</v>
      </c>
      <c r="Q14" s="25">
        <f t="shared" si="4"/>
        <v>0</v>
      </c>
      <c r="R14" s="25">
        <f t="shared" si="4"/>
        <v>93</v>
      </c>
      <c r="S14" s="25">
        <f t="shared" si="4"/>
        <v>110</v>
      </c>
      <c r="T14" s="25">
        <f t="shared" si="4"/>
        <v>50</v>
      </c>
      <c r="U14" s="25">
        <f t="shared" si="4"/>
        <v>26</v>
      </c>
      <c r="V14" s="25">
        <f t="shared" si="4"/>
        <v>114</v>
      </c>
      <c r="W14" s="25">
        <f t="shared" si="4"/>
        <v>38</v>
      </c>
      <c r="X14" s="25">
        <f t="shared" si="4"/>
        <v>8</v>
      </c>
      <c r="Y14" s="25">
        <f>SUM(Y7:Y13)</f>
        <v>0</v>
      </c>
      <c r="Z14" s="9">
        <f t="shared" si="2"/>
        <v>1525</v>
      </c>
      <c r="AA14" s="12"/>
    </row>
    <row r="15" spans="1:27" ht="30">
      <c r="A15" s="9" t="s">
        <v>76</v>
      </c>
      <c r="B15" s="8" t="s">
        <v>53</v>
      </c>
      <c r="C15" s="9">
        <v>10</v>
      </c>
      <c r="D15" s="9">
        <v>0</v>
      </c>
      <c r="E15" s="9">
        <v>13</v>
      </c>
      <c r="F15" s="9">
        <v>14</v>
      </c>
      <c r="G15" s="9">
        <v>5</v>
      </c>
      <c r="H15" s="9">
        <v>0</v>
      </c>
      <c r="I15" s="9">
        <v>8</v>
      </c>
      <c r="J15" s="25">
        <f t="shared" si="0"/>
        <v>50</v>
      </c>
      <c r="K15" s="9">
        <v>2</v>
      </c>
      <c r="L15" s="9">
        <v>9</v>
      </c>
      <c r="M15" s="25">
        <f t="shared" si="1"/>
        <v>11</v>
      </c>
      <c r="N15" s="9">
        <v>28</v>
      </c>
      <c r="O15" s="9">
        <v>106</v>
      </c>
      <c r="P15" s="9">
        <v>7</v>
      </c>
      <c r="Q15" s="9">
        <v>0</v>
      </c>
      <c r="R15" s="9">
        <v>9</v>
      </c>
      <c r="S15" s="9">
        <v>25</v>
      </c>
      <c r="T15" s="9">
        <v>6</v>
      </c>
      <c r="U15" s="9">
        <v>3</v>
      </c>
      <c r="V15" s="9">
        <v>24</v>
      </c>
      <c r="W15" s="9">
        <v>4</v>
      </c>
      <c r="X15" s="9">
        <v>1</v>
      </c>
      <c r="Y15" s="9">
        <v>0</v>
      </c>
      <c r="Z15" s="9">
        <f t="shared" si="2"/>
        <v>274</v>
      </c>
      <c r="AA15" s="12"/>
    </row>
    <row r="16" spans="1:27" ht="30">
      <c r="A16" s="9"/>
      <c r="B16" s="8" t="s">
        <v>54</v>
      </c>
      <c r="C16" s="9">
        <v>5</v>
      </c>
      <c r="D16" s="9">
        <v>1</v>
      </c>
      <c r="E16" s="9">
        <v>10</v>
      </c>
      <c r="F16" s="9">
        <v>10</v>
      </c>
      <c r="G16" s="9">
        <v>8</v>
      </c>
      <c r="H16" s="9">
        <v>0</v>
      </c>
      <c r="I16" s="9">
        <v>3</v>
      </c>
      <c r="J16" s="25">
        <f t="shared" si="0"/>
        <v>37</v>
      </c>
      <c r="K16" s="9">
        <v>2</v>
      </c>
      <c r="L16" s="9">
        <v>5</v>
      </c>
      <c r="M16" s="25">
        <f t="shared" si="1"/>
        <v>7</v>
      </c>
      <c r="N16" s="9">
        <v>18</v>
      </c>
      <c r="O16" s="9">
        <v>71</v>
      </c>
      <c r="P16" s="9">
        <v>8</v>
      </c>
      <c r="Q16" s="9">
        <v>0</v>
      </c>
      <c r="R16" s="9">
        <v>11</v>
      </c>
      <c r="S16" s="9">
        <v>23</v>
      </c>
      <c r="T16" s="9">
        <v>6</v>
      </c>
      <c r="U16" s="9">
        <v>3</v>
      </c>
      <c r="V16" s="9">
        <v>25</v>
      </c>
      <c r="W16" s="9">
        <v>8</v>
      </c>
      <c r="X16" s="9">
        <v>0</v>
      </c>
      <c r="Y16" s="9">
        <v>0</v>
      </c>
      <c r="Z16" s="9">
        <f t="shared" si="2"/>
        <v>217</v>
      </c>
      <c r="AA16" s="12"/>
    </row>
    <row r="17" spans="1:27" ht="30">
      <c r="A17" s="9"/>
      <c r="B17" s="8" t="s">
        <v>55</v>
      </c>
      <c r="C17" s="9">
        <v>5</v>
      </c>
      <c r="D17" s="9">
        <v>0</v>
      </c>
      <c r="E17" s="9">
        <v>11</v>
      </c>
      <c r="F17" s="9">
        <v>11</v>
      </c>
      <c r="G17" s="9">
        <v>3</v>
      </c>
      <c r="H17" s="9">
        <v>1</v>
      </c>
      <c r="I17" s="9">
        <v>3</v>
      </c>
      <c r="J17" s="25">
        <f t="shared" si="0"/>
        <v>34</v>
      </c>
      <c r="K17" s="9">
        <v>1</v>
      </c>
      <c r="L17" s="9">
        <v>11</v>
      </c>
      <c r="M17" s="25">
        <f t="shared" si="1"/>
        <v>12</v>
      </c>
      <c r="N17" s="9">
        <v>21</v>
      </c>
      <c r="O17" s="9">
        <v>69</v>
      </c>
      <c r="P17" s="9">
        <v>9</v>
      </c>
      <c r="Q17" s="9">
        <v>0</v>
      </c>
      <c r="R17" s="9">
        <v>11</v>
      </c>
      <c r="S17" s="9">
        <v>29</v>
      </c>
      <c r="T17" s="9">
        <v>10</v>
      </c>
      <c r="U17" s="9">
        <v>2</v>
      </c>
      <c r="V17" s="9">
        <v>25</v>
      </c>
      <c r="W17" s="9">
        <v>4</v>
      </c>
      <c r="X17" s="9">
        <v>1</v>
      </c>
      <c r="Y17" s="9">
        <v>4</v>
      </c>
      <c r="Z17" s="9">
        <f t="shared" si="2"/>
        <v>227</v>
      </c>
      <c r="AA17" s="12"/>
    </row>
    <row r="18" spans="1:27" ht="30">
      <c r="A18" s="9"/>
      <c r="B18" s="8" t="s">
        <v>56</v>
      </c>
      <c r="C18" s="9">
        <v>8</v>
      </c>
      <c r="D18" s="9">
        <v>0</v>
      </c>
      <c r="E18" s="9">
        <v>7</v>
      </c>
      <c r="F18" s="9">
        <v>3</v>
      </c>
      <c r="G18" s="9">
        <v>1</v>
      </c>
      <c r="H18" s="9">
        <v>0</v>
      </c>
      <c r="I18" s="9">
        <v>0</v>
      </c>
      <c r="J18" s="25">
        <f t="shared" si="0"/>
        <v>19</v>
      </c>
      <c r="K18" s="9">
        <v>2</v>
      </c>
      <c r="L18" s="9">
        <v>3</v>
      </c>
      <c r="M18" s="25">
        <f t="shared" si="1"/>
        <v>5</v>
      </c>
      <c r="N18" s="9">
        <v>26</v>
      </c>
      <c r="O18" s="9">
        <v>79</v>
      </c>
      <c r="P18" s="9">
        <v>10</v>
      </c>
      <c r="Q18" s="9">
        <v>0</v>
      </c>
      <c r="R18" s="9">
        <v>13</v>
      </c>
      <c r="S18" s="9">
        <v>24</v>
      </c>
      <c r="T18" s="9">
        <v>9</v>
      </c>
      <c r="U18" s="9">
        <v>0</v>
      </c>
      <c r="V18" s="9">
        <v>19</v>
      </c>
      <c r="W18" s="9">
        <v>7</v>
      </c>
      <c r="X18" s="9">
        <v>1</v>
      </c>
      <c r="Y18" s="9">
        <v>0</v>
      </c>
      <c r="Z18" s="9">
        <f t="shared" si="2"/>
        <v>212</v>
      </c>
      <c r="AA18" s="12"/>
    </row>
    <row r="19" spans="1:27" ht="30">
      <c r="A19" s="9"/>
      <c r="B19" s="8" t="s">
        <v>57</v>
      </c>
      <c r="C19" s="9">
        <v>2</v>
      </c>
      <c r="D19" s="9">
        <v>1</v>
      </c>
      <c r="E19" s="9">
        <v>10</v>
      </c>
      <c r="F19" s="9">
        <v>8</v>
      </c>
      <c r="G19" s="9">
        <v>1</v>
      </c>
      <c r="H19" s="9">
        <v>0</v>
      </c>
      <c r="I19" s="9">
        <v>4</v>
      </c>
      <c r="J19" s="25">
        <f t="shared" si="0"/>
        <v>26</v>
      </c>
      <c r="K19" s="9">
        <v>0</v>
      </c>
      <c r="L19" s="9">
        <v>7</v>
      </c>
      <c r="M19" s="25">
        <f t="shared" si="1"/>
        <v>7</v>
      </c>
      <c r="N19" s="9">
        <v>15</v>
      </c>
      <c r="O19" s="9">
        <v>89</v>
      </c>
      <c r="P19" s="9">
        <v>15</v>
      </c>
      <c r="Q19" s="9">
        <v>0</v>
      </c>
      <c r="R19" s="9">
        <v>9</v>
      </c>
      <c r="S19" s="9">
        <v>19</v>
      </c>
      <c r="T19" s="9">
        <v>9</v>
      </c>
      <c r="U19" s="9">
        <v>2</v>
      </c>
      <c r="V19" s="9">
        <v>13</v>
      </c>
      <c r="W19" s="9">
        <v>4</v>
      </c>
      <c r="X19" s="9">
        <v>0</v>
      </c>
      <c r="Y19" s="9">
        <v>0</v>
      </c>
      <c r="Z19" s="9">
        <f t="shared" si="2"/>
        <v>208</v>
      </c>
      <c r="AA19" s="12"/>
    </row>
    <row r="20" spans="1:27" ht="30">
      <c r="A20" s="9"/>
      <c r="B20" s="8" t="s">
        <v>58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25">
        <f t="shared" si="0"/>
        <v>0</v>
      </c>
      <c r="K20" s="9">
        <v>0</v>
      </c>
      <c r="L20" s="9">
        <v>0</v>
      </c>
      <c r="M20" s="25">
        <f t="shared" si="1"/>
        <v>0</v>
      </c>
      <c r="N20" s="9">
        <v>17</v>
      </c>
      <c r="O20" s="9">
        <v>98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f t="shared" si="2"/>
        <v>115</v>
      </c>
      <c r="AA20" s="12"/>
    </row>
    <row r="21" spans="1:27" ht="30">
      <c r="A21" s="9"/>
      <c r="B21" s="8" t="s">
        <v>59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25">
        <f t="shared" si="0"/>
        <v>0</v>
      </c>
      <c r="K21" s="9">
        <v>0</v>
      </c>
      <c r="L21" s="9">
        <v>0</v>
      </c>
      <c r="M21" s="25">
        <f t="shared" si="1"/>
        <v>0</v>
      </c>
      <c r="N21" s="9">
        <v>23</v>
      </c>
      <c r="O21" s="9">
        <v>156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f t="shared" si="2"/>
        <v>179</v>
      </c>
      <c r="AA21" s="12"/>
    </row>
    <row r="22" spans="1:27">
      <c r="A22" s="9"/>
      <c r="B22" s="8"/>
      <c r="C22" s="25">
        <f>SUM(C15:C21)</f>
        <v>30</v>
      </c>
      <c r="D22" s="25">
        <f t="shared" ref="D22:Y22" si="5">SUM(D15:D21)</f>
        <v>2</v>
      </c>
      <c r="E22" s="25">
        <f t="shared" si="5"/>
        <v>51</v>
      </c>
      <c r="F22" s="25">
        <f t="shared" si="5"/>
        <v>46</v>
      </c>
      <c r="G22" s="25">
        <f t="shared" si="5"/>
        <v>18</v>
      </c>
      <c r="H22" s="25">
        <f t="shared" si="5"/>
        <v>1</v>
      </c>
      <c r="I22" s="25">
        <f t="shared" si="5"/>
        <v>18</v>
      </c>
      <c r="J22" s="25">
        <f t="shared" si="0"/>
        <v>166</v>
      </c>
      <c r="K22" s="25">
        <f t="shared" si="5"/>
        <v>7</v>
      </c>
      <c r="L22" s="25">
        <f t="shared" si="5"/>
        <v>35</v>
      </c>
      <c r="M22" s="25">
        <f t="shared" si="1"/>
        <v>42</v>
      </c>
      <c r="N22" s="25">
        <f t="shared" si="5"/>
        <v>148</v>
      </c>
      <c r="O22" s="25">
        <f t="shared" si="5"/>
        <v>668</v>
      </c>
      <c r="P22" s="25">
        <f t="shared" si="5"/>
        <v>49</v>
      </c>
      <c r="Q22" s="25">
        <f t="shared" si="5"/>
        <v>0</v>
      </c>
      <c r="R22" s="25">
        <f t="shared" si="5"/>
        <v>53</v>
      </c>
      <c r="S22" s="25">
        <f t="shared" si="5"/>
        <v>120</v>
      </c>
      <c r="T22" s="25">
        <f t="shared" si="5"/>
        <v>40</v>
      </c>
      <c r="U22" s="25">
        <f t="shared" si="5"/>
        <v>10</v>
      </c>
      <c r="V22" s="25">
        <f t="shared" si="5"/>
        <v>106</v>
      </c>
      <c r="W22" s="25">
        <f t="shared" si="5"/>
        <v>27</v>
      </c>
      <c r="X22" s="25">
        <f t="shared" si="5"/>
        <v>3</v>
      </c>
      <c r="Y22" s="25">
        <f t="shared" si="5"/>
        <v>4</v>
      </c>
      <c r="Z22" s="9">
        <f>SUM(J22,M22:X22)</f>
        <v>1432</v>
      </c>
      <c r="AA22" s="12"/>
    </row>
    <row r="23" spans="1:27" ht="30">
      <c r="A23" s="9" t="s">
        <v>78</v>
      </c>
      <c r="B23" s="8" t="s">
        <v>60</v>
      </c>
      <c r="C23" s="9">
        <v>4</v>
      </c>
      <c r="D23" s="9">
        <v>0</v>
      </c>
      <c r="E23" s="9">
        <v>15</v>
      </c>
      <c r="F23" s="9">
        <v>10</v>
      </c>
      <c r="G23" s="9">
        <v>5</v>
      </c>
      <c r="H23" s="9">
        <v>1</v>
      </c>
      <c r="I23" s="9">
        <v>11</v>
      </c>
      <c r="J23" s="25">
        <f t="shared" si="0"/>
        <v>46</v>
      </c>
      <c r="K23" s="9">
        <v>4</v>
      </c>
      <c r="L23" s="9">
        <v>9</v>
      </c>
      <c r="M23" s="25">
        <f t="shared" si="1"/>
        <v>13</v>
      </c>
      <c r="N23" s="9">
        <v>23</v>
      </c>
      <c r="O23" s="9">
        <v>118</v>
      </c>
      <c r="P23" s="9">
        <v>10</v>
      </c>
      <c r="Q23" s="9">
        <v>0</v>
      </c>
      <c r="R23" s="9">
        <v>16</v>
      </c>
      <c r="S23" s="9">
        <v>31</v>
      </c>
      <c r="T23" s="9">
        <v>14</v>
      </c>
      <c r="U23" s="9">
        <v>0</v>
      </c>
      <c r="V23" s="9">
        <v>26</v>
      </c>
      <c r="W23" s="9">
        <v>5</v>
      </c>
      <c r="X23" s="9">
        <v>3</v>
      </c>
      <c r="Y23" s="9">
        <v>0</v>
      </c>
      <c r="Z23" s="9">
        <f t="shared" si="2"/>
        <v>305</v>
      </c>
      <c r="AA23" s="12"/>
    </row>
    <row r="24" spans="1:27" ht="30">
      <c r="A24" s="9"/>
      <c r="B24" s="8" t="s">
        <v>61</v>
      </c>
      <c r="C24" s="9">
        <v>4</v>
      </c>
      <c r="D24" s="9">
        <v>0</v>
      </c>
      <c r="E24" s="9">
        <v>11</v>
      </c>
      <c r="F24" s="9">
        <v>3</v>
      </c>
      <c r="G24" s="9">
        <v>8</v>
      </c>
      <c r="H24" s="9">
        <v>0</v>
      </c>
      <c r="I24" s="9">
        <v>11</v>
      </c>
      <c r="J24" s="25">
        <f t="shared" si="0"/>
        <v>37</v>
      </c>
      <c r="K24" s="9">
        <v>3</v>
      </c>
      <c r="L24" s="9">
        <v>5</v>
      </c>
      <c r="M24" s="25">
        <f t="shared" si="1"/>
        <v>8</v>
      </c>
      <c r="N24" s="9">
        <v>23</v>
      </c>
      <c r="O24" s="9">
        <v>80</v>
      </c>
      <c r="P24" s="9">
        <v>6</v>
      </c>
      <c r="Q24" s="9">
        <v>0</v>
      </c>
      <c r="R24" s="9">
        <v>22</v>
      </c>
      <c r="S24" s="9">
        <v>22</v>
      </c>
      <c r="T24" s="9">
        <v>9</v>
      </c>
      <c r="U24" s="9">
        <v>2</v>
      </c>
      <c r="V24" s="9">
        <v>20</v>
      </c>
      <c r="W24" s="9">
        <v>6</v>
      </c>
      <c r="X24" s="9">
        <v>3</v>
      </c>
      <c r="Y24" s="9">
        <v>0</v>
      </c>
      <c r="Z24" s="9">
        <f t="shared" si="2"/>
        <v>238</v>
      </c>
      <c r="AA24" s="12"/>
    </row>
    <row r="25" spans="1:27" ht="30">
      <c r="A25" s="9"/>
      <c r="B25" s="8" t="s">
        <v>62</v>
      </c>
      <c r="C25" s="9">
        <v>5</v>
      </c>
      <c r="D25" s="9">
        <v>0</v>
      </c>
      <c r="E25" s="9">
        <v>12</v>
      </c>
      <c r="F25" s="9">
        <v>4</v>
      </c>
      <c r="G25" s="9">
        <v>7</v>
      </c>
      <c r="H25" s="9">
        <v>2</v>
      </c>
      <c r="I25" s="9">
        <v>10</v>
      </c>
      <c r="J25" s="25">
        <f t="shared" si="0"/>
        <v>40</v>
      </c>
      <c r="K25" s="9">
        <v>2</v>
      </c>
      <c r="L25" s="9">
        <v>9</v>
      </c>
      <c r="M25" s="25">
        <f t="shared" si="1"/>
        <v>11</v>
      </c>
      <c r="N25" s="9">
        <v>23</v>
      </c>
      <c r="O25" s="9">
        <v>76</v>
      </c>
      <c r="P25" s="9">
        <v>9</v>
      </c>
      <c r="Q25" s="9">
        <v>0</v>
      </c>
      <c r="R25" s="9">
        <v>19</v>
      </c>
      <c r="S25" s="9">
        <v>29</v>
      </c>
      <c r="T25" s="9">
        <v>13</v>
      </c>
      <c r="U25" s="9">
        <v>0</v>
      </c>
      <c r="V25" s="9">
        <v>23</v>
      </c>
      <c r="W25" s="9">
        <v>7</v>
      </c>
      <c r="X25" s="9">
        <v>0</v>
      </c>
      <c r="Y25" s="9">
        <v>3</v>
      </c>
      <c r="Z25" s="9">
        <f t="shared" si="2"/>
        <v>250</v>
      </c>
      <c r="AA25" s="12"/>
    </row>
    <row r="26" spans="1:27" ht="30">
      <c r="A26" s="9"/>
      <c r="B26" s="8" t="s">
        <v>63</v>
      </c>
      <c r="C26" s="9">
        <v>6</v>
      </c>
      <c r="D26" s="9">
        <v>0</v>
      </c>
      <c r="E26" s="9">
        <v>19</v>
      </c>
      <c r="F26" s="9">
        <v>15</v>
      </c>
      <c r="G26" s="9">
        <v>5</v>
      </c>
      <c r="H26" s="9">
        <v>1</v>
      </c>
      <c r="I26" s="9">
        <v>9</v>
      </c>
      <c r="J26" s="25">
        <f t="shared" si="0"/>
        <v>55</v>
      </c>
      <c r="K26" s="9">
        <v>0</v>
      </c>
      <c r="L26" s="9">
        <v>7</v>
      </c>
      <c r="M26" s="25">
        <f t="shared" si="1"/>
        <v>7</v>
      </c>
      <c r="N26" s="9">
        <v>38</v>
      </c>
      <c r="O26" s="9">
        <v>95</v>
      </c>
      <c r="P26" s="9">
        <v>13</v>
      </c>
      <c r="Q26" s="9">
        <v>0</v>
      </c>
      <c r="R26" s="9">
        <v>16</v>
      </c>
      <c r="S26" s="9">
        <v>24</v>
      </c>
      <c r="T26" s="9">
        <v>17</v>
      </c>
      <c r="U26" s="9">
        <v>3</v>
      </c>
      <c r="V26" s="9">
        <v>21</v>
      </c>
      <c r="W26" s="9">
        <v>11</v>
      </c>
      <c r="X26" s="9">
        <v>3</v>
      </c>
      <c r="Y26" s="9">
        <v>0</v>
      </c>
      <c r="Z26" s="9">
        <f t="shared" si="2"/>
        <v>303</v>
      </c>
      <c r="AA26" s="12"/>
    </row>
    <row r="27" spans="1:27" ht="30">
      <c r="A27" s="9"/>
      <c r="B27" s="8" t="s">
        <v>64</v>
      </c>
      <c r="C27" s="9">
        <v>2</v>
      </c>
      <c r="D27" s="9">
        <v>0</v>
      </c>
      <c r="E27" s="9">
        <v>12</v>
      </c>
      <c r="F27" s="9">
        <v>8</v>
      </c>
      <c r="G27" s="9">
        <v>5</v>
      </c>
      <c r="H27" s="9">
        <v>0</v>
      </c>
      <c r="I27" s="9">
        <v>6</v>
      </c>
      <c r="J27" s="25">
        <f t="shared" si="0"/>
        <v>33</v>
      </c>
      <c r="K27" s="9">
        <v>0</v>
      </c>
      <c r="L27" s="9">
        <v>9</v>
      </c>
      <c r="M27" s="25">
        <f t="shared" si="1"/>
        <v>9</v>
      </c>
      <c r="N27" s="9">
        <v>23</v>
      </c>
      <c r="O27" s="9">
        <v>87</v>
      </c>
      <c r="P27" s="9">
        <v>14</v>
      </c>
      <c r="Q27" s="9">
        <v>0</v>
      </c>
      <c r="R27" s="9">
        <v>12</v>
      </c>
      <c r="S27" s="9">
        <v>21</v>
      </c>
      <c r="T27" s="9">
        <v>5</v>
      </c>
      <c r="U27" s="9">
        <v>2</v>
      </c>
      <c r="V27" s="9">
        <v>21</v>
      </c>
      <c r="W27" s="9">
        <v>13</v>
      </c>
      <c r="X27" s="9">
        <v>0</v>
      </c>
      <c r="Y27" s="9">
        <v>0</v>
      </c>
      <c r="Z27" s="9">
        <f t="shared" si="2"/>
        <v>240</v>
      </c>
      <c r="AA27" s="12"/>
    </row>
    <row r="28" spans="1:27" ht="30">
      <c r="A28" s="9"/>
      <c r="B28" s="8" t="s">
        <v>65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25">
        <f t="shared" si="0"/>
        <v>0</v>
      </c>
      <c r="K28" s="9">
        <v>0</v>
      </c>
      <c r="L28" s="9">
        <v>0</v>
      </c>
      <c r="M28" s="25">
        <f t="shared" si="1"/>
        <v>0</v>
      </c>
      <c r="N28" s="9">
        <v>25</v>
      </c>
      <c r="O28" s="9">
        <v>114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f t="shared" si="2"/>
        <v>139</v>
      </c>
      <c r="AA28" s="12"/>
    </row>
    <row r="29" spans="1:27" ht="30">
      <c r="B29" s="8" t="s">
        <v>66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25">
        <f t="shared" si="0"/>
        <v>0</v>
      </c>
      <c r="K29" s="9">
        <v>0</v>
      </c>
      <c r="L29" s="9">
        <v>0</v>
      </c>
      <c r="M29" s="25">
        <f t="shared" si="1"/>
        <v>0</v>
      </c>
      <c r="N29" s="9">
        <v>29</v>
      </c>
      <c r="O29" s="9">
        <v>116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f t="shared" si="2"/>
        <v>145</v>
      </c>
      <c r="AA29" s="12"/>
    </row>
    <row r="30" spans="1:27">
      <c r="B30" s="8"/>
      <c r="C30" s="25">
        <f>SUM(C23:C29)</f>
        <v>21</v>
      </c>
      <c r="D30" s="25">
        <f t="shared" ref="D30:Y30" si="6">SUM(D23:D29)</f>
        <v>0</v>
      </c>
      <c r="E30" s="25">
        <f t="shared" si="6"/>
        <v>69</v>
      </c>
      <c r="F30" s="25">
        <f t="shared" si="6"/>
        <v>40</v>
      </c>
      <c r="G30" s="25">
        <f t="shared" si="6"/>
        <v>30</v>
      </c>
      <c r="H30" s="25">
        <f t="shared" si="6"/>
        <v>4</v>
      </c>
      <c r="I30" s="25">
        <f t="shared" si="6"/>
        <v>47</v>
      </c>
      <c r="J30" s="25">
        <f t="shared" si="0"/>
        <v>211</v>
      </c>
      <c r="K30" s="25">
        <f t="shared" si="6"/>
        <v>9</v>
      </c>
      <c r="L30" s="25">
        <f t="shared" si="6"/>
        <v>39</v>
      </c>
      <c r="M30" s="25">
        <f t="shared" si="1"/>
        <v>48</v>
      </c>
      <c r="N30" s="25">
        <f t="shared" si="6"/>
        <v>184</v>
      </c>
      <c r="O30" s="25">
        <f t="shared" si="6"/>
        <v>686</v>
      </c>
      <c r="P30" s="25">
        <f t="shared" si="6"/>
        <v>52</v>
      </c>
      <c r="Q30" s="25">
        <f t="shared" si="6"/>
        <v>0</v>
      </c>
      <c r="R30" s="25">
        <f t="shared" si="6"/>
        <v>85</v>
      </c>
      <c r="S30" s="25">
        <f t="shared" si="6"/>
        <v>127</v>
      </c>
      <c r="T30" s="25">
        <f t="shared" si="6"/>
        <v>58</v>
      </c>
      <c r="U30" s="25">
        <f t="shared" si="6"/>
        <v>7</v>
      </c>
      <c r="V30" s="25">
        <f t="shared" si="6"/>
        <v>111</v>
      </c>
      <c r="W30" s="25">
        <f t="shared" si="6"/>
        <v>42</v>
      </c>
      <c r="X30" s="25">
        <f t="shared" si="6"/>
        <v>9</v>
      </c>
      <c r="Y30" s="25">
        <f t="shared" si="6"/>
        <v>3</v>
      </c>
      <c r="Z30" s="9">
        <f t="shared" si="2"/>
        <v>1620</v>
      </c>
      <c r="AA30" s="12"/>
    </row>
    <row r="31" spans="1:27" ht="30">
      <c r="A31" s="9" t="s">
        <v>77</v>
      </c>
      <c r="B31" s="8" t="s">
        <v>67</v>
      </c>
      <c r="C31" s="9">
        <v>5</v>
      </c>
      <c r="D31" s="9">
        <v>0</v>
      </c>
      <c r="E31" s="9">
        <v>15</v>
      </c>
      <c r="F31" s="9">
        <v>7</v>
      </c>
      <c r="G31" s="9">
        <v>5</v>
      </c>
      <c r="H31" s="9">
        <v>0</v>
      </c>
      <c r="I31" s="9">
        <v>3</v>
      </c>
      <c r="J31" s="25">
        <f t="shared" si="0"/>
        <v>35</v>
      </c>
      <c r="K31" s="9">
        <v>0</v>
      </c>
      <c r="L31" s="9">
        <v>9</v>
      </c>
      <c r="M31" s="25">
        <f t="shared" si="1"/>
        <v>9</v>
      </c>
      <c r="N31" s="9">
        <v>28</v>
      </c>
      <c r="O31" s="9">
        <v>110</v>
      </c>
      <c r="P31" s="9">
        <v>13</v>
      </c>
      <c r="Q31" s="9">
        <v>0</v>
      </c>
      <c r="R31" s="9">
        <v>26</v>
      </c>
      <c r="S31" s="9">
        <v>24</v>
      </c>
      <c r="T31" s="9">
        <v>13</v>
      </c>
      <c r="U31" s="9">
        <v>2</v>
      </c>
      <c r="V31" s="9">
        <v>23</v>
      </c>
      <c r="W31" s="9">
        <v>9</v>
      </c>
      <c r="X31" s="9">
        <v>4</v>
      </c>
      <c r="Y31" s="9">
        <v>0</v>
      </c>
      <c r="Z31" s="9">
        <f t="shared" si="2"/>
        <v>296</v>
      </c>
      <c r="AA31" s="12"/>
    </row>
    <row r="32" spans="1:27" ht="30">
      <c r="A32" s="9"/>
      <c r="B32" s="8" t="s">
        <v>68</v>
      </c>
      <c r="C32" s="9">
        <v>4</v>
      </c>
      <c r="D32" s="9">
        <v>0</v>
      </c>
      <c r="E32" s="9">
        <v>20</v>
      </c>
      <c r="F32" s="9">
        <v>7</v>
      </c>
      <c r="G32" s="9">
        <v>6</v>
      </c>
      <c r="H32" s="9">
        <v>0</v>
      </c>
      <c r="I32" s="9">
        <v>6</v>
      </c>
      <c r="J32" s="25">
        <f t="shared" si="0"/>
        <v>43</v>
      </c>
      <c r="K32" s="9">
        <v>0</v>
      </c>
      <c r="L32" s="9">
        <v>9</v>
      </c>
      <c r="M32" s="25">
        <f t="shared" si="1"/>
        <v>9</v>
      </c>
      <c r="N32" s="9">
        <v>30</v>
      </c>
      <c r="O32" s="9">
        <v>90</v>
      </c>
      <c r="P32" s="9">
        <v>13</v>
      </c>
      <c r="Q32" s="9">
        <v>0</v>
      </c>
      <c r="R32" s="9">
        <v>17</v>
      </c>
      <c r="S32" s="9">
        <v>21</v>
      </c>
      <c r="T32" s="9">
        <v>13</v>
      </c>
      <c r="U32" s="9">
        <v>2</v>
      </c>
      <c r="V32" s="9">
        <v>21</v>
      </c>
      <c r="W32" s="9">
        <v>5</v>
      </c>
      <c r="X32" s="9">
        <v>7</v>
      </c>
      <c r="Y32" s="9">
        <v>0</v>
      </c>
      <c r="Z32" s="9">
        <f t="shared" si="2"/>
        <v>271</v>
      </c>
      <c r="AA32" s="12"/>
    </row>
    <row r="33" spans="1:34" ht="30">
      <c r="A33" s="9"/>
      <c r="B33" s="8" t="s">
        <v>69</v>
      </c>
      <c r="C33" s="9">
        <v>0</v>
      </c>
      <c r="D33" s="9">
        <v>1</v>
      </c>
      <c r="E33" s="9">
        <v>15</v>
      </c>
      <c r="F33" s="9">
        <v>6</v>
      </c>
      <c r="G33" s="9">
        <v>2</v>
      </c>
      <c r="H33" s="9">
        <v>0</v>
      </c>
      <c r="I33" s="9">
        <v>6</v>
      </c>
      <c r="J33" s="25">
        <f t="shared" si="0"/>
        <v>30</v>
      </c>
      <c r="K33" s="9">
        <v>2</v>
      </c>
      <c r="L33" s="9">
        <v>7</v>
      </c>
      <c r="M33" s="25">
        <f t="shared" si="1"/>
        <v>9</v>
      </c>
      <c r="N33" s="9">
        <v>19</v>
      </c>
      <c r="O33" s="9">
        <v>57</v>
      </c>
      <c r="P33" s="9">
        <v>9</v>
      </c>
      <c r="Q33" s="9">
        <v>0</v>
      </c>
      <c r="R33" s="9">
        <v>16</v>
      </c>
      <c r="S33" s="9">
        <v>20</v>
      </c>
      <c r="T33" s="9">
        <v>20</v>
      </c>
      <c r="U33" s="9">
        <v>1</v>
      </c>
      <c r="V33" s="9">
        <v>17</v>
      </c>
      <c r="W33" s="9">
        <v>9</v>
      </c>
      <c r="X33" s="9">
        <v>2</v>
      </c>
      <c r="Y33" s="9">
        <v>0</v>
      </c>
      <c r="Z33" s="9">
        <f t="shared" si="2"/>
        <v>209</v>
      </c>
      <c r="AA33" s="12"/>
    </row>
    <row r="34" spans="1:34" ht="30">
      <c r="A34" s="9"/>
      <c r="B34" s="8" t="s">
        <v>70</v>
      </c>
      <c r="C34" s="9">
        <v>1</v>
      </c>
      <c r="D34" s="9">
        <v>0</v>
      </c>
      <c r="E34" s="9">
        <v>17</v>
      </c>
      <c r="F34" s="9">
        <v>5</v>
      </c>
      <c r="G34" s="9">
        <v>3</v>
      </c>
      <c r="H34" s="9">
        <v>0</v>
      </c>
      <c r="I34" s="9">
        <v>7</v>
      </c>
      <c r="J34" s="25">
        <f t="shared" si="0"/>
        <v>33</v>
      </c>
      <c r="K34" s="9">
        <v>4</v>
      </c>
      <c r="L34" s="9">
        <v>7</v>
      </c>
      <c r="M34" s="25">
        <f t="shared" si="1"/>
        <v>11</v>
      </c>
      <c r="N34" s="9">
        <v>25</v>
      </c>
      <c r="O34" s="9">
        <v>77</v>
      </c>
      <c r="P34" s="9">
        <v>7</v>
      </c>
      <c r="Q34" s="9">
        <v>0</v>
      </c>
      <c r="R34" s="9">
        <v>10</v>
      </c>
      <c r="S34" s="9">
        <v>19</v>
      </c>
      <c r="T34" s="9">
        <v>11</v>
      </c>
      <c r="U34" s="9">
        <v>2</v>
      </c>
      <c r="V34" s="9">
        <v>20</v>
      </c>
      <c r="W34" s="9">
        <v>6</v>
      </c>
      <c r="X34" s="9">
        <v>12</v>
      </c>
      <c r="Y34" s="9">
        <v>0</v>
      </c>
      <c r="Z34" s="9">
        <f t="shared" si="2"/>
        <v>233</v>
      </c>
      <c r="AA34" s="12"/>
    </row>
    <row r="35" spans="1:34" ht="30">
      <c r="A35" s="9"/>
      <c r="B35" s="8" t="s">
        <v>71</v>
      </c>
      <c r="C35" s="9">
        <v>3</v>
      </c>
      <c r="D35" s="9">
        <v>0</v>
      </c>
      <c r="E35" s="9">
        <v>15</v>
      </c>
      <c r="F35" s="9">
        <v>4</v>
      </c>
      <c r="G35" s="9">
        <v>4</v>
      </c>
      <c r="H35" s="9">
        <v>1</v>
      </c>
      <c r="I35" s="9">
        <v>5</v>
      </c>
      <c r="J35" s="25">
        <f t="shared" si="0"/>
        <v>32</v>
      </c>
      <c r="K35" s="9">
        <v>1</v>
      </c>
      <c r="L35" s="9">
        <v>5</v>
      </c>
      <c r="M35" s="25">
        <f t="shared" si="1"/>
        <v>6</v>
      </c>
      <c r="N35" s="9">
        <v>24</v>
      </c>
      <c r="O35" s="9">
        <v>71</v>
      </c>
      <c r="P35" s="9">
        <v>5</v>
      </c>
      <c r="Q35" s="9">
        <v>0</v>
      </c>
      <c r="R35" s="9">
        <v>7</v>
      </c>
      <c r="S35" s="9">
        <v>20</v>
      </c>
      <c r="T35" s="9">
        <v>16</v>
      </c>
      <c r="U35" s="9">
        <v>2</v>
      </c>
      <c r="V35" s="9">
        <v>21</v>
      </c>
      <c r="W35" s="9">
        <v>3</v>
      </c>
      <c r="X35" s="9">
        <v>1</v>
      </c>
      <c r="Y35" s="9">
        <v>0</v>
      </c>
      <c r="Z35" s="9">
        <f t="shared" si="2"/>
        <v>208</v>
      </c>
      <c r="AA35" s="12"/>
    </row>
    <row r="36" spans="1:34" ht="30">
      <c r="A36" s="9"/>
      <c r="B36" s="8" t="s">
        <v>72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25">
        <f t="shared" si="0"/>
        <v>0</v>
      </c>
      <c r="K36" s="9">
        <v>0</v>
      </c>
      <c r="L36" s="9">
        <v>0</v>
      </c>
      <c r="M36" s="25">
        <f t="shared" si="1"/>
        <v>0</v>
      </c>
      <c r="N36" s="9">
        <v>24</v>
      </c>
      <c r="O36" s="9">
        <v>95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f t="shared" si="2"/>
        <v>119</v>
      </c>
      <c r="AA36" s="12"/>
    </row>
    <row r="37" spans="1:34" ht="30">
      <c r="A37" s="9"/>
      <c r="B37" s="8" t="s">
        <v>73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25">
        <f t="shared" si="0"/>
        <v>0</v>
      </c>
      <c r="K37" s="9">
        <v>0</v>
      </c>
      <c r="L37" s="9">
        <v>0</v>
      </c>
      <c r="M37" s="25">
        <f t="shared" si="1"/>
        <v>0</v>
      </c>
      <c r="N37" s="9">
        <v>24</v>
      </c>
      <c r="O37" s="9">
        <v>133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f t="shared" si="2"/>
        <v>157</v>
      </c>
      <c r="AA37" s="12"/>
    </row>
    <row r="38" spans="1:34">
      <c r="A38" s="26"/>
      <c r="B38" s="27"/>
      <c r="C38" s="25">
        <f>SUM(C31:C37)</f>
        <v>13</v>
      </c>
      <c r="D38" s="25">
        <f t="shared" ref="D38:Y38" si="7">SUM(D31:D37)</f>
        <v>1</v>
      </c>
      <c r="E38" s="25">
        <f t="shared" si="7"/>
        <v>82</v>
      </c>
      <c r="F38" s="25">
        <f t="shared" si="7"/>
        <v>29</v>
      </c>
      <c r="G38" s="25">
        <f t="shared" si="7"/>
        <v>20</v>
      </c>
      <c r="H38" s="25">
        <f t="shared" si="7"/>
        <v>1</v>
      </c>
      <c r="I38" s="25">
        <f t="shared" si="7"/>
        <v>27</v>
      </c>
      <c r="J38" s="25">
        <f t="shared" si="0"/>
        <v>173</v>
      </c>
      <c r="K38" s="25">
        <f t="shared" si="7"/>
        <v>7</v>
      </c>
      <c r="L38" s="25">
        <f t="shared" si="7"/>
        <v>37</v>
      </c>
      <c r="M38" s="25">
        <f t="shared" si="1"/>
        <v>44</v>
      </c>
      <c r="N38" s="25">
        <f t="shared" si="7"/>
        <v>174</v>
      </c>
      <c r="O38" s="25">
        <f t="shared" si="7"/>
        <v>633</v>
      </c>
      <c r="P38" s="25">
        <f t="shared" si="7"/>
        <v>47</v>
      </c>
      <c r="Q38" s="25">
        <f t="shared" si="7"/>
        <v>0</v>
      </c>
      <c r="R38" s="25">
        <f t="shared" si="7"/>
        <v>76</v>
      </c>
      <c r="S38" s="25">
        <f t="shared" si="7"/>
        <v>104</v>
      </c>
      <c r="T38" s="25">
        <f t="shared" si="7"/>
        <v>73</v>
      </c>
      <c r="U38" s="25">
        <f t="shared" si="7"/>
        <v>9</v>
      </c>
      <c r="V38" s="25">
        <f t="shared" si="7"/>
        <v>102</v>
      </c>
      <c r="W38" s="25">
        <f t="shared" si="7"/>
        <v>32</v>
      </c>
      <c r="X38" s="25">
        <f t="shared" si="7"/>
        <v>26</v>
      </c>
      <c r="Y38" s="25">
        <f t="shared" si="7"/>
        <v>0</v>
      </c>
      <c r="Z38" s="9">
        <f t="shared" si="2"/>
        <v>1493</v>
      </c>
      <c r="AA38" s="12"/>
    </row>
    <row r="39" spans="1:34" ht="15.75" customHeight="1">
      <c r="A39" s="30" t="s">
        <v>31</v>
      </c>
      <c r="B39" s="31"/>
      <c r="C39" s="10">
        <f>SUM(C6,C14,C22,C30,C38)</f>
        <v>90</v>
      </c>
      <c r="D39" s="10">
        <f t="shared" ref="D39:Y39" si="8">SUM(D6,D14,D22,D30,D38)</f>
        <v>7</v>
      </c>
      <c r="E39" s="10">
        <f t="shared" si="8"/>
        <v>286</v>
      </c>
      <c r="F39" s="10">
        <f t="shared" si="8"/>
        <v>144</v>
      </c>
      <c r="G39" s="10">
        <f t="shared" si="8"/>
        <v>101</v>
      </c>
      <c r="H39" s="10">
        <f t="shared" si="8"/>
        <v>10</v>
      </c>
      <c r="I39" s="10">
        <f t="shared" si="8"/>
        <v>157</v>
      </c>
      <c r="J39" s="10">
        <f t="shared" si="8"/>
        <v>795</v>
      </c>
      <c r="K39" s="10">
        <f t="shared" si="8"/>
        <v>30</v>
      </c>
      <c r="L39" s="10">
        <f t="shared" si="8"/>
        <v>155</v>
      </c>
      <c r="M39" s="10">
        <f t="shared" si="8"/>
        <v>185</v>
      </c>
      <c r="N39" s="10">
        <f t="shared" si="8"/>
        <v>754</v>
      </c>
      <c r="O39" s="10">
        <f t="shared" si="8"/>
        <v>2934</v>
      </c>
      <c r="P39" s="10">
        <f t="shared" si="8"/>
        <v>206</v>
      </c>
      <c r="Q39" s="10">
        <f t="shared" si="8"/>
        <v>0</v>
      </c>
      <c r="R39" s="10">
        <f t="shared" si="8"/>
        <v>327</v>
      </c>
      <c r="S39" s="10">
        <f t="shared" si="8"/>
        <v>481</v>
      </c>
      <c r="T39" s="10">
        <f t="shared" si="8"/>
        <v>230</v>
      </c>
      <c r="U39" s="10">
        <f t="shared" si="8"/>
        <v>55</v>
      </c>
      <c r="V39" s="10">
        <f t="shared" si="8"/>
        <v>462</v>
      </c>
      <c r="W39" s="10">
        <f t="shared" si="8"/>
        <v>151</v>
      </c>
      <c r="X39" s="10">
        <f t="shared" si="8"/>
        <v>46</v>
      </c>
      <c r="Y39" s="10">
        <f t="shared" si="8"/>
        <v>7</v>
      </c>
      <c r="Z39" s="10">
        <f>SUM(J39,M39:X39)</f>
        <v>6626</v>
      </c>
      <c r="AA39" s="13"/>
    </row>
    <row r="40" spans="1:34" s="48" customFormat="1" ht="15.75" customHeight="1">
      <c r="B40" s="49" t="s">
        <v>90</v>
      </c>
      <c r="C40" s="48">
        <f>AVERAGE(C3,C7:C11,C15:C19,C23:C27,C31:C35)</f>
        <v>4.2857142857142856</v>
      </c>
      <c r="D40" s="48">
        <f t="shared" ref="D40:L40" si="9">AVERAGE(D3,D7:D11,D15:D19,D23:D27,D31:D35)</f>
        <v>0.33333333333333331</v>
      </c>
      <c r="E40" s="48">
        <f t="shared" si="9"/>
        <v>13.619047619047619</v>
      </c>
      <c r="F40" s="48">
        <f t="shared" si="9"/>
        <v>6.8571428571428568</v>
      </c>
      <c r="G40" s="48">
        <f t="shared" si="9"/>
        <v>4.8095238095238093</v>
      </c>
      <c r="H40" s="48">
        <f t="shared" si="9"/>
        <v>0.47619047619047616</v>
      </c>
      <c r="I40" s="48">
        <f t="shared" si="9"/>
        <v>7.4761904761904763</v>
      </c>
      <c r="K40" s="48">
        <f t="shared" si="9"/>
        <v>1.4285714285714286</v>
      </c>
      <c r="L40" s="48">
        <f t="shared" si="9"/>
        <v>7.3809523809523814</v>
      </c>
      <c r="N40" s="48">
        <f>AVERAGE(N3:N5,N7:N13,N15:N21,N23:N29,N31:N37)</f>
        <v>24.322580645161292</v>
      </c>
      <c r="O40" s="48">
        <f>AVERAGE(O3:O5,O7:O13,O15:O21,O23:O29,O31:O37)</f>
        <v>94.645161290322577</v>
      </c>
      <c r="P40" s="48">
        <f t="shared" ref="P40:V40" si="10">AVERAGE(P3,P7:P11,P15:P19,P23:P27,P31:P35)</f>
        <v>9.8095238095238102</v>
      </c>
      <c r="Q40" s="48">
        <f t="shared" si="10"/>
        <v>0</v>
      </c>
      <c r="R40" s="48">
        <f t="shared" si="10"/>
        <v>15.571428571428571</v>
      </c>
      <c r="S40" s="48">
        <f t="shared" si="10"/>
        <v>22.904761904761905</v>
      </c>
      <c r="T40" s="48">
        <f t="shared" si="10"/>
        <v>10.952380952380953</v>
      </c>
      <c r="U40" s="48">
        <f t="shared" si="10"/>
        <v>2.6190476190476191</v>
      </c>
      <c r="V40" s="48">
        <f>AVERAGE(V3,V7:V11,V15:V19,V23:V27,V31:V35)</f>
        <v>22</v>
      </c>
      <c r="W40" s="48">
        <f t="shared" ref="W40:Y40" si="11">AVERAGE(W3,W7:W11,W15:W19,W23:W27,W31:W35)</f>
        <v>7.1904761904761907</v>
      </c>
      <c r="X40" s="48">
        <f t="shared" si="11"/>
        <v>2.1904761904761907</v>
      </c>
      <c r="Y40" s="48">
        <f>AVERAGE(Y3,Y7:Y11,Y15:Y19,Y23:Y27,Y31:Y35)</f>
        <v>0.33333333333333331</v>
      </c>
    </row>
    <row r="41" spans="1:34" s="50" customFormat="1" ht="15.75" customHeight="1">
      <c r="B41" s="51" t="s">
        <v>91</v>
      </c>
      <c r="C41" s="50">
        <f>MAX(C3,C7:C11,C15:C19,C23:C27,C31:C35)</f>
        <v>10</v>
      </c>
      <c r="D41" s="50">
        <f t="shared" ref="D41:L41" si="12">MAX(D3,D7:D11,D15:D19,D23:D27,D31:D35)</f>
        <v>1</v>
      </c>
      <c r="E41" s="50">
        <f t="shared" si="12"/>
        <v>22</v>
      </c>
      <c r="F41" s="50">
        <f t="shared" si="12"/>
        <v>15</v>
      </c>
      <c r="G41" s="50">
        <f t="shared" si="12"/>
        <v>8</v>
      </c>
      <c r="H41" s="50">
        <f t="shared" si="12"/>
        <v>2</v>
      </c>
      <c r="I41" s="50">
        <f t="shared" si="12"/>
        <v>16</v>
      </c>
      <c r="K41" s="50">
        <f t="shared" si="12"/>
        <v>4</v>
      </c>
      <c r="L41" s="50">
        <f t="shared" si="12"/>
        <v>11</v>
      </c>
      <c r="N41" s="50">
        <f>MAX(N3:N5,N7:N13,N15:N21,N23:N29,N31:N37)</f>
        <v>38</v>
      </c>
      <c r="O41" s="50">
        <f>MAX(O3:O5,O7:O13,O15:O21,O23:O29,O31:O37)</f>
        <v>156</v>
      </c>
      <c r="P41" s="50">
        <f t="shared" ref="P41:Y41" si="13">MAX(P3,P7:P11,P15:P19,P23:P27,P31:P35)</f>
        <v>15</v>
      </c>
      <c r="Q41" s="50">
        <f t="shared" si="13"/>
        <v>0</v>
      </c>
      <c r="R41" s="50">
        <f t="shared" si="13"/>
        <v>27</v>
      </c>
      <c r="S41" s="50">
        <f t="shared" si="13"/>
        <v>31</v>
      </c>
      <c r="T41" s="50">
        <f t="shared" si="13"/>
        <v>20</v>
      </c>
      <c r="U41" s="50">
        <f t="shared" si="13"/>
        <v>7</v>
      </c>
      <c r="V41" s="50">
        <f t="shared" si="13"/>
        <v>33</v>
      </c>
      <c r="W41" s="50">
        <f t="shared" si="13"/>
        <v>13</v>
      </c>
      <c r="X41" s="50">
        <f t="shared" si="13"/>
        <v>12</v>
      </c>
      <c r="Y41" s="50">
        <f t="shared" si="13"/>
        <v>4</v>
      </c>
    </row>
    <row r="42" spans="1:34" s="52" customFormat="1" ht="15.75" customHeight="1">
      <c r="B42" s="53" t="s">
        <v>92</v>
      </c>
      <c r="C42" s="52">
        <f>MIN(C3,C7:C11,C15:C19,C23:C27,C31:C35)</f>
        <v>0</v>
      </c>
      <c r="D42" s="52">
        <f t="shared" ref="D42:L42" si="14">MIN(D3,D7:D11,D15:D19,D23:D27,D31:D35)</f>
        <v>0</v>
      </c>
      <c r="E42" s="52">
        <f t="shared" si="14"/>
        <v>7</v>
      </c>
      <c r="F42" s="52">
        <f t="shared" si="14"/>
        <v>2</v>
      </c>
      <c r="G42" s="52">
        <f t="shared" si="14"/>
        <v>1</v>
      </c>
      <c r="H42" s="52">
        <f t="shared" si="14"/>
        <v>0</v>
      </c>
      <c r="I42" s="52">
        <f t="shared" si="14"/>
        <v>0</v>
      </c>
      <c r="K42" s="52">
        <f t="shared" si="14"/>
        <v>0</v>
      </c>
      <c r="L42" s="52">
        <f t="shared" si="14"/>
        <v>3</v>
      </c>
      <c r="N42" s="52">
        <f>MIN(N3:N5,N7:N13,N15:N21,N23:N29,N31:N37)</f>
        <v>15</v>
      </c>
      <c r="O42" s="52">
        <f>MIN(O3:O5,O7:O13,O15:O21,O23:O29,O31:O37)</f>
        <v>57</v>
      </c>
      <c r="P42" s="52">
        <f t="shared" ref="P42:Y42" si="15">MIN(P3,P7:P11,P15:P19,P23:P27,P31:P35)</f>
        <v>5</v>
      </c>
      <c r="Q42" s="52">
        <f t="shared" si="15"/>
        <v>0</v>
      </c>
      <c r="R42" s="52">
        <f t="shared" si="15"/>
        <v>7</v>
      </c>
      <c r="S42" s="52">
        <f t="shared" si="15"/>
        <v>15</v>
      </c>
      <c r="T42" s="52">
        <f t="shared" si="15"/>
        <v>5</v>
      </c>
      <c r="U42" s="52">
        <f t="shared" si="15"/>
        <v>0</v>
      </c>
      <c r="V42" s="52">
        <f t="shared" si="15"/>
        <v>13</v>
      </c>
      <c r="W42" s="52">
        <f t="shared" si="15"/>
        <v>3</v>
      </c>
      <c r="X42" s="52">
        <f t="shared" si="15"/>
        <v>0</v>
      </c>
      <c r="Y42" s="52">
        <f t="shared" si="15"/>
        <v>0</v>
      </c>
    </row>
    <row r="43" spans="1:34" ht="15.75" customHeight="1"/>
    <row r="44" spans="1:34" ht="15.75" customHeight="1"/>
    <row r="45" spans="1:34" ht="15.75" customHeight="1" thickBot="1"/>
    <row r="46" spans="1:34" ht="89.25">
      <c r="J46" s="3" t="s">
        <v>7</v>
      </c>
      <c r="K46" s="4" t="s">
        <v>8</v>
      </c>
      <c r="L46" s="4" t="s">
        <v>9</v>
      </c>
      <c r="M46" s="4" t="s">
        <v>81</v>
      </c>
      <c r="N46" s="3" t="s">
        <v>17</v>
      </c>
      <c r="O46" s="4" t="s">
        <v>18</v>
      </c>
      <c r="P46" s="4" t="s">
        <v>20</v>
      </c>
      <c r="R46" s="17" t="s">
        <v>34</v>
      </c>
      <c r="S46" s="18" t="s">
        <v>33</v>
      </c>
      <c r="U46" s="3" t="s">
        <v>35</v>
      </c>
      <c r="V46" s="4" t="s">
        <v>36</v>
      </c>
      <c r="W46" s="4" t="s">
        <v>37</v>
      </c>
      <c r="X46" s="4" t="s">
        <v>38</v>
      </c>
      <c r="Y46" s="3" t="s">
        <v>39</v>
      </c>
      <c r="Z46" s="4" t="s">
        <v>40</v>
      </c>
      <c r="AA46" s="4" t="s">
        <v>82</v>
      </c>
      <c r="AC46" s="3" t="s">
        <v>10</v>
      </c>
      <c r="AD46" s="3" t="s">
        <v>32</v>
      </c>
      <c r="AF46" s="18" t="s">
        <v>41</v>
      </c>
      <c r="AG46" s="18" t="s">
        <v>84</v>
      </c>
      <c r="AH46" s="18" t="s">
        <v>42</v>
      </c>
    </row>
    <row r="47" spans="1:34" ht="30">
      <c r="I47" s="29" t="s">
        <v>74</v>
      </c>
      <c r="J47">
        <v>4</v>
      </c>
      <c r="K47">
        <v>1</v>
      </c>
      <c r="L47">
        <v>11</v>
      </c>
      <c r="M47">
        <v>2</v>
      </c>
      <c r="N47">
        <v>7</v>
      </c>
      <c r="O47">
        <v>1</v>
      </c>
      <c r="P47">
        <v>14</v>
      </c>
      <c r="Q47">
        <f>SUM(J47:P47)</f>
        <v>40</v>
      </c>
      <c r="R47" s="25">
        <v>1</v>
      </c>
      <c r="S47" s="25">
        <v>4</v>
      </c>
      <c r="T47">
        <f>SUM(R47:S47)</f>
        <v>5</v>
      </c>
      <c r="U47" s="25">
        <v>11</v>
      </c>
      <c r="V47" s="25">
        <v>0</v>
      </c>
      <c r="W47" s="25">
        <v>20</v>
      </c>
      <c r="X47" s="25">
        <v>20</v>
      </c>
      <c r="Y47" s="25">
        <v>9</v>
      </c>
      <c r="Z47" s="25">
        <v>3</v>
      </c>
      <c r="AA47" s="25">
        <v>29</v>
      </c>
      <c r="AB47">
        <f>SUM(U47:AA47)</f>
        <v>92</v>
      </c>
      <c r="AC47" s="25">
        <v>75</v>
      </c>
      <c r="AD47" s="25">
        <v>332</v>
      </c>
      <c r="AE47">
        <f>SUM(AC47:AD47)</f>
        <v>407</v>
      </c>
      <c r="AF47" s="25">
        <v>12</v>
      </c>
      <c r="AG47" s="25">
        <v>0</v>
      </c>
      <c r="AH47" s="25">
        <v>0</v>
      </c>
    </row>
    <row r="48" spans="1:34" ht="30">
      <c r="I48" s="29" t="s">
        <v>75</v>
      </c>
      <c r="J48">
        <v>22</v>
      </c>
      <c r="K48">
        <v>3</v>
      </c>
      <c r="L48">
        <v>73</v>
      </c>
      <c r="M48">
        <v>27</v>
      </c>
      <c r="N48">
        <v>26</v>
      </c>
      <c r="O48">
        <v>3</v>
      </c>
      <c r="P48">
        <v>51</v>
      </c>
      <c r="Q48">
        <f t="shared" ref="Q48:Q51" si="16">SUM(J48:P48)</f>
        <v>205</v>
      </c>
      <c r="R48" s="25">
        <v>6</v>
      </c>
      <c r="S48" s="25">
        <v>40</v>
      </c>
      <c r="T48">
        <f t="shared" ref="T48:T51" si="17">SUM(R48:S48)</f>
        <v>46</v>
      </c>
      <c r="U48" s="25">
        <v>47</v>
      </c>
      <c r="V48" s="25">
        <v>0</v>
      </c>
      <c r="W48" s="25">
        <v>93</v>
      </c>
      <c r="X48" s="25">
        <v>110</v>
      </c>
      <c r="Y48" s="25">
        <v>50</v>
      </c>
      <c r="Z48" s="25">
        <v>26</v>
      </c>
      <c r="AA48" s="25">
        <v>114</v>
      </c>
      <c r="AB48">
        <f t="shared" ref="AB48:AB51" si="18">SUM(U48:AA48)</f>
        <v>440</v>
      </c>
      <c r="AC48" s="25">
        <v>173</v>
      </c>
      <c r="AD48" s="25">
        <v>615</v>
      </c>
      <c r="AE48">
        <f t="shared" ref="AE48:AE51" si="19">SUM(AC48:AD48)</f>
        <v>788</v>
      </c>
      <c r="AF48" s="25">
        <v>38</v>
      </c>
      <c r="AG48" s="25">
        <v>8</v>
      </c>
      <c r="AH48" s="25">
        <v>0</v>
      </c>
    </row>
    <row r="49" spans="9:34" ht="30">
      <c r="I49" s="29" t="s">
        <v>76</v>
      </c>
      <c r="J49">
        <v>30</v>
      </c>
      <c r="K49">
        <v>2</v>
      </c>
      <c r="L49">
        <v>51</v>
      </c>
      <c r="M49">
        <v>46</v>
      </c>
      <c r="N49">
        <v>18</v>
      </c>
      <c r="O49">
        <v>1</v>
      </c>
      <c r="P49">
        <v>18</v>
      </c>
      <c r="Q49">
        <f t="shared" si="16"/>
        <v>166</v>
      </c>
      <c r="R49" s="25">
        <v>7</v>
      </c>
      <c r="S49" s="25">
        <v>35</v>
      </c>
      <c r="T49">
        <f t="shared" si="17"/>
        <v>42</v>
      </c>
      <c r="U49" s="25">
        <v>49</v>
      </c>
      <c r="V49" s="25">
        <v>0</v>
      </c>
      <c r="W49" s="25">
        <v>53</v>
      </c>
      <c r="X49" s="25">
        <v>120</v>
      </c>
      <c r="Y49" s="25">
        <v>40</v>
      </c>
      <c r="Z49" s="25">
        <v>10</v>
      </c>
      <c r="AA49" s="25">
        <v>106</v>
      </c>
      <c r="AB49">
        <f t="shared" si="18"/>
        <v>378</v>
      </c>
      <c r="AC49" s="25">
        <v>148</v>
      </c>
      <c r="AD49" s="25">
        <v>668</v>
      </c>
      <c r="AE49">
        <f t="shared" si="19"/>
        <v>816</v>
      </c>
      <c r="AF49" s="25">
        <v>27</v>
      </c>
      <c r="AG49" s="25">
        <v>3</v>
      </c>
      <c r="AH49" s="25">
        <v>4</v>
      </c>
    </row>
    <row r="50" spans="9:34" ht="30">
      <c r="I50" s="29" t="s">
        <v>78</v>
      </c>
      <c r="J50">
        <v>21</v>
      </c>
      <c r="K50">
        <v>0</v>
      </c>
      <c r="L50">
        <v>69</v>
      </c>
      <c r="M50">
        <v>40</v>
      </c>
      <c r="N50">
        <v>30</v>
      </c>
      <c r="O50">
        <v>4</v>
      </c>
      <c r="P50">
        <v>47</v>
      </c>
      <c r="Q50">
        <f t="shared" si="16"/>
        <v>211</v>
      </c>
      <c r="R50" s="25">
        <v>9</v>
      </c>
      <c r="S50" s="25">
        <v>39</v>
      </c>
      <c r="T50">
        <f t="shared" si="17"/>
        <v>48</v>
      </c>
      <c r="U50" s="25">
        <v>52</v>
      </c>
      <c r="V50" s="25">
        <v>0</v>
      </c>
      <c r="W50" s="25">
        <v>85</v>
      </c>
      <c r="X50" s="25">
        <v>127</v>
      </c>
      <c r="Y50" s="25">
        <v>58</v>
      </c>
      <c r="Z50" s="25">
        <v>7</v>
      </c>
      <c r="AA50" s="25">
        <v>111</v>
      </c>
      <c r="AB50">
        <f t="shared" si="18"/>
        <v>440</v>
      </c>
      <c r="AC50" s="25">
        <v>184</v>
      </c>
      <c r="AD50" s="25">
        <v>686</v>
      </c>
      <c r="AE50">
        <f t="shared" si="19"/>
        <v>870</v>
      </c>
      <c r="AF50" s="25">
        <v>42</v>
      </c>
      <c r="AG50" s="25">
        <v>9</v>
      </c>
      <c r="AH50" s="25">
        <v>3</v>
      </c>
    </row>
    <row r="51" spans="9:34" ht="30">
      <c r="I51" s="29" t="s">
        <v>77</v>
      </c>
      <c r="J51">
        <v>13</v>
      </c>
      <c r="K51">
        <v>1</v>
      </c>
      <c r="L51">
        <v>82</v>
      </c>
      <c r="M51">
        <v>29</v>
      </c>
      <c r="N51">
        <v>20</v>
      </c>
      <c r="O51">
        <v>1</v>
      </c>
      <c r="P51">
        <v>27</v>
      </c>
      <c r="Q51">
        <f t="shared" si="16"/>
        <v>173</v>
      </c>
      <c r="R51" s="25">
        <v>7</v>
      </c>
      <c r="S51" s="25">
        <v>37</v>
      </c>
      <c r="T51">
        <f t="shared" si="17"/>
        <v>44</v>
      </c>
      <c r="U51" s="25">
        <v>47</v>
      </c>
      <c r="V51" s="25">
        <v>0</v>
      </c>
      <c r="W51" s="25">
        <v>76</v>
      </c>
      <c r="X51" s="25">
        <v>104</v>
      </c>
      <c r="Y51" s="25">
        <v>73</v>
      </c>
      <c r="Z51" s="25">
        <v>9</v>
      </c>
      <c r="AA51" s="25">
        <v>102</v>
      </c>
      <c r="AB51">
        <f t="shared" si="18"/>
        <v>411</v>
      </c>
      <c r="AC51" s="25">
        <v>174</v>
      </c>
      <c r="AD51" s="25">
        <v>633</v>
      </c>
      <c r="AE51">
        <f t="shared" si="19"/>
        <v>807</v>
      </c>
      <c r="AF51" s="25">
        <v>32</v>
      </c>
      <c r="AG51" s="25">
        <v>26</v>
      </c>
      <c r="AH51" s="25">
        <v>0</v>
      </c>
    </row>
    <row r="52" spans="9:34" ht="15.75" customHeight="1">
      <c r="J52">
        <f>SUM(J47:J51)</f>
        <v>90</v>
      </c>
      <c r="K52">
        <f t="shared" ref="K52:Q52" si="20">SUM(K47:K51)</f>
        <v>7</v>
      </c>
      <c r="L52">
        <f t="shared" si="20"/>
        <v>286</v>
      </c>
      <c r="M52">
        <f t="shared" si="20"/>
        <v>144</v>
      </c>
      <c r="N52">
        <f t="shared" si="20"/>
        <v>101</v>
      </c>
      <c r="O52">
        <f t="shared" si="20"/>
        <v>10</v>
      </c>
      <c r="P52">
        <f t="shared" si="20"/>
        <v>157</v>
      </c>
      <c r="Q52">
        <f t="shared" si="20"/>
        <v>795</v>
      </c>
      <c r="R52">
        <f>SUM(R47:R51)</f>
        <v>30</v>
      </c>
      <c r="S52">
        <f t="shared" ref="S52:T52" si="21">SUM(S47:S51)</f>
        <v>155</v>
      </c>
      <c r="T52">
        <f t="shared" si="21"/>
        <v>185</v>
      </c>
      <c r="U52">
        <f>SUM(U47:U51)</f>
        <v>206</v>
      </c>
      <c r="V52">
        <f t="shared" ref="V52:AB52" si="22">SUM(V47:V51)</f>
        <v>0</v>
      </c>
      <c r="W52">
        <f t="shared" si="22"/>
        <v>327</v>
      </c>
      <c r="X52">
        <f t="shared" si="22"/>
        <v>481</v>
      </c>
      <c r="Y52">
        <f t="shared" si="22"/>
        <v>230</v>
      </c>
      <c r="Z52">
        <f t="shared" si="22"/>
        <v>55</v>
      </c>
      <c r="AA52">
        <f t="shared" si="22"/>
        <v>462</v>
      </c>
      <c r="AB52">
        <f t="shared" si="22"/>
        <v>1761</v>
      </c>
      <c r="AC52">
        <f>SUM(AC47:AC51)</f>
        <v>754</v>
      </c>
      <c r="AD52">
        <f t="shared" ref="AD52:AE52" si="23">SUM(AD47:AD51)</f>
        <v>2934</v>
      </c>
      <c r="AE52">
        <f t="shared" si="23"/>
        <v>3688</v>
      </c>
      <c r="AF52">
        <f>SUM(AF47:AF51)</f>
        <v>151</v>
      </c>
      <c r="AG52">
        <f t="shared" ref="AG52:AH52" si="24">SUM(AG47:AG51)</f>
        <v>46</v>
      </c>
      <c r="AH52">
        <f t="shared" si="24"/>
        <v>7</v>
      </c>
    </row>
    <row r="53" spans="9:34" ht="15.75" customHeight="1"/>
    <row r="54" spans="9:34" ht="15.75" customHeight="1"/>
    <row r="55" spans="9:34" ht="15.75" customHeight="1"/>
    <row r="56" spans="9:34" ht="120">
      <c r="I56" s="61" t="s">
        <v>4</v>
      </c>
      <c r="J56" s="29" t="s">
        <v>79</v>
      </c>
      <c r="K56" s="29" t="s">
        <v>80</v>
      </c>
      <c r="L56" s="29" t="s">
        <v>83</v>
      </c>
      <c r="M56" s="29" t="s">
        <v>82</v>
      </c>
      <c r="N56" s="29" t="s">
        <v>10</v>
      </c>
      <c r="O56" s="29" t="s">
        <v>32</v>
      </c>
      <c r="P56" s="29" t="s">
        <v>41</v>
      </c>
      <c r="Q56" s="29" t="s">
        <v>84</v>
      </c>
      <c r="R56" s="29" t="s">
        <v>42</v>
      </c>
      <c r="S56" s="29"/>
    </row>
    <row r="57" spans="9:34" ht="15.75" customHeight="1">
      <c r="I57" t="s">
        <v>43</v>
      </c>
      <c r="J57">
        <v>40</v>
      </c>
      <c r="K57">
        <v>5</v>
      </c>
      <c r="L57">
        <v>63</v>
      </c>
      <c r="M57">
        <v>29</v>
      </c>
      <c r="N57">
        <v>29</v>
      </c>
      <c r="O57">
        <v>82</v>
      </c>
      <c r="P57">
        <v>12</v>
      </c>
      <c r="Q57">
        <v>0</v>
      </c>
      <c r="R57">
        <v>0</v>
      </c>
    </row>
    <row r="58" spans="9:34" ht="15.75" customHeight="1">
      <c r="I58" t="s">
        <v>44</v>
      </c>
      <c r="J58">
        <v>0</v>
      </c>
      <c r="K58">
        <v>0</v>
      </c>
      <c r="L58">
        <v>0</v>
      </c>
      <c r="M58">
        <v>0</v>
      </c>
      <c r="N58">
        <v>22</v>
      </c>
      <c r="O58">
        <v>119</v>
      </c>
      <c r="P58">
        <v>0</v>
      </c>
      <c r="Q58">
        <v>0</v>
      </c>
      <c r="R58">
        <v>0</v>
      </c>
    </row>
    <row r="59" spans="9:34" ht="15.75" customHeight="1">
      <c r="I59" t="s">
        <v>45</v>
      </c>
      <c r="J59">
        <v>0</v>
      </c>
      <c r="K59">
        <v>0</v>
      </c>
      <c r="L59">
        <v>0</v>
      </c>
      <c r="M59">
        <v>0</v>
      </c>
      <c r="N59">
        <v>24</v>
      </c>
      <c r="O59">
        <v>131</v>
      </c>
      <c r="P59">
        <v>0</v>
      </c>
      <c r="Q59">
        <v>0</v>
      </c>
      <c r="R59">
        <v>0</v>
      </c>
      <c r="V59" s="29" t="s">
        <v>85</v>
      </c>
      <c r="W59">
        <f>SUM(W39:X39)</f>
        <v>197</v>
      </c>
    </row>
    <row r="60" spans="9:34" ht="15.75" customHeight="1">
      <c r="I60" t="s">
        <v>46</v>
      </c>
      <c r="J60">
        <v>34</v>
      </c>
      <c r="K60">
        <v>6</v>
      </c>
      <c r="L60">
        <v>47</v>
      </c>
      <c r="M60">
        <v>18</v>
      </c>
      <c r="N60">
        <v>24</v>
      </c>
      <c r="O60">
        <v>88</v>
      </c>
      <c r="P60">
        <v>9</v>
      </c>
      <c r="Q60">
        <v>0</v>
      </c>
      <c r="R60">
        <v>0</v>
      </c>
      <c r="V60" s="29" t="s">
        <v>86</v>
      </c>
      <c r="W60">
        <f>SUM(N39:O39)</f>
        <v>3688</v>
      </c>
    </row>
    <row r="61" spans="9:34" ht="15.75" customHeight="1">
      <c r="I61" t="s">
        <v>47</v>
      </c>
      <c r="J61">
        <v>40</v>
      </c>
      <c r="K61">
        <v>10</v>
      </c>
      <c r="L61">
        <v>87</v>
      </c>
      <c r="M61">
        <v>18</v>
      </c>
      <c r="N61">
        <v>28</v>
      </c>
      <c r="O61">
        <v>73</v>
      </c>
      <c r="P61">
        <v>7</v>
      </c>
      <c r="Q61">
        <v>0</v>
      </c>
      <c r="R61">
        <v>0</v>
      </c>
      <c r="V61" s="29" t="s">
        <v>87</v>
      </c>
      <c r="W61">
        <f>SUM(P39:V39)</f>
        <v>1761</v>
      </c>
    </row>
    <row r="62" spans="9:34" ht="15.75" customHeight="1">
      <c r="I62" t="s">
        <v>48</v>
      </c>
      <c r="J62">
        <v>43</v>
      </c>
      <c r="K62">
        <v>13</v>
      </c>
      <c r="L62">
        <v>78</v>
      </c>
      <c r="M62">
        <v>24</v>
      </c>
      <c r="N62">
        <v>26</v>
      </c>
      <c r="O62">
        <v>62</v>
      </c>
      <c r="P62">
        <v>3</v>
      </c>
      <c r="Q62">
        <v>1</v>
      </c>
      <c r="R62">
        <v>0</v>
      </c>
      <c r="V62" s="29" t="s">
        <v>88</v>
      </c>
      <c r="W62">
        <f>SUM(K39:L39)</f>
        <v>185</v>
      </c>
    </row>
    <row r="63" spans="9:34" ht="15.75" customHeight="1">
      <c r="I63" t="s">
        <v>49</v>
      </c>
      <c r="J63">
        <v>36</v>
      </c>
      <c r="K63">
        <v>6</v>
      </c>
      <c r="L63">
        <v>66</v>
      </c>
      <c r="M63">
        <v>33</v>
      </c>
      <c r="N63">
        <v>15</v>
      </c>
      <c r="O63">
        <v>88</v>
      </c>
      <c r="P63">
        <v>10</v>
      </c>
      <c r="Q63">
        <v>0</v>
      </c>
      <c r="R63">
        <v>0</v>
      </c>
      <c r="V63" s="29" t="s">
        <v>89</v>
      </c>
      <c r="W63">
        <f>SUM(J39)</f>
        <v>795</v>
      </c>
    </row>
    <row r="64" spans="9:34" ht="15.75" customHeight="1">
      <c r="I64" t="s">
        <v>50</v>
      </c>
      <c r="J64">
        <v>52</v>
      </c>
      <c r="K64">
        <v>11</v>
      </c>
      <c r="L64">
        <v>48</v>
      </c>
      <c r="M64">
        <v>21</v>
      </c>
      <c r="N64">
        <v>31</v>
      </c>
      <c r="O64">
        <v>97</v>
      </c>
      <c r="P64">
        <v>9</v>
      </c>
      <c r="Q64">
        <v>7</v>
      </c>
      <c r="R64">
        <v>0</v>
      </c>
    </row>
    <row r="65" spans="9:18" ht="15.75" customHeight="1">
      <c r="I65" t="s">
        <v>51</v>
      </c>
      <c r="J65">
        <v>0</v>
      </c>
      <c r="K65">
        <v>0</v>
      </c>
      <c r="L65">
        <v>0</v>
      </c>
      <c r="M65">
        <v>0</v>
      </c>
      <c r="N65">
        <v>18</v>
      </c>
      <c r="O65">
        <v>77</v>
      </c>
      <c r="P65">
        <v>0</v>
      </c>
      <c r="Q65">
        <v>0</v>
      </c>
      <c r="R65">
        <v>0</v>
      </c>
    </row>
    <row r="66" spans="9:18" ht="15.75" customHeight="1">
      <c r="I66" t="s">
        <v>52</v>
      </c>
      <c r="J66">
        <v>0</v>
      </c>
      <c r="K66">
        <v>0</v>
      </c>
      <c r="L66">
        <v>0</v>
      </c>
      <c r="M66">
        <v>0</v>
      </c>
      <c r="N66">
        <v>31</v>
      </c>
      <c r="O66">
        <v>130</v>
      </c>
      <c r="P66">
        <v>0</v>
      </c>
      <c r="Q66">
        <v>0</v>
      </c>
      <c r="R66">
        <v>0</v>
      </c>
    </row>
    <row r="67" spans="9:18" ht="15.75" customHeight="1">
      <c r="I67" t="s">
        <v>53</v>
      </c>
      <c r="J67">
        <v>50</v>
      </c>
      <c r="K67">
        <v>11</v>
      </c>
      <c r="L67">
        <v>50</v>
      </c>
      <c r="M67">
        <v>24</v>
      </c>
      <c r="N67">
        <v>28</v>
      </c>
      <c r="O67">
        <v>106</v>
      </c>
      <c r="P67">
        <v>4</v>
      </c>
      <c r="Q67">
        <v>1</v>
      </c>
      <c r="R67">
        <v>0</v>
      </c>
    </row>
    <row r="68" spans="9:18" ht="15.75" customHeight="1">
      <c r="I68" t="s">
        <v>54</v>
      </c>
      <c r="J68">
        <v>37</v>
      </c>
      <c r="K68">
        <v>7</v>
      </c>
      <c r="L68">
        <v>51</v>
      </c>
      <c r="M68">
        <v>25</v>
      </c>
      <c r="N68">
        <v>18</v>
      </c>
      <c r="O68">
        <v>71</v>
      </c>
      <c r="P68">
        <v>8</v>
      </c>
      <c r="Q68">
        <v>0</v>
      </c>
      <c r="R68">
        <v>0</v>
      </c>
    </row>
    <row r="69" spans="9:18" ht="15.75" customHeight="1">
      <c r="I69" t="s">
        <v>55</v>
      </c>
      <c r="J69">
        <v>34</v>
      </c>
      <c r="K69">
        <v>12</v>
      </c>
      <c r="L69">
        <v>61</v>
      </c>
      <c r="M69">
        <v>25</v>
      </c>
      <c r="N69">
        <v>21</v>
      </c>
      <c r="O69">
        <v>69</v>
      </c>
      <c r="P69">
        <v>4</v>
      </c>
      <c r="Q69">
        <v>1</v>
      </c>
      <c r="R69">
        <v>4</v>
      </c>
    </row>
    <row r="70" spans="9:18" ht="15.75" customHeight="1">
      <c r="I70" t="s">
        <v>56</v>
      </c>
      <c r="J70">
        <v>19</v>
      </c>
      <c r="K70">
        <v>5</v>
      </c>
      <c r="L70">
        <v>56</v>
      </c>
      <c r="M70">
        <v>19</v>
      </c>
      <c r="N70">
        <v>26</v>
      </c>
      <c r="O70">
        <v>79</v>
      </c>
      <c r="P70">
        <v>7</v>
      </c>
      <c r="Q70">
        <v>1</v>
      </c>
      <c r="R70">
        <v>0</v>
      </c>
    </row>
    <row r="71" spans="9:18" ht="15.75" customHeight="1">
      <c r="I71" t="s">
        <v>57</v>
      </c>
      <c r="J71">
        <v>26</v>
      </c>
      <c r="K71">
        <v>7</v>
      </c>
      <c r="L71">
        <v>54</v>
      </c>
      <c r="M71">
        <v>13</v>
      </c>
      <c r="N71">
        <v>15</v>
      </c>
      <c r="O71">
        <v>89</v>
      </c>
      <c r="P71">
        <v>4</v>
      </c>
      <c r="Q71">
        <v>0</v>
      </c>
      <c r="R71">
        <v>0</v>
      </c>
    </row>
    <row r="72" spans="9:18" ht="15.75" customHeight="1">
      <c r="I72" t="s">
        <v>58</v>
      </c>
      <c r="J72">
        <v>0</v>
      </c>
      <c r="K72">
        <v>0</v>
      </c>
      <c r="L72">
        <v>0</v>
      </c>
      <c r="M72">
        <v>0</v>
      </c>
      <c r="N72">
        <v>17</v>
      </c>
      <c r="O72">
        <v>98</v>
      </c>
      <c r="P72">
        <v>0</v>
      </c>
      <c r="Q72">
        <v>0</v>
      </c>
      <c r="R72">
        <v>0</v>
      </c>
    </row>
    <row r="73" spans="9:18" ht="15.75" customHeight="1">
      <c r="I73" t="s">
        <v>59</v>
      </c>
      <c r="J73">
        <v>0</v>
      </c>
      <c r="K73">
        <v>0</v>
      </c>
      <c r="L73">
        <v>0</v>
      </c>
      <c r="M73">
        <v>0</v>
      </c>
      <c r="N73">
        <v>23</v>
      </c>
      <c r="O73">
        <v>156</v>
      </c>
      <c r="P73">
        <v>0</v>
      </c>
      <c r="Q73">
        <v>0</v>
      </c>
      <c r="R73">
        <v>0</v>
      </c>
    </row>
    <row r="74" spans="9:18" ht="15.75" customHeight="1">
      <c r="I74" t="s">
        <v>60</v>
      </c>
      <c r="J74">
        <v>46</v>
      </c>
      <c r="K74">
        <v>13</v>
      </c>
      <c r="L74">
        <v>71</v>
      </c>
      <c r="M74">
        <v>26</v>
      </c>
      <c r="N74">
        <v>23</v>
      </c>
      <c r="O74">
        <v>118</v>
      </c>
      <c r="P74">
        <v>5</v>
      </c>
      <c r="Q74">
        <v>3</v>
      </c>
      <c r="R74">
        <v>0</v>
      </c>
    </row>
    <row r="75" spans="9:18" ht="15.75" customHeight="1">
      <c r="I75" t="s">
        <v>61</v>
      </c>
      <c r="J75">
        <v>37</v>
      </c>
      <c r="K75">
        <v>8</v>
      </c>
      <c r="L75">
        <v>61</v>
      </c>
      <c r="M75">
        <v>20</v>
      </c>
      <c r="N75">
        <v>23</v>
      </c>
      <c r="O75">
        <v>80</v>
      </c>
      <c r="P75">
        <v>6</v>
      </c>
      <c r="Q75">
        <v>3</v>
      </c>
      <c r="R75">
        <v>0</v>
      </c>
    </row>
    <row r="76" spans="9:18" ht="15.75" customHeight="1">
      <c r="I76" t="s">
        <v>62</v>
      </c>
      <c r="J76">
        <v>40</v>
      </c>
      <c r="K76">
        <v>11</v>
      </c>
      <c r="L76">
        <v>70</v>
      </c>
      <c r="M76">
        <v>23</v>
      </c>
      <c r="N76">
        <v>23</v>
      </c>
      <c r="O76">
        <v>76</v>
      </c>
      <c r="P76">
        <v>7</v>
      </c>
      <c r="Q76">
        <v>0</v>
      </c>
      <c r="R76">
        <v>3</v>
      </c>
    </row>
    <row r="77" spans="9:18" ht="15.75" customHeight="1">
      <c r="I77" t="s">
        <v>63</v>
      </c>
      <c r="J77">
        <v>55</v>
      </c>
      <c r="K77">
        <v>7</v>
      </c>
      <c r="L77">
        <v>73</v>
      </c>
      <c r="M77">
        <v>21</v>
      </c>
      <c r="N77">
        <v>38</v>
      </c>
      <c r="O77">
        <v>95</v>
      </c>
      <c r="P77">
        <v>11</v>
      </c>
      <c r="Q77">
        <v>3</v>
      </c>
      <c r="R77">
        <v>0</v>
      </c>
    </row>
    <row r="78" spans="9:18" ht="15.75" customHeight="1">
      <c r="I78" t="s">
        <v>64</v>
      </c>
      <c r="J78">
        <v>33</v>
      </c>
      <c r="K78">
        <v>9</v>
      </c>
      <c r="L78">
        <v>54</v>
      </c>
      <c r="M78">
        <v>21</v>
      </c>
      <c r="N78">
        <v>23</v>
      </c>
      <c r="O78">
        <v>87</v>
      </c>
      <c r="P78">
        <v>13</v>
      </c>
      <c r="Q78">
        <v>0</v>
      </c>
      <c r="R78">
        <v>0</v>
      </c>
    </row>
    <row r="79" spans="9:18" ht="15.75" customHeight="1">
      <c r="I79" t="s">
        <v>65</v>
      </c>
      <c r="J79">
        <v>0</v>
      </c>
      <c r="K79">
        <v>0</v>
      </c>
      <c r="L79">
        <v>0</v>
      </c>
      <c r="M79">
        <v>0</v>
      </c>
      <c r="N79">
        <v>25</v>
      </c>
      <c r="O79">
        <v>114</v>
      </c>
      <c r="P79">
        <v>0</v>
      </c>
      <c r="Q79">
        <v>0</v>
      </c>
      <c r="R79">
        <v>0</v>
      </c>
    </row>
    <row r="80" spans="9:18" ht="15.75" customHeight="1">
      <c r="I80" t="s">
        <v>66</v>
      </c>
      <c r="J80">
        <v>0</v>
      </c>
      <c r="K80">
        <v>0</v>
      </c>
      <c r="L80">
        <v>0</v>
      </c>
      <c r="M80">
        <v>0</v>
      </c>
      <c r="N80">
        <v>29</v>
      </c>
      <c r="O80">
        <v>116</v>
      </c>
      <c r="P80">
        <v>0</v>
      </c>
      <c r="Q80">
        <v>0</v>
      </c>
      <c r="R80">
        <v>0</v>
      </c>
    </row>
    <row r="81" spans="9:18" ht="15.75" customHeight="1">
      <c r="I81" t="s">
        <v>67</v>
      </c>
      <c r="J81">
        <v>35</v>
      </c>
      <c r="K81">
        <v>9</v>
      </c>
      <c r="L81">
        <v>78</v>
      </c>
      <c r="M81">
        <v>23</v>
      </c>
      <c r="N81">
        <v>28</v>
      </c>
      <c r="O81">
        <v>110</v>
      </c>
      <c r="P81">
        <v>9</v>
      </c>
      <c r="Q81">
        <v>4</v>
      </c>
      <c r="R81">
        <v>0</v>
      </c>
    </row>
    <row r="82" spans="9:18" ht="15.75" customHeight="1">
      <c r="I82" t="s">
        <v>68</v>
      </c>
      <c r="J82">
        <v>43</v>
      </c>
      <c r="K82">
        <v>9</v>
      </c>
      <c r="L82">
        <v>66</v>
      </c>
      <c r="M82">
        <v>21</v>
      </c>
      <c r="N82">
        <v>30</v>
      </c>
      <c r="O82">
        <v>90</v>
      </c>
      <c r="P82">
        <v>5</v>
      </c>
      <c r="Q82">
        <v>7</v>
      </c>
      <c r="R82">
        <v>0</v>
      </c>
    </row>
    <row r="83" spans="9:18" ht="15.75" customHeight="1">
      <c r="I83" t="s">
        <v>69</v>
      </c>
      <c r="J83">
        <v>30</v>
      </c>
      <c r="K83">
        <v>9</v>
      </c>
      <c r="L83">
        <v>66</v>
      </c>
      <c r="M83">
        <v>17</v>
      </c>
      <c r="N83">
        <v>19</v>
      </c>
      <c r="O83">
        <v>57</v>
      </c>
      <c r="P83">
        <v>9</v>
      </c>
      <c r="Q83">
        <v>2</v>
      </c>
      <c r="R83">
        <v>0</v>
      </c>
    </row>
    <row r="84" spans="9:18" ht="15.75" customHeight="1">
      <c r="I84" t="s">
        <v>70</v>
      </c>
      <c r="J84">
        <v>33</v>
      </c>
      <c r="K84">
        <v>11</v>
      </c>
      <c r="L84">
        <v>49</v>
      </c>
      <c r="M84">
        <v>20</v>
      </c>
      <c r="N84">
        <v>25</v>
      </c>
      <c r="O84">
        <v>77</v>
      </c>
      <c r="P84">
        <v>6</v>
      </c>
      <c r="Q84">
        <v>12</v>
      </c>
      <c r="R84">
        <v>0</v>
      </c>
    </row>
    <row r="85" spans="9:18" ht="15.75" customHeight="1">
      <c r="I85" t="s">
        <v>71</v>
      </c>
      <c r="J85">
        <v>32</v>
      </c>
      <c r="K85">
        <v>6</v>
      </c>
      <c r="L85">
        <v>50</v>
      </c>
      <c r="M85">
        <v>21</v>
      </c>
      <c r="N85">
        <v>24</v>
      </c>
      <c r="O85">
        <v>71</v>
      </c>
      <c r="P85">
        <v>3</v>
      </c>
      <c r="Q85">
        <v>1</v>
      </c>
      <c r="R85">
        <v>0</v>
      </c>
    </row>
    <row r="86" spans="9:18" ht="15.75" customHeight="1">
      <c r="I86" t="s">
        <v>72</v>
      </c>
      <c r="J86">
        <v>0</v>
      </c>
      <c r="K86">
        <v>0</v>
      </c>
      <c r="L86">
        <v>0</v>
      </c>
      <c r="M86">
        <v>0</v>
      </c>
      <c r="N86">
        <v>24</v>
      </c>
      <c r="O86">
        <v>95</v>
      </c>
      <c r="P86">
        <v>0</v>
      </c>
      <c r="Q86">
        <v>0</v>
      </c>
      <c r="R86">
        <v>0</v>
      </c>
    </row>
    <row r="87" spans="9:18" ht="15.75" customHeight="1">
      <c r="I87" t="s">
        <v>73</v>
      </c>
      <c r="J87">
        <v>0</v>
      </c>
      <c r="K87">
        <v>0</v>
      </c>
      <c r="L87">
        <v>0</v>
      </c>
      <c r="M87">
        <v>0</v>
      </c>
      <c r="N87">
        <v>24</v>
      </c>
      <c r="O87">
        <v>133</v>
      </c>
      <c r="P87">
        <v>0</v>
      </c>
      <c r="Q87">
        <v>0</v>
      </c>
      <c r="R87">
        <v>0</v>
      </c>
    </row>
    <row r="88" spans="9:18" ht="15.75" customHeight="1">
      <c r="J88">
        <f>SUM(J57:J87)</f>
        <v>795</v>
      </c>
      <c r="K88">
        <f>SUM(K57:K87)</f>
        <v>185</v>
      </c>
      <c r="L88">
        <f>SUM(L57:L87)</f>
        <v>1299</v>
      </c>
      <c r="M88">
        <f>SUM(M57:M87)</f>
        <v>462</v>
      </c>
      <c r="N88">
        <f t="shared" ref="N88:O88" si="25">SUM(N57:N87)</f>
        <v>754</v>
      </c>
      <c r="O88">
        <f t="shared" si="25"/>
        <v>2934</v>
      </c>
    </row>
    <row r="89" spans="9:18" ht="15.75" customHeight="1"/>
    <row r="90" spans="9:18" ht="15.75" customHeight="1"/>
    <row r="91" spans="9:18" ht="15.75" customHeight="1"/>
    <row r="92" spans="9:18" ht="15.75" customHeight="1"/>
    <row r="93" spans="9:18" ht="15.75" customHeight="1"/>
    <row r="94" spans="9:18" ht="15.75" customHeight="1"/>
    <row r="95" spans="9:18" ht="15.75" customHeight="1"/>
    <row r="96" spans="9:18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5">
    <mergeCell ref="T1:U1"/>
    <mergeCell ref="Z1:Z2"/>
    <mergeCell ref="A39:B39"/>
    <mergeCell ref="C1:D1"/>
    <mergeCell ref="K1:O1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Julio 2022 sem 26</vt:lpstr>
      <vt:lpstr>Julio 2022 sem 27</vt:lpstr>
      <vt:lpstr>Julio 2022 sema 28</vt:lpstr>
      <vt:lpstr>Julio 2022 sem 29</vt:lpstr>
      <vt:lpstr>Julio 2022 sem 30</vt:lpstr>
      <vt:lpstr>Final Julio 2022</vt:lpstr>
      <vt:lpstr>Hoja2</vt:lpstr>
      <vt:lpstr>Hoja4</vt:lpstr>
      <vt:lpstr>MENSUAL JULIO</vt:lpstr>
      <vt:lpstr>MAPAS DE CALOR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Usuario1</dc:creator>
  <cp:lastModifiedBy>Usuario1</cp:lastModifiedBy>
  <dcterms:created xsi:type="dcterms:W3CDTF">2022-08-17T16:28:56Z</dcterms:created>
  <dcterms:modified xsi:type="dcterms:W3CDTF">2022-08-22T20:06:09Z</dcterms:modified>
</cp:coreProperties>
</file>