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2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uario1\Documents\Ma. Fernanda Santos\FER\REPORTES ATENCIÓN\2022\NOVIEMBRE\"/>
    </mc:Choice>
  </mc:AlternateContent>
  <xr:revisionPtr revIDLastSave="0" documentId="13_ncr:1_{71C40B47-1C77-4BE8-BF6C-D914F83FC743}" xr6:coauthVersionLast="36" xr6:coauthVersionMax="36" xr10:uidLastSave="{00000000-0000-0000-0000-000000000000}"/>
  <bookViews>
    <workbookView xWindow="0" yWindow="0" windowWidth="20490" windowHeight="7545" tabRatio="781" firstSheet="1" activeTab="1" xr2:uid="{00000000-000D-0000-FFFF-FFFF00000000}"/>
  </bookViews>
  <sheets>
    <sheet name="Final Noviembre 2022" sheetId="6" r:id="rId1"/>
    <sheet name="Mensual Noviembre" sheetId="7" r:id="rId2"/>
    <sheet name="MAPAS DE CALOR" sheetId="9" r:id="rId3"/>
    <sheet name="Hoja4" sheetId="11" r:id="rId4"/>
    <sheet name="Hoja2" sheetId="8" r:id="rId5"/>
  </sheets>
  <definedNames>
    <definedName name="_xlnm._FilterDatabase" localSheetId="1" hidden="1">'Mensual Noviembre'!$I$55:$R$86</definedName>
  </definedNames>
  <calcPr calcId="191029"/>
</workbook>
</file>

<file path=xl/calcChain.xml><?xml version="1.0" encoding="utf-8"?>
<calcChain xmlns="http://schemas.openxmlformats.org/spreadsheetml/2006/main">
  <c r="O39" i="7" l="1"/>
  <c r="Z32" i="6" l="1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C34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C26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Z3" i="6"/>
  <c r="Z4" i="6"/>
  <c r="Z5" i="6"/>
  <c r="Z6" i="6"/>
  <c r="Z7" i="6"/>
  <c r="Z8" i="6"/>
  <c r="Z9" i="6"/>
  <c r="Z10" i="6"/>
  <c r="Z11" i="6"/>
  <c r="Z12" i="6"/>
  <c r="Z13" i="6"/>
  <c r="Z14" i="6"/>
  <c r="Z15" i="6"/>
  <c r="Z16" i="6"/>
  <c r="Z17" i="6"/>
  <c r="Z18" i="6"/>
  <c r="Z19" i="6"/>
  <c r="Z20" i="6"/>
  <c r="Z21" i="6"/>
  <c r="Z22" i="6"/>
  <c r="Z23" i="6"/>
  <c r="Z24" i="6"/>
  <c r="Z25" i="6"/>
  <c r="Z26" i="6"/>
  <c r="Z27" i="6"/>
  <c r="Z28" i="6"/>
  <c r="Z29" i="6"/>
  <c r="Z30" i="6"/>
  <c r="Z31" i="6"/>
  <c r="Z2" i="6"/>
  <c r="J3" i="7" l="1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C18" i="7"/>
  <c r="C10" i="7"/>
  <c r="D9" i="7"/>
  <c r="E9" i="7"/>
  <c r="F9" i="7"/>
  <c r="G9" i="7"/>
  <c r="H9" i="7"/>
  <c r="I9" i="7"/>
  <c r="C9" i="7"/>
  <c r="D3" i="7"/>
  <c r="E3" i="7"/>
  <c r="F3" i="7"/>
  <c r="G3" i="7"/>
  <c r="H3" i="7"/>
  <c r="I3" i="7"/>
  <c r="C3" i="7"/>
  <c r="M3" i="6"/>
  <c r="M4" i="6"/>
  <c r="M32" i="6" s="1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2" i="6"/>
  <c r="J3" i="6"/>
  <c r="J4" i="6"/>
  <c r="J32" i="6" s="1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2" i="6"/>
  <c r="D32" i="6"/>
  <c r="E32" i="6"/>
  <c r="F32" i="6"/>
  <c r="G32" i="6"/>
  <c r="H32" i="6"/>
  <c r="I32" i="6"/>
  <c r="K32" i="6"/>
  <c r="L32" i="6"/>
  <c r="N32" i="6"/>
  <c r="O32" i="6"/>
  <c r="P32" i="6"/>
  <c r="Q32" i="6"/>
  <c r="R32" i="6"/>
  <c r="S32" i="6"/>
  <c r="T32" i="6"/>
  <c r="U32" i="6"/>
  <c r="V32" i="6"/>
  <c r="W32" i="6"/>
  <c r="X32" i="6"/>
  <c r="Y32" i="6"/>
  <c r="C32" i="6"/>
  <c r="I50" i="7" l="1"/>
  <c r="I49" i="7"/>
  <c r="I48" i="7"/>
  <c r="I47" i="7"/>
  <c r="I46" i="7"/>
  <c r="B4" i="7"/>
  <c r="B5" i="7"/>
  <c r="B6" i="7"/>
  <c r="B7" i="7"/>
  <c r="B8" i="7"/>
  <c r="B10" i="7"/>
  <c r="B11" i="7"/>
  <c r="B12" i="7"/>
  <c r="B13" i="7"/>
  <c r="B14" i="7"/>
  <c r="B15" i="7"/>
  <c r="B16" i="7"/>
  <c r="B18" i="7"/>
  <c r="B19" i="7"/>
  <c r="B20" i="7"/>
  <c r="B21" i="7"/>
  <c r="B22" i="7"/>
  <c r="B23" i="7"/>
  <c r="B24" i="7"/>
  <c r="B26" i="7"/>
  <c r="B27" i="7"/>
  <c r="B28" i="7"/>
  <c r="B29" i="7"/>
  <c r="B30" i="7"/>
  <c r="B31" i="7"/>
  <c r="B32" i="7"/>
  <c r="B34" i="7"/>
  <c r="B35" i="7"/>
  <c r="B36" i="7"/>
  <c r="B3" i="7"/>
  <c r="A30" i="8" l="1"/>
  <c r="B30" i="8"/>
  <c r="C30" i="8"/>
  <c r="D30" i="8"/>
  <c r="E30" i="8"/>
  <c r="F30" i="8"/>
  <c r="M29" i="9" l="1" a="1"/>
  <c r="M30" i="9" s="1"/>
  <c r="N34" i="9" a="1"/>
  <c r="N35" i="9" s="1"/>
  <c r="G30" i="8"/>
  <c r="AD19" i="9" a="1"/>
  <c r="AD20" i="9" s="1"/>
  <c r="M29" i="9" l="1"/>
  <c r="N34" i="9"/>
  <c r="N36" i="9"/>
  <c r="AD24" i="9"/>
  <c r="AD21" i="9"/>
  <c r="AD25" i="9"/>
  <c r="AD22" i="9"/>
  <c r="AD19" i="9"/>
  <c r="AD23" i="9"/>
  <c r="R68" i="7" l="1"/>
  <c r="Q68" i="7"/>
  <c r="P68" i="7"/>
  <c r="O67" i="7"/>
  <c r="N67" i="7"/>
  <c r="M84" i="7"/>
  <c r="L84" i="7"/>
  <c r="C13" i="9" l="1"/>
  <c r="C18" i="9" s="1"/>
  <c r="C28" i="9" s="1"/>
  <c r="C33" i="9" s="1"/>
  <c r="D13" i="9"/>
  <c r="D18" i="9" s="1"/>
  <c r="D28" i="9" s="1"/>
  <c r="D33" i="9" s="1"/>
  <c r="E13" i="9"/>
  <c r="E18" i="9" s="1"/>
  <c r="E28" i="9" s="1"/>
  <c r="E33" i="9" s="1"/>
  <c r="F13" i="9"/>
  <c r="F18" i="9" s="1"/>
  <c r="F28" i="9" s="1"/>
  <c r="F33" i="9" s="1"/>
  <c r="G13" i="9"/>
  <c r="G18" i="9" s="1"/>
  <c r="G28" i="9" s="1"/>
  <c r="G33" i="9" s="1"/>
  <c r="H13" i="9"/>
  <c r="H18" i="9" s="1"/>
  <c r="H28" i="9" s="1"/>
  <c r="H33" i="9" s="1"/>
  <c r="I13" i="9"/>
  <c r="I18" i="9" s="1"/>
  <c r="I28" i="9" s="1"/>
  <c r="I33" i="9" s="1"/>
  <c r="J13" i="9"/>
  <c r="J18" i="9" s="1"/>
  <c r="J28" i="9" s="1"/>
  <c r="J33" i="9" s="1"/>
  <c r="K13" i="9"/>
  <c r="K18" i="9" s="1"/>
  <c r="K28" i="9" s="1"/>
  <c r="K33" i="9" s="1"/>
  <c r="L13" i="9"/>
  <c r="L18" i="9" s="1"/>
  <c r="L28" i="9" s="1"/>
  <c r="L33" i="9" s="1"/>
  <c r="M13" i="9"/>
  <c r="M18" i="9" s="1"/>
  <c r="M33" i="9" s="1"/>
  <c r="N13" i="9"/>
  <c r="N18" i="9" s="1"/>
  <c r="N28" i="9" s="1"/>
  <c r="N33" i="9" s="1"/>
  <c r="O13" i="9"/>
  <c r="O18" i="9" s="1"/>
  <c r="O28" i="9" s="1"/>
  <c r="O33" i="9" s="1"/>
  <c r="P13" i="9"/>
  <c r="P18" i="9" s="1"/>
  <c r="P28" i="9" s="1"/>
  <c r="P33" i="9" s="1"/>
  <c r="Q13" i="9"/>
  <c r="Q18" i="9" s="1"/>
  <c r="Q28" i="9" s="1"/>
  <c r="Q33" i="9" s="1"/>
  <c r="R13" i="9"/>
  <c r="R18" i="9" s="1"/>
  <c r="R28" i="9" s="1"/>
  <c r="R33" i="9" s="1"/>
  <c r="S13" i="9"/>
  <c r="S18" i="9" s="1"/>
  <c r="S28" i="9" s="1"/>
  <c r="S33" i="9" s="1"/>
  <c r="T13" i="9"/>
  <c r="T18" i="9" s="1"/>
  <c r="T28" i="9" s="1"/>
  <c r="T33" i="9" s="1"/>
  <c r="U13" i="9"/>
  <c r="U18" i="9" s="1"/>
  <c r="U28" i="9" s="1"/>
  <c r="U33" i="9" s="1"/>
  <c r="V13" i="9"/>
  <c r="V18" i="9" s="1"/>
  <c r="V28" i="9" s="1"/>
  <c r="V33" i="9" s="1"/>
  <c r="W13" i="9"/>
  <c r="W18" i="9" s="1"/>
  <c r="W28" i="9" s="1"/>
  <c r="W33" i="9" s="1"/>
  <c r="X13" i="9"/>
  <c r="X18" i="9" s="1"/>
  <c r="X28" i="9" s="1"/>
  <c r="X33" i="9" s="1"/>
  <c r="Y13" i="9"/>
  <c r="Y18" i="9" s="1"/>
  <c r="Y28" i="9" s="1"/>
  <c r="Y33" i="9" s="1"/>
  <c r="Z13" i="9"/>
  <c r="Z18" i="9" s="1"/>
  <c r="Z28" i="9" s="1"/>
  <c r="Z33" i="9" s="1"/>
  <c r="AA13" i="9"/>
  <c r="AA18" i="9" s="1"/>
  <c r="AA28" i="9" s="1"/>
  <c r="AA33" i="9" s="1"/>
  <c r="AB13" i="9"/>
  <c r="AB18" i="9" s="1"/>
  <c r="AB28" i="9" s="1"/>
  <c r="AB33" i="9" s="1"/>
  <c r="AC13" i="9"/>
  <c r="AC18" i="9" s="1"/>
  <c r="AC28" i="9" s="1"/>
  <c r="AC33" i="9" s="1"/>
  <c r="AD13" i="9"/>
  <c r="AD18" i="9" s="1"/>
  <c r="AD28" i="9" s="1"/>
  <c r="AD33" i="9" s="1"/>
  <c r="AE13" i="9"/>
  <c r="AE18" i="9" s="1"/>
  <c r="AE28" i="9" s="1"/>
  <c r="AE33" i="9" s="1"/>
  <c r="B13" i="9"/>
  <c r="B18" i="9" s="1"/>
  <c r="B28" i="9" s="1"/>
  <c r="B33" i="9" s="1"/>
  <c r="R85" i="7"/>
  <c r="R84" i="7"/>
  <c r="Q85" i="7"/>
  <c r="Q84" i="7"/>
  <c r="M85" i="7"/>
  <c r="O85" i="7"/>
  <c r="O84" i="7"/>
  <c r="Q37" i="7"/>
  <c r="V50" i="7" s="1"/>
  <c r="C25" i="8"/>
  <c r="R37" i="7"/>
  <c r="W50" i="7" s="1"/>
  <c r="T37" i="7"/>
  <c r="Y50" i="7" s="1"/>
  <c r="M78" i="7"/>
  <c r="M79" i="7"/>
  <c r="M80" i="7"/>
  <c r="M81" i="7"/>
  <c r="M82" i="7"/>
  <c r="Q78" i="7"/>
  <c r="Q79" i="7"/>
  <c r="Q80" i="7"/>
  <c r="Q81" i="7"/>
  <c r="Q82" i="7"/>
  <c r="R78" i="7"/>
  <c r="R79" i="7"/>
  <c r="R80" i="7"/>
  <c r="R81" i="7"/>
  <c r="R82" i="7"/>
  <c r="R77" i="7"/>
  <c r="Q77" i="7"/>
  <c r="M77" i="7"/>
  <c r="O78" i="7"/>
  <c r="O79" i="7"/>
  <c r="O80" i="7"/>
  <c r="O81" i="7"/>
  <c r="O82" i="7"/>
  <c r="O77" i="7"/>
  <c r="G37" i="7"/>
  <c r="N50" i="7" s="1"/>
  <c r="H37" i="7"/>
  <c r="O50" i="7" s="1"/>
  <c r="Q71" i="7"/>
  <c r="Q72" i="7"/>
  <c r="Q73" i="7"/>
  <c r="Q74" i="7"/>
  <c r="Q75" i="7"/>
  <c r="Q70" i="7"/>
  <c r="R71" i="7"/>
  <c r="R72" i="7"/>
  <c r="R73" i="7"/>
  <c r="R74" i="7"/>
  <c r="R75" i="7"/>
  <c r="R70" i="7"/>
  <c r="M71" i="7"/>
  <c r="M72" i="7"/>
  <c r="M73" i="7"/>
  <c r="M74" i="7"/>
  <c r="M75" i="7"/>
  <c r="M70" i="7"/>
  <c r="P85" i="7" l="1"/>
  <c r="AE34" i="9" a="1"/>
  <c r="W33" i="7"/>
  <c r="AF49" i="7" s="1"/>
  <c r="E37" i="7"/>
  <c r="L50" i="7" s="1"/>
  <c r="C37" i="7"/>
  <c r="J50" i="7" s="1"/>
  <c r="I37" i="7"/>
  <c r="P50" i="7" s="1"/>
  <c r="L37" i="7"/>
  <c r="S50" i="7" s="1"/>
  <c r="W37" i="7"/>
  <c r="AF50" i="7" s="1"/>
  <c r="U37" i="7"/>
  <c r="Z50" i="7" s="1"/>
  <c r="S37" i="7"/>
  <c r="X50" i="7" s="1"/>
  <c r="P37" i="7"/>
  <c r="U50" i="7" s="1"/>
  <c r="M76" i="7"/>
  <c r="V33" i="7"/>
  <c r="AA49" i="7" s="1"/>
  <c r="O83" i="7"/>
  <c r="O37" i="7"/>
  <c r="AD50" i="7" s="1"/>
  <c r="R83" i="7"/>
  <c r="Y37" i="7"/>
  <c r="AH50" i="7" s="1"/>
  <c r="Q83" i="7"/>
  <c r="X37" i="7"/>
  <c r="AG50" i="7" s="1"/>
  <c r="M83" i="7"/>
  <c r="V37" i="7"/>
  <c r="AA50" i="7" s="1"/>
  <c r="R76" i="7"/>
  <c r="Y33" i="7"/>
  <c r="AH49" i="7" s="1"/>
  <c r="Q76" i="7"/>
  <c r="X33" i="7"/>
  <c r="AG49" i="7" s="1"/>
  <c r="D37" i="7"/>
  <c r="K50" i="7" s="1"/>
  <c r="F37" i="7"/>
  <c r="M50" i="7" s="1"/>
  <c r="K37" i="7"/>
  <c r="R50" i="7" s="1"/>
  <c r="N37" i="7"/>
  <c r="AC50" i="7" s="1"/>
  <c r="W14" i="9" a="1"/>
  <c r="W14" i="9" s="1"/>
  <c r="AC14" i="9" a="1"/>
  <c r="AC15" i="9" s="1"/>
  <c r="AE14" i="9" a="1"/>
  <c r="AE15" i="9" s="1"/>
  <c r="AC14" i="9"/>
  <c r="AC29" i="9" a="1"/>
  <c r="N83" i="7"/>
  <c r="AE4" i="9" a="1"/>
  <c r="AC4" i="9" a="1"/>
  <c r="AC34" i="9" a="1"/>
  <c r="P83" i="7"/>
  <c r="AC19" i="9" a="1"/>
  <c r="L83" i="7"/>
  <c r="AD4" i="9" a="1"/>
  <c r="AD14" i="9" a="1"/>
  <c r="AD29" i="9" a="1"/>
  <c r="N84" i="7"/>
  <c r="AE14" i="9"/>
  <c r="AE29" i="9" a="1"/>
  <c r="N85" i="7"/>
  <c r="AE19" i="9" a="1"/>
  <c r="L85" i="7"/>
  <c r="AD34" i="9" a="1"/>
  <c r="P84" i="7"/>
  <c r="V34" i="9" a="1"/>
  <c r="P76" i="7"/>
  <c r="AA4" i="9" a="1"/>
  <c r="Y4" i="9" a="1"/>
  <c r="W29" i="9" a="1"/>
  <c r="N77" i="7"/>
  <c r="W19" i="9" a="1"/>
  <c r="L77" i="7"/>
  <c r="AA34" i="9" a="1"/>
  <c r="P81" i="7"/>
  <c r="Y34" i="9" a="1"/>
  <c r="P79" i="7"/>
  <c r="AA19" i="9" a="1"/>
  <c r="L81" i="7"/>
  <c r="Y19" i="9" a="1"/>
  <c r="L79" i="7"/>
  <c r="W4" i="9" a="1"/>
  <c r="AB4" i="9" a="1"/>
  <c r="Z4" i="9" a="1"/>
  <c r="X4" i="9" a="1"/>
  <c r="AB14" i="9" a="1"/>
  <c r="AA14" i="9" a="1"/>
  <c r="Z14" i="9" a="1"/>
  <c r="Y14" i="9" a="1"/>
  <c r="X14" i="9" a="1"/>
  <c r="AB29" i="9" a="1"/>
  <c r="N82" i="7"/>
  <c r="AA29" i="9" a="1"/>
  <c r="N81" i="7"/>
  <c r="Z29" i="9" a="1"/>
  <c r="N80" i="7"/>
  <c r="Y29" i="9" a="1"/>
  <c r="N79" i="7"/>
  <c r="X29" i="9" a="1"/>
  <c r="N78" i="7"/>
  <c r="W34" i="9" a="1"/>
  <c r="P77" i="7"/>
  <c r="AB34" i="9" a="1"/>
  <c r="P82" i="7"/>
  <c r="Z34" i="9" a="1"/>
  <c r="P80" i="7"/>
  <c r="X34" i="9" a="1"/>
  <c r="P78" i="7"/>
  <c r="AB19" i="9" a="1"/>
  <c r="L82" i="7"/>
  <c r="Z19" i="9" a="1"/>
  <c r="L80" i="7"/>
  <c r="X19" i="9" a="1"/>
  <c r="L78" i="7"/>
  <c r="T34" i="9" a="1"/>
  <c r="P74" i="7"/>
  <c r="R34" i="9" a="1"/>
  <c r="P72" i="7"/>
  <c r="P34" i="9" a="1"/>
  <c r="P70" i="7"/>
  <c r="U34" i="9" a="1"/>
  <c r="P75" i="7"/>
  <c r="S34" i="9" a="1"/>
  <c r="P73" i="7"/>
  <c r="Q34" i="9" a="1"/>
  <c r="P71" i="7"/>
  <c r="B22" i="8"/>
  <c r="D22" i="8"/>
  <c r="F22" i="8"/>
  <c r="F27" i="8"/>
  <c r="F25" i="8"/>
  <c r="F23" i="8"/>
  <c r="E27" i="8"/>
  <c r="E25" i="8"/>
  <c r="E23" i="8"/>
  <c r="D27" i="8"/>
  <c r="D25" i="8"/>
  <c r="D23" i="8"/>
  <c r="C27" i="8"/>
  <c r="C23" i="8"/>
  <c r="B27" i="8"/>
  <c r="B25" i="8"/>
  <c r="B23" i="8"/>
  <c r="A27" i="8"/>
  <c r="A25" i="8"/>
  <c r="A23" i="8"/>
  <c r="A29" i="8"/>
  <c r="C29" i="8"/>
  <c r="E29" i="8"/>
  <c r="A22" i="8"/>
  <c r="C22" i="8"/>
  <c r="E22" i="8"/>
  <c r="F28" i="8"/>
  <c r="F26" i="8"/>
  <c r="F24" i="8"/>
  <c r="E28" i="8"/>
  <c r="E26" i="8"/>
  <c r="E24" i="8"/>
  <c r="D28" i="8"/>
  <c r="D26" i="8"/>
  <c r="D24" i="8"/>
  <c r="C28" i="8"/>
  <c r="C26" i="8"/>
  <c r="C24" i="8"/>
  <c r="B28" i="8"/>
  <c r="B26" i="8"/>
  <c r="B24" i="8"/>
  <c r="A28" i="8"/>
  <c r="A26" i="8"/>
  <c r="A24" i="8"/>
  <c r="B29" i="8"/>
  <c r="D29" i="8"/>
  <c r="F29" i="8"/>
  <c r="U33" i="7"/>
  <c r="Z49" i="7" s="1"/>
  <c r="T33" i="7"/>
  <c r="Y49" i="7" s="1"/>
  <c r="S33" i="7"/>
  <c r="X49" i="7" s="1"/>
  <c r="R33" i="7"/>
  <c r="W49" i="7" s="1"/>
  <c r="Q33" i="7"/>
  <c r="V49" i="7" s="1"/>
  <c r="P33" i="7"/>
  <c r="U49" i="7" s="1"/>
  <c r="O71" i="7"/>
  <c r="O72" i="7"/>
  <c r="O73" i="7"/>
  <c r="O74" i="7"/>
  <c r="O75" i="7"/>
  <c r="N33" i="7"/>
  <c r="AC49" i="7" s="1"/>
  <c r="O70" i="7"/>
  <c r="K33" i="7"/>
  <c r="R49" i="7" s="1"/>
  <c r="L33" i="7"/>
  <c r="S49" i="7" s="1"/>
  <c r="I33" i="7"/>
  <c r="P49" i="7" s="1"/>
  <c r="H33" i="7"/>
  <c r="O49" i="7" s="1"/>
  <c r="G33" i="7"/>
  <c r="N49" i="7" s="1"/>
  <c r="F33" i="7"/>
  <c r="M49" i="7" s="1"/>
  <c r="C33" i="7"/>
  <c r="J49" i="7" s="1"/>
  <c r="D33" i="7"/>
  <c r="K49" i="7" s="1"/>
  <c r="E33" i="7"/>
  <c r="L49" i="7" s="1"/>
  <c r="R64" i="7"/>
  <c r="R65" i="7"/>
  <c r="R66" i="7"/>
  <c r="R67" i="7"/>
  <c r="R63" i="7"/>
  <c r="Q64" i="7"/>
  <c r="Q65" i="7"/>
  <c r="Q66" i="7"/>
  <c r="Q67" i="7"/>
  <c r="Q63" i="7"/>
  <c r="W25" i="7"/>
  <c r="AF48" i="7" s="1"/>
  <c r="M64" i="7"/>
  <c r="M65" i="7"/>
  <c r="M66" i="7"/>
  <c r="M67" i="7"/>
  <c r="M68" i="7"/>
  <c r="M63" i="7"/>
  <c r="O64" i="7"/>
  <c r="O65" i="7"/>
  <c r="O66" i="7"/>
  <c r="O68" i="7"/>
  <c r="O63" i="7"/>
  <c r="K14" i="9" a="1"/>
  <c r="R57" i="7"/>
  <c r="R58" i="7"/>
  <c r="J5" i="11" s="1"/>
  <c r="R59" i="7"/>
  <c r="R60" i="7"/>
  <c r="J3" i="11" s="1"/>
  <c r="R61" i="7"/>
  <c r="J2" i="11" s="1"/>
  <c r="Q57" i="7"/>
  <c r="Q58" i="7"/>
  <c r="Q59" i="7"/>
  <c r="Q60" i="7"/>
  <c r="Q61" i="7"/>
  <c r="I2" i="11" s="1"/>
  <c r="M57" i="7"/>
  <c r="M58" i="7"/>
  <c r="M59" i="7"/>
  <c r="M60" i="7"/>
  <c r="M61" i="7"/>
  <c r="O57" i="7"/>
  <c r="G6" i="11" s="1"/>
  <c r="O58" i="7"/>
  <c r="O59" i="7"/>
  <c r="G4" i="11" s="1"/>
  <c r="O60" i="7"/>
  <c r="O61" i="7"/>
  <c r="G2" i="11" s="1"/>
  <c r="C14" i="9" a="1"/>
  <c r="K85" i="7"/>
  <c r="J85" i="7"/>
  <c r="J82" i="7"/>
  <c r="K81" i="7"/>
  <c r="J81" i="7"/>
  <c r="J80" i="7"/>
  <c r="K79" i="7"/>
  <c r="J79" i="7"/>
  <c r="J4" i="11" l="1"/>
  <c r="J6" i="11"/>
  <c r="C41" i="7"/>
  <c r="E41" i="7"/>
  <c r="G41" i="7"/>
  <c r="I41" i="7"/>
  <c r="L41" i="7"/>
  <c r="O41" i="7"/>
  <c r="Q41" i="7"/>
  <c r="S41" i="7"/>
  <c r="U41" i="7"/>
  <c r="E3" i="11"/>
  <c r="E5" i="11"/>
  <c r="W41" i="7"/>
  <c r="I3" i="11"/>
  <c r="I5" i="11"/>
  <c r="Y41" i="7"/>
  <c r="AE34" i="9"/>
  <c r="AE35" i="9"/>
  <c r="AE36" i="9"/>
  <c r="D41" i="7"/>
  <c r="F41" i="7"/>
  <c r="H41" i="7"/>
  <c r="K41" i="7"/>
  <c r="N41" i="7"/>
  <c r="G3" i="11"/>
  <c r="G5" i="11"/>
  <c r="P41" i="7"/>
  <c r="R41" i="7"/>
  <c r="T41" i="7"/>
  <c r="V41" i="7"/>
  <c r="E2" i="11"/>
  <c r="E4" i="11"/>
  <c r="E6" i="11"/>
  <c r="X41" i="7"/>
  <c r="I4" i="11"/>
  <c r="I6" i="11"/>
  <c r="E17" i="7"/>
  <c r="L47" i="7" s="1"/>
  <c r="G17" i="7"/>
  <c r="N47" i="7" s="1"/>
  <c r="I17" i="7"/>
  <c r="P47" i="7" s="1"/>
  <c r="L17" i="7"/>
  <c r="S47" i="7" s="1"/>
  <c r="Q17" i="7"/>
  <c r="V47" i="7" s="1"/>
  <c r="S17" i="7"/>
  <c r="X47" i="7" s="1"/>
  <c r="U17" i="7"/>
  <c r="Z47" i="7" s="1"/>
  <c r="W17" i="7"/>
  <c r="AF47" i="7" s="1"/>
  <c r="D25" i="7"/>
  <c r="K48" i="7" s="1"/>
  <c r="H25" i="7"/>
  <c r="O48" i="7" s="1"/>
  <c r="K25" i="7"/>
  <c r="R48" i="7" s="1"/>
  <c r="N25" i="7"/>
  <c r="AC48" i="7" s="1"/>
  <c r="P25" i="7"/>
  <c r="U48" i="7" s="1"/>
  <c r="R25" i="7"/>
  <c r="W48" i="7" s="1"/>
  <c r="W15" i="9"/>
  <c r="K83" i="7"/>
  <c r="D40" i="7"/>
  <c r="D39" i="7"/>
  <c r="F40" i="7"/>
  <c r="F39" i="7"/>
  <c r="M46" i="7"/>
  <c r="H40" i="7"/>
  <c r="H39" i="7"/>
  <c r="O46" i="7"/>
  <c r="K39" i="7"/>
  <c r="K40" i="7"/>
  <c r="K9" i="7"/>
  <c r="N40" i="7"/>
  <c r="N39" i="7"/>
  <c r="N9" i="7"/>
  <c r="O62" i="7"/>
  <c r="O17" i="7"/>
  <c r="AD47" i="7" s="1"/>
  <c r="P40" i="7"/>
  <c r="P39" i="7"/>
  <c r="P9" i="7"/>
  <c r="R40" i="7"/>
  <c r="R39" i="7"/>
  <c r="R9" i="7"/>
  <c r="W46" i="7" s="1"/>
  <c r="T40" i="7"/>
  <c r="T39" i="7"/>
  <c r="T9" i="7"/>
  <c r="Y46" i="7" s="1"/>
  <c r="V40" i="7"/>
  <c r="V39" i="7"/>
  <c r="V9" i="7"/>
  <c r="X40" i="7"/>
  <c r="X39" i="7"/>
  <c r="X9" i="7"/>
  <c r="R62" i="7"/>
  <c r="Y17" i="7"/>
  <c r="AH47" i="7" s="1"/>
  <c r="M69" i="7"/>
  <c r="V25" i="7"/>
  <c r="AA48" i="7" s="1"/>
  <c r="J83" i="7"/>
  <c r="C40" i="7"/>
  <c r="C39" i="7"/>
  <c r="C17" i="7"/>
  <c r="J47" i="7" s="1"/>
  <c r="E39" i="7"/>
  <c r="L46" i="7"/>
  <c r="E40" i="7"/>
  <c r="D17" i="7"/>
  <c r="K47" i="7" s="1"/>
  <c r="F17" i="7"/>
  <c r="M47" i="7" s="1"/>
  <c r="G39" i="7"/>
  <c r="G40" i="7"/>
  <c r="N46" i="7"/>
  <c r="H17" i="7"/>
  <c r="O47" i="7" s="1"/>
  <c r="I39" i="7"/>
  <c r="P46" i="7"/>
  <c r="I40" i="7"/>
  <c r="L40" i="7"/>
  <c r="L39" i="7"/>
  <c r="L9" i="7"/>
  <c r="K17" i="7"/>
  <c r="R47" i="7" s="1"/>
  <c r="N17" i="7"/>
  <c r="AC47" i="7" s="1"/>
  <c r="O40" i="7"/>
  <c r="O9" i="7"/>
  <c r="P17" i="7"/>
  <c r="U47" i="7" s="1"/>
  <c r="Q39" i="7"/>
  <c r="Q9" i="7"/>
  <c r="V46" i="7" s="1"/>
  <c r="Q40" i="7"/>
  <c r="R17" i="7"/>
  <c r="W47" i="7" s="1"/>
  <c r="S39" i="7"/>
  <c r="S40" i="7"/>
  <c r="S9" i="7"/>
  <c r="X46" i="7" s="1"/>
  <c r="T17" i="7"/>
  <c r="Y47" i="7" s="1"/>
  <c r="U39" i="7"/>
  <c r="U9" i="7"/>
  <c r="U40" i="7"/>
  <c r="M62" i="7"/>
  <c r="V17" i="7"/>
  <c r="AA47" i="7" s="1"/>
  <c r="W39" i="7"/>
  <c r="W40" i="7"/>
  <c r="W9" i="7"/>
  <c r="Q62" i="7"/>
  <c r="X17" i="7"/>
  <c r="AG47" i="7" s="1"/>
  <c r="Y39" i="7"/>
  <c r="Y9" i="7"/>
  <c r="AH46" i="7" s="1"/>
  <c r="Y40" i="7"/>
  <c r="C25" i="7"/>
  <c r="J48" i="7" s="1"/>
  <c r="E25" i="7"/>
  <c r="L48" i="7" s="1"/>
  <c r="F25" i="7"/>
  <c r="M48" i="7" s="1"/>
  <c r="G25" i="7"/>
  <c r="N48" i="7" s="1"/>
  <c r="I25" i="7"/>
  <c r="P48" i="7" s="1"/>
  <c r="L25" i="7"/>
  <c r="S48" i="7" s="1"/>
  <c r="T48" i="7" s="1"/>
  <c r="O69" i="7"/>
  <c r="O25" i="7"/>
  <c r="AD48" i="7" s="1"/>
  <c r="Q25" i="7"/>
  <c r="V48" i="7" s="1"/>
  <c r="T25" i="7"/>
  <c r="Y48" i="7" s="1"/>
  <c r="S25" i="7"/>
  <c r="X48" i="7" s="1"/>
  <c r="U25" i="7"/>
  <c r="Z48" i="7" s="1"/>
  <c r="Q69" i="7"/>
  <c r="X25" i="7"/>
  <c r="AG48" i="7" s="1"/>
  <c r="R69" i="7"/>
  <c r="Y25" i="7"/>
  <c r="AH48" i="7" s="1"/>
  <c r="O76" i="7"/>
  <c r="O33" i="7"/>
  <c r="AD49" i="7" s="1"/>
  <c r="F4" i="9" a="1"/>
  <c r="F5" i="9" s="1"/>
  <c r="H4" i="9" a="1"/>
  <c r="H7" i="9" s="1"/>
  <c r="G14" i="9" a="1"/>
  <c r="G15" i="9" s="1"/>
  <c r="F14" i="9" a="1"/>
  <c r="F14" i="9" s="1"/>
  <c r="E14" i="9" a="1"/>
  <c r="E15" i="9" s="1"/>
  <c r="D14" i="9" a="1"/>
  <c r="D14" i="9" s="1"/>
  <c r="O4" i="9" a="1"/>
  <c r="O4" i="9" s="1"/>
  <c r="P14" i="9" a="1"/>
  <c r="P15" i="9" s="1"/>
  <c r="I4" i="9" a="1"/>
  <c r="I4" i="9" s="1"/>
  <c r="N14" i="9" a="1"/>
  <c r="N14" i="9" s="1"/>
  <c r="M14" i="9" a="1"/>
  <c r="M15" i="9" s="1"/>
  <c r="L14" i="9" a="1"/>
  <c r="L14" i="9" s="1"/>
  <c r="J14" i="9" a="1"/>
  <c r="J15" i="9" s="1"/>
  <c r="V14" i="9" a="1"/>
  <c r="V15" i="9" s="1"/>
  <c r="AD14" i="9"/>
  <c r="AD15" i="9"/>
  <c r="AC5" i="9"/>
  <c r="AC10" i="9"/>
  <c r="AC6" i="9"/>
  <c r="AC9" i="9"/>
  <c r="AC8" i="9"/>
  <c r="AC4" i="9"/>
  <c r="AC7" i="9"/>
  <c r="AD34" i="9"/>
  <c r="AD36" i="9"/>
  <c r="AD35" i="9"/>
  <c r="AE20" i="9"/>
  <c r="AE23" i="9"/>
  <c r="AE19" i="9"/>
  <c r="AE22" i="9"/>
  <c r="AE25" i="9"/>
  <c r="AE21" i="9"/>
  <c r="AE24" i="9"/>
  <c r="AE29" i="9"/>
  <c r="AE30" i="9"/>
  <c r="AD29" i="9"/>
  <c r="AD30" i="9"/>
  <c r="AD5" i="9"/>
  <c r="AD10" i="9"/>
  <c r="AD6" i="9"/>
  <c r="AD9" i="9"/>
  <c r="AD8" i="9"/>
  <c r="AD4" i="9"/>
  <c r="AD7" i="9"/>
  <c r="AC20" i="9"/>
  <c r="AC23" i="9"/>
  <c r="AC19" i="9"/>
  <c r="AC22" i="9"/>
  <c r="AC25" i="9"/>
  <c r="AC21" i="9"/>
  <c r="AC24" i="9"/>
  <c r="AC35" i="9"/>
  <c r="AC34" i="9"/>
  <c r="AC36" i="9"/>
  <c r="AE4" i="9"/>
  <c r="AE6" i="9"/>
  <c r="AE8" i="9"/>
  <c r="AE10" i="9"/>
  <c r="AE5" i="9"/>
  <c r="AE7" i="9"/>
  <c r="AE9" i="9"/>
  <c r="AC30" i="9"/>
  <c r="AC29" i="9"/>
  <c r="V14" i="9"/>
  <c r="V29" i="9" a="1"/>
  <c r="N76" i="7"/>
  <c r="V19" i="9" a="1"/>
  <c r="L76" i="7"/>
  <c r="X20" i="9"/>
  <c r="X25" i="9"/>
  <c r="X21" i="9"/>
  <c r="X24" i="9"/>
  <c r="X23" i="9"/>
  <c r="X19" i="9"/>
  <c r="X22" i="9"/>
  <c r="Z20" i="9"/>
  <c r="Z25" i="9"/>
  <c r="Z21" i="9"/>
  <c r="Z24" i="9"/>
  <c r="Z23" i="9"/>
  <c r="Z19" i="9"/>
  <c r="Z22" i="9"/>
  <c r="AB19" i="9"/>
  <c r="AB24" i="9"/>
  <c r="AB20" i="9"/>
  <c r="AB23" i="9"/>
  <c r="AB22" i="9"/>
  <c r="AB25" i="9"/>
  <c r="AB21" i="9"/>
  <c r="X34" i="9"/>
  <c r="X35" i="9"/>
  <c r="X36" i="9"/>
  <c r="Z34" i="9"/>
  <c r="Z35" i="9"/>
  <c r="Z36" i="9"/>
  <c r="AB34" i="9"/>
  <c r="AB36" i="9"/>
  <c r="AB35" i="9"/>
  <c r="W35" i="9"/>
  <c r="W34" i="9"/>
  <c r="W36" i="9"/>
  <c r="X29" i="9"/>
  <c r="X30" i="9"/>
  <c r="Y29" i="9"/>
  <c r="Y30" i="9"/>
  <c r="Z29" i="9"/>
  <c r="Z30" i="9"/>
  <c r="AA29" i="9"/>
  <c r="AA30" i="9"/>
  <c r="AB30" i="9"/>
  <c r="AB29" i="9"/>
  <c r="Y15" i="9"/>
  <c r="Y14" i="9"/>
  <c r="AA15" i="9"/>
  <c r="AA14" i="9"/>
  <c r="X4" i="9"/>
  <c r="X9" i="9"/>
  <c r="X5" i="9"/>
  <c r="X8" i="9"/>
  <c r="X7" i="9"/>
  <c r="X10" i="9"/>
  <c r="X6" i="9"/>
  <c r="AB4" i="9"/>
  <c r="AB6" i="9"/>
  <c r="AB8" i="9"/>
  <c r="AB10" i="9"/>
  <c r="AB5" i="9"/>
  <c r="AB7" i="9"/>
  <c r="AB9" i="9"/>
  <c r="Y5" i="9"/>
  <c r="Y10" i="9"/>
  <c r="Y6" i="9"/>
  <c r="Y9" i="9"/>
  <c r="Y8" i="9"/>
  <c r="Y4" i="9"/>
  <c r="Y7" i="9"/>
  <c r="V4" i="9" a="1"/>
  <c r="G25" i="8"/>
  <c r="X14" i="9"/>
  <c r="X15" i="9"/>
  <c r="Z14" i="9"/>
  <c r="Z15" i="9"/>
  <c r="AB14" i="9"/>
  <c r="AB15" i="9"/>
  <c r="Z4" i="9"/>
  <c r="Z9" i="9"/>
  <c r="Z5" i="9"/>
  <c r="Z8" i="9"/>
  <c r="Z7" i="9"/>
  <c r="Z10" i="9"/>
  <c r="Z6" i="9"/>
  <c r="W4" i="9"/>
  <c r="W9" i="9"/>
  <c r="W5" i="9"/>
  <c r="W8" i="9"/>
  <c r="W7" i="9"/>
  <c r="W10" i="9"/>
  <c r="W6" i="9"/>
  <c r="Y19" i="9"/>
  <c r="Y21" i="9"/>
  <c r="Y23" i="9"/>
  <c r="Y25" i="9"/>
  <c r="Y20" i="9"/>
  <c r="Y22" i="9"/>
  <c r="Y24" i="9"/>
  <c r="AA19" i="9"/>
  <c r="AA24" i="9"/>
  <c r="AA20" i="9"/>
  <c r="AA23" i="9"/>
  <c r="AA22" i="9"/>
  <c r="AA25" i="9"/>
  <c r="AA21" i="9"/>
  <c r="Y34" i="9"/>
  <c r="Y35" i="9"/>
  <c r="Y36" i="9"/>
  <c r="AA34" i="9"/>
  <c r="AA35" i="9"/>
  <c r="AA36" i="9"/>
  <c r="W19" i="9"/>
  <c r="W24" i="9"/>
  <c r="W20" i="9"/>
  <c r="W23" i="9"/>
  <c r="W22" i="9"/>
  <c r="W25" i="9"/>
  <c r="W21" i="9"/>
  <c r="W29" i="9"/>
  <c r="W30" i="9"/>
  <c r="AA4" i="9"/>
  <c r="AA6" i="9"/>
  <c r="AA8" i="9"/>
  <c r="AA10" i="9"/>
  <c r="AA5" i="9"/>
  <c r="AA7" i="9"/>
  <c r="AA9" i="9"/>
  <c r="V34" i="9"/>
  <c r="V35" i="9"/>
  <c r="V36" i="9"/>
  <c r="O34" i="9" a="1"/>
  <c r="P69" i="7"/>
  <c r="T4" i="9" a="1"/>
  <c r="R4" i="9" a="1"/>
  <c r="P29" i="9" a="1"/>
  <c r="N70" i="7"/>
  <c r="P19" i="9" a="1"/>
  <c r="L70" i="7"/>
  <c r="U19" i="9" a="1"/>
  <c r="L75" i="7"/>
  <c r="S19" i="9" a="1"/>
  <c r="L73" i="7"/>
  <c r="Q19" i="9" a="1"/>
  <c r="L71" i="7"/>
  <c r="O14" i="9" a="1"/>
  <c r="O29" i="9" a="1"/>
  <c r="N69" i="7"/>
  <c r="O19" i="9" a="1"/>
  <c r="L69" i="7"/>
  <c r="P4" i="9" a="1"/>
  <c r="U4" i="9" a="1"/>
  <c r="S4" i="9" a="1"/>
  <c r="Q4" i="9" a="1"/>
  <c r="U14" i="9" a="1"/>
  <c r="T14" i="9" a="1"/>
  <c r="S14" i="9" a="1"/>
  <c r="R14" i="9" a="1"/>
  <c r="Q14" i="9" a="1"/>
  <c r="U29" i="9" a="1"/>
  <c r="N75" i="7"/>
  <c r="T29" i="9" a="1"/>
  <c r="N74" i="7"/>
  <c r="S29" i="9" a="1"/>
  <c r="N73" i="7"/>
  <c r="R29" i="9" a="1"/>
  <c r="N72" i="7"/>
  <c r="Q29" i="9" a="1"/>
  <c r="N71" i="7"/>
  <c r="T19" i="9" a="1"/>
  <c r="L74" i="7"/>
  <c r="R19" i="9" a="1"/>
  <c r="L72" i="7"/>
  <c r="Q34" i="9"/>
  <c r="Q35" i="9"/>
  <c r="Q36" i="9"/>
  <c r="S34" i="9"/>
  <c r="S35" i="9"/>
  <c r="S36" i="9"/>
  <c r="U35" i="9"/>
  <c r="U34" i="9"/>
  <c r="U36" i="9"/>
  <c r="P34" i="9"/>
  <c r="P35" i="9"/>
  <c r="P36" i="9"/>
  <c r="R34" i="9"/>
  <c r="R36" i="9"/>
  <c r="R35" i="9"/>
  <c r="T34" i="9"/>
  <c r="T35" i="9"/>
  <c r="T36" i="9"/>
  <c r="H5" i="9"/>
  <c r="H14" i="9" a="1"/>
  <c r="H29" i="9" a="1"/>
  <c r="N62" i="7"/>
  <c r="H19" i="9" a="1"/>
  <c r="L62" i="7"/>
  <c r="N4" i="9" a="1"/>
  <c r="M4" i="9" a="1"/>
  <c r="L4" i="9" a="1"/>
  <c r="K4" i="9" a="1"/>
  <c r="J4" i="9" a="1"/>
  <c r="I14" i="9" a="1"/>
  <c r="I29" i="9" a="1"/>
  <c r="N63" i="7"/>
  <c r="I19" i="9" a="1"/>
  <c r="L63" i="7"/>
  <c r="N19" i="9" a="1"/>
  <c r="L68" i="7"/>
  <c r="L19" i="9" a="1"/>
  <c r="L66" i="7"/>
  <c r="J19" i="9" a="1"/>
  <c r="L64" i="7"/>
  <c r="L34" i="9" a="1"/>
  <c r="P66" i="7"/>
  <c r="J34" i="9" a="1"/>
  <c r="P64" i="7"/>
  <c r="H34" i="9" a="1"/>
  <c r="P62" i="7"/>
  <c r="K14" i="9"/>
  <c r="K15" i="9"/>
  <c r="N29" i="9" a="1"/>
  <c r="N68" i="7"/>
  <c r="L29" i="9" a="1"/>
  <c r="N66" i="7"/>
  <c r="K29" i="9" a="1"/>
  <c r="N65" i="7"/>
  <c r="J29" i="9" a="1"/>
  <c r="N64" i="7"/>
  <c r="M19" i="9" a="1"/>
  <c r="L67" i="7"/>
  <c r="K19" i="9" a="1"/>
  <c r="L65" i="7"/>
  <c r="I34" i="9" a="1"/>
  <c r="P63" i="7"/>
  <c r="M34" i="9" a="1"/>
  <c r="P67" i="7"/>
  <c r="K34" i="9" a="1"/>
  <c r="P65" i="7"/>
  <c r="C14" i="9"/>
  <c r="C15" i="9"/>
  <c r="F29" i="9" a="1"/>
  <c r="N60" i="7"/>
  <c r="D29" i="9" a="1"/>
  <c r="N58" i="7"/>
  <c r="O56" i="7"/>
  <c r="F19" i="9" a="1"/>
  <c r="L60" i="7"/>
  <c r="D19" i="9" a="1"/>
  <c r="L58" i="7"/>
  <c r="B34" i="9" a="1"/>
  <c r="P56" i="7"/>
  <c r="G34" i="9" a="1"/>
  <c r="P61" i="7"/>
  <c r="H2" i="11" s="1"/>
  <c r="E34" i="9" a="1"/>
  <c r="P59" i="7"/>
  <c r="H4" i="11" s="1"/>
  <c r="C34" i="9" a="1"/>
  <c r="P57" i="7"/>
  <c r="H6" i="11" s="1"/>
  <c r="R56" i="7"/>
  <c r="B4" i="9" a="1"/>
  <c r="D4" i="9" a="1"/>
  <c r="C4" i="9" a="1"/>
  <c r="E4" i="9" a="1"/>
  <c r="G4" i="9" a="1"/>
  <c r="B14" i="9" a="1"/>
  <c r="B29" i="9" a="1"/>
  <c r="N56" i="7"/>
  <c r="G29" i="9" a="1"/>
  <c r="N61" i="7"/>
  <c r="E29" i="9" a="1"/>
  <c r="N59" i="7"/>
  <c r="C29" i="9" a="1"/>
  <c r="N57" i="7"/>
  <c r="B19" i="9" a="1"/>
  <c r="L56" i="7"/>
  <c r="G19" i="9" a="1"/>
  <c r="L61" i="7"/>
  <c r="E19" i="9" a="1"/>
  <c r="L59" i="7"/>
  <c r="C19" i="9" a="1"/>
  <c r="L57" i="7"/>
  <c r="M56" i="7"/>
  <c r="F34" i="9" a="1"/>
  <c r="P60" i="7"/>
  <c r="D34" i="9" a="1"/>
  <c r="P58" i="7"/>
  <c r="Q56" i="7"/>
  <c r="G26" i="8"/>
  <c r="T50" i="7"/>
  <c r="K65" i="7"/>
  <c r="J68" i="7"/>
  <c r="J71" i="7"/>
  <c r="J64" i="7"/>
  <c r="J74" i="7"/>
  <c r="K60" i="7"/>
  <c r="J66" i="7"/>
  <c r="J73" i="7"/>
  <c r="G28" i="8"/>
  <c r="G27" i="8"/>
  <c r="J75" i="7"/>
  <c r="G24" i="8"/>
  <c r="G23" i="8"/>
  <c r="J72" i="7"/>
  <c r="J63" i="7"/>
  <c r="K64" i="7"/>
  <c r="K66" i="7"/>
  <c r="AB50" i="7"/>
  <c r="A7" i="8"/>
  <c r="A5" i="8"/>
  <c r="B6" i="8"/>
  <c r="C7" i="8"/>
  <c r="C5" i="8"/>
  <c r="D6" i="8"/>
  <c r="E7" i="8"/>
  <c r="E5" i="8"/>
  <c r="F6" i="8"/>
  <c r="A14" i="8"/>
  <c r="A12" i="8"/>
  <c r="A10" i="8"/>
  <c r="B8" i="8"/>
  <c r="B13" i="8"/>
  <c r="B11" i="8"/>
  <c r="B9" i="8"/>
  <c r="C14" i="8"/>
  <c r="C12" i="8"/>
  <c r="C10" i="8"/>
  <c r="D8" i="8"/>
  <c r="D12" i="8"/>
  <c r="D10" i="8"/>
  <c r="E8" i="8"/>
  <c r="E13" i="8"/>
  <c r="E11" i="8"/>
  <c r="E9" i="8"/>
  <c r="F8" i="8"/>
  <c r="F13" i="8"/>
  <c r="F11" i="8"/>
  <c r="F9" i="8"/>
  <c r="B15" i="8"/>
  <c r="C15" i="8"/>
  <c r="A19" i="8"/>
  <c r="A17" i="8"/>
  <c r="A21" i="8"/>
  <c r="B20" i="8"/>
  <c r="B18" i="8"/>
  <c r="B16" i="8"/>
  <c r="C20" i="8"/>
  <c r="C18" i="8"/>
  <c r="C16" i="8"/>
  <c r="D20" i="8"/>
  <c r="D18" i="8"/>
  <c r="D16" i="8"/>
  <c r="E21" i="8"/>
  <c r="E19" i="8"/>
  <c r="E17" i="8"/>
  <c r="F15" i="8"/>
  <c r="F20" i="8"/>
  <c r="F18" i="8"/>
  <c r="F16" i="8"/>
  <c r="G22" i="8"/>
  <c r="G29" i="8"/>
  <c r="J61" i="7"/>
  <c r="K61" i="7"/>
  <c r="A6" i="8"/>
  <c r="B7" i="8"/>
  <c r="B5" i="8"/>
  <c r="C6" i="8"/>
  <c r="D7" i="8"/>
  <c r="D5" i="8"/>
  <c r="E6" i="8"/>
  <c r="F7" i="8"/>
  <c r="F5" i="8"/>
  <c r="K68" i="7"/>
  <c r="K67" i="7"/>
  <c r="A8" i="8"/>
  <c r="A13" i="8"/>
  <c r="A11" i="8"/>
  <c r="A9" i="8"/>
  <c r="B14" i="8"/>
  <c r="B12" i="8"/>
  <c r="B10" i="8"/>
  <c r="C8" i="8"/>
  <c r="C13" i="8"/>
  <c r="C11" i="8"/>
  <c r="C9" i="8"/>
  <c r="D13" i="8"/>
  <c r="D11" i="8"/>
  <c r="D9" i="8"/>
  <c r="E14" i="8"/>
  <c r="E12" i="8"/>
  <c r="E10" i="8"/>
  <c r="D14" i="8"/>
  <c r="F14" i="8"/>
  <c r="F12" i="8"/>
  <c r="F10" i="8"/>
  <c r="J70" i="7"/>
  <c r="K75" i="7"/>
  <c r="K74" i="7"/>
  <c r="K73" i="7"/>
  <c r="K72" i="7"/>
  <c r="K71" i="7"/>
  <c r="A15" i="8"/>
  <c r="D15" i="8"/>
  <c r="A20" i="8"/>
  <c r="A18" i="8"/>
  <c r="A16" i="8"/>
  <c r="B21" i="8"/>
  <c r="B19" i="8"/>
  <c r="B17" i="8"/>
  <c r="C21" i="8"/>
  <c r="C19" i="8"/>
  <c r="C17" i="8"/>
  <c r="D21" i="8"/>
  <c r="D19" i="8"/>
  <c r="D17" i="8"/>
  <c r="E15" i="8"/>
  <c r="E20" i="8"/>
  <c r="E18" i="8"/>
  <c r="E16" i="8"/>
  <c r="F21" i="8"/>
  <c r="F19" i="8"/>
  <c r="F17" i="8"/>
  <c r="K57" i="7"/>
  <c r="J57" i="7"/>
  <c r="K59" i="7"/>
  <c r="K58" i="7"/>
  <c r="A1" i="8"/>
  <c r="A4" i="8"/>
  <c r="A2" i="8"/>
  <c r="B3" i="8"/>
  <c r="C1" i="8"/>
  <c r="C4" i="8"/>
  <c r="C2" i="8"/>
  <c r="D3" i="8"/>
  <c r="E1" i="8"/>
  <c r="E4" i="8"/>
  <c r="E2" i="8"/>
  <c r="F3" i="8"/>
  <c r="J59" i="7"/>
  <c r="A3" i="8"/>
  <c r="B1" i="8"/>
  <c r="B4" i="8"/>
  <c r="B2" i="8"/>
  <c r="C3" i="8"/>
  <c r="D1" i="8"/>
  <c r="D4" i="8"/>
  <c r="D2" i="8"/>
  <c r="E3" i="8"/>
  <c r="F1" i="8"/>
  <c r="F4" i="8"/>
  <c r="F2" i="8"/>
  <c r="J67" i="7"/>
  <c r="J65" i="7"/>
  <c r="J60" i="7"/>
  <c r="J58" i="7"/>
  <c r="K63" i="7"/>
  <c r="K70" i="7"/>
  <c r="J78" i="7"/>
  <c r="J84" i="7"/>
  <c r="J77" i="7"/>
  <c r="K78" i="7"/>
  <c r="K82" i="7"/>
  <c r="K77" i="7"/>
  <c r="K84" i="7"/>
  <c r="I10" i="9" l="1"/>
  <c r="F5" i="11"/>
  <c r="F3" i="11"/>
  <c r="D8" i="11"/>
  <c r="F8" i="11"/>
  <c r="H5" i="11"/>
  <c r="H3" i="11"/>
  <c r="F15" i="9"/>
  <c r="H6" i="9"/>
  <c r="B5" i="11"/>
  <c r="C5" i="11"/>
  <c r="F6" i="11"/>
  <c r="F4" i="11"/>
  <c r="F2" i="11"/>
  <c r="D5" i="11"/>
  <c r="D3" i="11"/>
  <c r="H8" i="11"/>
  <c r="J14" i="9"/>
  <c r="I9" i="9"/>
  <c r="O6" i="9"/>
  <c r="I8" i="11"/>
  <c r="T47" i="7"/>
  <c r="J8" i="11"/>
  <c r="W51" i="7"/>
  <c r="V51" i="7"/>
  <c r="M41" i="7"/>
  <c r="B6" i="11"/>
  <c r="C2" i="11"/>
  <c r="C3" i="11"/>
  <c r="E7" i="11"/>
  <c r="M86" i="7"/>
  <c r="P86" i="7"/>
  <c r="H7" i="11"/>
  <c r="G7" i="11"/>
  <c r="O86" i="7"/>
  <c r="AC46" i="7"/>
  <c r="AC51" i="7" s="1"/>
  <c r="N38" i="7"/>
  <c r="J41" i="7"/>
  <c r="B3" i="11"/>
  <c r="B4" i="11"/>
  <c r="C6" i="11"/>
  <c r="B2" i="11"/>
  <c r="I7" i="11"/>
  <c r="I9" i="11" s="1"/>
  <c r="Q86" i="7"/>
  <c r="D6" i="11"/>
  <c r="D4" i="11"/>
  <c r="D2" i="11"/>
  <c r="L86" i="7"/>
  <c r="D7" i="11"/>
  <c r="N86" i="7"/>
  <c r="F7" i="11"/>
  <c r="D15" i="9"/>
  <c r="R86" i="7"/>
  <c r="J7" i="11"/>
  <c r="H10" i="9"/>
  <c r="H9" i="9"/>
  <c r="P14" i="9"/>
  <c r="E8" i="11"/>
  <c r="G8" i="11"/>
  <c r="M51" i="7"/>
  <c r="W38" i="7"/>
  <c r="AF46" i="7"/>
  <c r="AF51" i="7" s="1"/>
  <c r="J46" i="7"/>
  <c r="J51" i="7" s="1"/>
  <c r="C38" i="7"/>
  <c r="X38" i="7"/>
  <c r="AG46" i="7"/>
  <c r="V38" i="7"/>
  <c r="AA46" i="7"/>
  <c r="AA51" i="7" s="1"/>
  <c r="P38" i="7"/>
  <c r="U46" i="7"/>
  <c r="U51" i="7" s="1"/>
  <c r="K38" i="7"/>
  <c r="R46" i="7"/>
  <c r="D38" i="7"/>
  <c r="K46" i="7"/>
  <c r="K51" i="7" s="1"/>
  <c r="F8" i="9"/>
  <c r="Y38" i="7"/>
  <c r="U38" i="7"/>
  <c r="Z46" i="7"/>
  <c r="Z51" i="7" s="1"/>
  <c r="O38" i="7"/>
  <c r="AD46" i="7"/>
  <c r="L38" i="7"/>
  <c r="S46" i="7"/>
  <c r="S51" i="7" s="1"/>
  <c r="J40" i="7"/>
  <c r="J39" i="7"/>
  <c r="J9" i="7"/>
  <c r="Q46" i="7" s="1"/>
  <c r="J69" i="7"/>
  <c r="J25" i="7"/>
  <c r="Q48" i="7" s="1"/>
  <c r="K62" i="7"/>
  <c r="M17" i="7"/>
  <c r="K69" i="7"/>
  <c r="M25" i="7"/>
  <c r="J76" i="7"/>
  <c r="J33" i="7"/>
  <c r="Q49" i="7" s="1"/>
  <c r="Q38" i="7"/>
  <c r="I38" i="7"/>
  <c r="J37" i="7"/>
  <c r="Q50" i="7" s="1"/>
  <c r="T38" i="7"/>
  <c r="H38" i="7"/>
  <c r="M37" i="7"/>
  <c r="M39" i="7"/>
  <c r="M9" i="7"/>
  <c r="M40" i="7"/>
  <c r="J62" i="7"/>
  <c r="J17" i="7"/>
  <c r="Q47" i="7" s="1"/>
  <c r="K76" i="7"/>
  <c r="M33" i="7"/>
  <c r="M14" i="9"/>
  <c r="I8" i="9"/>
  <c r="H8" i="9"/>
  <c r="H4" i="9"/>
  <c r="S38" i="7"/>
  <c r="G38" i="7"/>
  <c r="E38" i="7"/>
  <c r="R38" i="7"/>
  <c r="F38" i="7"/>
  <c r="E14" i="9"/>
  <c r="F7" i="9"/>
  <c r="L15" i="9"/>
  <c r="N15" i="9"/>
  <c r="O7" i="9"/>
  <c r="G14" i="9"/>
  <c r="F4" i="9"/>
  <c r="O10" i="9"/>
  <c r="F10" i="9"/>
  <c r="F6" i="9"/>
  <c r="F9" i="9"/>
  <c r="O9" i="9"/>
  <c r="O5" i="9"/>
  <c r="O8" i="9"/>
  <c r="I6" i="9"/>
  <c r="I7" i="9"/>
  <c r="I5" i="9"/>
  <c r="K80" i="7"/>
  <c r="C4" i="11" s="1"/>
  <c r="Y51" i="7"/>
  <c r="N51" i="7"/>
  <c r="V4" i="9"/>
  <c r="V9" i="9"/>
  <c r="V5" i="9"/>
  <c r="V8" i="9"/>
  <c r="V7" i="9"/>
  <c r="V10" i="9"/>
  <c r="V6" i="9"/>
  <c r="V19" i="9"/>
  <c r="V24" i="9"/>
  <c r="V20" i="9"/>
  <c r="V23" i="9"/>
  <c r="V22" i="9"/>
  <c r="V25" i="9"/>
  <c r="V21" i="9"/>
  <c r="V30" i="9"/>
  <c r="V29" i="9"/>
  <c r="R19" i="9"/>
  <c r="R20" i="9"/>
  <c r="R24" i="9"/>
  <c r="R22" i="9"/>
  <c r="R23" i="9"/>
  <c r="R25" i="9"/>
  <c r="R21" i="9"/>
  <c r="T19" i="9"/>
  <c r="T22" i="9"/>
  <c r="T25" i="9"/>
  <c r="T21" i="9"/>
  <c r="T24" i="9"/>
  <c r="T20" i="9"/>
  <c r="T23" i="9"/>
  <c r="Q29" i="9"/>
  <c r="Q30" i="9"/>
  <c r="R29" i="9"/>
  <c r="R30" i="9"/>
  <c r="S30" i="9"/>
  <c r="S29" i="9"/>
  <c r="T29" i="9"/>
  <c r="T30" i="9"/>
  <c r="U29" i="9"/>
  <c r="U30" i="9"/>
  <c r="R14" i="9"/>
  <c r="R15" i="9"/>
  <c r="T14" i="9"/>
  <c r="T15" i="9"/>
  <c r="Q5" i="9"/>
  <c r="Q10" i="9"/>
  <c r="Q6" i="9"/>
  <c r="Q9" i="9"/>
  <c r="Q8" i="9"/>
  <c r="Q4" i="9"/>
  <c r="Q7" i="9"/>
  <c r="U5" i="9"/>
  <c r="U10" i="9"/>
  <c r="U6" i="9"/>
  <c r="U9" i="9"/>
  <c r="U8" i="9"/>
  <c r="U4" i="9"/>
  <c r="U7" i="9"/>
  <c r="O14" i="9"/>
  <c r="O15" i="9"/>
  <c r="Q19" i="9"/>
  <c r="Q24" i="9"/>
  <c r="Q20" i="9"/>
  <c r="Q23" i="9"/>
  <c r="Q22" i="9"/>
  <c r="Q25" i="9"/>
  <c r="Q21" i="9"/>
  <c r="S20" i="9"/>
  <c r="S23" i="9"/>
  <c r="S19" i="9"/>
  <c r="S22" i="9"/>
  <c r="S25" i="9"/>
  <c r="S21" i="9"/>
  <c r="S24" i="9"/>
  <c r="U19" i="9"/>
  <c r="U22" i="9"/>
  <c r="U25" i="9"/>
  <c r="U21" i="9"/>
  <c r="U24" i="9"/>
  <c r="U20" i="9"/>
  <c r="U23" i="9"/>
  <c r="P20" i="9"/>
  <c r="P25" i="9"/>
  <c r="P21" i="9"/>
  <c r="P24" i="9"/>
  <c r="P23" i="9"/>
  <c r="P19" i="9"/>
  <c r="P22" i="9"/>
  <c r="P29" i="9"/>
  <c r="P30" i="9"/>
  <c r="T5" i="9"/>
  <c r="T7" i="9"/>
  <c r="T9" i="9"/>
  <c r="T4" i="9"/>
  <c r="T6" i="9"/>
  <c r="T8" i="9"/>
  <c r="T10" i="9"/>
  <c r="O35" i="9"/>
  <c r="O34" i="9"/>
  <c r="O36" i="9"/>
  <c r="O51" i="7"/>
  <c r="X51" i="7"/>
  <c r="P51" i="7"/>
  <c r="L51" i="7"/>
  <c r="Q14" i="9"/>
  <c r="Q15" i="9"/>
  <c r="S14" i="9"/>
  <c r="S15" i="9"/>
  <c r="U14" i="9"/>
  <c r="U15" i="9"/>
  <c r="S4" i="9"/>
  <c r="S9" i="9"/>
  <c r="S5" i="9"/>
  <c r="S8" i="9"/>
  <c r="S7" i="9"/>
  <c r="S10" i="9"/>
  <c r="S6" i="9"/>
  <c r="P4" i="9"/>
  <c r="P9" i="9"/>
  <c r="P5" i="9"/>
  <c r="P8" i="9"/>
  <c r="P7" i="9"/>
  <c r="P10" i="9"/>
  <c r="P6" i="9"/>
  <c r="O19" i="9"/>
  <c r="O21" i="9"/>
  <c r="O23" i="9"/>
  <c r="O25" i="9"/>
  <c r="O20" i="9"/>
  <c r="O22" i="9"/>
  <c r="O24" i="9"/>
  <c r="O30" i="9"/>
  <c r="O29" i="9"/>
  <c r="R4" i="9"/>
  <c r="R6" i="9"/>
  <c r="R8" i="9"/>
  <c r="R10" i="9"/>
  <c r="R5" i="9"/>
  <c r="R7" i="9"/>
  <c r="R9" i="9"/>
  <c r="AD51" i="7"/>
  <c r="K34" i="9"/>
  <c r="K36" i="9"/>
  <c r="K35" i="9"/>
  <c r="M34" i="9"/>
  <c r="M35" i="9"/>
  <c r="M36" i="9"/>
  <c r="I34" i="9"/>
  <c r="I36" i="9"/>
  <c r="I35" i="9"/>
  <c r="K20" i="9"/>
  <c r="K25" i="9"/>
  <c r="K21" i="9"/>
  <c r="K24" i="9"/>
  <c r="K23" i="9"/>
  <c r="K19" i="9"/>
  <c r="K22" i="9"/>
  <c r="M19" i="9"/>
  <c r="M24" i="9"/>
  <c r="M20" i="9"/>
  <c r="M23" i="9"/>
  <c r="M22" i="9"/>
  <c r="M25" i="9"/>
  <c r="M21" i="9"/>
  <c r="J29" i="9"/>
  <c r="J30" i="9"/>
  <c r="K29" i="9"/>
  <c r="K30" i="9"/>
  <c r="L30" i="9"/>
  <c r="L29" i="9"/>
  <c r="N29" i="9"/>
  <c r="N30" i="9"/>
  <c r="I14" i="9"/>
  <c r="I15" i="9"/>
  <c r="K5" i="9"/>
  <c r="K7" i="9"/>
  <c r="K9" i="9"/>
  <c r="K4" i="9"/>
  <c r="K6" i="9"/>
  <c r="K8" i="9"/>
  <c r="K10" i="9"/>
  <c r="M5" i="9"/>
  <c r="M6" i="9"/>
  <c r="M8" i="9"/>
  <c r="M4" i="9"/>
  <c r="M7" i="9"/>
  <c r="M10" i="9"/>
  <c r="M9" i="9"/>
  <c r="H15" i="9"/>
  <c r="H14" i="9"/>
  <c r="H34" i="9"/>
  <c r="H36" i="9"/>
  <c r="H35" i="9"/>
  <c r="J34" i="9"/>
  <c r="J36" i="9"/>
  <c r="J35" i="9"/>
  <c r="L34" i="9"/>
  <c r="L36" i="9"/>
  <c r="L35" i="9"/>
  <c r="J20" i="9"/>
  <c r="J25" i="9"/>
  <c r="J21" i="9"/>
  <c r="J24" i="9"/>
  <c r="J23" i="9"/>
  <c r="J19" i="9"/>
  <c r="J22" i="9"/>
  <c r="L20" i="9"/>
  <c r="L25" i="9"/>
  <c r="L21" i="9"/>
  <c r="L24" i="9"/>
  <c r="L23" i="9"/>
  <c r="L19" i="9"/>
  <c r="L22" i="9"/>
  <c r="N20" i="9"/>
  <c r="N25" i="9"/>
  <c r="N21" i="9"/>
  <c r="N24" i="9"/>
  <c r="N23" i="9"/>
  <c r="N19" i="9"/>
  <c r="N22" i="9"/>
  <c r="I20" i="9"/>
  <c r="I25" i="9"/>
  <c r="I21" i="9"/>
  <c r="I24" i="9"/>
  <c r="I23" i="9"/>
  <c r="I19" i="9"/>
  <c r="I22" i="9"/>
  <c r="I29" i="9"/>
  <c r="I30" i="9"/>
  <c r="J4" i="9"/>
  <c r="J9" i="9"/>
  <c r="J5" i="9"/>
  <c r="J8" i="9"/>
  <c r="J7" i="9"/>
  <c r="J10" i="9"/>
  <c r="J6" i="9"/>
  <c r="L5" i="9"/>
  <c r="L9" i="9"/>
  <c r="L7" i="9"/>
  <c r="L8" i="9"/>
  <c r="L4" i="9"/>
  <c r="L10" i="9"/>
  <c r="L6" i="9"/>
  <c r="N5" i="9"/>
  <c r="N10" i="9"/>
  <c r="N8" i="9"/>
  <c r="N4" i="9"/>
  <c r="N7" i="9"/>
  <c r="N6" i="9"/>
  <c r="N9" i="9"/>
  <c r="H19" i="9"/>
  <c r="H24" i="9"/>
  <c r="H20" i="9"/>
  <c r="H23" i="9"/>
  <c r="H22" i="9"/>
  <c r="H25" i="9"/>
  <c r="H21" i="9"/>
  <c r="H29" i="9"/>
  <c r="H30" i="9"/>
  <c r="K56" i="7"/>
  <c r="B19" i="9"/>
  <c r="B22" i="9"/>
  <c r="B20" i="9"/>
  <c r="B24" i="9"/>
  <c r="B23" i="9"/>
  <c r="B25" i="9"/>
  <c r="B21" i="9"/>
  <c r="E29" i="9"/>
  <c r="E30" i="9"/>
  <c r="G29" i="9"/>
  <c r="G30" i="9"/>
  <c r="D4" i="9"/>
  <c r="D9" i="9"/>
  <c r="D5" i="9"/>
  <c r="D8" i="9"/>
  <c r="D7" i="9"/>
  <c r="D10" i="9"/>
  <c r="D6" i="9"/>
  <c r="B34" i="9"/>
  <c r="B36" i="9"/>
  <c r="B35" i="9"/>
  <c r="D19" i="9"/>
  <c r="D21" i="9"/>
  <c r="D23" i="9"/>
  <c r="D25" i="9"/>
  <c r="D20" i="9"/>
  <c r="D22" i="9"/>
  <c r="D24" i="9"/>
  <c r="F20" i="9"/>
  <c r="F23" i="9"/>
  <c r="F19" i="9"/>
  <c r="F22" i="9"/>
  <c r="F25" i="9"/>
  <c r="F21" i="9"/>
  <c r="F24" i="9"/>
  <c r="D29" i="9"/>
  <c r="D30" i="9"/>
  <c r="F30" i="9"/>
  <c r="F29" i="9"/>
  <c r="J56" i="7"/>
  <c r="AH51" i="7"/>
  <c r="D34" i="9"/>
  <c r="D35" i="9"/>
  <c r="D36" i="9"/>
  <c r="F34" i="9"/>
  <c r="F36" i="9"/>
  <c r="F35" i="9"/>
  <c r="C20" i="9"/>
  <c r="C23" i="9"/>
  <c r="C19" i="9"/>
  <c r="C22" i="9"/>
  <c r="C25" i="9"/>
  <c r="C21" i="9"/>
  <c r="C24" i="9"/>
  <c r="E19" i="9"/>
  <c r="E21" i="9"/>
  <c r="E23" i="9"/>
  <c r="E25" i="9"/>
  <c r="E20" i="9"/>
  <c r="E22" i="9"/>
  <c r="E24" i="9"/>
  <c r="G20" i="9"/>
  <c r="G23" i="9"/>
  <c r="G19" i="9"/>
  <c r="G22" i="9"/>
  <c r="G25" i="9"/>
  <c r="G21" i="9"/>
  <c r="G24" i="9"/>
  <c r="B30" i="9"/>
  <c r="B29" i="9"/>
  <c r="B14" i="9"/>
  <c r="B15" i="9"/>
  <c r="G4" i="9"/>
  <c r="G7" i="9"/>
  <c r="G10" i="9"/>
  <c r="G6" i="9"/>
  <c r="G9" i="9"/>
  <c r="G5" i="9"/>
  <c r="G8" i="9"/>
  <c r="C4" i="9"/>
  <c r="C5" i="9"/>
  <c r="C9" i="9"/>
  <c r="C7" i="9"/>
  <c r="C10" i="9"/>
  <c r="C6" i="9"/>
  <c r="C8" i="9"/>
  <c r="B5" i="9"/>
  <c r="B9" i="9"/>
  <c r="B8" i="9"/>
  <c r="B4" i="9"/>
  <c r="B10" i="9"/>
  <c r="B6" i="9"/>
  <c r="B7" i="9"/>
  <c r="C34" i="9"/>
  <c r="C36" i="9"/>
  <c r="C35" i="9"/>
  <c r="E34" i="9"/>
  <c r="E36" i="9"/>
  <c r="E35" i="9"/>
  <c r="G34" i="9"/>
  <c r="G36" i="9"/>
  <c r="G35" i="9"/>
  <c r="AG51" i="7"/>
  <c r="C30" i="9"/>
  <c r="C29" i="9"/>
  <c r="E4" i="9"/>
  <c r="E9" i="9"/>
  <c r="E5" i="9"/>
  <c r="E6" i="9"/>
  <c r="E10" i="9"/>
  <c r="E7" i="9"/>
  <c r="E8" i="9"/>
  <c r="T49" i="7"/>
  <c r="AB47" i="7"/>
  <c r="AB49" i="7"/>
  <c r="AB48" i="7"/>
  <c r="G18" i="8"/>
  <c r="G20" i="8"/>
  <c r="G9" i="8"/>
  <c r="G13" i="8"/>
  <c r="G6" i="8"/>
  <c r="G17" i="8"/>
  <c r="G10" i="8"/>
  <c r="G14" i="8"/>
  <c r="G7" i="8"/>
  <c r="G16" i="8"/>
  <c r="G15" i="8"/>
  <c r="G11" i="8"/>
  <c r="G8" i="8"/>
  <c r="G21" i="8"/>
  <c r="G19" i="8"/>
  <c r="G12" i="8"/>
  <c r="G5" i="8"/>
  <c r="G3" i="8"/>
  <c r="G4" i="8"/>
  <c r="G1" i="8"/>
  <c r="G2" i="8"/>
  <c r="Z37" i="7"/>
  <c r="G9" i="11" l="1"/>
  <c r="H9" i="11"/>
  <c r="F9" i="11"/>
  <c r="E9" i="11"/>
  <c r="J9" i="11"/>
  <c r="W59" i="7"/>
  <c r="C8" i="11"/>
  <c r="Z33" i="7"/>
  <c r="B7" i="11"/>
  <c r="J86" i="7"/>
  <c r="C7" i="11"/>
  <c r="C9" i="11" s="1"/>
  <c r="K86" i="7"/>
  <c r="B8" i="11"/>
  <c r="W61" i="7"/>
  <c r="W60" i="7"/>
  <c r="W58" i="7"/>
  <c r="D9" i="11"/>
  <c r="T46" i="7"/>
  <c r="T51" i="7" s="1"/>
  <c r="R51" i="7"/>
  <c r="Z17" i="7"/>
  <c r="M38" i="7"/>
  <c r="J38" i="7"/>
  <c r="W62" i="7" s="1"/>
  <c r="Z25" i="7"/>
  <c r="Q51" i="7"/>
  <c r="AB46" i="7"/>
  <c r="AB51" i="7" s="1"/>
  <c r="B9" i="11" l="1"/>
  <c r="AE47" i="7"/>
  <c r="AE48" i="7"/>
  <c r="AE49" i="7"/>
  <c r="AE50" i="7"/>
  <c r="AE46" i="7"/>
  <c r="AE51" i="7" l="1"/>
  <c r="Z3" i="7"/>
  <c r="Z9" i="7"/>
  <c r="Z38" i="7" s="1"/>
</calcChain>
</file>

<file path=xl/sharedStrings.xml><?xml version="1.0" encoding="utf-8"?>
<sst xmlns="http://schemas.openxmlformats.org/spreadsheetml/2006/main" count="254" uniqueCount="125">
  <si>
    <t>Semana</t>
  </si>
  <si>
    <t>Fecha</t>
  </si>
  <si>
    <t>2.1 0</t>
  </si>
  <si>
    <t>Total semanal</t>
  </si>
  <si>
    <t>Atenciones primer contacto presenciales</t>
  </si>
  <si>
    <t>Atenciones primer contacto a distancia</t>
  </si>
  <si>
    <t>Atenciones seguimiento psicológico</t>
  </si>
  <si>
    <t>Asesorías Telmujer</t>
  </si>
  <si>
    <t>Asesorías jurídicas subsecuentes</t>
  </si>
  <si>
    <t>Acompañamientos jurídicos</t>
  </si>
  <si>
    <t>Atención psicológica de primera vez y subsecuente a niñas, niños y adolescentes en Refugio</t>
  </si>
  <si>
    <t>Seguimientos de Trabajo Social</t>
  </si>
  <si>
    <t>Acumulado Mensual</t>
  </si>
  <si>
    <t>Incidentes de conocimiento Telmujer</t>
  </si>
  <si>
    <t>Atenciones de seguimiento (Centro de Empoderamiento)</t>
  </si>
  <si>
    <t>Atenciones de primera vez (Centro de Empoderamiento)</t>
  </si>
  <si>
    <t>Atenciones primer contacto presenciales (UAM)</t>
  </si>
  <si>
    <t>Atenciones primer contacto a distancia (UAM)</t>
  </si>
  <si>
    <t>Seguimientos de Trabajo Social en (UAM)</t>
  </si>
  <si>
    <t>Atenciones seguimiento psicológico (UAM)</t>
  </si>
  <si>
    <t>Asesorías jurídicas subsecuentes (UAM)</t>
  </si>
  <si>
    <t>Acompañamientos jurídicos (UAM)</t>
  </si>
  <si>
    <t>Atenciones psicológicas y jurídicas Refugio</t>
  </si>
  <si>
    <t>Ingresos al Refugio</t>
  </si>
  <si>
    <t>Total Centro Integral</t>
  </si>
  <si>
    <t>Total Centro de Empoderamiento</t>
  </si>
  <si>
    <t>Atenciones vía WhatsApp</t>
  </si>
  <si>
    <t>Atenciones de primera vez y subsecuentes a NNyA (UAM)</t>
  </si>
  <si>
    <t>Atenciones a mujeres UAM</t>
  </si>
  <si>
    <t>Atención psicológica de primera vez y subsecuente a NNyA en Refugio</t>
  </si>
  <si>
    <t>Refugio</t>
  </si>
  <si>
    <t>Telmujer</t>
  </si>
  <si>
    <t>UAMs</t>
  </si>
  <si>
    <t>Centro de Empoderamiento</t>
  </si>
  <si>
    <t>Centro Integral</t>
  </si>
  <si>
    <t>PROMEDIO</t>
  </si>
  <si>
    <t>MAX</t>
  </si>
  <si>
    <t>MIN</t>
  </si>
  <si>
    <t>V</t>
  </si>
  <si>
    <t>S</t>
  </si>
  <si>
    <t>D</t>
  </si>
  <si>
    <t>L</t>
  </si>
  <si>
    <t>J</t>
  </si>
  <si>
    <t>Domingo</t>
  </si>
  <si>
    <t>Sábado</t>
  </si>
  <si>
    <t>Viernes</t>
  </si>
  <si>
    <t>Jueves</t>
  </si>
  <si>
    <t>Miércoles</t>
  </si>
  <si>
    <t>Martes</t>
  </si>
  <si>
    <t>Lunes</t>
  </si>
  <si>
    <t>Atención a mujeres en Centro Integral</t>
  </si>
  <si>
    <t>Atención a NNyA en Centro de Empoderamiento</t>
  </si>
  <si>
    <t xml:space="preserve">Acumulado semanal </t>
  </si>
  <si>
    <t>M</t>
  </si>
  <si>
    <t>ç</t>
  </si>
  <si>
    <t>Martes
01/11</t>
  </si>
  <si>
    <t>Miércoles
02/11</t>
  </si>
  <si>
    <t>Lunes
07/11</t>
  </si>
  <si>
    <t>Martes
08/11</t>
  </si>
  <si>
    <t>Miércoles
09/11</t>
  </si>
  <si>
    <t>Lunes
14/11</t>
  </si>
  <si>
    <t>Martes
15/11</t>
  </si>
  <si>
    <t>Miércoles
16/11</t>
  </si>
  <si>
    <t>Jueves
17/11</t>
  </si>
  <si>
    <t>Viernes
18/11</t>
  </si>
  <si>
    <t>Saqado
19/11</t>
  </si>
  <si>
    <t>Domingo
20/11</t>
  </si>
  <si>
    <t>Lunes
21/11</t>
  </si>
  <si>
    <t>Martes
22/11</t>
  </si>
  <si>
    <t>Miércoles
23/11</t>
  </si>
  <si>
    <t>Jueves
24/11</t>
  </si>
  <si>
    <t>Viernes
25/11</t>
  </si>
  <si>
    <t>Saqado
26/11</t>
  </si>
  <si>
    <t>Domingo
27/11</t>
  </si>
  <si>
    <t>Lunes
28/11</t>
  </si>
  <si>
    <t>Martes
29/11</t>
  </si>
  <si>
    <t>Miércoles
30/11</t>
  </si>
  <si>
    <t>Semana  1
01 al 06</t>
  </si>
  <si>
    <t>Semana 2
07 al 13</t>
  </si>
  <si>
    <t>Semana 3
14 al 20</t>
  </si>
  <si>
    <t>Semana 4
21 al 27</t>
  </si>
  <si>
    <t>Semana 5
28 al 30</t>
  </si>
  <si>
    <t>01
M</t>
  </si>
  <si>
    <t>02
MI</t>
  </si>
  <si>
    <t>03
J</t>
  </si>
  <si>
    <t>04
V</t>
  </si>
  <si>
    <t>05
S</t>
  </si>
  <si>
    <t>06
D</t>
  </si>
  <si>
    <t>07
L</t>
  </si>
  <si>
    <t>08
M</t>
  </si>
  <si>
    <t>09
MI</t>
  </si>
  <si>
    <t>10
J</t>
  </si>
  <si>
    <t>10
V</t>
  </si>
  <si>
    <t>12
S</t>
  </si>
  <si>
    <t>13
D</t>
  </si>
  <si>
    <t>14
L</t>
  </si>
  <si>
    <t>15
M</t>
  </si>
  <si>
    <t>16
MI</t>
  </si>
  <si>
    <t>17
J</t>
  </si>
  <si>
    <t>18
V</t>
  </si>
  <si>
    <t>19
S</t>
  </si>
  <si>
    <t>20
D</t>
  </si>
  <si>
    <t>21
L</t>
  </si>
  <si>
    <t>22
M</t>
  </si>
  <si>
    <t>23
MI</t>
  </si>
  <si>
    <t>24
J</t>
  </si>
  <si>
    <t>25
V</t>
  </si>
  <si>
    <t>26
S</t>
  </si>
  <si>
    <t>27
D</t>
  </si>
  <si>
    <t>28
L</t>
  </si>
  <si>
    <t>29
M</t>
  </si>
  <si>
    <t>30
MI</t>
  </si>
  <si>
    <t>Jueves
03/11</t>
  </si>
  <si>
    <t>Viernes
04/11</t>
  </si>
  <si>
    <t>Sabado
05/11</t>
  </si>
  <si>
    <t>Domingo
06/11</t>
  </si>
  <si>
    <t>Jueves
10/11</t>
  </si>
  <si>
    <t>Viernes
11/11</t>
  </si>
  <si>
    <t>Sabado
12/11</t>
  </si>
  <si>
    <t>Domingo
13/11</t>
  </si>
  <si>
    <t>Semana 1 
01 al 06</t>
  </si>
  <si>
    <t>Semana 2 
07 al 13</t>
  </si>
  <si>
    <t>Semana 5 
28 al 30</t>
  </si>
  <si>
    <t>MI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</si>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</sst>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FFFFFF"/>
      <name val="Adelle Sans Light"/>
      <family val="3"/>
    </font>
    <font>
      <b/>
      <sz val="11"/>
      <color rgb="FFFFFFFF"/>
      <name val="Adelle Sans Light"/>
      <family val="3"/>
    </font>
    <font>
      <sz val="10"/>
      <color rgb="FFFFFFFF"/>
      <name val="Adelle Sans Light"/>
      <family val="3"/>
    </font>
    <font>
      <b/>
      <sz val="11"/>
      <color theme="1"/>
      <name val="Calibri"/>
      <family val="2"/>
    </font>
    <font>
      <b/>
      <sz val="10"/>
      <color rgb="FF5C4D62"/>
      <name val="Adelle Sans Light"/>
      <family val="3"/>
    </font>
    <font>
      <b/>
      <sz val="11"/>
      <color theme="1"/>
      <name val="Adelle Sans Light"/>
      <family val="3"/>
    </font>
    <font>
      <b/>
      <sz val="11"/>
      <color rgb="FF5C4D62"/>
      <name val="Adelle Sans Light"/>
      <family val="3"/>
    </font>
    <font>
      <b/>
      <sz val="11"/>
      <color theme="1"/>
      <name val="Calibri"/>
      <family val="2"/>
    </font>
    <font>
      <sz val="1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0"/>
      <color rgb="FFFF0000"/>
      <name val="Adelle Sans Light"/>
      <family val="3"/>
    </font>
    <font>
      <sz val="11"/>
      <color theme="1"/>
      <name val="Calibri"/>
    </font>
  </fonts>
  <fills count="15">
    <fill>
      <patternFill patternType="none"/>
    </fill>
    <fill>
      <patternFill patternType="gray125"/>
    </fill>
    <fill>
      <patternFill patternType="solid">
        <fgColor rgb="FF660033"/>
        <bgColor rgb="FF660033"/>
      </patternFill>
    </fill>
    <fill>
      <patternFill patternType="solid">
        <fgColor rgb="FFBFBFBF"/>
        <bgColor rgb="FFBFBFBF"/>
      </patternFill>
    </fill>
    <fill>
      <patternFill patternType="solid">
        <fgColor theme="9"/>
        <bgColor rgb="FF660033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66003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8C8C8"/>
        <bgColor rgb="FFC8C8C8"/>
      </patternFill>
    </fill>
    <fill>
      <patternFill patternType="solid">
        <fgColor theme="5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thick">
        <color rgb="FF000000"/>
      </right>
      <top style="medium">
        <color rgb="FFCCCCCC"/>
      </top>
      <bottom/>
      <diagonal/>
    </border>
    <border>
      <left style="thick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thick">
        <color rgb="FF000000"/>
      </right>
      <top style="medium">
        <color rgb="FFCCCCCC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75">
    <xf numFmtId="0" fontId="0" fillId="0" borderId="0" xfId="0" applyFont="1" applyAlignment="1"/>
    <xf numFmtId="0" fontId="6" fillId="0" borderId="1" xfId="0" applyFont="1" applyBorder="1" applyAlignment="1">
      <alignment wrapText="1"/>
    </xf>
    <xf numFmtId="0" fontId="8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9" fillId="4" borderId="10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8" borderId="0" xfId="0" applyFont="1" applyFill="1" applyAlignment="1"/>
    <xf numFmtId="0" fontId="0" fillId="9" borderId="0" xfId="0" applyFont="1" applyFill="1" applyAlignment="1"/>
    <xf numFmtId="0" fontId="0" fillId="6" borderId="0" xfId="0" applyFont="1" applyFill="1" applyAlignment="1"/>
    <xf numFmtId="0" fontId="11" fillId="0" borderId="18" xfId="0" applyFont="1" applyBorder="1" applyAlignment="1">
      <alignment horizontal="center" vertical="center" wrapText="1" readingOrder="1"/>
    </xf>
    <xf numFmtId="0" fontId="12" fillId="10" borderId="18" xfId="0" applyFont="1" applyFill="1" applyBorder="1" applyAlignment="1">
      <alignment horizontal="left" vertical="center" wrapText="1"/>
    </xf>
    <xf numFmtId="0" fontId="13" fillId="10" borderId="18" xfId="0" applyFont="1" applyFill="1" applyBorder="1" applyAlignment="1">
      <alignment horizontal="center" vertical="center"/>
    </xf>
    <xf numFmtId="0" fontId="4" fillId="0" borderId="0" xfId="0" applyFont="1" applyAlignment="1"/>
    <xf numFmtId="0" fontId="4" fillId="0" borderId="0" xfId="0" applyFont="1" applyAlignment="1">
      <alignment wrapText="1"/>
    </xf>
    <xf numFmtId="14" fontId="16" fillId="0" borderId="18" xfId="0" applyNumberFormat="1" applyFont="1" applyBorder="1" applyAlignment="1">
      <alignment horizontal="center" wrapText="1"/>
    </xf>
    <xf numFmtId="0" fontId="0" fillId="0" borderId="18" xfId="0" applyBorder="1" applyAlignment="1">
      <alignment horizontal="center" vertical="center"/>
    </xf>
    <xf numFmtId="14" fontId="16" fillId="11" borderId="14" xfId="0" applyNumberFormat="1" applyFont="1" applyFill="1" applyBorder="1" applyAlignment="1">
      <alignment horizontal="center"/>
    </xf>
    <xf numFmtId="0" fontId="17" fillId="14" borderId="0" xfId="0" applyFont="1" applyFill="1" applyAlignment="1"/>
    <xf numFmtId="14" fontId="16" fillId="14" borderId="0" xfId="0" applyNumberFormat="1" applyFont="1" applyFill="1" applyBorder="1" applyAlignment="1">
      <alignment horizontal="center" wrapText="1"/>
    </xf>
    <xf numFmtId="49" fontId="16" fillId="14" borderId="0" xfId="0" applyNumberFormat="1" applyFont="1" applyFill="1"/>
    <xf numFmtId="0" fontId="17" fillId="8" borderId="0" xfId="0" applyFont="1" applyFill="1" applyAlignment="1"/>
    <xf numFmtId="14" fontId="16" fillId="8" borderId="0" xfId="0" applyNumberFormat="1" applyFont="1" applyFill="1" applyBorder="1" applyAlignment="1">
      <alignment horizontal="center" wrapText="1"/>
    </xf>
    <xf numFmtId="49" fontId="16" fillId="8" borderId="0" xfId="0" applyNumberFormat="1" applyFont="1" applyFill="1"/>
    <xf numFmtId="0" fontId="17" fillId="12" borderId="0" xfId="0" applyFont="1" applyFill="1" applyAlignment="1"/>
    <xf numFmtId="14" fontId="16" fillId="12" borderId="0" xfId="0" applyNumberFormat="1" applyFont="1" applyFill="1" applyBorder="1" applyAlignment="1">
      <alignment horizontal="center" wrapText="1"/>
    </xf>
    <xf numFmtId="49" fontId="16" fillId="12" borderId="0" xfId="0" applyNumberFormat="1" applyFont="1" applyFill="1"/>
    <xf numFmtId="0" fontId="18" fillId="7" borderId="15" xfId="0" applyFont="1" applyFill="1" applyBorder="1" applyAlignment="1">
      <alignment horizontal="center" vertical="center" wrapText="1"/>
    </xf>
    <xf numFmtId="1" fontId="17" fillId="14" borderId="0" xfId="0" applyNumberFormat="1" applyFont="1" applyFill="1" applyAlignment="1"/>
    <xf numFmtId="0" fontId="19" fillId="0" borderId="12" xfId="0" applyFont="1" applyBorder="1" applyAlignment="1">
      <alignment horizontal="center" vertical="center" wrapText="1"/>
    </xf>
    <xf numFmtId="14" fontId="19" fillId="0" borderId="12" xfId="0" applyNumberFormat="1" applyFont="1" applyBorder="1" applyAlignment="1">
      <alignment horizontal="center" vertical="center" wrapText="1"/>
    </xf>
    <xf numFmtId="0" fontId="14" fillId="3" borderId="18" xfId="0" applyFont="1" applyFill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 readingOrder="1"/>
    </xf>
    <xf numFmtId="0" fontId="16" fillId="0" borderId="0" xfId="0" applyFont="1" applyBorder="1" applyAlignment="1">
      <alignment horizontal="center" vertical="center" wrapText="1"/>
    </xf>
    <xf numFmtId="0" fontId="2" fillId="0" borderId="0" xfId="0" applyFont="1" applyAlignment="1"/>
    <xf numFmtId="0" fontId="16" fillId="0" borderId="23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 wrapText="1"/>
    </xf>
    <xf numFmtId="1" fontId="16" fillId="11" borderId="14" xfId="0" applyNumberFormat="1" applyFont="1" applyFill="1" applyBorder="1" applyAlignment="1">
      <alignment horizontal="center"/>
    </xf>
    <xf numFmtId="1" fontId="10" fillId="13" borderId="12" xfId="0" applyNumberFormat="1" applyFont="1" applyFill="1" applyBorder="1" applyAlignment="1">
      <alignment horizontal="center"/>
    </xf>
    <xf numFmtId="1" fontId="0" fillId="0" borderId="0" xfId="0" applyNumberFormat="1" applyFont="1" applyAlignment="1"/>
    <xf numFmtId="1" fontId="6" fillId="6" borderId="12" xfId="0" applyNumberFormat="1" applyFont="1" applyFill="1" applyBorder="1" applyAlignment="1">
      <alignment horizontal="center" vertical="center" wrapText="1"/>
    </xf>
    <xf numFmtId="1" fontId="6" fillId="6" borderId="19" xfId="0" applyNumberFormat="1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5" fillId="0" borderId="11" xfId="0" applyFont="1" applyBorder="1"/>
    <xf numFmtId="0" fontId="8" fillId="2" borderId="4" xfId="0" applyFont="1" applyFill="1" applyBorder="1" applyAlignment="1">
      <alignment horizontal="center" vertical="center" wrapText="1"/>
    </xf>
    <xf numFmtId="0" fontId="5" fillId="0" borderId="5" xfId="0" applyFont="1" applyBorder="1"/>
    <xf numFmtId="0" fontId="14" fillId="3" borderId="13" xfId="0" applyFont="1" applyFill="1" applyBorder="1" applyAlignment="1">
      <alignment horizontal="center" vertical="center" wrapText="1"/>
    </xf>
    <xf numFmtId="0" fontId="15" fillId="0" borderId="20" xfId="0" applyFont="1" applyBorder="1"/>
    <xf numFmtId="0" fontId="5" fillId="0" borderId="7" xfId="0" applyFont="1" applyBorder="1"/>
    <xf numFmtId="0" fontId="8" fillId="4" borderId="4" xfId="0" applyFont="1" applyFill="1" applyBorder="1" applyAlignment="1">
      <alignment horizontal="center" vertical="center" wrapText="1"/>
    </xf>
    <xf numFmtId="0" fontId="5" fillId="5" borderId="5" xfId="0" applyFont="1" applyFill="1" applyBorder="1"/>
    <xf numFmtId="0" fontId="14" fillId="13" borderId="21" xfId="0" applyFont="1" applyFill="1" applyBorder="1" applyAlignment="1">
      <alignment horizontal="center"/>
    </xf>
    <xf numFmtId="0" fontId="15" fillId="0" borderId="14" xfId="0" applyFont="1" applyBorder="1"/>
    <xf numFmtId="0" fontId="8" fillId="2" borderId="7" xfId="0" applyFont="1" applyFill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 wrapText="1"/>
    </xf>
    <xf numFmtId="0" fontId="12" fillId="10" borderId="17" xfId="0" applyFont="1" applyFill="1" applyBorder="1" applyAlignment="1">
      <alignment horizontal="left" vertical="center" wrapText="1"/>
    </xf>
    <xf numFmtId="0" fontId="11" fillId="0" borderId="25" xfId="0" applyFont="1" applyBorder="1" applyAlignment="1">
      <alignment horizontal="center" vertical="center" wrapText="1" readingOrder="1"/>
    </xf>
    <xf numFmtId="0" fontId="11" fillId="0" borderId="26" xfId="0" applyFont="1" applyBorder="1" applyAlignment="1">
      <alignment horizontal="center" vertical="center" wrapText="1" readingOrder="1"/>
    </xf>
    <xf numFmtId="0" fontId="11" fillId="0" borderId="27" xfId="0" applyFont="1" applyBorder="1" applyAlignment="1">
      <alignment horizontal="center" vertical="center" wrapText="1" readingOrder="1"/>
    </xf>
    <xf numFmtId="0" fontId="11" fillId="0" borderId="28" xfId="0" applyFont="1" applyBorder="1" applyAlignment="1">
      <alignment horizontal="center" vertical="center" wrapText="1" readingOrder="1"/>
    </xf>
    <xf numFmtId="0" fontId="7" fillId="2" borderId="8" xfId="0" applyFont="1" applyFill="1" applyBorder="1" applyAlignment="1">
      <alignment vertical="center" wrapText="1"/>
    </xf>
    <xf numFmtId="14" fontId="6" fillId="0" borderId="12" xfId="0" applyNumberFormat="1" applyFont="1" applyBorder="1" applyAlignment="1">
      <alignment horizontal="center" vertical="center" wrapText="1"/>
    </xf>
    <xf numFmtId="0" fontId="1" fillId="0" borderId="0" xfId="0" applyFont="1" applyAlignment="1"/>
  </cellXfs>
  <cellStyles count="2">
    <cellStyle name="Normal" xfId="0" builtinId="0"/>
    <cellStyle name="Normal 2" xfId="1" xr:uid="{A09C6FC8-9171-4EE1-9D1D-E98F5E17761C}"/>
  </cellStyles>
  <dxfs count="0"/>
  <tableStyles count="0" defaultTableStyle="TableStyleMedium2" defaultPivotStyle="PivotStyleLight16"/>
  <colors>
    <mruColors>
      <color rgb="FF5B4F63"/>
      <color rgb="FF46244C"/>
      <color rgb="FF8064A2"/>
      <color rgb="FF998BA3"/>
      <color rgb="FFFFC000"/>
      <color rgb="FF54002A"/>
      <color rgb="FFE3DFE5"/>
      <color rgb="FFE9D5DA"/>
      <color rgb="FFA6A6A6"/>
      <color rgb="FF4F8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spPr>
            <a:solidFill>
              <a:srgbClr val="EBE5EF"/>
            </a:solidFill>
          </c:spPr>
          <c:dPt>
            <c:idx val="0"/>
            <c:bubble3D val="0"/>
            <c:spPr>
              <a:solidFill>
                <a:srgbClr val="EBE5E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B64-483B-A447-7DABAE959FFD}"/>
              </c:ext>
            </c:extLst>
          </c:dPt>
          <c:dPt>
            <c:idx val="1"/>
            <c:bubble3D val="0"/>
            <c:spPr>
              <a:solidFill>
                <a:srgbClr val="4F81BD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B64-483B-A447-7DABAE959FFD}"/>
              </c:ext>
            </c:extLst>
          </c:dPt>
          <c:dPt>
            <c:idx val="2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B64-483B-A447-7DABAE959FFD}"/>
              </c:ext>
            </c:extLst>
          </c:dPt>
          <c:dPt>
            <c:idx val="3"/>
            <c:bubble3D val="0"/>
            <c:spPr>
              <a:solidFill>
                <a:srgbClr val="E9D5DA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B64-483B-A447-7DABAE959FFD}"/>
              </c:ext>
            </c:extLst>
          </c:dPt>
          <c:dPt>
            <c:idx val="4"/>
            <c:bubble3D val="0"/>
            <c:spPr>
              <a:solidFill>
                <a:schemeClr val="accent4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B64-483B-A447-7DABAE959FFD}"/>
              </c:ext>
            </c:extLst>
          </c:dPt>
          <c:dPt>
            <c:idx val="5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B64-483B-A447-7DABAE959FFD}"/>
              </c:ext>
            </c:extLst>
          </c:dPt>
          <c:dPt>
            <c:idx val="6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B64-483B-A447-7DABAE959FFD}"/>
              </c:ext>
            </c:extLst>
          </c:dPt>
          <c:dLbls>
            <c:dLbl>
              <c:idx val="4"/>
              <c:tx>
                <c:rich>
                  <a:bodyPr/>
                  <a:lstStyle/>
                  <a:p>
                    <a:fld id="{F26BA6B2-D484-4500-9B91-1CE4ABA4635A}" type="PERCENTAGE">
                      <a:rPr lang="en-US">
                        <a:solidFill>
                          <a:schemeClr val="bg1"/>
                        </a:solidFill>
                      </a:rPr>
                      <a:pPr/>
                      <a:t>[PORCENTAJE]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9-4B64-483B-A447-7DABAE959FFD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C9ED0C8D-4FAD-4BD5-BD6D-802E9786DEB0}" type="PERCENTAGE">
                      <a:rPr lang="en-US">
                        <a:solidFill>
                          <a:schemeClr val="bg1"/>
                        </a:solidFill>
                      </a:rPr>
                      <a:pPr/>
                      <a:t>[PORCENTAJE]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D-4B64-483B-A447-7DABAE959F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'Mensual Noviembre'!$C$2:$I$2</c:f>
              <c:strCache>
                <c:ptCount val="7"/>
                <c:pt idx="0">
                  <c:v>Atenciones primer contacto presenciales</c:v>
                </c:pt>
                <c:pt idx="1">
                  <c:v>Atenciones primer contacto a distancia</c:v>
                </c:pt>
                <c:pt idx="2">
                  <c:v>Atenciones seguimiento psicológico</c:v>
                </c:pt>
                <c:pt idx="3">
                  <c:v>Atenciones vía WhatsApp</c:v>
                </c:pt>
                <c:pt idx="4">
                  <c:v>Asesorías jurídicas subsecuentes</c:v>
                </c:pt>
                <c:pt idx="5">
                  <c:v>Acompañamientos jurídicos</c:v>
                </c:pt>
                <c:pt idx="6">
                  <c:v>Seguimientos de Trabajo Social</c:v>
                </c:pt>
              </c:strCache>
            </c:strRef>
          </c:cat>
          <c:val>
            <c:numRef>
              <c:f>'Mensual Noviembre'!$C$38:$I$38</c:f>
              <c:numCache>
                <c:formatCode>0</c:formatCode>
                <c:ptCount val="7"/>
                <c:pt idx="0">
                  <c:v>59</c:v>
                </c:pt>
                <c:pt idx="1">
                  <c:v>6</c:v>
                </c:pt>
                <c:pt idx="2">
                  <c:v>199</c:v>
                </c:pt>
                <c:pt idx="3">
                  <c:v>111</c:v>
                </c:pt>
                <c:pt idx="4">
                  <c:v>63</c:v>
                </c:pt>
                <c:pt idx="5">
                  <c:v>3</c:v>
                </c:pt>
                <c:pt idx="6">
                  <c:v>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C5-4132-BB17-684430D4D879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'Mensual Noviembre'!$I$46</c:f>
              <c:strCache>
                <c:ptCount val="1"/>
                <c:pt idx="0">
                  <c:v>Semana  1
01 al 06</c:v>
                </c:pt>
              </c:strCache>
            </c:strRef>
          </c:tx>
          <c:spPr>
            <a:solidFill>
              <a:srgbClr val="EBE5E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'Mensual Noviembre'!$J$45:$P$45</c:f>
              <c:strCache>
                <c:ptCount val="7"/>
                <c:pt idx="0">
                  <c:v>Atenciones primer contacto presenciales</c:v>
                </c:pt>
                <c:pt idx="1">
                  <c:v>Atenciones primer contacto a distancia</c:v>
                </c:pt>
                <c:pt idx="2">
                  <c:v>Atenciones seguimiento psicológico</c:v>
                </c:pt>
                <c:pt idx="3">
                  <c:v>Atenciones vía WhatsApp</c:v>
                </c:pt>
                <c:pt idx="4">
                  <c:v>Asesorías jurídicas subsecuentes</c:v>
                </c:pt>
                <c:pt idx="5">
                  <c:v>Acompañamientos jurídicos</c:v>
                </c:pt>
                <c:pt idx="6">
                  <c:v>Seguimientos de Trabajo Social</c:v>
                </c:pt>
              </c:strCache>
            </c:strRef>
          </c:cat>
          <c:val>
            <c:numRef>
              <c:f>'Mensual Noviembre'!$J$46:$P$46</c:f>
              <c:numCache>
                <c:formatCode>0</c:formatCode>
                <c:ptCount val="7"/>
                <c:pt idx="0">
                  <c:v>10</c:v>
                </c:pt>
                <c:pt idx="1">
                  <c:v>0</c:v>
                </c:pt>
                <c:pt idx="2">
                  <c:v>39</c:v>
                </c:pt>
                <c:pt idx="3">
                  <c:v>23</c:v>
                </c:pt>
                <c:pt idx="4">
                  <c:v>8</c:v>
                </c:pt>
                <c:pt idx="5">
                  <c:v>1</c:v>
                </c:pt>
                <c:pt idx="6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AB-48DA-9F4D-B0222C543D04}"/>
            </c:ext>
          </c:extLst>
        </c:ser>
        <c:ser>
          <c:idx val="1"/>
          <c:order val="1"/>
          <c:tx>
            <c:strRef>
              <c:f>'Mensual Noviembre'!$I$47</c:f>
              <c:strCache>
                <c:ptCount val="1"/>
                <c:pt idx="0">
                  <c:v>Semana 2
07 al 13</c:v>
                </c:pt>
              </c:strCache>
            </c:strRef>
          </c:tx>
          <c:spPr>
            <a:solidFill>
              <a:srgbClr val="54002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'Mensual Noviembre'!$J$45:$P$45</c:f>
              <c:strCache>
                <c:ptCount val="7"/>
                <c:pt idx="0">
                  <c:v>Atenciones primer contacto presenciales</c:v>
                </c:pt>
                <c:pt idx="1">
                  <c:v>Atenciones primer contacto a distancia</c:v>
                </c:pt>
                <c:pt idx="2">
                  <c:v>Atenciones seguimiento psicológico</c:v>
                </c:pt>
                <c:pt idx="3">
                  <c:v>Atenciones vía WhatsApp</c:v>
                </c:pt>
                <c:pt idx="4">
                  <c:v>Asesorías jurídicas subsecuentes</c:v>
                </c:pt>
                <c:pt idx="5">
                  <c:v>Acompañamientos jurídicos</c:v>
                </c:pt>
                <c:pt idx="6">
                  <c:v>Seguimientos de Trabajo Social</c:v>
                </c:pt>
              </c:strCache>
            </c:strRef>
          </c:cat>
          <c:val>
            <c:numRef>
              <c:f>'Mensual Noviembre'!$J$47:$P$47</c:f>
              <c:numCache>
                <c:formatCode>0</c:formatCode>
                <c:ptCount val="7"/>
                <c:pt idx="0">
                  <c:v>16</c:v>
                </c:pt>
                <c:pt idx="1">
                  <c:v>1</c:v>
                </c:pt>
                <c:pt idx="2">
                  <c:v>58</c:v>
                </c:pt>
                <c:pt idx="3">
                  <c:v>24</c:v>
                </c:pt>
                <c:pt idx="4">
                  <c:v>31</c:v>
                </c:pt>
                <c:pt idx="5">
                  <c:v>2</c:v>
                </c:pt>
                <c:pt idx="6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AB-48DA-9F4D-B0222C543D04}"/>
            </c:ext>
          </c:extLst>
        </c:ser>
        <c:ser>
          <c:idx val="2"/>
          <c:order val="2"/>
          <c:tx>
            <c:strRef>
              <c:f>'Mensual Noviembre'!$I$48</c:f>
              <c:strCache>
                <c:ptCount val="1"/>
                <c:pt idx="0">
                  <c:v>Semana 3
14 al 20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'Mensual Noviembre'!$J$45:$P$45</c:f>
              <c:strCache>
                <c:ptCount val="7"/>
                <c:pt idx="0">
                  <c:v>Atenciones primer contacto presenciales</c:v>
                </c:pt>
                <c:pt idx="1">
                  <c:v>Atenciones primer contacto a distancia</c:v>
                </c:pt>
                <c:pt idx="2">
                  <c:v>Atenciones seguimiento psicológico</c:v>
                </c:pt>
                <c:pt idx="3">
                  <c:v>Atenciones vía WhatsApp</c:v>
                </c:pt>
                <c:pt idx="4">
                  <c:v>Asesorías jurídicas subsecuentes</c:v>
                </c:pt>
                <c:pt idx="5">
                  <c:v>Acompañamientos jurídicos</c:v>
                </c:pt>
                <c:pt idx="6">
                  <c:v>Seguimientos de Trabajo Social</c:v>
                </c:pt>
              </c:strCache>
            </c:strRef>
          </c:cat>
          <c:val>
            <c:numRef>
              <c:f>'Mensual Noviembre'!$J$48:$P$48</c:f>
              <c:numCache>
                <c:formatCode>0</c:formatCode>
                <c:ptCount val="7"/>
                <c:pt idx="0">
                  <c:v>10</c:v>
                </c:pt>
                <c:pt idx="1">
                  <c:v>1</c:v>
                </c:pt>
                <c:pt idx="2">
                  <c:v>43</c:v>
                </c:pt>
                <c:pt idx="3">
                  <c:v>20</c:v>
                </c:pt>
                <c:pt idx="4">
                  <c:v>12</c:v>
                </c:pt>
                <c:pt idx="5">
                  <c:v>0</c:v>
                </c:pt>
                <c:pt idx="6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AB-48DA-9F4D-B0222C543D04}"/>
            </c:ext>
          </c:extLst>
        </c:ser>
        <c:ser>
          <c:idx val="3"/>
          <c:order val="3"/>
          <c:tx>
            <c:strRef>
              <c:f>'Mensual Noviembre'!$I$49</c:f>
              <c:strCache>
                <c:ptCount val="1"/>
                <c:pt idx="0">
                  <c:v>Semana 4
21 al 27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'Mensual Noviembre'!$J$45:$P$45</c:f>
              <c:strCache>
                <c:ptCount val="7"/>
                <c:pt idx="0">
                  <c:v>Atenciones primer contacto presenciales</c:v>
                </c:pt>
                <c:pt idx="1">
                  <c:v>Atenciones primer contacto a distancia</c:v>
                </c:pt>
                <c:pt idx="2">
                  <c:v>Atenciones seguimiento psicológico</c:v>
                </c:pt>
                <c:pt idx="3">
                  <c:v>Atenciones vía WhatsApp</c:v>
                </c:pt>
                <c:pt idx="4">
                  <c:v>Asesorías jurídicas subsecuentes</c:v>
                </c:pt>
                <c:pt idx="5">
                  <c:v>Acompañamientos jurídicos</c:v>
                </c:pt>
                <c:pt idx="6">
                  <c:v>Seguimientos de Trabajo Social</c:v>
                </c:pt>
              </c:strCache>
            </c:strRef>
          </c:cat>
          <c:val>
            <c:numRef>
              <c:f>'Mensual Noviembre'!$J$49:$P$49</c:f>
              <c:numCache>
                <c:formatCode>0</c:formatCode>
                <c:ptCount val="7"/>
                <c:pt idx="0">
                  <c:v>11</c:v>
                </c:pt>
                <c:pt idx="1">
                  <c:v>3</c:v>
                </c:pt>
                <c:pt idx="2">
                  <c:v>34</c:v>
                </c:pt>
                <c:pt idx="3">
                  <c:v>32</c:v>
                </c:pt>
                <c:pt idx="4">
                  <c:v>7</c:v>
                </c:pt>
                <c:pt idx="5">
                  <c:v>0</c:v>
                </c:pt>
                <c:pt idx="6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AB-48DA-9F4D-B0222C543D04}"/>
            </c:ext>
          </c:extLst>
        </c:ser>
        <c:ser>
          <c:idx val="4"/>
          <c:order val="4"/>
          <c:tx>
            <c:strRef>
              <c:f>'Mensual Noviembre'!$I$50</c:f>
              <c:strCache>
                <c:ptCount val="1"/>
                <c:pt idx="0">
                  <c:v>Semana 5
28 al 30</c:v>
                </c:pt>
              </c:strCache>
            </c:strRef>
          </c:tx>
          <c:spPr>
            <a:solidFill>
              <a:srgbClr val="5B4F6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'Mensual Noviembre'!$J$45:$P$45</c:f>
              <c:strCache>
                <c:ptCount val="7"/>
                <c:pt idx="0">
                  <c:v>Atenciones primer contacto presenciales</c:v>
                </c:pt>
                <c:pt idx="1">
                  <c:v>Atenciones primer contacto a distancia</c:v>
                </c:pt>
                <c:pt idx="2">
                  <c:v>Atenciones seguimiento psicológico</c:v>
                </c:pt>
                <c:pt idx="3">
                  <c:v>Atenciones vía WhatsApp</c:v>
                </c:pt>
                <c:pt idx="4">
                  <c:v>Asesorías jurídicas subsecuentes</c:v>
                </c:pt>
                <c:pt idx="5">
                  <c:v>Acompañamientos jurídicos</c:v>
                </c:pt>
                <c:pt idx="6">
                  <c:v>Seguimientos de Trabajo Social</c:v>
                </c:pt>
              </c:strCache>
            </c:strRef>
          </c:cat>
          <c:val>
            <c:numRef>
              <c:f>'Mensual Noviembre'!$J$50:$P$50</c:f>
              <c:numCache>
                <c:formatCode>0</c:formatCode>
                <c:ptCount val="7"/>
                <c:pt idx="0">
                  <c:v>12</c:v>
                </c:pt>
                <c:pt idx="1">
                  <c:v>1</c:v>
                </c:pt>
                <c:pt idx="2">
                  <c:v>25</c:v>
                </c:pt>
                <c:pt idx="3">
                  <c:v>12</c:v>
                </c:pt>
                <c:pt idx="4">
                  <c:v>5</c:v>
                </c:pt>
                <c:pt idx="5">
                  <c:v>0</c:v>
                </c:pt>
                <c:pt idx="6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6AB-48DA-9F4D-B0222C543D04}"/>
            </c:ext>
          </c:extLst>
        </c:ser>
        <c:ser>
          <c:idx val="5"/>
          <c:order val="5"/>
          <c:tx>
            <c:strRef>
              <c:f>'Mensual Noviembre'!#REF!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'Mensual Noviembre'!$J$45:$P$45</c:f>
              <c:strCache>
                <c:ptCount val="7"/>
                <c:pt idx="0">
                  <c:v>Atenciones primer contacto presenciales</c:v>
                </c:pt>
                <c:pt idx="1">
                  <c:v>Atenciones primer contacto a distancia</c:v>
                </c:pt>
                <c:pt idx="2">
                  <c:v>Atenciones seguimiento psicológico</c:v>
                </c:pt>
                <c:pt idx="3">
                  <c:v>Atenciones vía WhatsApp</c:v>
                </c:pt>
                <c:pt idx="4">
                  <c:v>Asesorías jurídicas subsecuentes</c:v>
                </c:pt>
                <c:pt idx="5">
                  <c:v>Acompañamientos jurídicos</c:v>
                </c:pt>
                <c:pt idx="6">
                  <c:v>Seguimientos de Trabajo Social</c:v>
                </c:pt>
              </c:strCache>
            </c:strRef>
          </c:cat>
          <c:val>
            <c:numRef>
              <c:f>'Mensual Noviembre'!#REF!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5-4797-B5B0-D4B92CB9454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20106032"/>
        <c:axId val="1469438512"/>
      </c:barChart>
      <c:catAx>
        <c:axId val="1520106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1469438512"/>
        <c:crosses val="autoZero"/>
        <c:auto val="1"/>
        <c:lblAlgn val="ctr"/>
        <c:lblOffset val="100"/>
        <c:noMultiLvlLbl val="0"/>
      </c:catAx>
      <c:valAx>
        <c:axId val="146943851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1520106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spPr>
            <a:solidFill>
              <a:srgbClr val="3C3551"/>
            </a:solidFill>
          </c:spPr>
          <c:dPt>
            <c:idx val="0"/>
            <c:bubble3D val="0"/>
            <c:spPr>
              <a:solidFill>
                <a:srgbClr val="E3DFE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74-43D0-9984-0F8F0384F8BB}"/>
              </c:ext>
            </c:extLst>
          </c:dPt>
          <c:dPt>
            <c:idx val="1"/>
            <c:bubble3D val="0"/>
            <c:spPr>
              <a:solidFill>
                <a:srgbClr val="5B4F6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74-43D0-9984-0F8F0384F8B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'Mensual Noviembre'!$K$2:$L$2</c:f>
              <c:strCache>
                <c:ptCount val="2"/>
                <c:pt idx="0">
                  <c:v>Atenciones de primera vez (Centro de Empoderamiento)</c:v>
                </c:pt>
                <c:pt idx="1">
                  <c:v>Atenciones de seguimiento (Centro de Empoderamiento)</c:v>
                </c:pt>
              </c:strCache>
            </c:strRef>
          </c:cat>
          <c:val>
            <c:numRef>
              <c:f>'Mensual Noviembre'!$K$38:$L$38</c:f>
              <c:numCache>
                <c:formatCode>0</c:formatCode>
                <c:ptCount val="2"/>
                <c:pt idx="0">
                  <c:v>8</c:v>
                </c:pt>
                <c:pt idx="1">
                  <c:v>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05-4348-94AA-13D67ED6FD5C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076103454804039E-3"/>
          <c:y val="3.8927438274257771E-2"/>
          <c:w val="0.96886668377476193"/>
          <c:h val="0.5115961990894244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'Mensual Noviembre'!$I$46</c:f>
              <c:strCache>
                <c:ptCount val="1"/>
                <c:pt idx="0">
                  <c:v>Semana  1
01 al 06</c:v>
                </c:pt>
              </c:strCache>
            </c:strRef>
          </c:tx>
          <c:spPr>
            <a:solidFill>
              <a:srgbClr val="E3DFE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'Mensual Noviembre'!$R$45:$S$45</c:f>
              <c:strCache>
                <c:ptCount val="2"/>
                <c:pt idx="0">
                  <c:v>Atenciones de primera vez (Centro de Empoderamiento)</c:v>
                </c:pt>
                <c:pt idx="1">
                  <c:v>Atenciones de seguimiento (Centro de Empoderamiento)</c:v>
                </c:pt>
              </c:strCache>
            </c:strRef>
          </c:cat>
          <c:val>
            <c:numRef>
              <c:f>'Mensual Noviembre'!$R$46:$S$46</c:f>
              <c:numCache>
                <c:formatCode>0</c:formatCode>
                <c:ptCount val="2"/>
                <c:pt idx="0">
                  <c:v>1</c:v>
                </c:pt>
                <c:pt idx="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75-49CC-A171-CC520AAA2E1D}"/>
            </c:ext>
          </c:extLst>
        </c:ser>
        <c:ser>
          <c:idx val="1"/>
          <c:order val="1"/>
          <c:tx>
            <c:strRef>
              <c:f>'Mensual Noviembre'!$I$47</c:f>
              <c:strCache>
                <c:ptCount val="1"/>
                <c:pt idx="0">
                  <c:v>Semana 2
07 al 13</c:v>
                </c:pt>
              </c:strCache>
            </c:strRef>
          </c:tx>
          <c:spPr>
            <a:solidFill>
              <a:srgbClr val="54002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'Mensual Noviembre'!$R$45:$S$45</c:f>
              <c:strCache>
                <c:ptCount val="2"/>
                <c:pt idx="0">
                  <c:v>Atenciones de primera vez (Centro de Empoderamiento)</c:v>
                </c:pt>
                <c:pt idx="1">
                  <c:v>Atenciones de seguimiento (Centro de Empoderamiento)</c:v>
                </c:pt>
              </c:strCache>
            </c:strRef>
          </c:cat>
          <c:val>
            <c:numRef>
              <c:f>'Mensual Noviembre'!$R$47:$S$47</c:f>
              <c:numCache>
                <c:formatCode>0</c:formatCode>
                <c:ptCount val="2"/>
                <c:pt idx="0">
                  <c:v>3</c:v>
                </c:pt>
                <c:pt idx="1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75-49CC-A171-CC520AAA2E1D}"/>
            </c:ext>
          </c:extLst>
        </c:ser>
        <c:ser>
          <c:idx val="2"/>
          <c:order val="2"/>
          <c:tx>
            <c:strRef>
              <c:f>'Mensual Noviembre'!$I$48</c:f>
              <c:strCache>
                <c:ptCount val="1"/>
                <c:pt idx="0">
                  <c:v>Semana 3
14 al 20</c:v>
                </c:pt>
              </c:strCache>
            </c:strRef>
          </c:tx>
          <c:spPr>
            <a:solidFill>
              <a:srgbClr val="998BA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'Mensual Noviembre'!$R$45:$S$45</c:f>
              <c:strCache>
                <c:ptCount val="2"/>
                <c:pt idx="0">
                  <c:v>Atenciones de primera vez (Centro de Empoderamiento)</c:v>
                </c:pt>
                <c:pt idx="1">
                  <c:v>Atenciones de seguimiento (Centro de Empoderamiento)</c:v>
                </c:pt>
              </c:strCache>
            </c:strRef>
          </c:cat>
          <c:val>
            <c:numRef>
              <c:f>'Mensual Noviembre'!$R$48:$S$48</c:f>
              <c:numCache>
                <c:formatCode>0</c:formatCode>
                <c:ptCount val="2"/>
                <c:pt idx="0">
                  <c:v>0</c:v>
                </c:pt>
                <c:pt idx="1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75-49CC-A171-CC520AAA2E1D}"/>
            </c:ext>
          </c:extLst>
        </c:ser>
        <c:ser>
          <c:idx val="3"/>
          <c:order val="3"/>
          <c:tx>
            <c:strRef>
              <c:f>'Mensual Noviembre'!$I$49</c:f>
              <c:strCache>
                <c:ptCount val="1"/>
                <c:pt idx="0">
                  <c:v>Semana 4
21 al 27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038-4282-8FFC-D7E1633D82C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'Mensual Noviembre'!$R$45:$S$45</c:f>
              <c:strCache>
                <c:ptCount val="2"/>
                <c:pt idx="0">
                  <c:v>Atenciones de primera vez (Centro de Empoderamiento)</c:v>
                </c:pt>
                <c:pt idx="1">
                  <c:v>Atenciones de seguimiento (Centro de Empoderamiento)</c:v>
                </c:pt>
              </c:strCache>
            </c:strRef>
          </c:cat>
          <c:val>
            <c:numRef>
              <c:f>'Mensual Noviembre'!$R$49:$S$49</c:f>
              <c:numCache>
                <c:formatCode>0</c:formatCode>
                <c:ptCount val="2"/>
                <c:pt idx="0">
                  <c:v>2</c:v>
                </c:pt>
                <c:pt idx="1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475-49CC-A171-CC520AAA2E1D}"/>
            </c:ext>
          </c:extLst>
        </c:ser>
        <c:ser>
          <c:idx val="4"/>
          <c:order val="4"/>
          <c:tx>
            <c:strRef>
              <c:f>'Mensual Noviembre'!$I$50</c:f>
              <c:strCache>
                <c:ptCount val="1"/>
                <c:pt idx="0">
                  <c:v>Semana 5
28 al 30</c:v>
                </c:pt>
              </c:strCache>
            </c:strRef>
          </c:tx>
          <c:spPr>
            <a:solidFill>
              <a:srgbClr val="5B4F6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'Mensual Noviembre'!$R$45:$S$45</c:f>
              <c:strCache>
                <c:ptCount val="2"/>
                <c:pt idx="0">
                  <c:v>Atenciones de primera vez (Centro de Empoderamiento)</c:v>
                </c:pt>
                <c:pt idx="1">
                  <c:v>Atenciones de seguimiento (Centro de Empoderamiento)</c:v>
                </c:pt>
              </c:strCache>
            </c:strRef>
          </c:cat>
          <c:val>
            <c:numRef>
              <c:f>'Mensual Noviembre'!$R$50:$S$50</c:f>
              <c:numCache>
                <c:formatCode>0</c:formatCode>
                <c:ptCount val="2"/>
                <c:pt idx="0">
                  <c:v>2</c:v>
                </c:pt>
                <c:pt idx="1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475-49CC-A171-CC520AAA2E1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71775504"/>
        <c:axId val="1631600864"/>
        <c:extLst>
          <c:ext xmlns:c15="http://schemas.microsoft.com/office/drawing/2012/chart" uri="{02D57815-91ED-43cb-92C2-25804820EDAC}">
            <c15:filteredBa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'Mensual Noviembre'!#REF!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MX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'Mensual Noviembre'!$R$45:$S$45</c15:sqref>
                        </c15:formulaRef>
                      </c:ext>
                    </c:extLst>
                    <c:strCache>
                      <c:ptCount val="2"/>
                      <c:pt idx="0">
                        <c:v>Atenciones de primera vez (Centro de Empoderamiento)</c:v>
                      </c:pt>
                      <c:pt idx="1">
                        <c:v>Atenciones de seguimiento (Centro de Empoderamiento)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'Mensual Noviembre'!#REF!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BD84-4724-BE62-D827D3525D2B}"/>
                  </c:ext>
                </c:extLst>
              </c15:ser>
            </c15:filteredBarSeries>
          </c:ext>
        </c:extLst>
      </c:barChart>
      <c:catAx>
        <c:axId val="1471775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1631600864"/>
        <c:crosses val="autoZero"/>
        <c:auto val="1"/>
        <c:lblAlgn val="ctr"/>
        <c:lblOffset val="100"/>
        <c:noMultiLvlLbl val="0"/>
      </c:catAx>
      <c:valAx>
        <c:axId val="163160086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1471775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'Mensual Noviembre'!$J$55</c:f>
              <c:strCache>
                <c:ptCount val="1"/>
                <c:pt idx="0">
                  <c:v>Total Centro Integral</c:v>
                </c:pt>
              </c:strCache>
            </c:strRef>
          </c:tx>
          <c:spPr>
            <a:ln w="1270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'Mensual Noviembre'!$I$56:$I$85</c:f>
              <c:strCache>
                <c:ptCount val="30"/>
                <c:pt idx="0">
                  <c:v>01
M</c:v>
                </c:pt>
                <c:pt idx="1">
                  <c:v>02
MI</c:v>
                </c:pt>
                <c:pt idx="2">
                  <c:v>03
J</c:v>
                </c:pt>
                <c:pt idx="3">
                  <c:v>04
V</c:v>
                </c:pt>
                <c:pt idx="4">
                  <c:v>05
S</c:v>
                </c:pt>
                <c:pt idx="5">
                  <c:v>06
D</c:v>
                </c:pt>
                <c:pt idx="6">
                  <c:v>07
L</c:v>
                </c:pt>
                <c:pt idx="7">
                  <c:v>08
M</c:v>
                </c:pt>
                <c:pt idx="8">
                  <c:v>09
MI</c:v>
                </c:pt>
                <c:pt idx="9">
                  <c:v>10
J</c:v>
                </c:pt>
                <c:pt idx="10">
                  <c:v>10
V</c:v>
                </c:pt>
                <c:pt idx="11">
                  <c:v>12
S</c:v>
                </c:pt>
                <c:pt idx="12">
                  <c:v>13
D</c:v>
                </c:pt>
                <c:pt idx="13">
                  <c:v>14
L</c:v>
                </c:pt>
                <c:pt idx="14">
                  <c:v>15
M</c:v>
                </c:pt>
                <c:pt idx="15">
                  <c:v>16
MI</c:v>
                </c:pt>
                <c:pt idx="16">
                  <c:v>17
J</c:v>
                </c:pt>
                <c:pt idx="17">
                  <c:v>18
V</c:v>
                </c:pt>
                <c:pt idx="18">
                  <c:v>19
S</c:v>
                </c:pt>
                <c:pt idx="19">
                  <c:v>20
D</c:v>
                </c:pt>
                <c:pt idx="20">
                  <c:v>21
L</c:v>
                </c:pt>
                <c:pt idx="21">
                  <c:v>22
M</c:v>
                </c:pt>
                <c:pt idx="22">
                  <c:v>23
MI</c:v>
                </c:pt>
                <c:pt idx="23">
                  <c:v>24
J</c:v>
                </c:pt>
                <c:pt idx="24">
                  <c:v>25
V</c:v>
                </c:pt>
                <c:pt idx="25">
                  <c:v>26
S</c:v>
                </c:pt>
                <c:pt idx="26">
                  <c:v>27
D</c:v>
                </c:pt>
                <c:pt idx="27">
                  <c:v>28
L</c:v>
                </c:pt>
                <c:pt idx="28">
                  <c:v>29
M</c:v>
                </c:pt>
                <c:pt idx="29">
                  <c:v>30
MI</c:v>
                </c:pt>
              </c:strCache>
            </c:strRef>
          </c:cat>
          <c:val>
            <c:numRef>
              <c:f>'Mensual Noviembre'!$J$56:$J$86</c:f>
              <c:numCache>
                <c:formatCode>General</c:formatCode>
                <c:ptCount val="31"/>
                <c:pt idx="0">
                  <c:v>19</c:v>
                </c:pt>
                <c:pt idx="1">
                  <c:v>0</c:v>
                </c:pt>
                <c:pt idx="2">
                  <c:v>48</c:v>
                </c:pt>
                <c:pt idx="3">
                  <c:v>33</c:v>
                </c:pt>
                <c:pt idx="4">
                  <c:v>0</c:v>
                </c:pt>
                <c:pt idx="5">
                  <c:v>0</c:v>
                </c:pt>
                <c:pt idx="6">
                  <c:v>30</c:v>
                </c:pt>
                <c:pt idx="7">
                  <c:v>36</c:v>
                </c:pt>
                <c:pt idx="8">
                  <c:v>26</c:v>
                </c:pt>
                <c:pt idx="9">
                  <c:v>29</c:v>
                </c:pt>
                <c:pt idx="10">
                  <c:v>31</c:v>
                </c:pt>
                <c:pt idx="11">
                  <c:v>0</c:v>
                </c:pt>
                <c:pt idx="12">
                  <c:v>0</c:v>
                </c:pt>
                <c:pt idx="13">
                  <c:v>31</c:v>
                </c:pt>
                <c:pt idx="14">
                  <c:v>39</c:v>
                </c:pt>
                <c:pt idx="15">
                  <c:v>31</c:v>
                </c:pt>
                <c:pt idx="16">
                  <c:v>37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36</c:v>
                </c:pt>
                <c:pt idx="22">
                  <c:v>45</c:v>
                </c:pt>
                <c:pt idx="23">
                  <c:v>31</c:v>
                </c:pt>
                <c:pt idx="24">
                  <c:v>10</c:v>
                </c:pt>
                <c:pt idx="25">
                  <c:v>0</c:v>
                </c:pt>
                <c:pt idx="26">
                  <c:v>0</c:v>
                </c:pt>
                <c:pt idx="27">
                  <c:v>18</c:v>
                </c:pt>
                <c:pt idx="28">
                  <c:v>28</c:v>
                </c:pt>
                <c:pt idx="29">
                  <c:v>34</c:v>
                </c:pt>
                <c:pt idx="30">
                  <c:v>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4C-4E39-A956-9797384FAB81}"/>
            </c:ext>
          </c:extLst>
        </c:ser>
        <c:ser>
          <c:idx val="1"/>
          <c:order val="1"/>
          <c:tx>
            <c:strRef>
              <c:f>'Mensual Noviembre'!$K$55</c:f>
              <c:strCache>
                <c:ptCount val="1"/>
                <c:pt idx="0">
                  <c:v>Total Centro de Empoderamiento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'Mensual Noviembre'!$I$56:$I$85</c:f>
              <c:strCache>
                <c:ptCount val="30"/>
                <c:pt idx="0">
                  <c:v>01
M</c:v>
                </c:pt>
                <c:pt idx="1">
                  <c:v>02
MI</c:v>
                </c:pt>
                <c:pt idx="2">
                  <c:v>03
J</c:v>
                </c:pt>
                <c:pt idx="3">
                  <c:v>04
V</c:v>
                </c:pt>
                <c:pt idx="4">
                  <c:v>05
S</c:v>
                </c:pt>
                <c:pt idx="5">
                  <c:v>06
D</c:v>
                </c:pt>
                <c:pt idx="6">
                  <c:v>07
L</c:v>
                </c:pt>
                <c:pt idx="7">
                  <c:v>08
M</c:v>
                </c:pt>
                <c:pt idx="8">
                  <c:v>09
MI</c:v>
                </c:pt>
                <c:pt idx="9">
                  <c:v>10
J</c:v>
                </c:pt>
                <c:pt idx="10">
                  <c:v>10
V</c:v>
                </c:pt>
                <c:pt idx="11">
                  <c:v>12
S</c:v>
                </c:pt>
                <c:pt idx="12">
                  <c:v>13
D</c:v>
                </c:pt>
                <c:pt idx="13">
                  <c:v>14
L</c:v>
                </c:pt>
                <c:pt idx="14">
                  <c:v>15
M</c:v>
                </c:pt>
                <c:pt idx="15">
                  <c:v>16
MI</c:v>
                </c:pt>
                <c:pt idx="16">
                  <c:v>17
J</c:v>
                </c:pt>
                <c:pt idx="17">
                  <c:v>18
V</c:v>
                </c:pt>
                <c:pt idx="18">
                  <c:v>19
S</c:v>
                </c:pt>
                <c:pt idx="19">
                  <c:v>20
D</c:v>
                </c:pt>
                <c:pt idx="20">
                  <c:v>21
L</c:v>
                </c:pt>
                <c:pt idx="21">
                  <c:v>22
M</c:v>
                </c:pt>
                <c:pt idx="22">
                  <c:v>23
MI</c:v>
                </c:pt>
                <c:pt idx="23">
                  <c:v>24
J</c:v>
                </c:pt>
                <c:pt idx="24">
                  <c:v>25
V</c:v>
                </c:pt>
                <c:pt idx="25">
                  <c:v>26
S</c:v>
                </c:pt>
                <c:pt idx="26">
                  <c:v>27
D</c:v>
                </c:pt>
                <c:pt idx="27">
                  <c:v>28
L</c:v>
                </c:pt>
                <c:pt idx="28">
                  <c:v>29
M</c:v>
                </c:pt>
                <c:pt idx="29">
                  <c:v>30
MI</c:v>
                </c:pt>
              </c:strCache>
            </c:strRef>
          </c:cat>
          <c:val>
            <c:numRef>
              <c:f>'Mensual Noviembre'!$K$55:$K$85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10</c:v>
                </c:pt>
                <c:pt idx="4">
                  <c:v>6</c:v>
                </c:pt>
                <c:pt idx="5">
                  <c:v>0</c:v>
                </c:pt>
                <c:pt idx="6">
                  <c:v>0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9</c:v>
                </c:pt>
                <c:pt idx="11">
                  <c:v>13</c:v>
                </c:pt>
                <c:pt idx="12">
                  <c:v>0</c:v>
                </c:pt>
                <c:pt idx="13">
                  <c:v>0</c:v>
                </c:pt>
                <c:pt idx="14">
                  <c:v>3</c:v>
                </c:pt>
                <c:pt idx="15">
                  <c:v>9</c:v>
                </c:pt>
                <c:pt idx="16">
                  <c:v>7</c:v>
                </c:pt>
                <c:pt idx="17">
                  <c:v>4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12</c:v>
                </c:pt>
                <c:pt idx="23">
                  <c:v>8</c:v>
                </c:pt>
                <c:pt idx="24">
                  <c:v>3</c:v>
                </c:pt>
                <c:pt idx="25">
                  <c:v>8</c:v>
                </c:pt>
                <c:pt idx="26">
                  <c:v>0</c:v>
                </c:pt>
                <c:pt idx="27">
                  <c:v>0</c:v>
                </c:pt>
                <c:pt idx="28">
                  <c:v>6</c:v>
                </c:pt>
                <c:pt idx="29">
                  <c:v>3</c:v>
                </c:pt>
                <c:pt idx="30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4C-4E39-A956-9797384FAB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7318928"/>
        <c:axId val="1466864464"/>
      </c:lineChart>
      <c:catAx>
        <c:axId val="1467318928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1466864464"/>
        <c:crosses val="autoZero"/>
        <c:auto val="1"/>
        <c:lblAlgn val="ctr"/>
        <c:lblOffset val="100"/>
        <c:noMultiLvlLbl val="0"/>
      </c:catAx>
      <c:valAx>
        <c:axId val="146686446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r>
                  <a:rPr lang="es-MX">
                    <a:latin typeface="Adelle Sans Light" panose="02000503000000020004" pitchFamily="50" charset="0"/>
                  </a:rPr>
                  <a:t>Atenciones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delle Sans Light" panose="02000503000000020004" pitchFamily="50" charset="0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crossAx val="1467318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E3DFE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877-40EB-9E57-489D3C4CA5F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877-40EB-9E57-489D3C4CA5F1}"/>
              </c:ext>
            </c:extLst>
          </c:dPt>
          <c:dPt>
            <c:idx val="2"/>
            <c:bubble3D val="0"/>
            <c:spPr>
              <a:solidFill>
                <a:srgbClr val="998BA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877-40EB-9E57-489D3C4CA5F1}"/>
              </c:ext>
            </c:extLst>
          </c:dPt>
          <c:dPt>
            <c:idx val="3"/>
            <c:bubble3D val="0"/>
            <c:spPr>
              <a:solidFill>
                <a:srgbClr val="E9D5DA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877-40EB-9E57-489D3C4CA5F1}"/>
              </c:ext>
            </c:extLst>
          </c:dPt>
          <c:dPt>
            <c:idx val="4"/>
            <c:bubble3D val="0"/>
            <c:spPr>
              <a:solidFill>
                <a:srgbClr val="5B4F6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877-40EB-9E57-489D3C4CA5F1}"/>
              </c:ext>
            </c:extLst>
          </c:dPt>
          <c:dPt>
            <c:idx val="5"/>
            <c:bubble3D val="0"/>
            <c:spPr>
              <a:solidFill>
                <a:srgbClr val="46244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877-40EB-9E57-489D3C4CA5F1}"/>
              </c:ext>
            </c:extLst>
          </c:dPt>
          <c:dPt>
            <c:idx val="6"/>
            <c:bubble3D val="0"/>
            <c:spPr>
              <a:solidFill>
                <a:srgbClr val="54002A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877-40EB-9E57-489D3C4CA5F1}"/>
              </c:ext>
            </c:extLst>
          </c:dPt>
          <c:dLbls>
            <c:dLbl>
              <c:idx val="5"/>
              <c:tx>
                <c:rich>
                  <a:bodyPr/>
                  <a:lstStyle/>
                  <a:p>
                    <a:fld id="{115BA3F2-17C8-4E52-B877-32A187A22959}" type="PERCENTAGE">
                      <a:rPr lang="en-US">
                        <a:solidFill>
                          <a:schemeClr val="bg1"/>
                        </a:solidFill>
                      </a:rPr>
                      <a:pPr/>
                      <a:t>[PORCENTAJE]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B-B877-40EB-9E57-489D3C4CA5F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6568EF9C-15B0-4631-8299-118C90576415}" type="PERCENTAGE">
                      <a:rPr lang="en-US">
                        <a:solidFill>
                          <a:schemeClr val="bg1"/>
                        </a:solidFill>
                      </a:rPr>
                      <a:pPr/>
                      <a:t>[PORCENTAJE]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D-B877-40EB-9E57-489D3C4CA5F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'Mensual Noviembre'!$P$2:$V$2</c:f>
              <c:strCache>
                <c:ptCount val="7"/>
                <c:pt idx="0">
                  <c:v>Atenciones primer contacto presenciales (UAM)</c:v>
                </c:pt>
                <c:pt idx="1">
                  <c:v>Atenciones primer contacto a distancia (UAM)</c:v>
                </c:pt>
                <c:pt idx="2">
                  <c:v>Seguimientos de Trabajo Social en (UAM)</c:v>
                </c:pt>
                <c:pt idx="3">
                  <c:v>Atenciones seguimiento psicológico (UAM)</c:v>
                </c:pt>
                <c:pt idx="4">
                  <c:v>Asesorías jurídicas subsecuentes (UAM)</c:v>
                </c:pt>
                <c:pt idx="5">
                  <c:v>Acompañamientos jurídicos (UAM)</c:v>
                </c:pt>
                <c:pt idx="6">
                  <c:v>Atenciones de primera vez y subsecuentes a NNyA (UAM)</c:v>
                </c:pt>
              </c:strCache>
            </c:strRef>
          </c:cat>
          <c:val>
            <c:numRef>
              <c:f>'Mensual Noviembre'!$P$38:$V$38</c:f>
              <c:numCache>
                <c:formatCode>0</c:formatCode>
                <c:ptCount val="7"/>
                <c:pt idx="0">
                  <c:v>391</c:v>
                </c:pt>
                <c:pt idx="1">
                  <c:v>165</c:v>
                </c:pt>
                <c:pt idx="2">
                  <c:v>68</c:v>
                </c:pt>
                <c:pt idx="3">
                  <c:v>464</c:v>
                </c:pt>
                <c:pt idx="4">
                  <c:v>165</c:v>
                </c:pt>
                <c:pt idx="5">
                  <c:v>3</c:v>
                </c:pt>
                <c:pt idx="6">
                  <c:v>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3-4BDC-A5B8-2F3B232A4EDD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'Mensual Noviembre'!$I$46</c:f>
              <c:strCache>
                <c:ptCount val="1"/>
                <c:pt idx="0">
                  <c:v>Semana  1
01 al 06</c:v>
                </c:pt>
              </c:strCache>
            </c:strRef>
          </c:tx>
          <c:spPr>
            <a:solidFill>
              <a:srgbClr val="E3DFE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'Mensual Noviembre'!$U$45:$AA$45</c:f>
              <c:strCache>
                <c:ptCount val="7"/>
                <c:pt idx="0">
                  <c:v>Atenciones primer contacto presenciales (UAM)</c:v>
                </c:pt>
                <c:pt idx="1">
                  <c:v>Atenciones primer contacto a distancia (UAM)</c:v>
                </c:pt>
                <c:pt idx="2">
                  <c:v>Seguimientos de Trabajo Social en (UAM)</c:v>
                </c:pt>
                <c:pt idx="3">
                  <c:v>Atenciones seguimiento psicológico (UAM)</c:v>
                </c:pt>
                <c:pt idx="4">
                  <c:v>Asesorías jurídicas subsecuentes (UAM)</c:v>
                </c:pt>
                <c:pt idx="5">
                  <c:v>Acompañamientos jurídicos (UAM)</c:v>
                </c:pt>
                <c:pt idx="6">
                  <c:v>Atenciones de primera vez y subsecuentes a NNyA (UAM)</c:v>
                </c:pt>
              </c:strCache>
            </c:strRef>
          </c:cat>
          <c:val>
            <c:numRef>
              <c:f>'Mensual Noviembre'!$U$46:$AA$46</c:f>
              <c:numCache>
                <c:formatCode>0</c:formatCode>
                <c:ptCount val="7"/>
                <c:pt idx="0">
                  <c:v>28</c:v>
                </c:pt>
                <c:pt idx="1">
                  <c:v>0</c:v>
                </c:pt>
                <c:pt idx="2">
                  <c:v>41</c:v>
                </c:pt>
                <c:pt idx="3">
                  <c:v>60</c:v>
                </c:pt>
                <c:pt idx="4">
                  <c:v>30</c:v>
                </c:pt>
                <c:pt idx="5">
                  <c:v>3</c:v>
                </c:pt>
                <c:pt idx="6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0E-4ED3-92CD-5BB50AFEDE68}"/>
            </c:ext>
          </c:extLst>
        </c:ser>
        <c:ser>
          <c:idx val="1"/>
          <c:order val="1"/>
          <c:tx>
            <c:strRef>
              <c:f>'Mensual Noviembre'!$I$47</c:f>
              <c:strCache>
                <c:ptCount val="1"/>
                <c:pt idx="0">
                  <c:v>Semana 2
07 al 13</c:v>
                </c:pt>
              </c:strCache>
            </c:strRef>
          </c:tx>
          <c:spPr>
            <a:solidFill>
              <a:srgbClr val="54002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'Mensual Noviembre'!$U$45:$AA$45</c:f>
              <c:strCache>
                <c:ptCount val="7"/>
                <c:pt idx="0">
                  <c:v>Atenciones primer contacto presenciales (UAM)</c:v>
                </c:pt>
                <c:pt idx="1">
                  <c:v>Atenciones primer contacto a distancia (UAM)</c:v>
                </c:pt>
                <c:pt idx="2">
                  <c:v>Seguimientos de Trabajo Social en (UAM)</c:v>
                </c:pt>
                <c:pt idx="3">
                  <c:v>Atenciones seguimiento psicológico (UAM)</c:v>
                </c:pt>
                <c:pt idx="4">
                  <c:v>Asesorías jurídicas subsecuentes (UAM)</c:v>
                </c:pt>
                <c:pt idx="5">
                  <c:v>Acompañamientos jurídicos (UAM)</c:v>
                </c:pt>
                <c:pt idx="6">
                  <c:v>Atenciones de primera vez y subsecuentes a NNyA (UAM)</c:v>
                </c:pt>
              </c:strCache>
            </c:strRef>
          </c:cat>
          <c:val>
            <c:numRef>
              <c:f>'Mensual Noviembre'!$U$47:$AA$47</c:f>
              <c:numCache>
                <c:formatCode>0</c:formatCode>
                <c:ptCount val="7"/>
                <c:pt idx="0">
                  <c:v>132</c:v>
                </c:pt>
                <c:pt idx="1">
                  <c:v>64</c:v>
                </c:pt>
                <c:pt idx="2">
                  <c:v>9</c:v>
                </c:pt>
                <c:pt idx="3">
                  <c:v>157</c:v>
                </c:pt>
                <c:pt idx="4">
                  <c:v>64</c:v>
                </c:pt>
                <c:pt idx="5">
                  <c:v>0</c:v>
                </c:pt>
                <c:pt idx="6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0E-4ED3-92CD-5BB50AFEDE68}"/>
            </c:ext>
          </c:extLst>
        </c:ser>
        <c:ser>
          <c:idx val="2"/>
          <c:order val="2"/>
          <c:tx>
            <c:strRef>
              <c:f>'Mensual Noviembre'!$I$48</c:f>
              <c:strCache>
                <c:ptCount val="1"/>
                <c:pt idx="0">
                  <c:v>Semana 3
14 al 20</c:v>
                </c:pt>
              </c:strCache>
            </c:strRef>
          </c:tx>
          <c:spPr>
            <a:solidFill>
              <a:srgbClr val="998BA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'Mensual Noviembre'!$U$45:$AA$45</c:f>
              <c:strCache>
                <c:ptCount val="7"/>
                <c:pt idx="0">
                  <c:v>Atenciones primer contacto presenciales (UAM)</c:v>
                </c:pt>
                <c:pt idx="1">
                  <c:v>Atenciones primer contacto a distancia (UAM)</c:v>
                </c:pt>
                <c:pt idx="2">
                  <c:v>Seguimientos de Trabajo Social en (UAM)</c:v>
                </c:pt>
                <c:pt idx="3">
                  <c:v>Atenciones seguimiento psicológico (UAM)</c:v>
                </c:pt>
                <c:pt idx="4">
                  <c:v>Asesorías jurídicas subsecuentes (UAM)</c:v>
                </c:pt>
                <c:pt idx="5">
                  <c:v>Acompañamientos jurídicos (UAM)</c:v>
                </c:pt>
                <c:pt idx="6">
                  <c:v>Atenciones de primera vez y subsecuentes a NNyA (UAM)</c:v>
                </c:pt>
              </c:strCache>
            </c:strRef>
          </c:cat>
          <c:val>
            <c:numRef>
              <c:f>'Mensual Noviembre'!$U$48:$AA$48</c:f>
              <c:numCache>
                <c:formatCode>0</c:formatCode>
                <c:ptCount val="7"/>
                <c:pt idx="0">
                  <c:v>114</c:v>
                </c:pt>
                <c:pt idx="1">
                  <c:v>50</c:v>
                </c:pt>
                <c:pt idx="2">
                  <c:v>11</c:v>
                </c:pt>
                <c:pt idx="3">
                  <c:v>137</c:v>
                </c:pt>
                <c:pt idx="4">
                  <c:v>44</c:v>
                </c:pt>
                <c:pt idx="5">
                  <c:v>0</c:v>
                </c:pt>
                <c:pt idx="6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0E-4ED3-92CD-5BB50AFEDE68}"/>
            </c:ext>
          </c:extLst>
        </c:ser>
        <c:ser>
          <c:idx val="3"/>
          <c:order val="3"/>
          <c:tx>
            <c:strRef>
              <c:f>'Mensual Noviembre'!$I$49</c:f>
              <c:strCache>
                <c:ptCount val="1"/>
                <c:pt idx="0">
                  <c:v>Semana 4
21 al 27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'Mensual Noviembre'!$U$45:$AA$45</c:f>
              <c:strCache>
                <c:ptCount val="7"/>
                <c:pt idx="0">
                  <c:v>Atenciones primer contacto presenciales (UAM)</c:v>
                </c:pt>
                <c:pt idx="1">
                  <c:v>Atenciones primer contacto a distancia (UAM)</c:v>
                </c:pt>
                <c:pt idx="2">
                  <c:v>Seguimientos de Trabajo Social en (UAM)</c:v>
                </c:pt>
                <c:pt idx="3">
                  <c:v>Atenciones seguimiento psicológico (UAM)</c:v>
                </c:pt>
                <c:pt idx="4">
                  <c:v>Asesorías jurídicas subsecuentes (UAM)</c:v>
                </c:pt>
                <c:pt idx="5">
                  <c:v>Acompañamientos jurídicos (UAM)</c:v>
                </c:pt>
                <c:pt idx="6">
                  <c:v>Atenciones de primera vez y subsecuentes a NNyA (UAM)</c:v>
                </c:pt>
              </c:strCache>
            </c:strRef>
          </c:cat>
          <c:val>
            <c:numRef>
              <c:f>'Mensual Noviembre'!$U$49:$AA$49</c:f>
              <c:numCache>
                <c:formatCode>0</c:formatCode>
                <c:ptCount val="7"/>
                <c:pt idx="0">
                  <c:v>117</c:v>
                </c:pt>
                <c:pt idx="1">
                  <c:v>51</c:v>
                </c:pt>
                <c:pt idx="2">
                  <c:v>7</c:v>
                </c:pt>
                <c:pt idx="3">
                  <c:v>110</c:v>
                </c:pt>
                <c:pt idx="4">
                  <c:v>27</c:v>
                </c:pt>
                <c:pt idx="5">
                  <c:v>0</c:v>
                </c:pt>
                <c:pt idx="6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90E-4ED3-92CD-5BB50AFEDE68}"/>
            </c:ext>
          </c:extLst>
        </c:ser>
        <c:ser>
          <c:idx val="4"/>
          <c:order val="4"/>
          <c:tx>
            <c:strRef>
              <c:f>'Mensual Noviembre'!$I$50</c:f>
              <c:strCache>
                <c:ptCount val="1"/>
                <c:pt idx="0">
                  <c:v>Semana 5
28 al 30</c:v>
                </c:pt>
              </c:strCache>
            </c:strRef>
          </c:tx>
          <c:spPr>
            <a:solidFill>
              <a:srgbClr val="46244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'Mensual Noviembre'!$U$45:$AA$45</c:f>
              <c:strCache>
                <c:ptCount val="7"/>
                <c:pt idx="0">
                  <c:v>Atenciones primer contacto presenciales (UAM)</c:v>
                </c:pt>
                <c:pt idx="1">
                  <c:v>Atenciones primer contacto a distancia (UAM)</c:v>
                </c:pt>
                <c:pt idx="2">
                  <c:v>Seguimientos de Trabajo Social en (UAM)</c:v>
                </c:pt>
                <c:pt idx="3">
                  <c:v>Atenciones seguimiento psicológico (UAM)</c:v>
                </c:pt>
                <c:pt idx="4">
                  <c:v>Asesorías jurídicas subsecuentes (UAM)</c:v>
                </c:pt>
                <c:pt idx="5">
                  <c:v>Acompañamientos jurídicos (UAM)</c:v>
                </c:pt>
                <c:pt idx="6">
                  <c:v>Atenciones de primera vez y subsecuentes a NNyA (UAM)</c:v>
                </c:pt>
              </c:strCache>
            </c:strRef>
          </c:cat>
          <c:val>
            <c:numRef>
              <c:f>'Mensual Noviembre'!$U$50:$AA$50</c:f>
              <c:numCache>
                <c:formatCode>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90E-4ED3-92CD-5BB50AFEDE6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08861872"/>
        <c:axId val="1628550144"/>
        <c:extLst>
          <c:ext xmlns:c15="http://schemas.microsoft.com/office/drawing/2012/chart" uri="{02D57815-91ED-43cb-92C2-25804820EDAC}">
            <c15:filteredBa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'Mensual Noviembre'!#REF!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MX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'Mensual Noviembre'!$U$45:$AA$45</c15:sqref>
                        </c15:formulaRef>
                      </c:ext>
                    </c:extLst>
                    <c:strCache>
                      <c:ptCount val="7"/>
                      <c:pt idx="0">
                        <c:v>Atenciones primer contacto presenciales (UAM)</c:v>
                      </c:pt>
                      <c:pt idx="1">
                        <c:v>Atenciones primer contacto a distancia (UAM)</c:v>
                      </c:pt>
                      <c:pt idx="2">
                        <c:v>Seguimientos de Trabajo Social en (UAM)</c:v>
                      </c:pt>
                      <c:pt idx="3">
                        <c:v>Atenciones seguimiento psicológico (UAM)</c:v>
                      </c:pt>
                      <c:pt idx="4">
                        <c:v>Asesorías jurídicas subsecuentes (UAM)</c:v>
                      </c:pt>
                      <c:pt idx="5">
                        <c:v>Acompañamientos jurídicos (UAM)</c:v>
                      </c:pt>
                      <c:pt idx="6">
                        <c:v>Atenciones de primera vez y subsecuentes a NNyA (UAM)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'Mensual Noviembre'!#REF!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4DB3-42EA-8D5A-2AEEC84D5751}"/>
                  </c:ext>
                </c:extLst>
              </c15:ser>
            </c15:filteredBarSeries>
          </c:ext>
        </c:extLst>
      </c:barChart>
      <c:catAx>
        <c:axId val="1708861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1628550144"/>
        <c:crosses val="autoZero"/>
        <c:auto val="1"/>
        <c:lblAlgn val="ctr"/>
        <c:lblOffset val="100"/>
        <c:noMultiLvlLbl val="0"/>
      </c:catAx>
      <c:valAx>
        <c:axId val="162855014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1708861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'Mensual Noviembre'!$L$55</c:f>
              <c:strCache>
                <c:ptCount val="1"/>
                <c:pt idx="0">
                  <c:v>Atenciones a mujeres UAM</c:v>
                </c:pt>
              </c:strCache>
            </c:strRef>
          </c:tx>
          <c:spPr>
            <a:ln w="1270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'Mensual Noviembre'!$I$56:$I$85</c:f>
              <c:strCache>
                <c:ptCount val="30"/>
                <c:pt idx="0">
                  <c:v>01
M</c:v>
                </c:pt>
                <c:pt idx="1">
                  <c:v>02
MI</c:v>
                </c:pt>
                <c:pt idx="2">
                  <c:v>03
J</c:v>
                </c:pt>
                <c:pt idx="3">
                  <c:v>04
V</c:v>
                </c:pt>
                <c:pt idx="4">
                  <c:v>05
S</c:v>
                </c:pt>
                <c:pt idx="5">
                  <c:v>06
D</c:v>
                </c:pt>
                <c:pt idx="6">
                  <c:v>07
L</c:v>
                </c:pt>
                <c:pt idx="7">
                  <c:v>08
M</c:v>
                </c:pt>
                <c:pt idx="8">
                  <c:v>09
MI</c:v>
                </c:pt>
                <c:pt idx="9">
                  <c:v>10
J</c:v>
                </c:pt>
                <c:pt idx="10">
                  <c:v>10
V</c:v>
                </c:pt>
                <c:pt idx="11">
                  <c:v>12
S</c:v>
                </c:pt>
                <c:pt idx="12">
                  <c:v>13
D</c:v>
                </c:pt>
                <c:pt idx="13">
                  <c:v>14
L</c:v>
                </c:pt>
                <c:pt idx="14">
                  <c:v>15
M</c:v>
                </c:pt>
                <c:pt idx="15">
                  <c:v>16
MI</c:v>
                </c:pt>
                <c:pt idx="16">
                  <c:v>17
J</c:v>
                </c:pt>
                <c:pt idx="17">
                  <c:v>18
V</c:v>
                </c:pt>
                <c:pt idx="18">
                  <c:v>19
S</c:v>
                </c:pt>
                <c:pt idx="19">
                  <c:v>20
D</c:v>
                </c:pt>
                <c:pt idx="20">
                  <c:v>21
L</c:v>
                </c:pt>
                <c:pt idx="21">
                  <c:v>22
M</c:v>
                </c:pt>
                <c:pt idx="22">
                  <c:v>23
MI</c:v>
                </c:pt>
                <c:pt idx="23">
                  <c:v>24
J</c:v>
                </c:pt>
                <c:pt idx="24">
                  <c:v>25
V</c:v>
                </c:pt>
                <c:pt idx="25">
                  <c:v>26
S</c:v>
                </c:pt>
                <c:pt idx="26">
                  <c:v>27
D</c:v>
                </c:pt>
                <c:pt idx="27">
                  <c:v>28
L</c:v>
                </c:pt>
                <c:pt idx="28">
                  <c:v>29
M</c:v>
                </c:pt>
                <c:pt idx="29">
                  <c:v>30
MI</c:v>
                </c:pt>
              </c:strCache>
            </c:strRef>
          </c:cat>
          <c:val>
            <c:numRef>
              <c:f>'Mensual Noviembre'!$L$56:$L$86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18</c:v>
                </c:pt>
                <c:pt idx="3">
                  <c:v>10</c:v>
                </c:pt>
                <c:pt idx="4">
                  <c:v>0</c:v>
                </c:pt>
                <c:pt idx="5">
                  <c:v>0</c:v>
                </c:pt>
                <c:pt idx="6">
                  <c:v>30</c:v>
                </c:pt>
                <c:pt idx="7">
                  <c:v>24</c:v>
                </c:pt>
                <c:pt idx="8">
                  <c:v>30</c:v>
                </c:pt>
                <c:pt idx="9">
                  <c:v>24</c:v>
                </c:pt>
                <c:pt idx="10">
                  <c:v>24</c:v>
                </c:pt>
                <c:pt idx="11">
                  <c:v>0</c:v>
                </c:pt>
                <c:pt idx="12">
                  <c:v>0</c:v>
                </c:pt>
                <c:pt idx="13">
                  <c:v>22</c:v>
                </c:pt>
                <c:pt idx="14">
                  <c:v>24</c:v>
                </c:pt>
                <c:pt idx="15">
                  <c:v>29</c:v>
                </c:pt>
                <c:pt idx="16">
                  <c:v>26</c:v>
                </c:pt>
                <c:pt idx="17">
                  <c:v>13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26</c:v>
                </c:pt>
                <c:pt idx="22">
                  <c:v>27</c:v>
                </c:pt>
                <c:pt idx="23">
                  <c:v>35</c:v>
                </c:pt>
                <c:pt idx="24">
                  <c:v>29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BA-4264-A875-F686E1BF65D5}"/>
            </c:ext>
          </c:extLst>
        </c:ser>
        <c:ser>
          <c:idx val="1"/>
          <c:order val="1"/>
          <c:tx>
            <c:strRef>
              <c:f>'Mensual Noviembre'!$M$55</c:f>
              <c:strCache>
                <c:ptCount val="1"/>
                <c:pt idx="0">
                  <c:v>Atenciones de primera vez y subsecuentes a NNyA (UAM)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'Mensual Noviembre'!$I$56:$I$85</c:f>
              <c:strCache>
                <c:ptCount val="30"/>
                <c:pt idx="0">
                  <c:v>01
M</c:v>
                </c:pt>
                <c:pt idx="1">
                  <c:v>02
MI</c:v>
                </c:pt>
                <c:pt idx="2">
                  <c:v>03
J</c:v>
                </c:pt>
                <c:pt idx="3">
                  <c:v>04
V</c:v>
                </c:pt>
                <c:pt idx="4">
                  <c:v>05
S</c:v>
                </c:pt>
                <c:pt idx="5">
                  <c:v>06
D</c:v>
                </c:pt>
                <c:pt idx="6">
                  <c:v>07
L</c:v>
                </c:pt>
                <c:pt idx="7">
                  <c:v>08
M</c:v>
                </c:pt>
                <c:pt idx="8">
                  <c:v>09
MI</c:v>
                </c:pt>
                <c:pt idx="9">
                  <c:v>10
J</c:v>
                </c:pt>
                <c:pt idx="10">
                  <c:v>10
V</c:v>
                </c:pt>
                <c:pt idx="11">
                  <c:v>12
S</c:v>
                </c:pt>
                <c:pt idx="12">
                  <c:v>13
D</c:v>
                </c:pt>
                <c:pt idx="13">
                  <c:v>14
L</c:v>
                </c:pt>
                <c:pt idx="14">
                  <c:v>15
M</c:v>
                </c:pt>
                <c:pt idx="15">
                  <c:v>16
MI</c:v>
                </c:pt>
                <c:pt idx="16">
                  <c:v>17
J</c:v>
                </c:pt>
                <c:pt idx="17">
                  <c:v>18
V</c:v>
                </c:pt>
                <c:pt idx="18">
                  <c:v>19
S</c:v>
                </c:pt>
                <c:pt idx="19">
                  <c:v>20
D</c:v>
                </c:pt>
                <c:pt idx="20">
                  <c:v>21
L</c:v>
                </c:pt>
                <c:pt idx="21">
                  <c:v>22
M</c:v>
                </c:pt>
                <c:pt idx="22">
                  <c:v>23
MI</c:v>
                </c:pt>
                <c:pt idx="23">
                  <c:v>24
J</c:v>
                </c:pt>
                <c:pt idx="24">
                  <c:v>25
V</c:v>
                </c:pt>
                <c:pt idx="25">
                  <c:v>26
S</c:v>
                </c:pt>
                <c:pt idx="26">
                  <c:v>27
D</c:v>
                </c:pt>
                <c:pt idx="27">
                  <c:v>28
L</c:v>
                </c:pt>
                <c:pt idx="28">
                  <c:v>29
M</c:v>
                </c:pt>
                <c:pt idx="29">
                  <c:v>30
MI</c:v>
                </c:pt>
              </c:strCache>
            </c:strRef>
          </c:cat>
          <c:val>
            <c:numRef>
              <c:f>'Mensual Noviembre'!$M$56:$M$86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49</c:v>
                </c:pt>
                <c:pt idx="3">
                  <c:v>31</c:v>
                </c:pt>
                <c:pt idx="4">
                  <c:v>0</c:v>
                </c:pt>
                <c:pt idx="5">
                  <c:v>0</c:v>
                </c:pt>
                <c:pt idx="6">
                  <c:v>22</c:v>
                </c:pt>
                <c:pt idx="7">
                  <c:v>20</c:v>
                </c:pt>
                <c:pt idx="8">
                  <c:v>27</c:v>
                </c:pt>
                <c:pt idx="9">
                  <c:v>9</c:v>
                </c:pt>
                <c:pt idx="10">
                  <c:v>14</c:v>
                </c:pt>
                <c:pt idx="11">
                  <c:v>0</c:v>
                </c:pt>
                <c:pt idx="12">
                  <c:v>0</c:v>
                </c:pt>
                <c:pt idx="13">
                  <c:v>13</c:v>
                </c:pt>
                <c:pt idx="14">
                  <c:v>13</c:v>
                </c:pt>
                <c:pt idx="15">
                  <c:v>17</c:v>
                </c:pt>
                <c:pt idx="16">
                  <c:v>20</c:v>
                </c:pt>
                <c:pt idx="17">
                  <c:v>23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15</c:v>
                </c:pt>
                <c:pt idx="22">
                  <c:v>25</c:v>
                </c:pt>
                <c:pt idx="23">
                  <c:v>19</c:v>
                </c:pt>
                <c:pt idx="24">
                  <c:v>16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BA-4264-A875-F686E1BF65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2008096"/>
        <c:axId val="1628551808"/>
      </c:lineChart>
      <c:catAx>
        <c:axId val="1792008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1628551808"/>
        <c:crosses val="autoZero"/>
        <c:auto val="1"/>
        <c:lblAlgn val="ctr"/>
        <c:lblOffset val="100"/>
        <c:noMultiLvlLbl val="0"/>
      </c:catAx>
      <c:valAx>
        <c:axId val="162855180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r>
                  <a:rPr lang="es-MX">
                    <a:latin typeface="Adelle Sans Light" panose="02000503000000020004" pitchFamily="50" charset="0"/>
                  </a:rPr>
                  <a:t>Atenciones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delle Sans Light" panose="02000503000000020004" pitchFamily="50" charset="0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crossAx val="1792008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998BA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20F-4015-A3A7-A777EF6B649F}"/>
              </c:ext>
            </c:extLst>
          </c:dPt>
          <c:dPt>
            <c:idx val="1"/>
            <c:bubble3D val="0"/>
            <c:spPr>
              <a:solidFill>
                <a:srgbClr val="5B4F6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20F-4015-A3A7-A777EF6B649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'Mensual Noviembre'!$N$2:$O$2</c:f>
              <c:strCache>
                <c:ptCount val="2"/>
                <c:pt idx="0">
                  <c:v>Asesorías Telmujer</c:v>
                </c:pt>
                <c:pt idx="1">
                  <c:v>Incidentes de conocimiento Telmujer</c:v>
                </c:pt>
              </c:strCache>
            </c:strRef>
          </c:cat>
          <c:val>
            <c:numRef>
              <c:f>'Mensual Noviembre'!$N$38:$O$38</c:f>
              <c:numCache>
                <c:formatCode>0</c:formatCode>
                <c:ptCount val="2"/>
                <c:pt idx="0">
                  <c:v>1112</c:v>
                </c:pt>
                <c:pt idx="1">
                  <c:v>2082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BA-4376-8B89-50071156DDFA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'Mensual Noviembre'!$I$46</c:f>
              <c:strCache>
                <c:ptCount val="1"/>
                <c:pt idx="0">
                  <c:v>Semana  1
01 al 06</c:v>
                </c:pt>
              </c:strCache>
            </c:strRef>
          </c:tx>
          <c:spPr>
            <a:solidFill>
              <a:srgbClr val="E3DFE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'Mensual Noviembre'!$AC$45:$AD$45</c:f>
              <c:strCache>
                <c:ptCount val="2"/>
                <c:pt idx="0">
                  <c:v>Asesorías Telmujer</c:v>
                </c:pt>
                <c:pt idx="1">
                  <c:v>Incidentes de conocimiento Telmujer</c:v>
                </c:pt>
              </c:strCache>
            </c:strRef>
          </c:cat>
          <c:val>
            <c:numRef>
              <c:f>'Mensual Noviembre'!$AC$46:$AD$46</c:f>
              <c:numCache>
                <c:formatCode>0</c:formatCode>
                <c:ptCount val="2"/>
                <c:pt idx="0">
                  <c:v>116</c:v>
                </c:pt>
                <c:pt idx="1">
                  <c:v>587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06-489A-A582-ABA95FE3BA37}"/>
            </c:ext>
          </c:extLst>
        </c:ser>
        <c:ser>
          <c:idx val="1"/>
          <c:order val="1"/>
          <c:tx>
            <c:strRef>
              <c:f>'Mensual Noviembre'!$I$47</c:f>
              <c:strCache>
                <c:ptCount val="1"/>
                <c:pt idx="0">
                  <c:v>Semana 2
07 al 13</c:v>
                </c:pt>
              </c:strCache>
            </c:strRef>
          </c:tx>
          <c:spPr>
            <a:solidFill>
              <a:srgbClr val="54002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'Mensual Noviembre'!$AC$45:$AD$45</c:f>
              <c:strCache>
                <c:ptCount val="2"/>
                <c:pt idx="0">
                  <c:v>Asesorías Telmujer</c:v>
                </c:pt>
                <c:pt idx="1">
                  <c:v>Incidentes de conocimiento Telmujer</c:v>
                </c:pt>
              </c:strCache>
            </c:strRef>
          </c:cat>
          <c:val>
            <c:numRef>
              <c:f>'Mensual Noviembre'!$AC$47:$AD$47</c:f>
              <c:numCache>
                <c:formatCode>0</c:formatCode>
                <c:ptCount val="2"/>
                <c:pt idx="0">
                  <c:v>618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06-489A-A582-ABA95FE3BA37}"/>
            </c:ext>
          </c:extLst>
        </c:ser>
        <c:ser>
          <c:idx val="2"/>
          <c:order val="2"/>
          <c:tx>
            <c:strRef>
              <c:f>'Mensual Noviembre'!$I$48</c:f>
              <c:strCache>
                <c:ptCount val="1"/>
                <c:pt idx="0">
                  <c:v>Semana 3
14 al 20</c:v>
                </c:pt>
              </c:strCache>
            </c:strRef>
          </c:tx>
          <c:spPr>
            <a:solidFill>
              <a:srgbClr val="8064A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'Mensual Noviembre'!$AC$45:$AD$45</c:f>
              <c:strCache>
                <c:ptCount val="2"/>
                <c:pt idx="0">
                  <c:v>Asesorías Telmujer</c:v>
                </c:pt>
                <c:pt idx="1">
                  <c:v>Incidentes de conocimiento Telmujer</c:v>
                </c:pt>
              </c:strCache>
            </c:strRef>
          </c:cat>
          <c:val>
            <c:numRef>
              <c:f>'Mensual Noviembre'!$AC$48:$AD$48</c:f>
              <c:numCache>
                <c:formatCode>0</c:formatCode>
                <c:ptCount val="2"/>
                <c:pt idx="0">
                  <c:v>145</c:v>
                </c:pt>
                <c:pt idx="1">
                  <c:v>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306-489A-A582-ABA95FE3BA37}"/>
            </c:ext>
          </c:extLst>
        </c:ser>
        <c:ser>
          <c:idx val="3"/>
          <c:order val="3"/>
          <c:tx>
            <c:strRef>
              <c:f>'Mensual Noviembre'!$I$49</c:f>
              <c:strCache>
                <c:ptCount val="1"/>
                <c:pt idx="0">
                  <c:v>Semana 4
21 al 27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'Mensual Noviembre'!$AC$45:$AD$45</c:f>
              <c:strCache>
                <c:ptCount val="2"/>
                <c:pt idx="0">
                  <c:v>Asesorías Telmujer</c:v>
                </c:pt>
                <c:pt idx="1">
                  <c:v>Incidentes de conocimiento Telmujer</c:v>
                </c:pt>
              </c:strCache>
            </c:strRef>
          </c:cat>
          <c:val>
            <c:numRef>
              <c:f>'Mensual Noviembre'!$AC$49:$AD$49</c:f>
              <c:numCache>
                <c:formatCode>0</c:formatCode>
                <c:ptCount val="2"/>
                <c:pt idx="0">
                  <c:v>153</c:v>
                </c:pt>
                <c:pt idx="1">
                  <c:v>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306-489A-A582-ABA95FE3BA37}"/>
            </c:ext>
          </c:extLst>
        </c:ser>
        <c:ser>
          <c:idx val="4"/>
          <c:order val="4"/>
          <c:tx>
            <c:strRef>
              <c:f>'Mensual Noviembre'!$I$50</c:f>
              <c:strCache>
                <c:ptCount val="1"/>
                <c:pt idx="0">
                  <c:v>Semana 5
28 al 30</c:v>
                </c:pt>
              </c:strCache>
            </c:strRef>
          </c:tx>
          <c:spPr>
            <a:solidFill>
              <a:srgbClr val="46244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'Mensual Noviembre'!$AC$45:$AD$45</c:f>
              <c:strCache>
                <c:ptCount val="2"/>
                <c:pt idx="0">
                  <c:v>Asesorías Telmujer</c:v>
                </c:pt>
                <c:pt idx="1">
                  <c:v>Incidentes de conocimiento Telmujer</c:v>
                </c:pt>
              </c:strCache>
            </c:strRef>
          </c:cat>
          <c:val>
            <c:numRef>
              <c:f>'Mensual Noviembre'!$AC$50:$AD$50</c:f>
              <c:numCache>
                <c:formatCode>0</c:formatCode>
                <c:ptCount val="2"/>
                <c:pt idx="0">
                  <c:v>80</c:v>
                </c:pt>
                <c:pt idx="1">
                  <c:v>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306-489A-A582-ABA95FE3BA3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08879472"/>
        <c:axId val="1470431600"/>
        <c:extLst>
          <c:ext xmlns:c15="http://schemas.microsoft.com/office/drawing/2012/chart" uri="{02D57815-91ED-43cb-92C2-25804820EDAC}">
            <c15:filteredBa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'Mensual Noviembre'!#REF!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MX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'Mensual Noviembre'!$AC$45:$AD$45</c15:sqref>
                        </c15:formulaRef>
                      </c:ext>
                    </c:extLst>
                    <c:strCache>
                      <c:ptCount val="2"/>
                      <c:pt idx="0">
                        <c:v>Asesorías Telmujer</c:v>
                      </c:pt>
                      <c:pt idx="1">
                        <c:v>Incidentes de conocimiento Telmujer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'Mensual Noviembre'!#REF!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311-4683-95B4-EFF5605E436C}"/>
                  </c:ext>
                </c:extLst>
              </c15:ser>
            </c15:filteredBarSeries>
          </c:ext>
        </c:extLst>
      </c:barChart>
      <c:catAx>
        <c:axId val="1708879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1470431600"/>
        <c:crosses val="autoZero"/>
        <c:auto val="1"/>
        <c:lblAlgn val="ctr"/>
        <c:lblOffset val="100"/>
        <c:noMultiLvlLbl val="0"/>
      </c:catAx>
      <c:valAx>
        <c:axId val="147043160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1708879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'Mensual Noviembre'!$N$55</c:f>
              <c:strCache>
                <c:ptCount val="1"/>
                <c:pt idx="0">
                  <c:v>Asesorías Telmujer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'Mensual Noviembre'!$I$56:$I$85</c:f>
              <c:strCache>
                <c:ptCount val="30"/>
                <c:pt idx="0">
                  <c:v>01
M</c:v>
                </c:pt>
                <c:pt idx="1">
                  <c:v>02
MI</c:v>
                </c:pt>
                <c:pt idx="2">
                  <c:v>03
J</c:v>
                </c:pt>
                <c:pt idx="3">
                  <c:v>04
V</c:v>
                </c:pt>
                <c:pt idx="4">
                  <c:v>05
S</c:v>
                </c:pt>
                <c:pt idx="5">
                  <c:v>06
D</c:v>
                </c:pt>
                <c:pt idx="6">
                  <c:v>07
L</c:v>
                </c:pt>
                <c:pt idx="7">
                  <c:v>08
M</c:v>
                </c:pt>
                <c:pt idx="8">
                  <c:v>09
MI</c:v>
                </c:pt>
                <c:pt idx="9">
                  <c:v>10
J</c:v>
                </c:pt>
                <c:pt idx="10">
                  <c:v>10
V</c:v>
                </c:pt>
                <c:pt idx="11">
                  <c:v>12
S</c:v>
                </c:pt>
                <c:pt idx="12">
                  <c:v>13
D</c:v>
                </c:pt>
                <c:pt idx="13">
                  <c:v>14
L</c:v>
                </c:pt>
                <c:pt idx="14">
                  <c:v>15
M</c:v>
                </c:pt>
                <c:pt idx="15">
                  <c:v>16
MI</c:v>
                </c:pt>
                <c:pt idx="16">
                  <c:v>17
J</c:v>
                </c:pt>
                <c:pt idx="17">
                  <c:v>18
V</c:v>
                </c:pt>
                <c:pt idx="18">
                  <c:v>19
S</c:v>
                </c:pt>
                <c:pt idx="19">
                  <c:v>20
D</c:v>
                </c:pt>
                <c:pt idx="20">
                  <c:v>21
L</c:v>
                </c:pt>
                <c:pt idx="21">
                  <c:v>22
M</c:v>
                </c:pt>
                <c:pt idx="22">
                  <c:v>23
MI</c:v>
                </c:pt>
                <c:pt idx="23">
                  <c:v>24
J</c:v>
                </c:pt>
                <c:pt idx="24">
                  <c:v>25
V</c:v>
                </c:pt>
                <c:pt idx="25">
                  <c:v>26
S</c:v>
                </c:pt>
                <c:pt idx="26">
                  <c:v>27
D</c:v>
                </c:pt>
                <c:pt idx="27">
                  <c:v>28
L</c:v>
                </c:pt>
                <c:pt idx="28">
                  <c:v>29
M</c:v>
                </c:pt>
                <c:pt idx="29">
                  <c:v>30
MI</c:v>
                </c:pt>
              </c:strCache>
            </c:strRef>
          </c:cat>
          <c:val>
            <c:numRef>
              <c:f>'Mensual Noviembre'!$N$56:$N$86</c:f>
              <c:numCache>
                <c:formatCode>General</c:formatCode>
                <c:ptCount val="31"/>
                <c:pt idx="0">
                  <c:v>18</c:v>
                </c:pt>
                <c:pt idx="1">
                  <c:v>17</c:v>
                </c:pt>
                <c:pt idx="2">
                  <c:v>19</c:v>
                </c:pt>
                <c:pt idx="3">
                  <c:v>22</c:v>
                </c:pt>
                <c:pt idx="4">
                  <c:v>15</c:v>
                </c:pt>
                <c:pt idx="5">
                  <c:v>25</c:v>
                </c:pt>
                <c:pt idx="6">
                  <c:v>101</c:v>
                </c:pt>
                <c:pt idx="7">
                  <c:v>72</c:v>
                </c:pt>
                <c:pt idx="8">
                  <c:v>74</c:v>
                </c:pt>
                <c:pt idx="9">
                  <c:v>69</c:v>
                </c:pt>
                <c:pt idx="10">
                  <c:v>73</c:v>
                </c:pt>
                <c:pt idx="11">
                  <c:v>88</c:v>
                </c:pt>
                <c:pt idx="12">
                  <c:v>141</c:v>
                </c:pt>
                <c:pt idx="13">
                  <c:v>22</c:v>
                </c:pt>
                <c:pt idx="14">
                  <c:v>21</c:v>
                </c:pt>
                <c:pt idx="15">
                  <c:v>22</c:v>
                </c:pt>
                <c:pt idx="16">
                  <c:v>24</c:v>
                </c:pt>
                <c:pt idx="17">
                  <c:v>16</c:v>
                </c:pt>
                <c:pt idx="18">
                  <c:v>22</c:v>
                </c:pt>
                <c:pt idx="19">
                  <c:v>18</c:v>
                </c:pt>
                <c:pt idx="20">
                  <c:v>24</c:v>
                </c:pt>
                <c:pt idx="21">
                  <c:v>20</c:v>
                </c:pt>
                <c:pt idx="22">
                  <c:v>27</c:v>
                </c:pt>
                <c:pt idx="23">
                  <c:v>18</c:v>
                </c:pt>
                <c:pt idx="24">
                  <c:v>20</c:v>
                </c:pt>
                <c:pt idx="25">
                  <c:v>27</c:v>
                </c:pt>
                <c:pt idx="26">
                  <c:v>17</c:v>
                </c:pt>
                <c:pt idx="27">
                  <c:v>34</c:v>
                </c:pt>
                <c:pt idx="28">
                  <c:v>21</c:v>
                </c:pt>
                <c:pt idx="29">
                  <c:v>25</c:v>
                </c:pt>
                <c:pt idx="30">
                  <c:v>1112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7B-425D-AFD0-0671D9138B37}"/>
            </c:ext>
          </c:extLst>
        </c:ser>
        <c:ser>
          <c:idx val="1"/>
          <c:order val="1"/>
          <c:tx>
            <c:strRef>
              <c:f>'Mensual Noviembre'!$O$55</c:f>
              <c:strCache>
                <c:ptCount val="1"/>
                <c:pt idx="0">
                  <c:v>Incidentes de conocimiento Telmujer</c:v>
                </c:pt>
              </c:strCache>
            </c:strRef>
          </c:tx>
          <c:spPr>
            <a:ln w="1270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'Mensual Noviembre'!$I$56:$I$85</c:f>
              <c:strCache>
                <c:ptCount val="30"/>
                <c:pt idx="0">
                  <c:v>01
M</c:v>
                </c:pt>
                <c:pt idx="1">
                  <c:v>02
MI</c:v>
                </c:pt>
                <c:pt idx="2">
                  <c:v>03
J</c:v>
                </c:pt>
                <c:pt idx="3">
                  <c:v>04
V</c:v>
                </c:pt>
                <c:pt idx="4">
                  <c:v>05
S</c:v>
                </c:pt>
                <c:pt idx="5">
                  <c:v>06
D</c:v>
                </c:pt>
                <c:pt idx="6">
                  <c:v>07
L</c:v>
                </c:pt>
                <c:pt idx="7">
                  <c:v>08
M</c:v>
                </c:pt>
                <c:pt idx="8">
                  <c:v>09
MI</c:v>
                </c:pt>
                <c:pt idx="9">
                  <c:v>10
J</c:v>
                </c:pt>
                <c:pt idx="10">
                  <c:v>10
V</c:v>
                </c:pt>
                <c:pt idx="11">
                  <c:v>12
S</c:v>
                </c:pt>
                <c:pt idx="12">
                  <c:v>13
D</c:v>
                </c:pt>
                <c:pt idx="13">
                  <c:v>14
L</c:v>
                </c:pt>
                <c:pt idx="14">
                  <c:v>15
M</c:v>
                </c:pt>
                <c:pt idx="15">
                  <c:v>16
MI</c:v>
                </c:pt>
                <c:pt idx="16">
                  <c:v>17
J</c:v>
                </c:pt>
                <c:pt idx="17">
                  <c:v>18
V</c:v>
                </c:pt>
                <c:pt idx="18">
                  <c:v>19
S</c:v>
                </c:pt>
                <c:pt idx="19">
                  <c:v>20
D</c:v>
                </c:pt>
                <c:pt idx="20">
                  <c:v>21
L</c:v>
                </c:pt>
                <c:pt idx="21">
                  <c:v>22
M</c:v>
                </c:pt>
                <c:pt idx="22">
                  <c:v>23
MI</c:v>
                </c:pt>
                <c:pt idx="23">
                  <c:v>24
J</c:v>
                </c:pt>
                <c:pt idx="24">
                  <c:v>25
V</c:v>
                </c:pt>
                <c:pt idx="25">
                  <c:v>26
S</c:v>
                </c:pt>
                <c:pt idx="26">
                  <c:v>27
D</c:v>
                </c:pt>
                <c:pt idx="27">
                  <c:v>28
L</c:v>
                </c:pt>
                <c:pt idx="28">
                  <c:v>29
M</c:v>
                </c:pt>
                <c:pt idx="29">
                  <c:v>30
MI</c:v>
                </c:pt>
              </c:strCache>
            </c:strRef>
          </c:cat>
          <c:val>
            <c:numRef>
              <c:f>'Mensual Noviembre'!$O$56:$O$86</c:f>
              <c:numCache>
                <c:formatCode>General</c:formatCode>
                <c:ptCount val="31"/>
                <c:pt idx="0">
                  <c:v>75</c:v>
                </c:pt>
                <c:pt idx="1">
                  <c:v>80</c:v>
                </c:pt>
                <c:pt idx="2">
                  <c:v>104</c:v>
                </c:pt>
                <c:pt idx="3">
                  <c:v>83</c:v>
                </c:pt>
                <c:pt idx="4">
                  <c:v>93</c:v>
                </c:pt>
                <c:pt idx="5">
                  <c:v>152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91</c:v>
                </c:pt>
                <c:pt idx="14">
                  <c:v>75</c:v>
                </c:pt>
                <c:pt idx="15">
                  <c:v>69</c:v>
                </c:pt>
                <c:pt idx="16">
                  <c:v>61</c:v>
                </c:pt>
                <c:pt idx="17">
                  <c:v>78</c:v>
                </c:pt>
                <c:pt idx="18">
                  <c:v>103</c:v>
                </c:pt>
                <c:pt idx="19">
                  <c:v>119</c:v>
                </c:pt>
                <c:pt idx="20">
                  <c:v>116</c:v>
                </c:pt>
                <c:pt idx="21">
                  <c:v>76</c:v>
                </c:pt>
                <c:pt idx="22">
                  <c:v>71</c:v>
                </c:pt>
                <c:pt idx="23">
                  <c:v>65</c:v>
                </c:pt>
                <c:pt idx="24">
                  <c:v>92</c:v>
                </c:pt>
                <c:pt idx="25">
                  <c:v>94</c:v>
                </c:pt>
                <c:pt idx="26">
                  <c:v>149</c:v>
                </c:pt>
                <c:pt idx="27">
                  <c:v>111</c:v>
                </c:pt>
                <c:pt idx="28">
                  <c:v>70</c:v>
                </c:pt>
                <c:pt idx="29">
                  <c:v>55</c:v>
                </c:pt>
                <c:pt idx="30">
                  <c:v>2082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7B-425D-AFD0-0671D9138B3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88595424"/>
        <c:axId val="999281968"/>
      </c:lineChart>
      <c:catAx>
        <c:axId val="988595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999281968"/>
        <c:crosses val="autoZero"/>
        <c:auto val="1"/>
        <c:lblAlgn val="ctr"/>
        <c:lblOffset val="100"/>
        <c:noMultiLvlLbl val="0"/>
      </c:catAx>
      <c:valAx>
        <c:axId val="99928196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r>
                  <a:rPr lang="es-MX">
                    <a:latin typeface="Adelle Sans Light" panose="02000503000000020004" pitchFamily="50" charset="0"/>
                  </a:rPr>
                  <a:t>Atenciones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delle Sans Light" panose="02000503000000020004" pitchFamily="50" charset="0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crossAx val="988595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'Mensual Noviembre'!$I$46</c:f>
              <c:strCache>
                <c:ptCount val="1"/>
                <c:pt idx="0">
                  <c:v>Semana  1
01 al 06</c:v>
                </c:pt>
              </c:strCache>
            </c:strRef>
          </c:tx>
          <c:spPr>
            <a:solidFill>
              <a:srgbClr val="E3DFE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'Mensual Noviembre'!$AF$45:$AH$45</c:f>
              <c:strCache>
                <c:ptCount val="3"/>
                <c:pt idx="0">
                  <c:v>Atenciones psicológicas y jurídicas Refugio</c:v>
                </c:pt>
                <c:pt idx="1">
                  <c:v>Atención psicológica de primera vez y subsecuente a NNyA en Refugio</c:v>
                </c:pt>
                <c:pt idx="2">
                  <c:v>Ingresos al Refugio</c:v>
                </c:pt>
              </c:strCache>
            </c:strRef>
          </c:cat>
          <c:val>
            <c:numRef>
              <c:f>'Mensual Noviembre'!$AF$46:$AH$46</c:f>
              <c:numCache>
                <c:formatCode>0</c:formatCode>
                <c:ptCount val="3"/>
                <c:pt idx="0">
                  <c:v>13</c:v>
                </c:pt>
                <c:pt idx="1">
                  <c:v>9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5C-4641-A647-9FE9A82AFA4B}"/>
            </c:ext>
          </c:extLst>
        </c:ser>
        <c:ser>
          <c:idx val="1"/>
          <c:order val="1"/>
          <c:tx>
            <c:strRef>
              <c:f>'Mensual Noviembre'!$I$47</c:f>
              <c:strCache>
                <c:ptCount val="1"/>
                <c:pt idx="0">
                  <c:v>Semana 2
07 al 13</c:v>
                </c:pt>
              </c:strCache>
            </c:strRef>
          </c:tx>
          <c:spPr>
            <a:solidFill>
              <a:srgbClr val="54002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'Mensual Noviembre'!$AF$45:$AH$45</c:f>
              <c:strCache>
                <c:ptCount val="3"/>
                <c:pt idx="0">
                  <c:v>Atenciones psicológicas y jurídicas Refugio</c:v>
                </c:pt>
                <c:pt idx="1">
                  <c:v>Atención psicológica de primera vez y subsecuente a NNyA en Refugio</c:v>
                </c:pt>
                <c:pt idx="2">
                  <c:v>Ingresos al Refugio</c:v>
                </c:pt>
              </c:strCache>
            </c:strRef>
          </c:cat>
          <c:val>
            <c:numRef>
              <c:f>'Mensual Noviembre'!$AF$47:$AH$47</c:f>
              <c:numCache>
                <c:formatCode>0</c:formatCode>
                <c:ptCount val="3"/>
                <c:pt idx="0">
                  <c:v>22</c:v>
                </c:pt>
                <c:pt idx="1">
                  <c:v>15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5C-4641-A647-9FE9A82AFA4B}"/>
            </c:ext>
          </c:extLst>
        </c:ser>
        <c:ser>
          <c:idx val="2"/>
          <c:order val="2"/>
          <c:tx>
            <c:strRef>
              <c:f>'Mensual Noviembre'!$I$48</c:f>
              <c:strCache>
                <c:ptCount val="1"/>
                <c:pt idx="0">
                  <c:v>Semana 3
14 al 20</c:v>
                </c:pt>
              </c:strCache>
            </c:strRef>
          </c:tx>
          <c:spPr>
            <a:solidFill>
              <a:srgbClr val="8064A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'Mensual Noviembre'!$AF$45:$AH$45</c:f>
              <c:strCache>
                <c:ptCount val="3"/>
                <c:pt idx="0">
                  <c:v>Atenciones psicológicas y jurídicas Refugio</c:v>
                </c:pt>
                <c:pt idx="1">
                  <c:v>Atención psicológica de primera vez y subsecuente a NNyA en Refugio</c:v>
                </c:pt>
                <c:pt idx="2">
                  <c:v>Ingresos al Refugio</c:v>
                </c:pt>
              </c:strCache>
            </c:strRef>
          </c:cat>
          <c:val>
            <c:numRef>
              <c:f>'Mensual Noviembre'!$AF$48:$AH$48</c:f>
              <c:numCache>
                <c:formatCode>0</c:formatCode>
                <c:ptCount val="3"/>
                <c:pt idx="0">
                  <c:v>19</c:v>
                </c:pt>
                <c:pt idx="1">
                  <c:v>13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5C-4641-A647-9FE9A82AFA4B}"/>
            </c:ext>
          </c:extLst>
        </c:ser>
        <c:ser>
          <c:idx val="3"/>
          <c:order val="3"/>
          <c:tx>
            <c:strRef>
              <c:f>'Mensual Noviembre'!$I$49</c:f>
              <c:strCache>
                <c:ptCount val="1"/>
                <c:pt idx="0">
                  <c:v>Semana 4
21 al 27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'Mensual Noviembre'!$AF$45:$AH$45</c:f>
              <c:strCache>
                <c:ptCount val="3"/>
                <c:pt idx="0">
                  <c:v>Atenciones psicológicas y jurídicas Refugio</c:v>
                </c:pt>
                <c:pt idx="1">
                  <c:v>Atención psicológica de primera vez y subsecuente a NNyA en Refugio</c:v>
                </c:pt>
                <c:pt idx="2">
                  <c:v>Ingresos al Refugio</c:v>
                </c:pt>
              </c:strCache>
            </c:strRef>
          </c:cat>
          <c:val>
            <c:numRef>
              <c:f>'Mensual Noviembre'!$AF$49:$AH$49</c:f>
              <c:numCache>
                <c:formatCode>0</c:formatCode>
                <c:ptCount val="3"/>
                <c:pt idx="0">
                  <c:v>17</c:v>
                </c:pt>
                <c:pt idx="1">
                  <c:v>0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D5C-4641-A647-9FE9A82AFA4B}"/>
            </c:ext>
          </c:extLst>
        </c:ser>
        <c:ser>
          <c:idx val="4"/>
          <c:order val="4"/>
          <c:tx>
            <c:strRef>
              <c:f>'Mensual Noviembre'!$I$50</c:f>
              <c:strCache>
                <c:ptCount val="1"/>
                <c:pt idx="0">
                  <c:v>Semana 5
28 al 30</c:v>
                </c:pt>
              </c:strCache>
            </c:strRef>
          </c:tx>
          <c:spPr>
            <a:solidFill>
              <a:srgbClr val="46244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'Mensual Noviembre'!$AF$45:$AH$45</c:f>
              <c:strCache>
                <c:ptCount val="3"/>
                <c:pt idx="0">
                  <c:v>Atenciones psicológicas y jurídicas Refugio</c:v>
                </c:pt>
                <c:pt idx="1">
                  <c:v>Atención psicológica de primera vez y subsecuente a NNyA en Refugio</c:v>
                </c:pt>
                <c:pt idx="2">
                  <c:v>Ingresos al Refugio</c:v>
                </c:pt>
              </c:strCache>
            </c:strRef>
          </c:cat>
          <c:val>
            <c:numRef>
              <c:f>'Mensual Noviembre'!$AF$50:$AH$50</c:f>
              <c:numCache>
                <c:formatCode>0</c:formatCode>
                <c:ptCount val="3"/>
                <c:pt idx="0">
                  <c:v>16</c:v>
                </c:pt>
                <c:pt idx="1">
                  <c:v>7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D5C-4641-A647-9FE9A82AFA4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82445408"/>
        <c:axId val="1119563952"/>
        <c:extLst>
          <c:ext xmlns:c15="http://schemas.microsoft.com/office/drawing/2012/chart" uri="{02D57815-91ED-43cb-92C2-25804820EDAC}">
            <c15:filteredBa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'Mensual Noviembre'!#REF!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MX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'Mensual Noviembre'!$AF$45:$AH$45</c15:sqref>
                        </c15:formulaRef>
                      </c:ext>
                    </c:extLst>
                    <c:strCache>
                      <c:ptCount val="3"/>
                      <c:pt idx="0">
                        <c:v>Atenciones psicológicas y jurídicas Refugio</c:v>
                      </c:pt>
                      <c:pt idx="1">
                        <c:v>Atención psicológica de primera vez y subsecuente a NNyA en Refugio</c:v>
                      </c:pt>
                      <c:pt idx="2">
                        <c:v>Ingresos al Refugio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'Mensual Noviembre'!#REF!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D37-41E9-8D6F-510684A9743F}"/>
                  </c:ext>
                </c:extLst>
              </c15:ser>
            </c15:filteredBarSeries>
          </c:ext>
        </c:extLst>
      </c:barChart>
      <c:catAx>
        <c:axId val="1082445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1119563952"/>
        <c:crosses val="autoZero"/>
        <c:auto val="1"/>
        <c:lblAlgn val="ctr"/>
        <c:lblOffset val="100"/>
        <c:noMultiLvlLbl val="0"/>
      </c:catAx>
      <c:valAx>
        <c:axId val="111956395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1082445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3132757292635757E-2"/>
          <c:y val="0.65970382346435008"/>
          <c:w val="0.85393507525380385"/>
          <c:h val="0.209452006490238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'Mensual Noviembre'!$P$55</c:f>
              <c:strCache>
                <c:ptCount val="1"/>
                <c:pt idx="0">
                  <c:v>Atenciones psicológicas y jurídicas Refugio</c:v>
                </c:pt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75000"/>
                </a:schemeClr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'Mensual Noviembre'!$I$56:$I$85</c:f>
              <c:strCache>
                <c:ptCount val="30"/>
                <c:pt idx="0">
                  <c:v>01
M</c:v>
                </c:pt>
                <c:pt idx="1">
                  <c:v>02
MI</c:v>
                </c:pt>
                <c:pt idx="2">
                  <c:v>03
J</c:v>
                </c:pt>
                <c:pt idx="3">
                  <c:v>04
V</c:v>
                </c:pt>
                <c:pt idx="4">
                  <c:v>05
S</c:v>
                </c:pt>
                <c:pt idx="5">
                  <c:v>06
D</c:v>
                </c:pt>
                <c:pt idx="6">
                  <c:v>07
L</c:v>
                </c:pt>
                <c:pt idx="7">
                  <c:v>08
M</c:v>
                </c:pt>
                <c:pt idx="8">
                  <c:v>09
MI</c:v>
                </c:pt>
                <c:pt idx="9">
                  <c:v>10
J</c:v>
                </c:pt>
                <c:pt idx="10">
                  <c:v>10
V</c:v>
                </c:pt>
                <c:pt idx="11">
                  <c:v>12
S</c:v>
                </c:pt>
                <c:pt idx="12">
                  <c:v>13
D</c:v>
                </c:pt>
                <c:pt idx="13">
                  <c:v>14
L</c:v>
                </c:pt>
                <c:pt idx="14">
                  <c:v>15
M</c:v>
                </c:pt>
                <c:pt idx="15">
                  <c:v>16
MI</c:v>
                </c:pt>
                <c:pt idx="16">
                  <c:v>17
J</c:v>
                </c:pt>
                <c:pt idx="17">
                  <c:v>18
V</c:v>
                </c:pt>
                <c:pt idx="18">
                  <c:v>19
S</c:v>
                </c:pt>
                <c:pt idx="19">
                  <c:v>20
D</c:v>
                </c:pt>
                <c:pt idx="20">
                  <c:v>21
L</c:v>
                </c:pt>
                <c:pt idx="21">
                  <c:v>22
M</c:v>
                </c:pt>
                <c:pt idx="22">
                  <c:v>23
MI</c:v>
                </c:pt>
                <c:pt idx="23">
                  <c:v>24
J</c:v>
                </c:pt>
                <c:pt idx="24">
                  <c:v>25
V</c:v>
                </c:pt>
                <c:pt idx="25">
                  <c:v>26
S</c:v>
                </c:pt>
                <c:pt idx="26">
                  <c:v>27
D</c:v>
                </c:pt>
                <c:pt idx="27">
                  <c:v>28
L</c:v>
                </c:pt>
                <c:pt idx="28">
                  <c:v>29
M</c:v>
                </c:pt>
                <c:pt idx="29">
                  <c:v>30
MI</c:v>
                </c:pt>
              </c:strCache>
            </c:strRef>
          </c:cat>
          <c:val>
            <c:numRef>
              <c:f>'Mensual Noviembre'!$P$56:$P$86</c:f>
              <c:numCache>
                <c:formatCode>General</c:formatCode>
                <c:ptCount val="31"/>
                <c:pt idx="0">
                  <c:v>3</c:v>
                </c:pt>
                <c:pt idx="1">
                  <c:v>0</c:v>
                </c:pt>
                <c:pt idx="2">
                  <c:v>6</c:v>
                </c:pt>
                <c:pt idx="3">
                  <c:v>4</c:v>
                </c:pt>
                <c:pt idx="4">
                  <c:v>0</c:v>
                </c:pt>
                <c:pt idx="5">
                  <c:v>0</c:v>
                </c:pt>
                <c:pt idx="6">
                  <c:v>5</c:v>
                </c:pt>
                <c:pt idx="7">
                  <c:v>6</c:v>
                </c:pt>
                <c:pt idx="8">
                  <c:v>5</c:v>
                </c:pt>
                <c:pt idx="9">
                  <c:v>3</c:v>
                </c:pt>
                <c:pt idx="10">
                  <c:v>3</c:v>
                </c:pt>
                <c:pt idx="11">
                  <c:v>0</c:v>
                </c:pt>
                <c:pt idx="12">
                  <c:v>0</c:v>
                </c:pt>
                <c:pt idx="13">
                  <c:v>4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4</c:v>
                </c:pt>
                <c:pt idx="22">
                  <c:v>5</c:v>
                </c:pt>
                <c:pt idx="23">
                  <c:v>4</c:v>
                </c:pt>
                <c:pt idx="24">
                  <c:v>4</c:v>
                </c:pt>
                <c:pt idx="25">
                  <c:v>0</c:v>
                </c:pt>
                <c:pt idx="26">
                  <c:v>0</c:v>
                </c:pt>
                <c:pt idx="27">
                  <c:v>6</c:v>
                </c:pt>
                <c:pt idx="28">
                  <c:v>6</c:v>
                </c:pt>
                <c:pt idx="29">
                  <c:v>4</c:v>
                </c:pt>
                <c:pt idx="30">
                  <c:v>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85-4917-8A48-2322900F6DAB}"/>
            </c:ext>
          </c:extLst>
        </c:ser>
        <c:ser>
          <c:idx val="1"/>
          <c:order val="1"/>
          <c:tx>
            <c:strRef>
              <c:f>'Mensual Noviembre'!$Q$55</c:f>
              <c:strCache>
                <c:ptCount val="1"/>
                <c:pt idx="0">
                  <c:v>Atención psicológica de primera vez y subsecuente a NNyA en Refugio</c:v>
                </c:pt>
              </c:strCache>
            </c:strRef>
          </c:tx>
          <c:spPr>
            <a:ln w="1270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'Mensual Noviembre'!$I$56:$I$85</c:f>
              <c:strCache>
                <c:ptCount val="30"/>
                <c:pt idx="0">
                  <c:v>01
M</c:v>
                </c:pt>
                <c:pt idx="1">
                  <c:v>02
MI</c:v>
                </c:pt>
                <c:pt idx="2">
                  <c:v>03
J</c:v>
                </c:pt>
                <c:pt idx="3">
                  <c:v>04
V</c:v>
                </c:pt>
                <c:pt idx="4">
                  <c:v>05
S</c:v>
                </c:pt>
                <c:pt idx="5">
                  <c:v>06
D</c:v>
                </c:pt>
                <c:pt idx="6">
                  <c:v>07
L</c:v>
                </c:pt>
                <c:pt idx="7">
                  <c:v>08
M</c:v>
                </c:pt>
                <c:pt idx="8">
                  <c:v>09
MI</c:v>
                </c:pt>
                <c:pt idx="9">
                  <c:v>10
J</c:v>
                </c:pt>
                <c:pt idx="10">
                  <c:v>10
V</c:v>
                </c:pt>
                <c:pt idx="11">
                  <c:v>12
S</c:v>
                </c:pt>
                <c:pt idx="12">
                  <c:v>13
D</c:v>
                </c:pt>
                <c:pt idx="13">
                  <c:v>14
L</c:v>
                </c:pt>
                <c:pt idx="14">
                  <c:v>15
M</c:v>
                </c:pt>
                <c:pt idx="15">
                  <c:v>16
MI</c:v>
                </c:pt>
                <c:pt idx="16">
                  <c:v>17
J</c:v>
                </c:pt>
                <c:pt idx="17">
                  <c:v>18
V</c:v>
                </c:pt>
                <c:pt idx="18">
                  <c:v>19
S</c:v>
                </c:pt>
                <c:pt idx="19">
                  <c:v>20
D</c:v>
                </c:pt>
                <c:pt idx="20">
                  <c:v>21
L</c:v>
                </c:pt>
                <c:pt idx="21">
                  <c:v>22
M</c:v>
                </c:pt>
                <c:pt idx="22">
                  <c:v>23
MI</c:v>
                </c:pt>
                <c:pt idx="23">
                  <c:v>24
J</c:v>
                </c:pt>
                <c:pt idx="24">
                  <c:v>25
V</c:v>
                </c:pt>
                <c:pt idx="25">
                  <c:v>26
S</c:v>
                </c:pt>
                <c:pt idx="26">
                  <c:v>27
D</c:v>
                </c:pt>
                <c:pt idx="27">
                  <c:v>28
L</c:v>
                </c:pt>
                <c:pt idx="28">
                  <c:v>29
M</c:v>
                </c:pt>
                <c:pt idx="29">
                  <c:v>30
MI</c:v>
                </c:pt>
              </c:strCache>
            </c:strRef>
          </c:cat>
          <c:val>
            <c:numRef>
              <c:f>'Mensual Noviembre'!$Q$56:$Q$86</c:f>
              <c:numCache>
                <c:formatCode>General</c:formatCode>
                <c:ptCount val="31"/>
                <c:pt idx="0">
                  <c:v>2</c:v>
                </c:pt>
                <c:pt idx="1">
                  <c:v>0</c:v>
                </c:pt>
                <c:pt idx="2">
                  <c:v>2</c:v>
                </c:pt>
                <c:pt idx="3">
                  <c:v>5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0</c:v>
                </c:pt>
                <c:pt idx="10">
                  <c:v>7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4</c:v>
                </c:pt>
                <c:pt idx="15">
                  <c:v>2</c:v>
                </c:pt>
                <c:pt idx="16">
                  <c:v>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4</c:v>
                </c:pt>
                <c:pt idx="29">
                  <c:v>3</c:v>
                </c:pt>
                <c:pt idx="30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85-4917-8A48-2322900F6DAB}"/>
            </c:ext>
          </c:extLst>
        </c:ser>
        <c:ser>
          <c:idx val="2"/>
          <c:order val="2"/>
          <c:tx>
            <c:strRef>
              <c:f>'Mensual Noviembre'!$R$55</c:f>
              <c:strCache>
                <c:ptCount val="1"/>
                <c:pt idx="0">
                  <c:v>Ingresos al Refugio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'Mensual Noviembre'!$I$56:$I$85</c:f>
              <c:strCache>
                <c:ptCount val="30"/>
                <c:pt idx="0">
                  <c:v>01
M</c:v>
                </c:pt>
                <c:pt idx="1">
                  <c:v>02
MI</c:v>
                </c:pt>
                <c:pt idx="2">
                  <c:v>03
J</c:v>
                </c:pt>
                <c:pt idx="3">
                  <c:v>04
V</c:v>
                </c:pt>
                <c:pt idx="4">
                  <c:v>05
S</c:v>
                </c:pt>
                <c:pt idx="5">
                  <c:v>06
D</c:v>
                </c:pt>
                <c:pt idx="6">
                  <c:v>07
L</c:v>
                </c:pt>
                <c:pt idx="7">
                  <c:v>08
M</c:v>
                </c:pt>
                <c:pt idx="8">
                  <c:v>09
MI</c:v>
                </c:pt>
                <c:pt idx="9">
                  <c:v>10
J</c:v>
                </c:pt>
                <c:pt idx="10">
                  <c:v>10
V</c:v>
                </c:pt>
                <c:pt idx="11">
                  <c:v>12
S</c:v>
                </c:pt>
                <c:pt idx="12">
                  <c:v>13
D</c:v>
                </c:pt>
                <c:pt idx="13">
                  <c:v>14
L</c:v>
                </c:pt>
                <c:pt idx="14">
                  <c:v>15
M</c:v>
                </c:pt>
                <c:pt idx="15">
                  <c:v>16
MI</c:v>
                </c:pt>
                <c:pt idx="16">
                  <c:v>17
J</c:v>
                </c:pt>
                <c:pt idx="17">
                  <c:v>18
V</c:v>
                </c:pt>
                <c:pt idx="18">
                  <c:v>19
S</c:v>
                </c:pt>
                <c:pt idx="19">
                  <c:v>20
D</c:v>
                </c:pt>
                <c:pt idx="20">
                  <c:v>21
L</c:v>
                </c:pt>
                <c:pt idx="21">
                  <c:v>22
M</c:v>
                </c:pt>
                <c:pt idx="22">
                  <c:v>23
MI</c:v>
                </c:pt>
                <c:pt idx="23">
                  <c:v>24
J</c:v>
                </c:pt>
                <c:pt idx="24">
                  <c:v>25
V</c:v>
                </c:pt>
                <c:pt idx="25">
                  <c:v>26
S</c:v>
                </c:pt>
                <c:pt idx="26">
                  <c:v>27
D</c:v>
                </c:pt>
                <c:pt idx="27">
                  <c:v>28
L</c:v>
                </c:pt>
                <c:pt idx="28">
                  <c:v>29
M</c:v>
                </c:pt>
                <c:pt idx="29">
                  <c:v>30
MI</c:v>
                </c:pt>
              </c:strCache>
            </c:strRef>
          </c:cat>
          <c:val>
            <c:numRef>
              <c:f>'Mensual Noviembre'!$R$56:$R$86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85-4917-8A48-2322900F6DA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82407808"/>
        <c:axId val="999281136"/>
      </c:lineChart>
      <c:catAx>
        <c:axId val="108240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999281136"/>
        <c:crosses val="autoZero"/>
        <c:auto val="1"/>
        <c:lblAlgn val="ctr"/>
        <c:lblOffset val="100"/>
        <c:noMultiLvlLbl val="0"/>
      </c:catAx>
      <c:valAx>
        <c:axId val="99928113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r>
                  <a:rPr lang="es-MX">
                    <a:latin typeface="Adelle Sans Light" panose="02000503000000020004" pitchFamily="50" charset="0"/>
                  </a:rPr>
                  <a:t>Atenciones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delle Sans Light" panose="02000503000000020004" pitchFamily="50" charset="0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crossAx val="108240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35428012805861"/>
          <c:y val="0.12274943218959447"/>
          <c:w val="0.8456957404386598"/>
          <c:h val="0.78377858514187537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3C355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'Mensual Noviembre'!$V$58:$V$62</c:f>
              <c:strCache>
                <c:ptCount val="5"/>
                <c:pt idx="0">
                  <c:v>Refugio</c:v>
                </c:pt>
                <c:pt idx="1">
                  <c:v>Telmujer</c:v>
                </c:pt>
                <c:pt idx="2">
                  <c:v>UAMs</c:v>
                </c:pt>
                <c:pt idx="3">
                  <c:v>Centro de Empoderamiento</c:v>
                </c:pt>
                <c:pt idx="4">
                  <c:v>Centro Integral</c:v>
                </c:pt>
              </c:strCache>
            </c:strRef>
          </c:cat>
          <c:val>
            <c:numRef>
              <c:f>'Mensual Noviembre'!$W$58:$W$62</c:f>
              <c:numCache>
                <c:formatCode>0</c:formatCode>
                <c:ptCount val="5"/>
                <c:pt idx="0">
                  <c:v>131</c:v>
                </c:pt>
                <c:pt idx="1">
                  <c:v>3194</c:v>
                </c:pt>
                <c:pt idx="2">
                  <c:v>1589</c:v>
                </c:pt>
                <c:pt idx="3">
                  <c:v>123</c:v>
                </c:pt>
                <c:pt idx="4">
                  <c:v>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29-46D0-B1EB-BE0A8A7C2C9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60"/>
        <c:axId val="1081204976"/>
        <c:axId val="1119565616"/>
      </c:barChart>
      <c:catAx>
        <c:axId val="108120497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1119565616"/>
        <c:crosses val="autoZero"/>
        <c:auto val="1"/>
        <c:lblAlgn val="ctr"/>
        <c:lblOffset val="100"/>
        <c:noMultiLvlLbl val="0"/>
      </c:catAx>
      <c:valAx>
        <c:axId val="111956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81204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Atenciones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Hoja4!$B$1</c:f>
              <c:strCache>
                <c:ptCount val="1"/>
                <c:pt idx="0">
                  <c:v>Atención a mujeres en Centro Integral</c:v>
                </c:pt>
              </c:strCache>
            </c:strRef>
          </c:tx>
          <c:spPr>
            <a:solidFill>
              <a:srgbClr val="EBE5E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Hoja4!$A$2:$A$8</c:f>
              <c:strCache>
                <c:ptCount val="7"/>
                <c:pt idx="0">
                  <c:v>Domingo</c:v>
                </c:pt>
                <c:pt idx="1">
                  <c:v>Sábado</c:v>
                </c:pt>
                <c:pt idx="2">
                  <c:v>Viernes</c:v>
                </c:pt>
                <c:pt idx="3">
                  <c:v>Jueves</c:v>
                </c:pt>
                <c:pt idx="4">
                  <c:v>Miércoles</c:v>
                </c:pt>
                <c:pt idx="5">
                  <c:v>Martes</c:v>
                </c:pt>
                <c:pt idx="6">
                  <c:v>Lunes</c:v>
                </c:pt>
              </c:strCache>
            </c:strRef>
          </c:cat>
          <c:val>
            <c:numRef>
              <c:f>Hoja4!$B$2:$B$8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74</c:v>
                </c:pt>
                <c:pt idx="3">
                  <c:v>145</c:v>
                </c:pt>
                <c:pt idx="4">
                  <c:v>136</c:v>
                </c:pt>
                <c:pt idx="5">
                  <c:v>158</c:v>
                </c:pt>
                <c:pt idx="6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D0-434D-A7E3-011452CD45D3}"/>
            </c:ext>
          </c:extLst>
        </c:ser>
        <c:ser>
          <c:idx val="1"/>
          <c:order val="1"/>
          <c:tx>
            <c:strRef>
              <c:f>Hoja4!$C$1</c:f>
              <c:strCache>
                <c:ptCount val="1"/>
                <c:pt idx="0">
                  <c:v>Atención a NNyA en Centro de Empoderamiento</c:v>
                </c:pt>
              </c:strCache>
            </c:strRef>
          </c:tx>
          <c:spPr>
            <a:solidFill>
              <a:srgbClr val="3C3551"/>
            </a:solidFill>
            <a:ln>
              <a:noFill/>
            </a:ln>
            <a:effectLst/>
          </c:spPr>
          <c:invertIfNegative val="0"/>
          <c:dLbls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Adelle Sans Light" panose="02000503000000020004" pitchFamily="50" charset="0"/>
                      <a:ea typeface="+mn-ea"/>
                      <a:cs typeface="+mn-cs"/>
                    </a:defRPr>
                  </a:pPr>
                  <a:endParaRPr lang="es-MX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D8D0-434D-A7E3-011452CD45D3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Adelle Sans Light" panose="02000503000000020004" pitchFamily="50" charset="0"/>
                      <a:ea typeface="+mn-ea"/>
                      <a:cs typeface="+mn-cs"/>
                    </a:defRPr>
                  </a:pPr>
                  <a:endParaRPr lang="es-MX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D8D0-434D-A7E3-011452CD45D3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Adelle Sans Light" panose="02000503000000020004" pitchFamily="50" charset="0"/>
                      <a:ea typeface="+mn-ea"/>
                      <a:cs typeface="+mn-cs"/>
                    </a:defRPr>
                  </a:pPr>
                  <a:endParaRPr lang="es-MX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D8D0-434D-A7E3-011452CD45D3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Adelle Sans Light" panose="02000503000000020004" pitchFamily="50" charset="0"/>
                      <a:ea typeface="+mn-ea"/>
                      <a:cs typeface="+mn-cs"/>
                    </a:defRPr>
                  </a:pPr>
                  <a:endParaRPr lang="es-MX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D8D0-434D-A7E3-011452CD45D3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Adelle Sans Light" panose="02000503000000020004" pitchFamily="50" charset="0"/>
                      <a:ea typeface="+mn-ea"/>
                      <a:cs typeface="+mn-cs"/>
                    </a:defRPr>
                  </a:pPr>
                  <a:endParaRPr lang="es-MX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D8D0-434D-A7E3-011452CD45D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Hoja4!$A$2:$A$8</c:f>
              <c:strCache>
                <c:ptCount val="7"/>
                <c:pt idx="0">
                  <c:v>Domingo</c:v>
                </c:pt>
                <c:pt idx="1">
                  <c:v>Sábado</c:v>
                </c:pt>
                <c:pt idx="2">
                  <c:v>Viernes</c:v>
                </c:pt>
                <c:pt idx="3">
                  <c:v>Jueves</c:v>
                </c:pt>
                <c:pt idx="4">
                  <c:v>Miércoles</c:v>
                </c:pt>
                <c:pt idx="5">
                  <c:v>Martes</c:v>
                </c:pt>
                <c:pt idx="6">
                  <c:v>Lunes</c:v>
                </c:pt>
              </c:strCache>
            </c:strRef>
          </c:cat>
          <c:val>
            <c:numRef>
              <c:f>Hoja4!$C$2:$C$8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27</c:v>
                </c:pt>
                <c:pt idx="3">
                  <c:v>26</c:v>
                </c:pt>
                <c:pt idx="4">
                  <c:v>27</c:v>
                </c:pt>
                <c:pt idx="5">
                  <c:v>30</c:v>
                </c:pt>
                <c:pt idx="6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D0-434D-A7E3-011452CD45D3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65"/>
        <c:overlap val="100"/>
        <c:axId val="1122348608"/>
        <c:axId val="1119566448"/>
      </c:barChart>
      <c:catAx>
        <c:axId val="11223486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1119566448"/>
        <c:crosses val="autoZero"/>
        <c:auto val="1"/>
        <c:lblAlgn val="ctr"/>
        <c:lblOffset val="100"/>
        <c:noMultiLvlLbl val="0"/>
      </c:catAx>
      <c:valAx>
        <c:axId val="111956644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122348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r>
              <a:rPr lang="es-MX">
                <a:latin typeface="Adelle Sans Light" panose="02000503000000020004" pitchFamily="50" charset="0"/>
              </a:rPr>
              <a:t>Servicios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Hoja4!$F$1</c:f>
              <c:strCache>
                <c:ptCount val="1"/>
                <c:pt idx="0">
                  <c:v>Asesorías Telmujer</c:v>
                </c:pt>
              </c:strCache>
            </c:strRef>
          </c:tx>
          <c:spPr>
            <a:solidFill>
              <a:srgbClr val="EBE5E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Hoja4!$A$2:$A$8</c:f>
              <c:strCache>
                <c:ptCount val="7"/>
                <c:pt idx="0">
                  <c:v>Domingo</c:v>
                </c:pt>
                <c:pt idx="1">
                  <c:v>Sábado</c:v>
                </c:pt>
                <c:pt idx="2">
                  <c:v>Viernes</c:v>
                </c:pt>
                <c:pt idx="3">
                  <c:v>Jueves</c:v>
                </c:pt>
                <c:pt idx="4">
                  <c:v>Miércoles</c:v>
                </c:pt>
                <c:pt idx="5">
                  <c:v>Martes</c:v>
                </c:pt>
                <c:pt idx="6">
                  <c:v>Lunes</c:v>
                </c:pt>
              </c:strCache>
            </c:strRef>
          </c:cat>
          <c:val>
            <c:numRef>
              <c:f>Hoja4!$F$2:$F$8</c:f>
              <c:numCache>
                <c:formatCode>General</c:formatCode>
                <c:ptCount val="7"/>
                <c:pt idx="0">
                  <c:v>201</c:v>
                </c:pt>
                <c:pt idx="1">
                  <c:v>152</c:v>
                </c:pt>
                <c:pt idx="2">
                  <c:v>131</c:v>
                </c:pt>
                <c:pt idx="3">
                  <c:v>130</c:v>
                </c:pt>
                <c:pt idx="4">
                  <c:v>165</c:v>
                </c:pt>
                <c:pt idx="5">
                  <c:v>152</c:v>
                </c:pt>
                <c:pt idx="6">
                  <c:v>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C7-4996-86C6-BA2CBAFDE9EA}"/>
            </c:ext>
          </c:extLst>
        </c:ser>
        <c:ser>
          <c:idx val="1"/>
          <c:order val="1"/>
          <c:tx>
            <c:strRef>
              <c:f>Hoja4!$G$1</c:f>
              <c:strCache>
                <c:ptCount val="1"/>
                <c:pt idx="0">
                  <c:v>Incidentes de conocimiento Telmujer</c:v>
                </c:pt>
              </c:strCache>
            </c:strRef>
          </c:tx>
          <c:spPr>
            <a:solidFill>
              <a:srgbClr val="3C355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Hoja4!$A$2:$A$8</c:f>
              <c:strCache>
                <c:ptCount val="7"/>
                <c:pt idx="0">
                  <c:v>Domingo</c:v>
                </c:pt>
                <c:pt idx="1">
                  <c:v>Sábado</c:v>
                </c:pt>
                <c:pt idx="2">
                  <c:v>Viernes</c:v>
                </c:pt>
                <c:pt idx="3">
                  <c:v>Jueves</c:v>
                </c:pt>
                <c:pt idx="4">
                  <c:v>Miércoles</c:v>
                </c:pt>
                <c:pt idx="5">
                  <c:v>Martes</c:v>
                </c:pt>
                <c:pt idx="6">
                  <c:v>Lunes</c:v>
                </c:pt>
              </c:strCache>
            </c:strRef>
          </c:cat>
          <c:val>
            <c:numRef>
              <c:f>Hoja4!$G$2:$G$8</c:f>
              <c:numCache>
                <c:formatCode>General</c:formatCode>
                <c:ptCount val="7"/>
                <c:pt idx="0">
                  <c:v>420</c:v>
                </c:pt>
                <c:pt idx="1">
                  <c:v>290</c:v>
                </c:pt>
                <c:pt idx="2">
                  <c:v>253</c:v>
                </c:pt>
                <c:pt idx="3">
                  <c:v>230</c:v>
                </c:pt>
                <c:pt idx="4">
                  <c:v>275</c:v>
                </c:pt>
                <c:pt idx="5">
                  <c:v>296</c:v>
                </c:pt>
                <c:pt idx="6">
                  <c:v>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C7-4996-86C6-BA2CBAFDE9EA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65"/>
        <c:overlap val="100"/>
        <c:axId val="1152244240"/>
        <c:axId val="1157287248"/>
      </c:barChart>
      <c:catAx>
        <c:axId val="11522442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1157287248"/>
        <c:crosses val="autoZero"/>
        <c:auto val="1"/>
        <c:lblAlgn val="ctr"/>
        <c:lblOffset val="100"/>
        <c:noMultiLvlLbl val="0"/>
      </c:catAx>
      <c:valAx>
        <c:axId val="115728724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152244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Atenciones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0.15940679825587625"/>
          <c:y val="0.24339841222582786"/>
          <c:w val="0.8234244183567675"/>
          <c:h val="0.62910644873166022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Hoja4!$H$1</c:f>
              <c:strCache>
                <c:ptCount val="1"/>
                <c:pt idx="0">
                  <c:v>Atenciones psicológicas y jurídicas Refugio</c:v>
                </c:pt>
              </c:strCache>
            </c:strRef>
          </c:tx>
          <c:spPr>
            <a:solidFill>
              <a:srgbClr val="EBE5E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Hoja4!$A$2:$A$8</c:f>
              <c:strCache>
                <c:ptCount val="7"/>
                <c:pt idx="0">
                  <c:v>Domingo</c:v>
                </c:pt>
                <c:pt idx="1">
                  <c:v>Sábado</c:v>
                </c:pt>
                <c:pt idx="2">
                  <c:v>Viernes</c:v>
                </c:pt>
                <c:pt idx="3">
                  <c:v>Jueves</c:v>
                </c:pt>
                <c:pt idx="4">
                  <c:v>Miércoles</c:v>
                </c:pt>
                <c:pt idx="5">
                  <c:v>Martes</c:v>
                </c:pt>
                <c:pt idx="6">
                  <c:v>Lunes</c:v>
                </c:pt>
              </c:strCache>
            </c:strRef>
          </c:cat>
          <c:val>
            <c:numRef>
              <c:f>Hoja4!$H$2:$H$8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11</c:v>
                </c:pt>
                <c:pt idx="3">
                  <c:v>18</c:v>
                </c:pt>
                <c:pt idx="4">
                  <c:v>19</c:v>
                </c:pt>
                <c:pt idx="5">
                  <c:v>24</c:v>
                </c:pt>
                <c:pt idx="6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5E-4726-AE92-CF3115E004A8}"/>
            </c:ext>
          </c:extLst>
        </c:ser>
        <c:ser>
          <c:idx val="1"/>
          <c:order val="1"/>
          <c:tx>
            <c:strRef>
              <c:f>Hoja4!$I$1</c:f>
              <c:strCache>
                <c:ptCount val="1"/>
                <c:pt idx="0">
                  <c:v>Atención psicológica de primera vez y subsecuente a NNyA en Refugio</c:v>
                </c:pt>
              </c:strCache>
            </c:strRef>
          </c:tx>
          <c:spPr>
            <a:solidFill>
              <a:srgbClr val="3C3551"/>
            </a:solidFill>
            <a:ln>
              <a:noFill/>
            </a:ln>
            <a:effectLst/>
          </c:spPr>
          <c:invertIfNegative val="0"/>
          <c:dLbls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Adelle Sans Light" panose="02000503000000020004" pitchFamily="50" charset="0"/>
                      <a:ea typeface="+mn-ea"/>
                      <a:cs typeface="+mn-cs"/>
                    </a:defRPr>
                  </a:pPr>
                  <a:endParaRPr lang="es-MX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2F5E-4726-AE92-CF3115E004A8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Adelle Sans Light" panose="02000503000000020004" pitchFamily="50" charset="0"/>
                      <a:ea typeface="+mn-ea"/>
                      <a:cs typeface="+mn-cs"/>
                    </a:defRPr>
                  </a:pPr>
                  <a:endParaRPr lang="es-MX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2F5E-4726-AE92-CF3115E004A8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Adelle Sans Light" panose="02000503000000020004" pitchFamily="50" charset="0"/>
                      <a:ea typeface="+mn-ea"/>
                      <a:cs typeface="+mn-cs"/>
                    </a:defRPr>
                  </a:pPr>
                  <a:endParaRPr lang="es-MX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2F5E-4726-AE92-CF3115E004A8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Adelle Sans Light" panose="02000503000000020004" pitchFamily="50" charset="0"/>
                      <a:ea typeface="+mn-ea"/>
                      <a:cs typeface="+mn-cs"/>
                    </a:defRPr>
                  </a:pPr>
                  <a:endParaRPr lang="es-MX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2F5E-4726-AE92-CF3115E004A8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Adelle Sans Light" panose="02000503000000020004" pitchFamily="50" charset="0"/>
                      <a:ea typeface="+mn-ea"/>
                      <a:cs typeface="+mn-cs"/>
                    </a:defRPr>
                  </a:pPr>
                  <a:endParaRPr lang="es-MX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2F5E-4726-AE92-CF3115E004A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Hoja4!$A$2:$A$8</c:f>
              <c:strCache>
                <c:ptCount val="7"/>
                <c:pt idx="0">
                  <c:v>Domingo</c:v>
                </c:pt>
                <c:pt idx="1">
                  <c:v>Sábado</c:v>
                </c:pt>
                <c:pt idx="2">
                  <c:v>Viernes</c:v>
                </c:pt>
                <c:pt idx="3">
                  <c:v>Jueves</c:v>
                </c:pt>
                <c:pt idx="4">
                  <c:v>Miércoles</c:v>
                </c:pt>
                <c:pt idx="5">
                  <c:v>Martes</c:v>
                </c:pt>
                <c:pt idx="6">
                  <c:v>Lunes</c:v>
                </c:pt>
              </c:strCache>
            </c:strRef>
          </c:cat>
          <c:val>
            <c:numRef>
              <c:f>Hoja4!$I$2:$I$8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12</c:v>
                </c:pt>
                <c:pt idx="3">
                  <c:v>7</c:v>
                </c:pt>
                <c:pt idx="4">
                  <c:v>8</c:v>
                </c:pt>
                <c:pt idx="5">
                  <c:v>13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5E-4726-AE92-CF3115E004A8}"/>
            </c:ext>
          </c:extLst>
        </c:ser>
        <c:ser>
          <c:idx val="2"/>
          <c:order val="2"/>
          <c:tx>
            <c:strRef>
              <c:f>Hoja4!$J$1</c:f>
              <c:strCache>
                <c:ptCount val="1"/>
                <c:pt idx="0">
                  <c:v>Ingresos al Refugio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Hoja4!$A$2:$A$8</c:f>
              <c:strCache>
                <c:ptCount val="7"/>
                <c:pt idx="0">
                  <c:v>Domingo</c:v>
                </c:pt>
                <c:pt idx="1">
                  <c:v>Sábado</c:v>
                </c:pt>
                <c:pt idx="2">
                  <c:v>Viernes</c:v>
                </c:pt>
                <c:pt idx="3">
                  <c:v>Jueves</c:v>
                </c:pt>
                <c:pt idx="4">
                  <c:v>Miércoles</c:v>
                </c:pt>
                <c:pt idx="5">
                  <c:v>Martes</c:v>
                </c:pt>
                <c:pt idx="6">
                  <c:v>Lunes</c:v>
                </c:pt>
              </c:strCache>
            </c:strRef>
          </c:cat>
          <c:val>
            <c:numRef>
              <c:f>Hoja4!$J$2:$J$8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5E-4726-AE92-CF3115E004A8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65"/>
        <c:overlap val="100"/>
        <c:axId val="909415344"/>
        <c:axId val="1120035216"/>
      </c:barChart>
      <c:catAx>
        <c:axId val="9094153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1120035216"/>
        <c:crosses val="autoZero"/>
        <c:auto val="1"/>
        <c:lblAlgn val="ctr"/>
        <c:lblOffset val="100"/>
        <c:noMultiLvlLbl val="0"/>
      </c:catAx>
      <c:valAx>
        <c:axId val="112003521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909415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86590</xdr:colOff>
      <xdr:row>42</xdr:row>
      <xdr:rowOff>162561</xdr:rowOff>
    </xdr:from>
    <xdr:to>
      <xdr:col>3</xdr:col>
      <xdr:colOff>564572</xdr:colOff>
      <xdr:row>47</xdr:row>
      <xdr:rowOff>25112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60EEE78-21E7-4DB8-A979-490838D1BA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86593</xdr:colOff>
      <xdr:row>49</xdr:row>
      <xdr:rowOff>1</xdr:rowOff>
    </xdr:from>
    <xdr:to>
      <xdr:col>7</xdr:col>
      <xdr:colOff>155866</xdr:colOff>
      <xdr:row>54</xdr:row>
      <xdr:rowOff>834985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79C5978-AF3E-4193-83D9-8E2DD45C0D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186790</xdr:colOff>
      <xdr:row>76</xdr:row>
      <xdr:rowOff>159578</xdr:rowOff>
    </xdr:from>
    <xdr:to>
      <xdr:col>4</xdr:col>
      <xdr:colOff>69273</xdr:colOff>
      <xdr:row>83</xdr:row>
      <xdr:rowOff>138545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0BFAAD7-5EFB-4510-A576-E9503D9360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23813</xdr:colOff>
      <xdr:row>54</xdr:row>
      <xdr:rowOff>1238249</xdr:rowOff>
    </xdr:from>
    <xdr:to>
      <xdr:col>7</xdr:col>
      <xdr:colOff>357187</xdr:colOff>
      <xdr:row>67</xdr:row>
      <xdr:rowOff>23812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140428F6-FFB4-45FF-94A5-3AD98BC1BC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34635</xdr:colOff>
      <xdr:row>69</xdr:row>
      <xdr:rowOff>186714</xdr:rowOff>
    </xdr:from>
    <xdr:to>
      <xdr:col>4</xdr:col>
      <xdr:colOff>606136</xdr:colOff>
      <xdr:row>75</xdr:row>
      <xdr:rowOff>173181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68CA4413-DA79-412C-8615-038E1F0B37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30</xdr:col>
      <xdr:colOff>666749</xdr:colOff>
      <xdr:row>54</xdr:row>
      <xdr:rowOff>831274</xdr:rowOff>
    </xdr:from>
    <xdr:to>
      <xdr:col>34</xdr:col>
      <xdr:colOff>666603</xdr:colOff>
      <xdr:row>72</xdr:row>
      <xdr:rowOff>166688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626387FB-9D5B-4B87-92F4-0A3D0D3ADF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51953</xdr:colOff>
      <xdr:row>92</xdr:row>
      <xdr:rowOff>51955</xdr:rowOff>
    </xdr:from>
    <xdr:to>
      <xdr:col>18</xdr:col>
      <xdr:colOff>502228</xdr:colOff>
      <xdr:row>111</xdr:row>
      <xdr:rowOff>69273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51C569DE-1E7D-4689-B648-3412A38FCE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85</xdr:row>
      <xdr:rowOff>0</xdr:rowOff>
    </xdr:from>
    <xdr:to>
      <xdr:col>7</xdr:col>
      <xdr:colOff>640773</xdr:colOff>
      <xdr:row>92</xdr:row>
      <xdr:rowOff>121227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2F2295F0-1314-4F8C-B179-BA99F1631E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270902</xdr:colOff>
      <xdr:row>113</xdr:row>
      <xdr:rowOff>58438</xdr:rowOff>
    </xdr:from>
    <xdr:to>
      <xdr:col>4</xdr:col>
      <xdr:colOff>571499</xdr:colOff>
      <xdr:row>121</xdr:row>
      <xdr:rowOff>138545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E7F67D48-A470-4A0C-B9F6-3EB1C6B846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94</xdr:row>
      <xdr:rowOff>51955</xdr:rowOff>
    </xdr:from>
    <xdr:to>
      <xdr:col>7</xdr:col>
      <xdr:colOff>554182</xdr:colOff>
      <xdr:row>112</xdr:row>
      <xdr:rowOff>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F5E74933-3E99-449B-8289-8B39CE3780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24</xdr:col>
      <xdr:colOff>121227</xdr:colOff>
      <xdr:row>54</xdr:row>
      <xdr:rowOff>415636</xdr:rowOff>
    </xdr:from>
    <xdr:to>
      <xdr:col>29</xdr:col>
      <xdr:colOff>809624</xdr:colOff>
      <xdr:row>69</xdr:row>
      <xdr:rowOff>166687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FC129218-4E7E-4E9C-8F69-43A65812C0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103909</xdr:colOff>
      <xdr:row>122</xdr:row>
      <xdr:rowOff>196180</xdr:rowOff>
    </xdr:from>
    <xdr:to>
      <xdr:col>7</xdr:col>
      <xdr:colOff>364918</xdr:colOff>
      <xdr:row>130</xdr:row>
      <xdr:rowOff>157101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4529A2AB-566E-4385-9391-3C14E73036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106074</xdr:colOff>
      <xdr:row>132</xdr:row>
      <xdr:rowOff>41996</xdr:rowOff>
    </xdr:from>
    <xdr:to>
      <xdr:col>9</xdr:col>
      <xdr:colOff>10823</xdr:colOff>
      <xdr:row>148</xdr:row>
      <xdr:rowOff>203488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E2C5581B-5E27-43A1-8648-2A8BE3E59E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17</xdr:col>
      <xdr:colOff>111888</xdr:colOff>
      <xdr:row>94</xdr:row>
      <xdr:rowOff>90920</xdr:rowOff>
    </xdr:from>
    <xdr:to>
      <xdr:col>26</xdr:col>
      <xdr:colOff>487073</xdr:colOff>
      <xdr:row>110</xdr:row>
      <xdr:rowOff>67107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4D8E0ECA-CEF5-4606-9C8C-95C4D3AC33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1100573</xdr:colOff>
      <xdr:row>12</xdr:row>
      <xdr:rowOff>32904</xdr:rowOff>
    </xdr:from>
    <xdr:to>
      <xdr:col>1</xdr:col>
      <xdr:colOff>2130136</xdr:colOff>
      <xdr:row>22</xdr:row>
      <xdr:rowOff>103909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A7C2AFB-556D-4BEC-9B2E-D04661CDE4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1437409</xdr:colOff>
      <xdr:row>24</xdr:row>
      <xdr:rowOff>151100</xdr:rowOff>
    </xdr:from>
    <xdr:to>
      <xdr:col>5</xdr:col>
      <xdr:colOff>138545</xdr:colOff>
      <xdr:row>37</xdr:row>
      <xdr:rowOff>17317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3E1DB67-ABDA-419A-A0DF-CA92DD61D3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2385210</xdr:colOff>
      <xdr:row>11</xdr:row>
      <xdr:rowOff>158215</xdr:rowOff>
    </xdr:from>
    <xdr:to>
      <xdr:col>6</xdr:col>
      <xdr:colOff>1610591</xdr:colOff>
      <xdr:row>24</xdr:row>
      <xdr:rowOff>86591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7A77C6D-D931-42EA-8E08-06AC803882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95"/>
  <sheetViews>
    <sheetView zoomScale="70" zoomScaleNormal="70" workbookViewId="0">
      <pane xSplit="2" ySplit="1" topLeftCell="G2" activePane="bottomRight" state="frozen"/>
      <selection activeCell="G46" sqref="G46"/>
      <selection pane="topRight" activeCell="G46" sqref="G46"/>
      <selection pane="bottomLeft" activeCell="G46" sqref="G46"/>
      <selection pane="bottomRight" activeCell="K41" sqref="K41"/>
    </sheetView>
  </sheetViews>
  <sheetFormatPr baseColWidth="10" defaultColWidth="14.42578125" defaultRowHeight="15" customHeight="1" x14ac:dyDescent="0.25"/>
  <cols>
    <col min="1" max="1" width="10.140625" customWidth="1"/>
    <col min="2" max="2" width="11.5703125" bestFit="1" customWidth="1"/>
    <col min="3" max="24" width="10.7109375" customWidth="1"/>
  </cols>
  <sheetData>
    <row r="1" spans="1:26" ht="127.5" x14ac:dyDescent="0.25">
      <c r="A1" s="13" t="s">
        <v>0</v>
      </c>
      <c r="B1" s="14" t="s">
        <v>1</v>
      </c>
      <c r="C1" s="3" t="s">
        <v>4</v>
      </c>
      <c r="D1" s="4" t="s">
        <v>5</v>
      </c>
      <c r="E1" s="4" t="s">
        <v>6</v>
      </c>
      <c r="F1" s="4" t="s">
        <v>26</v>
      </c>
      <c r="G1" s="3" t="s">
        <v>8</v>
      </c>
      <c r="H1" s="4" t="s">
        <v>9</v>
      </c>
      <c r="I1" s="4" t="s">
        <v>11</v>
      </c>
      <c r="J1" s="37" t="s">
        <v>24</v>
      </c>
      <c r="K1" s="10" t="s">
        <v>15</v>
      </c>
      <c r="L1" s="11" t="s">
        <v>14</v>
      </c>
      <c r="M1" s="37" t="s">
        <v>25</v>
      </c>
      <c r="N1" s="3" t="s">
        <v>7</v>
      </c>
      <c r="O1" s="3" t="s">
        <v>13</v>
      </c>
      <c r="P1" s="3" t="s">
        <v>16</v>
      </c>
      <c r="Q1" s="4" t="s">
        <v>17</v>
      </c>
      <c r="R1" s="4" t="s">
        <v>18</v>
      </c>
      <c r="S1" s="4" t="s">
        <v>19</v>
      </c>
      <c r="T1" s="3" t="s">
        <v>20</v>
      </c>
      <c r="U1" s="4" t="s">
        <v>21</v>
      </c>
      <c r="V1" s="4" t="s">
        <v>27</v>
      </c>
      <c r="W1" s="11" t="s">
        <v>22</v>
      </c>
      <c r="X1" s="11" t="s">
        <v>10</v>
      </c>
      <c r="Y1" s="11" t="s">
        <v>23</v>
      </c>
      <c r="Z1" s="72" t="s">
        <v>3</v>
      </c>
    </row>
    <row r="2" spans="1:26" ht="30" x14ac:dyDescent="0.25">
      <c r="A2" s="39">
        <v>39</v>
      </c>
      <c r="B2" s="73" t="s">
        <v>55</v>
      </c>
      <c r="C2" s="39">
        <v>2</v>
      </c>
      <c r="D2" s="39">
        <v>0</v>
      </c>
      <c r="E2" s="39">
        <v>8</v>
      </c>
      <c r="F2" s="39">
        <v>4</v>
      </c>
      <c r="G2" s="39">
        <v>0</v>
      </c>
      <c r="H2" s="39">
        <v>1</v>
      </c>
      <c r="I2" s="39">
        <v>4</v>
      </c>
      <c r="J2">
        <f>SUM(C2:I2)</f>
        <v>19</v>
      </c>
      <c r="K2" s="39">
        <v>0</v>
      </c>
      <c r="L2" s="39">
        <v>1</v>
      </c>
      <c r="M2">
        <f>SUM(K2:L2)</f>
        <v>1</v>
      </c>
      <c r="N2" s="39">
        <v>18</v>
      </c>
      <c r="O2" s="39">
        <v>75</v>
      </c>
      <c r="P2" s="39">
        <v>0</v>
      </c>
      <c r="Q2" s="39">
        <v>0</v>
      </c>
      <c r="R2" s="39">
        <v>0</v>
      </c>
      <c r="S2" s="39">
        <v>0</v>
      </c>
      <c r="T2" s="39">
        <v>0</v>
      </c>
      <c r="U2" s="39">
        <v>0</v>
      </c>
      <c r="V2" s="39">
        <v>0</v>
      </c>
      <c r="W2" s="39">
        <v>3</v>
      </c>
      <c r="X2" s="39">
        <v>2</v>
      </c>
      <c r="Y2" s="39">
        <v>0</v>
      </c>
      <c r="Z2" s="39">
        <f>+J2+SUM(M2:Y2)</f>
        <v>118</v>
      </c>
    </row>
    <row r="3" spans="1:26" ht="30" x14ac:dyDescent="0.25">
      <c r="A3" s="39">
        <v>39</v>
      </c>
      <c r="B3" s="73" t="s">
        <v>56</v>
      </c>
      <c r="C3" s="39">
        <v>0</v>
      </c>
      <c r="D3" s="39">
        <v>0</v>
      </c>
      <c r="E3" s="39">
        <v>0</v>
      </c>
      <c r="F3" s="39">
        <v>0</v>
      </c>
      <c r="G3" s="39">
        <v>0</v>
      </c>
      <c r="H3" s="39">
        <v>0</v>
      </c>
      <c r="I3" s="39">
        <v>0</v>
      </c>
      <c r="J3">
        <f t="shared" ref="J3:J31" si="0">SUM(C3:I3)</f>
        <v>0</v>
      </c>
      <c r="K3" s="39">
        <v>0</v>
      </c>
      <c r="L3" s="39">
        <v>0</v>
      </c>
      <c r="M3">
        <f t="shared" ref="M3:M31" si="1">SUM(K3:L3)</f>
        <v>0</v>
      </c>
      <c r="N3" s="39">
        <v>17</v>
      </c>
      <c r="O3" s="39">
        <v>80</v>
      </c>
      <c r="P3" s="39">
        <v>0</v>
      </c>
      <c r="Q3" s="39">
        <v>0</v>
      </c>
      <c r="R3" s="39">
        <v>0</v>
      </c>
      <c r="S3" s="39">
        <v>0</v>
      </c>
      <c r="T3" s="39">
        <v>0</v>
      </c>
      <c r="U3" s="39">
        <v>0</v>
      </c>
      <c r="V3" s="39">
        <v>0</v>
      </c>
      <c r="W3" s="39">
        <v>0</v>
      </c>
      <c r="X3" s="39">
        <v>0</v>
      </c>
      <c r="Y3" s="39">
        <v>0</v>
      </c>
      <c r="Z3" s="39">
        <f t="shared" ref="Z3:Z32" si="2">+J3+SUM(M3:Y3)</f>
        <v>97</v>
      </c>
    </row>
    <row r="4" spans="1:26" ht="30" x14ac:dyDescent="0.25">
      <c r="A4" s="39">
        <v>40</v>
      </c>
      <c r="B4" s="73" t="s">
        <v>112</v>
      </c>
      <c r="C4" s="39">
        <v>5</v>
      </c>
      <c r="D4" s="39">
        <v>0</v>
      </c>
      <c r="E4" s="39">
        <v>15</v>
      </c>
      <c r="F4" s="39">
        <v>16</v>
      </c>
      <c r="G4" s="39">
        <v>5</v>
      </c>
      <c r="H4" s="39">
        <v>0</v>
      </c>
      <c r="I4" s="39">
        <v>7</v>
      </c>
      <c r="J4">
        <f t="shared" si="0"/>
        <v>48</v>
      </c>
      <c r="K4" s="39">
        <v>1</v>
      </c>
      <c r="L4" s="39">
        <v>9</v>
      </c>
      <c r="M4">
        <f t="shared" si="1"/>
        <v>10</v>
      </c>
      <c r="N4" s="39">
        <v>19</v>
      </c>
      <c r="O4" s="39">
        <v>104</v>
      </c>
      <c r="P4" s="39">
        <v>18</v>
      </c>
      <c r="Q4" s="39">
        <v>0</v>
      </c>
      <c r="R4" s="39">
        <v>19</v>
      </c>
      <c r="S4" s="39">
        <v>32</v>
      </c>
      <c r="T4" s="39">
        <v>18</v>
      </c>
      <c r="U4" s="39">
        <v>2</v>
      </c>
      <c r="V4" s="39">
        <v>49</v>
      </c>
      <c r="W4" s="39">
        <v>6</v>
      </c>
      <c r="X4" s="39">
        <v>2</v>
      </c>
      <c r="Y4" s="39">
        <v>0</v>
      </c>
      <c r="Z4" s="39">
        <f t="shared" si="2"/>
        <v>327</v>
      </c>
    </row>
    <row r="5" spans="1:26" ht="30" x14ac:dyDescent="0.25">
      <c r="A5" s="39">
        <v>40</v>
      </c>
      <c r="B5" s="73" t="s">
        <v>113</v>
      </c>
      <c r="C5" s="39">
        <v>3</v>
      </c>
      <c r="D5" s="39">
        <v>0</v>
      </c>
      <c r="E5" s="39">
        <v>16</v>
      </c>
      <c r="F5" s="39">
        <v>3</v>
      </c>
      <c r="G5" s="39">
        <v>3</v>
      </c>
      <c r="H5" s="39">
        <v>0</v>
      </c>
      <c r="I5" s="39">
        <v>8</v>
      </c>
      <c r="J5">
        <f t="shared" si="0"/>
        <v>33</v>
      </c>
      <c r="K5" s="39">
        <v>0</v>
      </c>
      <c r="L5" s="39">
        <v>6</v>
      </c>
      <c r="M5">
        <f t="shared" si="1"/>
        <v>6</v>
      </c>
      <c r="N5" s="39">
        <v>22</v>
      </c>
      <c r="O5" s="39">
        <v>83</v>
      </c>
      <c r="P5" s="39">
        <v>10</v>
      </c>
      <c r="Q5" s="39">
        <v>0</v>
      </c>
      <c r="R5" s="39">
        <v>22</v>
      </c>
      <c r="S5" s="39">
        <v>28</v>
      </c>
      <c r="T5" s="39">
        <v>12</v>
      </c>
      <c r="U5" s="39">
        <v>1</v>
      </c>
      <c r="V5" s="39">
        <v>31</v>
      </c>
      <c r="W5" s="39">
        <v>4</v>
      </c>
      <c r="X5" s="39">
        <v>5</v>
      </c>
      <c r="Y5" s="39">
        <v>0</v>
      </c>
      <c r="Z5" s="39">
        <f t="shared" si="2"/>
        <v>257</v>
      </c>
    </row>
    <row r="6" spans="1:26" ht="30" x14ac:dyDescent="0.25">
      <c r="A6" s="39">
        <v>40</v>
      </c>
      <c r="B6" s="73" t="s">
        <v>114</v>
      </c>
      <c r="C6" s="39">
        <v>0</v>
      </c>
      <c r="D6" s="39">
        <v>0</v>
      </c>
      <c r="E6" s="39">
        <v>0</v>
      </c>
      <c r="F6" s="39">
        <v>0</v>
      </c>
      <c r="G6" s="39">
        <v>0</v>
      </c>
      <c r="H6" s="39">
        <v>0</v>
      </c>
      <c r="I6" s="39">
        <v>0</v>
      </c>
      <c r="J6">
        <f t="shared" si="0"/>
        <v>0</v>
      </c>
      <c r="K6" s="39">
        <v>0</v>
      </c>
      <c r="L6" s="39">
        <v>0</v>
      </c>
      <c r="M6">
        <f t="shared" si="1"/>
        <v>0</v>
      </c>
      <c r="N6" s="39">
        <v>15</v>
      </c>
      <c r="O6" s="39">
        <v>93</v>
      </c>
      <c r="P6" s="39">
        <v>0</v>
      </c>
      <c r="Q6" s="39">
        <v>0</v>
      </c>
      <c r="R6" s="39">
        <v>0</v>
      </c>
      <c r="S6" s="39">
        <v>0</v>
      </c>
      <c r="T6" s="39">
        <v>0</v>
      </c>
      <c r="U6" s="39">
        <v>0</v>
      </c>
      <c r="V6" s="39">
        <v>0</v>
      </c>
      <c r="W6" s="39">
        <v>0</v>
      </c>
      <c r="X6" s="39">
        <v>0</v>
      </c>
      <c r="Y6" s="39">
        <v>0</v>
      </c>
      <c r="Z6" s="39">
        <f t="shared" si="2"/>
        <v>108</v>
      </c>
    </row>
    <row r="7" spans="1:26" ht="30" x14ac:dyDescent="0.25">
      <c r="A7" s="39">
        <v>40</v>
      </c>
      <c r="B7" s="73" t="s">
        <v>115</v>
      </c>
      <c r="C7" s="39">
        <v>0</v>
      </c>
      <c r="D7" s="39">
        <v>0</v>
      </c>
      <c r="E7" s="39">
        <v>0</v>
      </c>
      <c r="F7" s="39">
        <v>0</v>
      </c>
      <c r="G7" s="39">
        <v>0</v>
      </c>
      <c r="H7" s="39">
        <v>0</v>
      </c>
      <c r="I7" s="39">
        <v>0</v>
      </c>
      <c r="J7">
        <f t="shared" si="0"/>
        <v>0</v>
      </c>
      <c r="K7" s="39">
        <v>0</v>
      </c>
      <c r="L7" s="39">
        <v>0</v>
      </c>
      <c r="M7">
        <f t="shared" si="1"/>
        <v>0</v>
      </c>
      <c r="N7" s="39">
        <v>25</v>
      </c>
      <c r="O7" s="39">
        <v>152</v>
      </c>
      <c r="P7" s="39">
        <v>0</v>
      </c>
      <c r="Q7" s="39">
        <v>0</v>
      </c>
      <c r="R7" s="39">
        <v>0</v>
      </c>
      <c r="S7" s="39">
        <v>0</v>
      </c>
      <c r="T7" s="39">
        <v>0</v>
      </c>
      <c r="U7" s="39">
        <v>0</v>
      </c>
      <c r="V7" s="39">
        <v>0</v>
      </c>
      <c r="W7" s="39">
        <v>0</v>
      </c>
      <c r="X7" s="39">
        <v>0</v>
      </c>
      <c r="Y7" s="39">
        <v>0</v>
      </c>
      <c r="Z7" s="39">
        <f t="shared" si="2"/>
        <v>177</v>
      </c>
    </row>
    <row r="8" spans="1:26" ht="30" x14ac:dyDescent="0.25">
      <c r="A8" s="39">
        <v>40</v>
      </c>
      <c r="B8" s="40" t="s">
        <v>57</v>
      </c>
      <c r="C8" s="39">
        <v>4</v>
      </c>
      <c r="D8" s="39">
        <v>0</v>
      </c>
      <c r="E8" s="39">
        <v>11</v>
      </c>
      <c r="F8" s="39">
        <v>6</v>
      </c>
      <c r="G8" s="39">
        <v>5</v>
      </c>
      <c r="H8" s="39">
        <v>0</v>
      </c>
      <c r="I8" s="39">
        <v>4</v>
      </c>
      <c r="J8">
        <f t="shared" si="0"/>
        <v>30</v>
      </c>
      <c r="K8" s="39">
        <v>0</v>
      </c>
      <c r="L8" s="39">
        <v>4</v>
      </c>
      <c r="M8">
        <f t="shared" si="1"/>
        <v>4</v>
      </c>
      <c r="N8" s="39">
        <v>101</v>
      </c>
      <c r="O8" s="39">
        <v>0</v>
      </c>
      <c r="P8" s="39">
        <v>30</v>
      </c>
      <c r="Q8" s="39">
        <v>13</v>
      </c>
      <c r="R8" s="39">
        <v>1</v>
      </c>
      <c r="S8" s="39">
        <v>30</v>
      </c>
      <c r="T8" s="39">
        <v>9</v>
      </c>
      <c r="U8" s="39">
        <v>0</v>
      </c>
      <c r="V8" s="39">
        <v>22</v>
      </c>
      <c r="W8" s="39">
        <v>5</v>
      </c>
      <c r="X8" s="39">
        <v>2</v>
      </c>
      <c r="Y8" s="39">
        <v>0</v>
      </c>
      <c r="Z8" s="39">
        <f t="shared" si="2"/>
        <v>247</v>
      </c>
    </row>
    <row r="9" spans="1:26" ht="30" x14ac:dyDescent="0.25">
      <c r="A9" s="39">
        <v>40</v>
      </c>
      <c r="B9" s="40" t="s">
        <v>58</v>
      </c>
      <c r="C9" s="39">
        <v>3</v>
      </c>
      <c r="D9" s="39">
        <v>0</v>
      </c>
      <c r="E9" s="39">
        <v>15</v>
      </c>
      <c r="F9" s="39">
        <v>5</v>
      </c>
      <c r="G9" s="39">
        <v>8</v>
      </c>
      <c r="H9" s="39">
        <v>1</v>
      </c>
      <c r="I9" s="39">
        <v>4</v>
      </c>
      <c r="J9">
        <f t="shared" si="0"/>
        <v>36</v>
      </c>
      <c r="K9" s="39">
        <v>1</v>
      </c>
      <c r="L9" s="39">
        <v>4</v>
      </c>
      <c r="M9">
        <f t="shared" si="1"/>
        <v>5</v>
      </c>
      <c r="N9" s="39">
        <v>72</v>
      </c>
      <c r="O9" s="39">
        <v>0</v>
      </c>
      <c r="P9" s="39">
        <v>24</v>
      </c>
      <c r="Q9" s="39">
        <v>13</v>
      </c>
      <c r="R9" s="39">
        <v>3</v>
      </c>
      <c r="S9" s="39">
        <v>29</v>
      </c>
      <c r="T9" s="39">
        <v>14</v>
      </c>
      <c r="U9" s="39">
        <v>0</v>
      </c>
      <c r="V9" s="39">
        <v>20</v>
      </c>
      <c r="W9" s="39">
        <v>6</v>
      </c>
      <c r="X9" s="39">
        <v>3</v>
      </c>
      <c r="Y9" s="39">
        <v>0</v>
      </c>
      <c r="Z9" s="39">
        <f t="shared" si="2"/>
        <v>225</v>
      </c>
    </row>
    <row r="10" spans="1:26" ht="30" x14ac:dyDescent="0.25">
      <c r="A10" s="39">
        <v>40</v>
      </c>
      <c r="B10" s="40" t="s">
        <v>59</v>
      </c>
      <c r="C10" s="39">
        <v>3</v>
      </c>
      <c r="D10" s="39">
        <v>0</v>
      </c>
      <c r="E10" s="39">
        <v>7</v>
      </c>
      <c r="F10" s="39">
        <v>6</v>
      </c>
      <c r="G10" s="39">
        <v>7</v>
      </c>
      <c r="H10" s="39">
        <v>0</v>
      </c>
      <c r="I10" s="39">
        <v>3</v>
      </c>
      <c r="J10">
        <f t="shared" si="0"/>
        <v>26</v>
      </c>
      <c r="K10" s="39">
        <v>1</v>
      </c>
      <c r="L10" s="39">
        <v>4</v>
      </c>
      <c r="M10">
        <f t="shared" si="1"/>
        <v>5</v>
      </c>
      <c r="N10" s="39">
        <v>74</v>
      </c>
      <c r="O10" s="39">
        <v>0</v>
      </c>
      <c r="P10" s="39">
        <v>30</v>
      </c>
      <c r="Q10" s="39">
        <v>15</v>
      </c>
      <c r="R10" s="39">
        <v>0</v>
      </c>
      <c r="S10" s="39">
        <v>28</v>
      </c>
      <c r="T10" s="39">
        <v>11</v>
      </c>
      <c r="U10" s="39">
        <v>0</v>
      </c>
      <c r="V10" s="39">
        <v>27</v>
      </c>
      <c r="W10" s="39">
        <v>5</v>
      </c>
      <c r="X10" s="39">
        <v>3</v>
      </c>
      <c r="Y10" s="39">
        <v>0</v>
      </c>
      <c r="Z10" s="39">
        <f t="shared" si="2"/>
        <v>224</v>
      </c>
    </row>
    <row r="11" spans="1:26" ht="30" x14ac:dyDescent="0.25">
      <c r="A11" s="39">
        <v>41</v>
      </c>
      <c r="B11" s="73" t="s">
        <v>116</v>
      </c>
      <c r="C11" s="39">
        <v>1</v>
      </c>
      <c r="D11" s="39">
        <v>1</v>
      </c>
      <c r="E11" s="39">
        <v>11</v>
      </c>
      <c r="F11" s="39">
        <v>5</v>
      </c>
      <c r="G11" s="39">
        <v>7</v>
      </c>
      <c r="H11" s="39">
        <v>0</v>
      </c>
      <c r="I11" s="39">
        <v>4</v>
      </c>
      <c r="J11">
        <f t="shared" si="0"/>
        <v>29</v>
      </c>
      <c r="K11" s="39">
        <v>0</v>
      </c>
      <c r="L11" s="39">
        <v>9</v>
      </c>
      <c r="M11">
        <f t="shared" si="1"/>
        <v>9</v>
      </c>
      <c r="N11" s="39">
        <v>69</v>
      </c>
      <c r="O11" s="39">
        <v>0</v>
      </c>
      <c r="P11" s="39">
        <v>24</v>
      </c>
      <c r="Q11" s="39">
        <v>10</v>
      </c>
      <c r="R11" s="39">
        <v>4</v>
      </c>
      <c r="S11" s="39">
        <v>38</v>
      </c>
      <c r="T11" s="39">
        <v>14</v>
      </c>
      <c r="U11" s="39">
        <v>0</v>
      </c>
      <c r="V11" s="39">
        <v>9</v>
      </c>
      <c r="W11" s="39">
        <v>3</v>
      </c>
      <c r="X11" s="39">
        <v>0</v>
      </c>
      <c r="Y11" s="39">
        <v>0</v>
      </c>
      <c r="Z11" s="39">
        <f t="shared" si="2"/>
        <v>209</v>
      </c>
    </row>
    <row r="12" spans="1:26" ht="30" x14ac:dyDescent="0.25">
      <c r="A12" s="39">
        <v>41</v>
      </c>
      <c r="B12" s="73" t="s">
        <v>117</v>
      </c>
      <c r="C12" s="39">
        <v>5</v>
      </c>
      <c r="D12" s="39">
        <v>0</v>
      </c>
      <c r="E12" s="39">
        <v>14</v>
      </c>
      <c r="F12" s="39">
        <v>2</v>
      </c>
      <c r="G12" s="39">
        <v>4</v>
      </c>
      <c r="H12" s="39">
        <v>1</v>
      </c>
      <c r="I12" s="39">
        <v>5</v>
      </c>
      <c r="J12">
        <f t="shared" si="0"/>
        <v>31</v>
      </c>
      <c r="K12" s="39">
        <v>1</v>
      </c>
      <c r="L12" s="39">
        <v>12</v>
      </c>
      <c r="M12">
        <f t="shared" si="1"/>
        <v>13</v>
      </c>
      <c r="N12" s="39">
        <v>73</v>
      </c>
      <c r="O12" s="39">
        <v>0</v>
      </c>
      <c r="P12" s="39">
        <v>24</v>
      </c>
      <c r="Q12" s="39">
        <v>13</v>
      </c>
      <c r="R12" s="39">
        <v>1</v>
      </c>
      <c r="S12" s="39">
        <v>32</v>
      </c>
      <c r="T12" s="39">
        <v>16</v>
      </c>
      <c r="U12" s="39">
        <v>0</v>
      </c>
      <c r="V12" s="39">
        <v>14</v>
      </c>
      <c r="W12" s="39">
        <v>3</v>
      </c>
      <c r="X12" s="39">
        <v>7</v>
      </c>
      <c r="Y12" s="39">
        <v>0</v>
      </c>
      <c r="Z12" s="39">
        <f t="shared" si="2"/>
        <v>227</v>
      </c>
    </row>
    <row r="13" spans="1:26" ht="30" x14ac:dyDescent="0.25">
      <c r="A13" s="39">
        <v>41</v>
      </c>
      <c r="B13" s="73" t="s">
        <v>118</v>
      </c>
      <c r="C13" s="39">
        <v>0</v>
      </c>
      <c r="D13" s="39">
        <v>0</v>
      </c>
      <c r="E13" s="39">
        <v>0</v>
      </c>
      <c r="F13" s="39">
        <v>0</v>
      </c>
      <c r="G13" s="39">
        <v>0</v>
      </c>
      <c r="H13" s="39">
        <v>0</v>
      </c>
      <c r="I13" s="39">
        <v>0</v>
      </c>
      <c r="J13">
        <f t="shared" si="0"/>
        <v>0</v>
      </c>
      <c r="K13" s="39">
        <v>0</v>
      </c>
      <c r="L13" s="39">
        <v>0</v>
      </c>
      <c r="M13">
        <f t="shared" si="1"/>
        <v>0</v>
      </c>
      <c r="N13" s="39">
        <v>88</v>
      </c>
      <c r="O13" s="39">
        <v>0</v>
      </c>
      <c r="P13" s="39">
        <v>0</v>
      </c>
      <c r="Q13" s="39">
        <v>0</v>
      </c>
      <c r="R13" s="39">
        <v>0</v>
      </c>
      <c r="S13" s="39">
        <v>0</v>
      </c>
      <c r="T13" s="39">
        <v>0</v>
      </c>
      <c r="U13" s="39">
        <v>0</v>
      </c>
      <c r="V13" s="39">
        <v>0</v>
      </c>
      <c r="W13" s="39">
        <v>0</v>
      </c>
      <c r="X13" s="39">
        <v>0</v>
      </c>
      <c r="Y13" s="39">
        <v>0</v>
      </c>
      <c r="Z13" s="39">
        <f t="shared" si="2"/>
        <v>88</v>
      </c>
    </row>
    <row r="14" spans="1:26" ht="30" x14ac:dyDescent="0.25">
      <c r="A14" s="39">
        <v>41</v>
      </c>
      <c r="B14" s="73" t="s">
        <v>119</v>
      </c>
      <c r="C14" s="39">
        <v>0</v>
      </c>
      <c r="D14" s="39">
        <v>0</v>
      </c>
      <c r="E14" s="39">
        <v>0</v>
      </c>
      <c r="F14" s="39">
        <v>0</v>
      </c>
      <c r="G14" s="39">
        <v>0</v>
      </c>
      <c r="H14" s="39">
        <v>0</v>
      </c>
      <c r="I14" s="39">
        <v>0</v>
      </c>
      <c r="J14">
        <f t="shared" si="0"/>
        <v>0</v>
      </c>
      <c r="K14" s="39">
        <v>0</v>
      </c>
      <c r="L14" s="39">
        <v>0</v>
      </c>
      <c r="M14">
        <f t="shared" si="1"/>
        <v>0</v>
      </c>
      <c r="N14" s="39">
        <v>141</v>
      </c>
      <c r="O14" s="39">
        <v>0</v>
      </c>
      <c r="P14" s="39">
        <v>0</v>
      </c>
      <c r="Q14" s="39">
        <v>0</v>
      </c>
      <c r="R14" s="39">
        <v>0</v>
      </c>
      <c r="S14" s="39">
        <v>0</v>
      </c>
      <c r="T14" s="39">
        <v>0</v>
      </c>
      <c r="U14" s="39">
        <v>0</v>
      </c>
      <c r="V14" s="39">
        <v>0</v>
      </c>
      <c r="W14" s="39">
        <v>0</v>
      </c>
      <c r="X14" s="39">
        <v>0</v>
      </c>
      <c r="Y14" s="39">
        <v>0</v>
      </c>
      <c r="Z14" s="39">
        <f t="shared" si="2"/>
        <v>141</v>
      </c>
    </row>
    <row r="15" spans="1:26" ht="30" x14ac:dyDescent="0.25">
      <c r="A15" s="39">
        <v>41</v>
      </c>
      <c r="B15" s="40" t="s">
        <v>60</v>
      </c>
      <c r="C15" s="39">
        <v>1</v>
      </c>
      <c r="D15" s="39">
        <v>1</v>
      </c>
      <c r="E15" s="39">
        <v>10</v>
      </c>
      <c r="F15" s="39">
        <v>5</v>
      </c>
      <c r="G15" s="39">
        <v>2</v>
      </c>
      <c r="H15" s="39">
        <v>0</v>
      </c>
      <c r="I15" s="39">
        <v>12</v>
      </c>
      <c r="J15">
        <f t="shared" si="0"/>
        <v>31</v>
      </c>
      <c r="K15" s="39">
        <v>0</v>
      </c>
      <c r="L15" s="39">
        <v>3</v>
      </c>
      <c r="M15">
        <f t="shared" si="1"/>
        <v>3</v>
      </c>
      <c r="N15" s="39">
        <v>22</v>
      </c>
      <c r="O15" s="39">
        <v>91</v>
      </c>
      <c r="P15" s="39">
        <v>22</v>
      </c>
      <c r="Q15" s="39">
        <v>12</v>
      </c>
      <c r="R15" s="39">
        <v>8</v>
      </c>
      <c r="S15" s="39">
        <v>28</v>
      </c>
      <c r="T15" s="39">
        <v>10</v>
      </c>
      <c r="U15" s="39">
        <v>0</v>
      </c>
      <c r="V15" s="39">
        <v>13</v>
      </c>
      <c r="W15" s="39">
        <v>4</v>
      </c>
      <c r="X15" s="39">
        <v>2</v>
      </c>
      <c r="Y15" s="39">
        <v>0</v>
      </c>
      <c r="Z15" s="39">
        <f t="shared" si="2"/>
        <v>246</v>
      </c>
    </row>
    <row r="16" spans="1:26" ht="30" x14ac:dyDescent="0.25">
      <c r="A16" s="39">
        <v>41</v>
      </c>
      <c r="B16" s="40" t="s">
        <v>61</v>
      </c>
      <c r="C16" s="39">
        <v>2</v>
      </c>
      <c r="D16" s="39">
        <v>0</v>
      </c>
      <c r="E16" s="39">
        <v>12</v>
      </c>
      <c r="F16" s="39">
        <v>8</v>
      </c>
      <c r="G16" s="39">
        <v>5</v>
      </c>
      <c r="H16" s="39">
        <v>0</v>
      </c>
      <c r="I16" s="39">
        <v>12</v>
      </c>
      <c r="J16">
        <f t="shared" si="0"/>
        <v>39</v>
      </c>
      <c r="K16" s="39">
        <v>0</v>
      </c>
      <c r="L16" s="39">
        <v>9</v>
      </c>
      <c r="M16">
        <f t="shared" si="1"/>
        <v>9</v>
      </c>
      <c r="N16" s="39">
        <v>21</v>
      </c>
      <c r="O16" s="39">
        <v>75</v>
      </c>
      <c r="P16" s="39">
        <v>24</v>
      </c>
      <c r="Q16" s="39">
        <v>13</v>
      </c>
      <c r="R16" s="39">
        <v>2</v>
      </c>
      <c r="S16" s="39">
        <v>33</v>
      </c>
      <c r="T16" s="39">
        <v>9</v>
      </c>
      <c r="U16" s="39">
        <v>0</v>
      </c>
      <c r="V16" s="39">
        <v>13</v>
      </c>
      <c r="W16" s="39">
        <v>5</v>
      </c>
      <c r="X16" s="39">
        <v>4</v>
      </c>
      <c r="Y16" s="39">
        <v>0</v>
      </c>
      <c r="Z16" s="39">
        <f t="shared" si="2"/>
        <v>247</v>
      </c>
    </row>
    <row r="17" spans="1:26" ht="30" x14ac:dyDescent="0.25">
      <c r="A17" s="39">
        <v>41</v>
      </c>
      <c r="B17" s="40" t="s">
        <v>62</v>
      </c>
      <c r="C17" s="39">
        <v>5</v>
      </c>
      <c r="D17" s="39">
        <v>0</v>
      </c>
      <c r="E17" s="39">
        <v>9</v>
      </c>
      <c r="F17" s="39">
        <v>4</v>
      </c>
      <c r="G17" s="39">
        <v>4</v>
      </c>
      <c r="H17" s="39">
        <v>0</v>
      </c>
      <c r="I17" s="39">
        <v>9</v>
      </c>
      <c r="J17">
        <f t="shared" si="0"/>
        <v>31</v>
      </c>
      <c r="K17" s="39">
        <v>0</v>
      </c>
      <c r="L17" s="39">
        <v>7</v>
      </c>
      <c r="M17">
        <f t="shared" si="1"/>
        <v>7</v>
      </c>
      <c r="N17" s="39">
        <v>22</v>
      </c>
      <c r="O17" s="39">
        <v>69</v>
      </c>
      <c r="P17" s="39">
        <v>29</v>
      </c>
      <c r="Q17" s="39">
        <v>10</v>
      </c>
      <c r="R17" s="39">
        <v>0</v>
      </c>
      <c r="S17" s="39">
        <v>32</v>
      </c>
      <c r="T17" s="39">
        <v>10</v>
      </c>
      <c r="U17" s="39">
        <v>0</v>
      </c>
      <c r="V17" s="39">
        <v>17</v>
      </c>
      <c r="W17" s="39">
        <v>5</v>
      </c>
      <c r="X17" s="39">
        <v>2</v>
      </c>
      <c r="Y17" s="39">
        <v>0</v>
      </c>
      <c r="Z17" s="39">
        <f t="shared" si="2"/>
        <v>234</v>
      </c>
    </row>
    <row r="18" spans="1:26" ht="30" x14ac:dyDescent="0.25">
      <c r="A18" s="39">
        <v>42</v>
      </c>
      <c r="B18" s="40" t="s">
        <v>63</v>
      </c>
      <c r="C18" s="39">
        <v>2</v>
      </c>
      <c r="D18" s="39">
        <v>0</v>
      </c>
      <c r="E18" s="39">
        <v>12</v>
      </c>
      <c r="F18" s="39">
        <v>3</v>
      </c>
      <c r="G18" s="39">
        <v>1</v>
      </c>
      <c r="H18" s="39">
        <v>0</v>
      </c>
      <c r="I18" s="39">
        <v>19</v>
      </c>
      <c r="J18">
        <f t="shared" si="0"/>
        <v>37</v>
      </c>
      <c r="K18" s="39">
        <v>0</v>
      </c>
      <c r="L18" s="39">
        <v>4</v>
      </c>
      <c r="M18">
        <f t="shared" si="1"/>
        <v>4</v>
      </c>
      <c r="N18" s="39">
        <v>24</v>
      </c>
      <c r="O18" s="39">
        <v>61</v>
      </c>
      <c r="P18" s="39">
        <v>26</v>
      </c>
      <c r="Q18" s="39">
        <v>12</v>
      </c>
      <c r="R18" s="39">
        <v>1</v>
      </c>
      <c r="S18" s="39">
        <v>25</v>
      </c>
      <c r="T18" s="39">
        <v>8</v>
      </c>
      <c r="U18" s="39">
        <v>0</v>
      </c>
      <c r="V18" s="39">
        <v>20</v>
      </c>
      <c r="W18" s="39">
        <v>5</v>
      </c>
      <c r="X18" s="39">
        <v>5</v>
      </c>
      <c r="Y18" s="39">
        <v>0</v>
      </c>
      <c r="Z18" s="39">
        <f t="shared" si="2"/>
        <v>228</v>
      </c>
    </row>
    <row r="19" spans="1:26" ht="30" x14ac:dyDescent="0.25">
      <c r="A19" s="39">
        <v>42</v>
      </c>
      <c r="B19" s="40" t="s">
        <v>64</v>
      </c>
      <c r="C19" s="39">
        <v>0</v>
      </c>
      <c r="D19" s="39">
        <v>0</v>
      </c>
      <c r="E19" s="39">
        <v>0</v>
      </c>
      <c r="F19" s="39">
        <v>0</v>
      </c>
      <c r="G19" s="39">
        <v>0</v>
      </c>
      <c r="H19" s="39">
        <v>0</v>
      </c>
      <c r="I19" s="39">
        <v>0</v>
      </c>
      <c r="J19">
        <f t="shared" si="0"/>
        <v>0</v>
      </c>
      <c r="K19" s="39">
        <v>0</v>
      </c>
      <c r="L19" s="39">
        <v>0</v>
      </c>
      <c r="M19">
        <f t="shared" si="1"/>
        <v>0</v>
      </c>
      <c r="N19" s="39">
        <v>16</v>
      </c>
      <c r="O19" s="39">
        <v>78</v>
      </c>
      <c r="P19" s="39">
        <v>13</v>
      </c>
      <c r="Q19" s="39">
        <v>3</v>
      </c>
      <c r="R19" s="39">
        <v>0</v>
      </c>
      <c r="S19" s="39">
        <v>19</v>
      </c>
      <c r="T19" s="39">
        <v>7</v>
      </c>
      <c r="U19" s="39">
        <v>0</v>
      </c>
      <c r="V19" s="39">
        <v>23</v>
      </c>
      <c r="W19" s="39">
        <v>0</v>
      </c>
      <c r="X19" s="39">
        <v>0</v>
      </c>
      <c r="Y19" s="39">
        <v>0</v>
      </c>
      <c r="Z19" s="39">
        <f t="shared" si="2"/>
        <v>159</v>
      </c>
    </row>
    <row r="20" spans="1:26" ht="30" x14ac:dyDescent="0.25">
      <c r="A20" s="39">
        <v>42</v>
      </c>
      <c r="B20" s="40" t="s">
        <v>65</v>
      </c>
      <c r="C20" s="39">
        <v>0</v>
      </c>
      <c r="D20" s="39">
        <v>0</v>
      </c>
      <c r="E20" s="39">
        <v>0</v>
      </c>
      <c r="F20" s="39">
        <v>0</v>
      </c>
      <c r="G20" s="39">
        <v>0</v>
      </c>
      <c r="H20" s="39">
        <v>0</v>
      </c>
      <c r="I20" s="39">
        <v>0</v>
      </c>
      <c r="J20">
        <f t="shared" si="0"/>
        <v>0</v>
      </c>
      <c r="K20" s="39">
        <v>0</v>
      </c>
      <c r="L20" s="39">
        <v>0</v>
      </c>
      <c r="M20">
        <f t="shared" si="1"/>
        <v>0</v>
      </c>
      <c r="N20" s="39">
        <v>22</v>
      </c>
      <c r="O20" s="39">
        <v>103</v>
      </c>
      <c r="P20" s="39">
        <v>0</v>
      </c>
      <c r="Q20" s="39">
        <v>0</v>
      </c>
      <c r="R20" s="39">
        <v>0</v>
      </c>
      <c r="S20" s="39">
        <v>0</v>
      </c>
      <c r="T20" s="39">
        <v>0</v>
      </c>
      <c r="U20" s="39">
        <v>0</v>
      </c>
      <c r="V20" s="39">
        <v>0</v>
      </c>
      <c r="W20" s="39">
        <v>0</v>
      </c>
      <c r="X20" s="39">
        <v>0</v>
      </c>
      <c r="Y20" s="39">
        <v>0</v>
      </c>
      <c r="Z20" s="39">
        <f t="shared" si="2"/>
        <v>125</v>
      </c>
    </row>
    <row r="21" spans="1:26" ht="30" x14ac:dyDescent="0.25">
      <c r="A21" s="39">
        <v>42</v>
      </c>
      <c r="B21" s="40" t="s">
        <v>66</v>
      </c>
      <c r="C21" s="39">
        <v>0</v>
      </c>
      <c r="D21" s="39">
        <v>0</v>
      </c>
      <c r="E21" s="39">
        <v>0</v>
      </c>
      <c r="F21" s="39">
        <v>0</v>
      </c>
      <c r="G21" s="39">
        <v>0</v>
      </c>
      <c r="H21" s="39">
        <v>0</v>
      </c>
      <c r="I21" s="39">
        <v>0</v>
      </c>
      <c r="J21">
        <f t="shared" si="0"/>
        <v>0</v>
      </c>
      <c r="K21" s="39">
        <v>0</v>
      </c>
      <c r="L21" s="39">
        <v>0</v>
      </c>
      <c r="M21">
        <f t="shared" si="1"/>
        <v>0</v>
      </c>
      <c r="N21" s="39">
        <v>18</v>
      </c>
      <c r="O21" s="39">
        <v>119</v>
      </c>
      <c r="P21" s="39">
        <v>0</v>
      </c>
      <c r="Q21" s="39">
        <v>0</v>
      </c>
      <c r="R21" s="39">
        <v>0</v>
      </c>
      <c r="S21" s="39">
        <v>0</v>
      </c>
      <c r="T21" s="39">
        <v>0</v>
      </c>
      <c r="U21" s="39">
        <v>0</v>
      </c>
      <c r="V21" s="39">
        <v>0</v>
      </c>
      <c r="W21" s="39">
        <v>0</v>
      </c>
      <c r="X21" s="39">
        <v>0</v>
      </c>
      <c r="Y21" s="39">
        <v>0</v>
      </c>
      <c r="Z21" s="39">
        <f t="shared" si="2"/>
        <v>137</v>
      </c>
    </row>
    <row r="22" spans="1:26" ht="30" x14ac:dyDescent="0.25">
      <c r="A22" s="39">
        <v>42</v>
      </c>
      <c r="B22" s="40" t="s">
        <v>67</v>
      </c>
      <c r="C22" s="39">
        <v>0</v>
      </c>
      <c r="D22" s="39">
        <v>0</v>
      </c>
      <c r="E22" s="39">
        <v>0</v>
      </c>
      <c r="F22" s="39">
        <v>0</v>
      </c>
      <c r="G22" s="39">
        <v>0</v>
      </c>
      <c r="H22" s="39">
        <v>0</v>
      </c>
      <c r="I22" s="39">
        <v>0</v>
      </c>
      <c r="J22">
        <f t="shared" si="0"/>
        <v>0</v>
      </c>
      <c r="K22" s="39">
        <v>0</v>
      </c>
      <c r="L22" s="39">
        <v>0</v>
      </c>
      <c r="M22">
        <f t="shared" si="1"/>
        <v>0</v>
      </c>
      <c r="N22" s="39">
        <v>24</v>
      </c>
      <c r="O22" s="39">
        <v>116</v>
      </c>
      <c r="P22" s="39">
        <v>0</v>
      </c>
      <c r="Q22" s="39">
        <v>0</v>
      </c>
      <c r="R22" s="39">
        <v>0</v>
      </c>
      <c r="S22" s="39">
        <v>0</v>
      </c>
      <c r="T22" s="39">
        <v>0</v>
      </c>
      <c r="U22" s="39">
        <v>0</v>
      </c>
      <c r="V22" s="39">
        <v>0</v>
      </c>
      <c r="W22" s="39">
        <v>0</v>
      </c>
      <c r="X22" s="39">
        <v>0</v>
      </c>
      <c r="Y22" s="39">
        <v>0</v>
      </c>
      <c r="Z22" s="39">
        <f t="shared" si="2"/>
        <v>140</v>
      </c>
    </row>
    <row r="23" spans="1:26" ht="30" x14ac:dyDescent="0.25">
      <c r="A23" s="39">
        <v>42</v>
      </c>
      <c r="B23" s="40" t="s">
        <v>68</v>
      </c>
      <c r="C23" s="39">
        <v>4</v>
      </c>
      <c r="D23" s="39">
        <v>1</v>
      </c>
      <c r="E23" s="39">
        <v>8</v>
      </c>
      <c r="F23" s="39">
        <v>6</v>
      </c>
      <c r="G23" s="39">
        <v>4</v>
      </c>
      <c r="H23" s="39">
        <v>0</v>
      </c>
      <c r="I23" s="39">
        <v>13</v>
      </c>
      <c r="J23">
        <f t="shared" si="0"/>
        <v>36</v>
      </c>
      <c r="K23" s="39">
        <v>2</v>
      </c>
      <c r="L23" s="39">
        <v>10</v>
      </c>
      <c r="M23">
        <f t="shared" si="1"/>
        <v>12</v>
      </c>
      <c r="N23" s="39">
        <v>20</v>
      </c>
      <c r="O23" s="39">
        <v>76</v>
      </c>
      <c r="P23" s="39">
        <v>26</v>
      </c>
      <c r="Q23" s="39">
        <v>10</v>
      </c>
      <c r="R23" s="39">
        <v>1</v>
      </c>
      <c r="S23" s="39">
        <v>27</v>
      </c>
      <c r="T23" s="39">
        <v>7</v>
      </c>
      <c r="U23" s="39">
        <v>0</v>
      </c>
      <c r="V23" s="39">
        <v>15</v>
      </c>
      <c r="W23" s="39">
        <v>4</v>
      </c>
      <c r="X23" s="39">
        <v>0</v>
      </c>
      <c r="Y23" s="39">
        <v>2</v>
      </c>
      <c r="Z23" s="39">
        <f t="shared" si="2"/>
        <v>236</v>
      </c>
    </row>
    <row r="24" spans="1:26" ht="30" x14ac:dyDescent="0.25">
      <c r="A24" s="39">
        <v>42</v>
      </c>
      <c r="B24" s="40" t="s">
        <v>69</v>
      </c>
      <c r="C24" s="39">
        <v>1</v>
      </c>
      <c r="D24" s="39">
        <v>1</v>
      </c>
      <c r="E24" s="39">
        <v>15</v>
      </c>
      <c r="F24" s="39">
        <v>12</v>
      </c>
      <c r="G24" s="39">
        <v>3</v>
      </c>
      <c r="H24" s="39">
        <v>0</v>
      </c>
      <c r="I24" s="39">
        <v>13</v>
      </c>
      <c r="J24">
        <f t="shared" si="0"/>
        <v>45</v>
      </c>
      <c r="K24" s="39">
        <v>0</v>
      </c>
      <c r="L24" s="39">
        <v>8</v>
      </c>
      <c r="M24">
        <f t="shared" si="1"/>
        <v>8</v>
      </c>
      <c r="N24" s="39">
        <v>27</v>
      </c>
      <c r="O24" s="39">
        <v>71</v>
      </c>
      <c r="P24" s="39">
        <v>27</v>
      </c>
      <c r="Q24" s="39">
        <v>18</v>
      </c>
      <c r="R24" s="39">
        <v>1</v>
      </c>
      <c r="S24" s="39">
        <v>24</v>
      </c>
      <c r="T24" s="39">
        <v>6</v>
      </c>
      <c r="U24" s="39">
        <v>0</v>
      </c>
      <c r="V24" s="39">
        <v>25</v>
      </c>
      <c r="W24" s="39">
        <v>5</v>
      </c>
      <c r="X24" s="39">
        <v>0</v>
      </c>
      <c r="Y24" s="39">
        <v>0</v>
      </c>
      <c r="Z24" s="39">
        <f t="shared" si="2"/>
        <v>257</v>
      </c>
    </row>
    <row r="25" spans="1:26" ht="30" x14ac:dyDescent="0.25">
      <c r="A25" s="39">
        <v>43</v>
      </c>
      <c r="B25" s="40" t="s">
        <v>70</v>
      </c>
      <c r="C25" s="39">
        <v>2</v>
      </c>
      <c r="D25" s="39">
        <v>1</v>
      </c>
      <c r="E25" s="39">
        <v>11</v>
      </c>
      <c r="F25" s="39">
        <v>12</v>
      </c>
      <c r="G25" s="39">
        <v>0</v>
      </c>
      <c r="H25" s="39">
        <v>0</v>
      </c>
      <c r="I25" s="39">
        <v>5</v>
      </c>
      <c r="J25">
        <f t="shared" si="0"/>
        <v>31</v>
      </c>
      <c r="K25" s="39">
        <v>0</v>
      </c>
      <c r="L25" s="39">
        <v>3</v>
      </c>
      <c r="M25">
        <f t="shared" si="1"/>
        <v>3</v>
      </c>
      <c r="N25" s="39">
        <v>18</v>
      </c>
      <c r="O25" s="39">
        <v>65</v>
      </c>
      <c r="P25" s="39">
        <v>35</v>
      </c>
      <c r="Q25" s="39">
        <v>16</v>
      </c>
      <c r="R25" s="39">
        <v>3</v>
      </c>
      <c r="S25" s="39">
        <v>36</v>
      </c>
      <c r="T25" s="39">
        <v>8</v>
      </c>
      <c r="U25" s="39">
        <v>0</v>
      </c>
      <c r="V25" s="39">
        <v>19</v>
      </c>
      <c r="W25" s="39">
        <v>4</v>
      </c>
      <c r="X25" s="39">
        <v>0</v>
      </c>
      <c r="Y25" s="39">
        <v>0</v>
      </c>
      <c r="Z25" s="39">
        <f t="shared" si="2"/>
        <v>238</v>
      </c>
    </row>
    <row r="26" spans="1:26" ht="30" x14ac:dyDescent="0.25">
      <c r="A26" s="39">
        <v>43</v>
      </c>
      <c r="B26" s="40" t="s">
        <v>71</v>
      </c>
      <c r="C26" s="39">
        <v>4</v>
      </c>
      <c r="D26" s="39">
        <v>0</v>
      </c>
      <c r="E26" s="39">
        <v>0</v>
      </c>
      <c r="F26" s="39">
        <v>2</v>
      </c>
      <c r="G26" s="39">
        <v>0</v>
      </c>
      <c r="H26" s="39">
        <v>0</v>
      </c>
      <c r="I26" s="39">
        <v>4</v>
      </c>
      <c r="J26">
        <f t="shared" si="0"/>
        <v>10</v>
      </c>
      <c r="K26" s="39">
        <v>0</v>
      </c>
      <c r="L26" s="39">
        <v>8</v>
      </c>
      <c r="M26">
        <f t="shared" si="1"/>
        <v>8</v>
      </c>
      <c r="N26" s="39">
        <v>20</v>
      </c>
      <c r="O26" s="39">
        <v>92</v>
      </c>
      <c r="P26" s="39">
        <v>29</v>
      </c>
      <c r="Q26" s="39">
        <v>7</v>
      </c>
      <c r="R26" s="39">
        <v>2</v>
      </c>
      <c r="S26" s="39">
        <v>23</v>
      </c>
      <c r="T26" s="39">
        <v>6</v>
      </c>
      <c r="U26" s="39">
        <v>0</v>
      </c>
      <c r="V26" s="39">
        <v>16</v>
      </c>
      <c r="W26" s="39">
        <v>4</v>
      </c>
      <c r="X26" s="39">
        <v>0</v>
      </c>
      <c r="Y26" s="39">
        <v>0</v>
      </c>
      <c r="Z26" s="39">
        <f t="shared" si="2"/>
        <v>217</v>
      </c>
    </row>
    <row r="27" spans="1:26" ht="30" x14ac:dyDescent="0.25">
      <c r="A27" s="39">
        <v>43</v>
      </c>
      <c r="B27" s="40" t="s">
        <v>72</v>
      </c>
      <c r="C27" s="39">
        <v>0</v>
      </c>
      <c r="D27" s="39">
        <v>0</v>
      </c>
      <c r="E27" s="39">
        <v>0</v>
      </c>
      <c r="F27" s="39">
        <v>0</v>
      </c>
      <c r="G27" s="39">
        <v>0</v>
      </c>
      <c r="H27" s="39">
        <v>0</v>
      </c>
      <c r="I27" s="39">
        <v>0</v>
      </c>
      <c r="J27">
        <f t="shared" si="0"/>
        <v>0</v>
      </c>
      <c r="K27" s="39">
        <v>0</v>
      </c>
      <c r="L27" s="39">
        <v>0</v>
      </c>
      <c r="M27">
        <f t="shared" si="1"/>
        <v>0</v>
      </c>
      <c r="N27" s="39">
        <v>27</v>
      </c>
      <c r="O27" s="39">
        <v>94</v>
      </c>
      <c r="P27" s="39">
        <v>0</v>
      </c>
      <c r="Q27" s="39">
        <v>0</v>
      </c>
      <c r="R27" s="39">
        <v>0</v>
      </c>
      <c r="S27" s="39">
        <v>0</v>
      </c>
      <c r="T27" s="39">
        <v>0</v>
      </c>
      <c r="U27" s="39">
        <v>0</v>
      </c>
      <c r="V27" s="39">
        <v>0</v>
      </c>
      <c r="W27" s="39">
        <v>0</v>
      </c>
      <c r="X27" s="39">
        <v>0</v>
      </c>
      <c r="Y27" s="39">
        <v>0</v>
      </c>
      <c r="Z27" s="39">
        <f t="shared" si="2"/>
        <v>121</v>
      </c>
    </row>
    <row r="28" spans="1:26" ht="30" x14ac:dyDescent="0.25">
      <c r="A28" s="39">
        <v>43</v>
      </c>
      <c r="B28" s="40" t="s">
        <v>73</v>
      </c>
      <c r="C28" s="39">
        <v>0</v>
      </c>
      <c r="D28" s="39">
        <v>0</v>
      </c>
      <c r="E28" s="39">
        <v>0</v>
      </c>
      <c r="F28" s="39">
        <v>0</v>
      </c>
      <c r="G28" s="39">
        <v>0</v>
      </c>
      <c r="H28" s="39">
        <v>0</v>
      </c>
      <c r="I28" s="39">
        <v>0</v>
      </c>
      <c r="J28">
        <f t="shared" si="0"/>
        <v>0</v>
      </c>
      <c r="K28" s="39">
        <v>0</v>
      </c>
      <c r="L28" s="39">
        <v>0</v>
      </c>
      <c r="M28">
        <f t="shared" si="1"/>
        <v>0</v>
      </c>
      <c r="N28" s="39">
        <v>17</v>
      </c>
      <c r="O28" s="39">
        <v>149</v>
      </c>
      <c r="P28" s="39">
        <v>0</v>
      </c>
      <c r="Q28" s="39">
        <v>0</v>
      </c>
      <c r="R28" s="39">
        <v>0</v>
      </c>
      <c r="S28" s="39">
        <v>0</v>
      </c>
      <c r="T28" s="39">
        <v>0</v>
      </c>
      <c r="U28" s="39">
        <v>0</v>
      </c>
      <c r="V28" s="39">
        <v>0</v>
      </c>
      <c r="W28" s="39">
        <v>0</v>
      </c>
      <c r="X28" s="39">
        <v>0</v>
      </c>
      <c r="Y28" s="39">
        <v>0</v>
      </c>
      <c r="Z28" s="39">
        <f t="shared" si="2"/>
        <v>166</v>
      </c>
    </row>
    <row r="29" spans="1:26" ht="30" x14ac:dyDescent="0.25">
      <c r="A29" s="39">
        <v>43</v>
      </c>
      <c r="B29" s="40" t="s">
        <v>74</v>
      </c>
      <c r="C29" s="39">
        <v>2</v>
      </c>
      <c r="D29" s="39">
        <v>1</v>
      </c>
      <c r="E29" s="39">
        <v>7</v>
      </c>
      <c r="F29" s="39">
        <v>2</v>
      </c>
      <c r="G29" s="39">
        <v>0</v>
      </c>
      <c r="H29" s="39">
        <v>0</v>
      </c>
      <c r="I29" s="39">
        <v>6</v>
      </c>
      <c r="J29">
        <f t="shared" si="0"/>
        <v>18</v>
      </c>
      <c r="K29" s="39">
        <v>1</v>
      </c>
      <c r="L29" s="39">
        <v>5</v>
      </c>
      <c r="M29">
        <f t="shared" si="1"/>
        <v>6</v>
      </c>
      <c r="N29" s="39">
        <v>34</v>
      </c>
      <c r="O29" s="39">
        <v>111</v>
      </c>
      <c r="P29" s="39">
        <v>0</v>
      </c>
      <c r="Q29" s="39">
        <v>0</v>
      </c>
      <c r="R29" s="39">
        <v>0</v>
      </c>
      <c r="S29" s="39">
        <v>0</v>
      </c>
      <c r="T29" s="39">
        <v>0</v>
      </c>
      <c r="U29" s="39">
        <v>0</v>
      </c>
      <c r="V29" s="39">
        <v>0</v>
      </c>
      <c r="W29" s="39">
        <v>6</v>
      </c>
      <c r="X29" s="39">
        <v>0</v>
      </c>
      <c r="Y29" s="39">
        <v>0</v>
      </c>
      <c r="Z29" s="39">
        <f t="shared" si="2"/>
        <v>175</v>
      </c>
    </row>
    <row r="30" spans="1:26" ht="30" x14ac:dyDescent="0.25">
      <c r="A30" s="39">
        <v>43</v>
      </c>
      <c r="B30" s="40" t="s">
        <v>75</v>
      </c>
      <c r="C30" s="39">
        <v>4</v>
      </c>
      <c r="D30" s="39">
        <v>0</v>
      </c>
      <c r="E30" s="39">
        <v>8</v>
      </c>
      <c r="F30" s="39">
        <v>6</v>
      </c>
      <c r="G30" s="39">
        <v>1</v>
      </c>
      <c r="H30" s="39">
        <v>0</v>
      </c>
      <c r="I30" s="39">
        <v>9</v>
      </c>
      <c r="J30">
        <f t="shared" si="0"/>
        <v>28</v>
      </c>
      <c r="K30" s="39">
        <v>1</v>
      </c>
      <c r="L30" s="39">
        <v>2</v>
      </c>
      <c r="M30">
        <f t="shared" si="1"/>
        <v>3</v>
      </c>
      <c r="N30" s="39">
        <v>21</v>
      </c>
      <c r="O30" s="39">
        <v>70</v>
      </c>
      <c r="P30" s="39">
        <v>0</v>
      </c>
      <c r="Q30" s="39">
        <v>0</v>
      </c>
      <c r="R30" s="39">
        <v>0</v>
      </c>
      <c r="S30" s="39">
        <v>0</v>
      </c>
      <c r="T30" s="39">
        <v>0</v>
      </c>
      <c r="U30" s="39">
        <v>0</v>
      </c>
      <c r="V30" s="39">
        <v>0</v>
      </c>
      <c r="W30" s="39">
        <v>6</v>
      </c>
      <c r="X30" s="39">
        <v>4</v>
      </c>
      <c r="Y30" s="39">
        <v>0</v>
      </c>
      <c r="Z30" s="39">
        <f t="shared" si="2"/>
        <v>132</v>
      </c>
    </row>
    <row r="31" spans="1:26" ht="30" x14ac:dyDescent="0.25">
      <c r="A31" s="39">
        <v>43</v>
      </c>
      <c r="B31" s="40" t="s">
        <v>76</v>
      </c>
      <c r="C31" s="39">
        <v>6</v>
      </c>
      <c r="D31" s="39">
        <v>0</v>
      </c>
      <c r="E31" s="39">
        <v>10</v>
      </c>
      <c r="F31" s="39">
        <v>4</v>
      </c>
      <c r="G31" s="39">
        <v>4</v>
      </c>
      <c r="H31" s="39">
        <v>0</v>
      </c>
      <c r="I31" s="39">
        <v>10</v>
      </c>
      <c r="J31">
        <f t="shared" si="0"/>
        <v>34</v>
      </c>
      <c r="K31" s="39">
        <v>0</v>
      </c>
      <c r="L31" s="39">
        <v>7</v>
      </c>
      <c r="M31">
        <f t="shared" si="1"/>
        <v>7</v>
      </c>
      <c r="N31" s="39">
        <v>25</v>
      </c>
      <c r="O31" s="39">
        <v>55</v>
      </c>
      <c r="P31" s="39">
        <v>0</v>
      </c>
      <c r="Q31" s="39">
        <v>0</v>
      </c>
      <c r="R31" s="39">
        <v>0</v>
      </c>
      <c r="S31" s="39">
        <v>0</v>
      </c>
      <c r="T31" s="39">
        <v>0</v>
      </c>
      <c r="U31" s="39">
        <v>0</v>
      </c>
      <c r="V31" s="39">
        <v>0</v>
      </c>
      <c r="W31" s="39">
        <v>4</v>
      </c>
      <c r="X31" s="39">
        <v>3</v>
      </c>
      <c r="Y31" s="39">
        <v>0</v>
      </c>
      <c r="Z31" s="39">
        <f t="shared" si="2"/>
        <v>128</v>
      </c>
    </row>
    <row r="32" spans="1:26" ht="15.75" customHeight="1" x14ac:dyDescent="0.25">
      <c r="A32" s="56" t="s">
        <v>12</v>
      </c>
      <c r="B32" s="57"/>
      <c r="C32" s="41">
        <f>+SUM(C2:C31)</f>
        <v>59</v>
      </c>
      <c r="D32" s="41">
        <f t="shared" ref="D32:Y32" si="3">+SUM(D2:D31)</f>
        <v>6</v>
      </c>
      <c r="E32" s="41">
        <f t="shared" si="3"/>
        <v>199</v>
      </c>
      <c r="F32" s="41">
        <f t="shared" si="3"/>
        <v>111</v>
      </c>
      <c r="G32" s="41">
        <f t="shared" si="3"/>
        <v>63</v>
      </c>
      <c r="H32" s="41">
        <f t="shared" si="3"/>
        <v>3</v>
      </c>
      <c r="I32" s="41">
        <f t="shared" si="3"/>
        <v>151</v>
      </c>
      <c r="J32" s="41">
        <f t="shared" si="3"/>
        <v>592</v>
      </c>
      <c r="K32" s="41">
        <f t="shared" si="3"/>
        <v>8</v>
      </c>
      <c r="L32" s="41">
        <f t="shared" si="3"/>
        <v>115</v>
      </c>
      <c r="M32" s="41">
        <f t="shared" si="3"/>
        <v>123</v>
      </c>
      <c r="N32" s="41">
        <f t="shared" si="3"/>
        <v>1112</v>
      </c>
      <c r="O32" s="41">
        <f t="shared" si="3"/>
        <v>2082</v>
      </c>
      <c r="P32" s="41">
        <f t="shared" si="3"/>
        <v>391</v>
      </c>
      <c r="Q32" s="41">
        <f t="shared" si="3"/>
        <v>165</v>
      </c>
      <c r="R32" s="41">
        <f t="shared" si="3"/>
        <v>68</v>
      </c>
      <c r="S32" s="41">
        <f t="shared" si="3"/>
        <v>464</v>
      </c>
      <c r="T32" s="41">
        <f t="shared" si="3"/>
        <v>165</v>
      </c>
      <c r="U32" s="41">
        <f t="shared" si="3"/>
        <v>3</v>
      </c>
      <c r="V32" s="41">
        <f t="shared" si="3"/>
        <v>333</v>
      </c>
      <c r="W32" s="41">
        <f t="shared" si="3"/>
        <v>87</v>
      </c>
      <c r="X32" s="41">
        <f t="shared" si="3"/>
        <v>44</v>
      </c>
      <c r="Y32" s="41">
        <f t="shared" si="3"/>
        <v>2</v>
      </c>
      <c r="Z32" s="41">
        <f t="shared" si="2"/>
        <v>5631</v>
      </c>
    </row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</sheetData>
  <mergeCells count="1">
    <mergeCell ref="A32:B3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BD5FD-2490-4B80-86D0-ED19DF2CD247}">
  <dimension ref="A1:AH1000"/>
  <sheetViews>
    <sheetView tabSelected="1" zoomScale="55" zoomScaleNormal="55" workbookViewId="0">
      <pane xSplit="2" ySplit="2" topLeftCell="M33" activePane="bottomRight" state="frozen"/>
      <selection pane="topRight" activeCell="C1" sqref="C1"/>
      <selection pane="bottomLeft" activeCell="A6" sqref="A6"/>
      <selection pane="bottomRight" activeCell="W38" sqref="W38"/>
    </sheetView>
  </sheetViews>
  <sheetFormatPr baseColWidth="10" defaultColWidth="14.42578125" defaultRowHeight="15" customHeight="1" x14ac:dyDescent="0.25"/>
  <cols>
    <col min="1" max="1" width="10.140625" customWidth="1"/>
    <col min="2" max="2" width="13.85546875" customWidth="1"/>
    <col min="3" max="3" width="12.140625" bestFit="1" customWidth="1"/>
    <col min="4" max="14" width="10.7109375" customWidth="1"/>
    <col min="15" max="15" width="9.5703125" customWidth="1"/>
    <col min="16" max="27" width="10.7109375" customWidth="1"/>
  </cols>
  <sheetData>
    <row r="1" spans="1:27" ht="15.75" thickBot="1" x14ac:dyDescent="0.3">
      <c r="A1" s="13"/>
      <c r="B1" s="14"/>
      <c r="C1" s="54">
        <v>2.1</v>
      </c>
      <c r="D1" s="55"/>
      <c r="E1" s="2">
        <v>2.2000000000000002</v>
      </c>
      <c r="F1" s="9"/>
      <c r="G1" s="9"/>
      <c r="H1" s="9"/>
      <c r="I1" s="9"/>
      <c r="J1" s="9"/>
      <c r="K1" s="63"/>
      <c r="L1" s="63"/>
      <c r="M1" s="63"/>
      <c r="N1" s="63"/>
      <c r="O1" s="58"/>
      <c r="P1" s="12"/>
      <c r="Q1" s="12"/>
      <c r="R1" s="12"/>
      <c r="S1" s="12">
        <v>2.9</v>
      </c>
      <c r="T1" s="59" t="s">
        <v>2</v>
      </c>
      <c r="U1" s="60"/>
      <c r="V1" s="12">
        <v>2.11</v>
      </c>
      <c r="W1" s="15"/>
      <c r="X1" s="15"/>
      <c r="Y1" s="15"/>
      <c r="Z1" s="52" t="s">
        <v>3</v>
      </c>
      <c r="AA1" s="1"/>
    </row>
    <row r="2" spans="1:27" ht="128.25" thickBot="1" x14ac:dyDescent="0.3">
      <c r="A2" s="13" t="s">
        <v>0</v>
      </c>
      <c r="B2" s="14" t="s">
        <v>1</v>
      </c>
      <c r="C2" s="3" t="s">
        <v>4</v>
      </c>
      <c r="D2" s="4" t="s">
        <v>5</v>
      </c>
      <c r="E2" s="4" t="s">
        <v>6</v>
      </c>
      <c r="F2" s="4" t="s">
        <v>26</v>
      </c>
      <c r="G2" s="3" t="s">
        <v>8</v>
      </c>
      <c r="H2" s="4" t="s">
        <v>9</v>
      </c>
      <c r="I2" s="4" t="s">
        <v>11</v>
      </c>
      <c r="J2" s="37" t="s">
        <v>24</v>
      </c>
      <c r="K2" s="10" t="s">
        <v>15</v>
      </c>
      <c r="L2" s="11" t="s">
        <v>14</v>
      </c>
      <c r="M2" s="37" t="s">
        <v>25</v>
      </c>
      <c r="N2" s="3" t="s">
        <v>7</v>
      </c>
      <c r="O2" s="3" t="s">
        <v>13</v>
      </c>
      <c r="P2" s="3" t="s">
        <v>16</v>
      </c>
      <c r="Q2" s="4" t="s">
        <v>17</v>
      </c>
      <c r="R2" s="4" t="s">
        <v>18</v>
      </c>
      <c r="S2" s="4" t="s">
        <v>19</v>
      </c>
      <c r="T2" s="3" t="s">
        <v>20</v>
      </c>
      <c r="U2" s="4" t="s">
        <v>21</v>
      </c>
      <c r="V2" s="4" t="s">
        <v>27</v>
      </c>
      <c r="W2" s="11" t="s">
        <v>22</v>
      </c>
      <c r="X2" s="11" t="s">
        <v>10</v>
      </c>
      <c r="Y2" s="11" t="s">
        <v>23</v>
      </c>
      <c r="Z2" s="53"/>
      <c r="AA2" s="5"/>
    </row>
    <row r="3" spans="1:27" ht="31.5" customHeight="1" x14ac:dyDescent="0.25">
      <c r="A3" s="64" t="s">
        <v>77</v>
      </c>
      <c r="B3" s="25" t="str">
        <f>+'Final Noviembre 2022'!B2</f>
        <v>Martes
01/11</v>
      </c>
      <c r="C3" s="26">
        <f>+'Final Noviembre 2022'!C2</f>
        <v>2</v>
      </c>
      <c r="D3" s="26">
        <f>+'Final Noviembre 2022'!D2</f>
        <v>0</v>
      </c>
      <c r="E3" s="26">
        <f>+'Final Noviembre 2022'!E2</f>
        <v>8</v>
      </c>
      <c r="F3" s="26">
        <f>+'Final Noviembre 2022'!F2</f>
        <v>4</v>
      </c>
      <c r="G3" s="26">
        <f>+'Final Noviembre 2022'!G2</f>
        <v>0</v>
      </c>
      <c r="H3" s="26">
        <f>+'Final Noviembre 2022'!H2</f>
        <v>1</v>
      </c>
      <c r="I3" s="26">
        <f>+'Final Noviembre 2022'!I2</f>
        <v>4</v>
      </c>
      <c r="J3" s="47">
        <f>+'Final Noviembre 2022'!J2</f>
        <v>19</v>
      </c>
      <c r="K3" s="26">
        <f>+'Final Noviembre 2022'!K2</f>
        <v>0</v>
      </c>
      <c r="L3" s="26">
        <f>+'Final Noviembre 2022'!L2</f>
        <v>1</v>
      </c>
      <c r="M3" s="47">
        <f>+'Final Noviembre 2022'!M2</f>
        <v>1</v>
      </c>
      <c r="N3" s="26">
        <f>+'Final Noviembre 2022'!N2</f>
        <v>18</v>
      </c>
      <c r="O3" s="26">
        <f>+'Final Noviembre 2022'!O2</f>
        <v>75</v>
      </c>
      <c r="P3" s="26">
        <f>+'Final Noviembre 2022'!P2</f>
        <v>0</v>
      </c>
      <c r="Q3" s="26">
        <f>+'Final Noviembre 2022'!Q2</f>
        <v>0</v>
      </c>
      <c r="R3" s="26">
        <f>+'Final Noviembre 2022'!R2</f>
        <v>0</v>
      </c>
      <c r="S3" s="26">
        <f>+'Final Noviembre 2022'!S2</f>
        <v>0</v>
      </c>
      <c r="T3" s="26">
        <f>+'Final Noviembre 2022'!T2</f>
        <v>0</v>
      </c>
      <c r="U3" s="26">
        <f>+'Final Noviembre 2022'!U2</f>
        <v>0</v>
      </c>
      <c r="V3" s="26">
        <f>+'Final Noviembre 2022'!V2</f>
        <v>0</v>
      </c>
      <c r="W3" s="26">
        <f>+'Final Noviembre 2022'!W2</f>
        <v>3</v>
      </c>
      <c r="X3" s="26">
        <f>+'Final Noviembre 2022'!X2</f>
        <v>2</v>
      </c>
      <c r="Y3" s="26">
        <f>+'Final Noviembre 2022'!Y2</f>
        <v>0</v>
      </c>
      <c r="Z3" s="47">
        <f>+'Final Noviembre 2022'!Z2</f>
        <v>118</v>
      </c>
      <c r="AA3" s="7"/>
    </row>
    <row r="4" spans="1:27" ht="31.5" x14ac:dyDescent="0.25">
      <c r="A4" s="65"/>
      <c r="B4" s="25" t="str">
        <f>+'Final Noviembre 2022'!B3</f>
        <v>Miércoles
02/11</v>
      </c>
      <c r="C4" s="26">
        <f>+'Final Noviembre 2022'!C3</f>
        <v>0</v>
      </c>
      <c r="D4" s="26">
        <f>+'Final Noviembre 2022'!D3</f>
        <v>0</v>
      </c>
      <c r="E4" s="26">
        <f>+'Final Noviembre 2022'!E3</f>
        <v>0</v>
      </c>
      <c r="F4" s="26">
        <f>+'Final Noviembre 2022'!F3</f>
        <v>0</v>
      </c>
      <c r="G4" s="26">
        <f>+'Final Noviembre 2022'!G3</f>
        <v>0</v>
      </c>
      <c r="H4" s="26">
        <f>+'Final Noviembre 2022'!H3</f>
        <v>0</v>
      </c>
      <c r="I4" s="26">
        <f>+'Final Noviembre 2022'!I3</f>
        <v>0</v>
      </c>
      <c r="J4" s="47">
        <f>+'Final Noviembre 2022'!J3</f>
        <v>0</v>
      </c>
      <c r="K4" s="26">
        <f>+'Final Noviembre 2022'!K3</f>
        <v>0</v>
      </c>
      <c r="L4" s="26">
        <f>+'Final Noviembre 2022'!L3</f>
        <v>0</v>
      </c>
      <c r="M4" s="47">
        <f>+'Final Noviembre 2022'!M3</f>
        <v>0</v>
      </c>
      <c r="N4" s="26">
        <f>+'Final Noviembre 2022'!N3</f>
        <v>17</v>
      </c>
      <c r="O4" s="26">
        <f>+'Final Noviembre 2022'!O3</f>
        <v>80</v>
      </c>
      <c r="P4" s="26">
        <f>+'Final Noviembre 2022'!P3</f>
        <v>0</v>
      </c>
      <c r="Q4" s="26">
        <f>+'Final Noviembre 2022'!Q3</f>
        <v>0</v>
      </c>
      <c r="R4" s="26">
        <f>+'Final Noviembre 2022'!R3</f>
        <v>0</v>
      </c>
      <c r="S4" s="26">
        <f>+'Final Noviembre 2022'!S3</f>
        <v>0</v>
      </c>
      <c r="T4" s="26">
        <f>+'Final Noviembre 2022'!T3</f>
        <v>0</v>
      </c>
      <c r="U4" s="26">
        <f>+'Final Noviembre 2022'!U3</f>
        <v>0</v>
      </c>
      <c r="V4" s="26">
        <f>+'Final Noviembre 2022'!V3</f>
        <v>0</v>
      </c>
      <c r="W4" s="26">
        <f>+'Final Noviembre 2022'!W3</f>
        <v>0</v>
      </c>
      <c r="X4" s="26">
        <f>+'Final Noviembre 2022'!X3</f>
        <v>0</v>
      </c>
      <c r="Y4" s="26">
        <f>+'Final Noviembre 2022'!Y3</f>
        <v>0</v>
      </c>
      <c r="Z4" s="47">
        <f>+'Final Noviembre 2022'!Z3</f>
        <v>97</v>
      </c>
      <c r="AA4" s="7"/>
    </row>
    <row r="5" spans="1:27" ht="31.5" x14ac:dyDescent="0.25">
      <c r="A5" s="65"/>
      <c r="B5" s="25" t="str">
        <f>+'Final Noviembre 2022'!B4</f>
        <v>Jueves
03/11</v>
      </c>
      <c r="C5" s="26">
        <f>+'Final Noviembre 2022'!C4</f>
        <v>5</v>
      </c>
      <c r="D5" s="26">
        <f>+'Final Noviembre 2022'!D4</f>
        <v>0</v>
      </c>
      <c r="E5" s="26">
        <f>+'Final Noviembre 2022'!E4</f>
        <v>15</v>
      </c>
      <c r="F5" s="26">
        <f>+'Final Noviembre 2022'!F4</f>
        <v>16</v>
      </c>
      <c r="G5" s="26">
        <f>+'Final Noviembre 2022'!G4</f>
        <v>5</v>
      </c>
      <c r="H5" s="26">
        <f>+'Final Noviembre 2022'!H4</f>
        <v>0</v>
      </c>
      <c r="I5" s="26">
        <f>+'Final Noviembre 2022'!I4</f>
        <v>7</v>
      </c>
      <c r="J5" s="47">
        <f>+'Final Noviembre 2022'!J4</f>
        <v>48</v>
      </c>
      <c r="K5" s="26">
        <f>+'Final Noviembre 2022'!K4</f>
        <v>1</v>
      </c>
      <c r="L5" s="26">
        <f>+'Final Noviembre 2022'!L4</f>
        <v>9</v>
      </c>
      <c r="M5" s="47">
        <f>+'Final Noviembre 2022'!M4</f>
        <v>10</v>
      </c>
      <c r="N5" s="26">
        <f>+'Final Noviembre 2022'!N4</f>
        <v>19</v>
      </c>
      <c r="O5" s="26">
        <f>+'Final Noviembre 2022'!O4</f>
        <v>104</v>
      </c>
      <c r="P5" s="26">
        <f>+'Final Noviembre 2022'!P4</f>
        <v>18</v>
      </c>
      <c r="Q5" s="26">
        <f>+'Final Noviembre 2022'!Q4</f>
        <v>0</v>
      </c>
      <c r="R5" s="26">
        <f>+'Final Noviembre 2022'!R4</f>
        <v>19</v>
      </c>
      <c r="S5" s="26">
        <f>+'Final Noviembre 2022'!S4</f>
        <v>32</v>
      </c>
      <c r="T5" s="26">
        <f>+'Final Noviembre 2022'!T4</f>
        <v>18</v>
      </c>
      <c r="U5" s="26">
        <f>+'Final Noviembre 2022'!U4</f>
        <v>2</v>
      </c>
      <c r="V5" s="26">
        <f>+'Final Noviembre 2022'!V4</f>
        <v>49</v>
      </c>
      <c r="W5" s="26">
        <f>+'Final Noviembre 2022'!W4</f>
        <v>6</v>
      </c>
      <c r="X5" s="26">
        <f>+'Final Noviembre 2022'!X4</f>
        <v>2</v>
      </c>
      <c r="Y5" s="26">
        <f>+'Final Noviembre 2022'!Y4</f>
        <v>0</v>
      </c>
      <c r="Z5" s="47">
        <f>+'Final Noviembre 2022'!Z4</f>
        <v>327</v>
      </c>
      <c r="AA5" s="7"/>
    </row>
    <row r="6" spans="1:27" ht="31.5" x14ac:dyDescent="0.25">
      <c r="A6" s="65"/>
      <c r="B6" s="25" t="str">
        <f>+'Final Noviembre 2022'!B5</f>
        <v>Viernes
04/11</v>
      </c>
      <c r="C6" s="26">
        <f>+'Final Noviembre 2022'!C5</f>
        <v>3</v>
      </c>
      <c r="D6" s="26">
        <f>+'Final Noviembre 2022'!D5</f>
        <v>0</v>
      </c>
      <c r="E6" s="26">
        <f>+'Final Noviembre 2022'!E5</f>
        <v>16</v>
      </c>
      <c r="F6" s="26">
        <f>+'Final Noviembre 2022'!F5</f>
        <v>3</v>
      </c>
      <c r="G6" s="26">
        <f>+'Final Noviembre 2022'!G5</f>
        <v>3</v>
      </c>
      <c r="H6" s="26">
        <f>+'Final Noviembre 2022'!H5</f>
        <v>0</v>
      </c>
      <c r="I6" s="26">
        <f>+'Final Noviembre 2022'!I5</f>
        <v>8</v>
      </c>
      <c r="J6" s="47">
        <f>+'Final Noviembre 2022'!J5</f>
        <v>33</v>
      </c>
      <c r="K6" s="26">
        <f>+'Final Noviembre 2022'!K5</f>
        <v>0</v>
      </c>
      <c r="L6" s="26">
        <f>+'Final Noviembre 2022'!L5</f>
        <v>6</v>
      </c>
      <c r="M6" s="47">
        <f>+'Final Noviembre 2022'!M5</f>
        <v>6</v>
      </c>
      <c r="N6" s="26">
        <f>+'Final Noviembre 2022'!N5</f>
        <v>22</v>
      </c>
      <c r="O6" s="26">
        <f>+'Final Noviembre 2022'!O5</f>
        <v>83</v>
      </c>
      <c r="P6" s="26">
        <f>+'Final Noviembre 2022'!P5</f>
        <v>10</v>
      </c>
      <c r="Q6" s="26">
        <f>+'Final Noviembre 2022'!Q5</f>
        <v>0</v>
      </c>
      <c r="R6" s="26">
        <f>+'Final Noviembre 2022'!R5</f>
        <v>22</v>
      </c>
      <c r="S6" s="26">
        <f>+'Final Noviembre 2022'!S5</f>
        <v>28</v>
      </c>
      <c r="T6" s="26">
        <f>+'Final Noviembre 2022'!T5</f>
        <v>12</v>
      </c>
      <c r="U6" s="26">
        <f>+'Final Noviembre 2022'!U5</f>
        <v>1</v>
      </c>
      <c r="V6" s="26">
        <f>+'Final Noviembre 2022'!V5</f>
        <v>31</v>
      </c>
      <c r="W6" s="26">
        <f>+'Final Noviembre 2022'!W5</f>
        <v>4</v>
      </c>
      <c r="X6" s="26">
        <f>+'Final Noviembre 2022'!X5</f>
        <v>5</v>
      </c>
      <c r="Y6" s="26">
        <f>+'Final Noviembre 2022'!Y5</f>
        <v>0</v>
      </c>
      <c r="Z6" s="47">
        <f>+'Final Noviembre 2022'!Z5</f>
        <v>257</v>
      </c>
      <c r="AA6" s="7"/>
    </row>
    <row r="7" spans="1:27" ht="30" customHeight="1" x14ac:dyDescent="0.25">
      <c r="A7" s="65"/>
      <c r="B7" s="25" t="str">
        <f>+'Final Noviembre 2022'!B6</f>
        <v>Sabado
05/11</v>
      </c>
      <c r="C7" s="26">
        <f>+'Final Noviembre 2022'!C6</f>
        <v>0</v>
      </c>
      <c r="D7" s="26">
        <f>+'Final Noviembre 2022'!D6</f>
        <v>0</v>
      </c>
      <c r="E7" s="26">
        <f>+'Final Noviembre 2022'!E6</f>
        <v>0</v>
      </c>
      <c r="F7" s="26">
        <f>+'Final Noviembre 2022'!F6</f>
        <v>0</v>
      </c>
      <c r="G7" s="26">
        <f>+'Final Noviembre 2022'!G6</f>
        <v>0</v>
      </c>
      <c r="H7" s="26">
        <f>+'Final Noviembre 2022'!H6</f>
        <v>0</v>
      </c>
      <c r="I7" s="26">
        <f>+'Final Noviembre 2022'!I6</f>
        <v>0</v>
      </c>
      <c r="J7" s="47">
        <f>+'Final Noviembre 2022'!J6</f>
        <v>0</v>
      </c>
      <c r="K7" s="26">
        <f>+'Final Noviembre 2022'!K6</f>
        <v>0</v>
      </c>
      <c r="L7" s="26">
        <f>+'Final Noviembre 2022'!L6</f>
        <v>0</v>
      </c>
      <c r="M7" s="47">
        <f>+'Final Noviembre 2022'!M6</f>
        <v>0</v>
      </c>
      <c r="N7" s="26">
        <f>+'Final Noviembre 2022'!N6</f>
        <v>15</v>
      </c>
      <c r="O7" s="26">
        <f>+'Final Noviembre 2022'!O6</f>
        <v>93</v>
      </c>
      <c r="P7" s="26">
        <f>+'Final Noviembre 2022'!P6</f>
        <v>0</v>
      </c>
      <c r="Q7" s="26">
        <f>+'Final Noviembre 2022'!Q6</f>
        <v>0</v>
      </c>
      <c r="R7" s="26">
        <f>+'Final Noviembre 2022'!R6</f>
        <v>0</v>
      </c>
      <c r="S7" s="26">
        <f>+'Final Noviembre 2022'!S6</f>
        <v>0</v>
      </c>
      <c r="T7" s="26">
        <f>+'Final Noviembre 2022'!T6</f>
        <v>0</v>
      </c>
      <c r="U7" s="26">
        <f>+'Final Noviembre 2022'!U6</f>
        <v>0</v>
      </c>
      <c r="V7" s="26">
        <f>+'Final Noviembre 2022'!V6</f>
        <v>0</v>
      </c>
      <c r="W7" s="26">
        <f>+'Final Noviembre 2022'!W6</f>
        <v>0</v>
      </c>
      <c r="X7" s="26">
        <f>+'Final Noviembre 2022'!X6</f>
        <v>0</v>
      </c>
      <c r="Y7" s="26">
        <f>+'Final Noviembre 2022'!Y6</f>
        <v>0</v>
      </c>
      <c r="Z7" s="47">
        <f>+'Final Noviembre 2022'!Z6</f>
        <v>108</v>
      </c>
      <c r="AA7" s="7"/>
    </row>
    <row r="8" spans="1:27" ht="31.5" x14ac:dyDescent="0.25">
      <c r="A8" s="65"/>
      <c r="B8" s="25" t="str">
        <f>+'Final Noviembre 2022'!B7</f>
        <v>Domingo
06/11</v>
      </c>
      <c r="C8" s="26">
        <f>+'Final Noviembre 2022'!C7</f>
        <v>0</v>
      </c>
      <c r="D8" s="26">
        <f>+'Final Noviembre 2022'!D7</f>
        <v>0</v>
      </c>
      <c r="E8" s="26">
        <f>+'Final Noviembre 2022'!E7</f>
        <v>0</v>
      </c>
      <c r="F8" s="26">
        <f>+'Final Noviembre 2022'!F7</f>
        <v>0</v>
      </c>
      <c r="G8" s="26">
        <f>+'Final Noviembre 2022'!G7</f>
        <v>0</v>
      </c>
      <c r="H8" s="26">
        <f>+'Final Noviembre 2022'!H7</f>
        <v>0</v>
      </c>
      <c r="I8" s="26">
        <f>+'Final Noviembre 2022'!I7</f>
        <v>0</v>
      </c>
      <c r="J8" s="47">
        <f>+'Final Noviembre 2022'!J7</f>
        <v>0</v>
      </c>
      <c r="K8" s="26">
        <f>+'Final Noviembre 2022'!K7</f>
        <v>0</v>
      </c>
      <c r="L8" s="26">
        <f>+'Final Noviembre 2022'!L7</f>
        <v>0</v>
      </c>
      <c r="M8" s="47">
        <f>+'Final Noviembre 2022'!M7</f>
        <v>0</v>
      </c>
      <c r="N8" s="26">
        <f>+'Final Noviembre 2022'!N7</f>
        <v>25</v>
      </c>
      <c r="O8" s="26">
        <f>+'Final Noviembre 2022'!O7</f>
        <v>152</v>
      </c>
      <c r="P8" s="26">
        <f>+'Final Noviembre 2022'!P7</f>
        <v>0</v>
      </c>
      <c r="Q8" s="26">
        <f>+'Final Noviembre 2022'!Q7</f>
        <v>0</v>
      </c>
      <c r="R8" s="26">
        <f>+'Final Noviembre 2022'!R7</f>
        <v>0</v>
      </c>
      <c r="S8" s="26">
        <f>+'Final Noviembre 2022'!S7</f>
        <v>0</v>
      </c>
      <c r="T8" s="26">
        <f>+'Final Noviembre 2022'!T7</f>
        <v>0</v>
      </c>
      <c r="U8" s="26">
        <f>+'Final Noviembre 2022'!U7</f>
        <v>0</v>
      </c>
      <c r="V8" s="26">
        <f>+'Final Noviembre 2022'!V7</f>
        <v>0</v>
      </c>
      <c r="W8" s="26">
        <f>+'Final Noviembre 2022'!W7</f>
        <v>0</v>
      </c>
      <c r="X8" s="26">
        <f>+'Final Noviembre 2022'!X7</f>
        <v>0</v>
      </c>
      <c r="Y8" s="26">
        <f>+'Final Noviembre 2022'!Y7</f>
        <v>0</v>
      </c>
      <c r="Z8" s="47">
        <f>+'Final Noviembre 2022'!Z7</f>
        <v>177</v>
      </c>
      <c r="AA8" s="7"/>
    </row>
    <row r="9" spans="1:27" ht="15.75" x14ac:dyDescent="0.25">
      <c r="A9" s="45"/>
      <c r="B9" s="25"/>
      <c r="C9" s="47">
        <f>SUM(C3:C8)</f>
        <v>10</v>
      </c>
      <c r="D9" s="47">
        <f t="shared" ref="D9:I9" si="0">SUM(D3:D8)</f>
        <v>0</v>
      </c>
      <c r="E9" s="47">
        <f t="shared" si="0"/>
        <v>39</v>
      </c>
      <c r="F9" s="47">
        <f t="shared" si="0"/>
        <v>23</v>
      </c>
      <c r="G9" s="47">
        <f t="shared" si="0"/>
        <v>8</v>
      </c>
      <c r="H9" s="47">
        <f t="shared" si="0"/>
        <v>1</v>
      </c>
      <c r="I9" s="47">
        <f t="shared" si="0"/>
        <v>19</v>
      </c>
      <c r="J9" s="47">
        <f t="shared" ref="D9:Z9" si="1">SUM(J3:J8)</f>
        <v>100</v>
      </c>
      <c r="K9" s="47">
        <f t="shared" si="1"/>
        <v>1</v>
      </c>
      <c r="L9" s="47">
        <f t="shared" si="1"/>
        <v>16</v>
      </c>
      <c r="M9" s="47">
        <f t="shared" si="1"/>
        <v>17</v>
      </c>
      <c r="N9" s="47">
        <f t="shared" si="1"/>
        <v>116</v>
      </c>
      <c r="O9" s="47">
        <f t="shared" si="1"/>
        <v>587</v>
      </c>
      <c r="P9" s="47">
        <f t="shared" si="1"/>
        <v>28</v>
      </c>
      <c r="Q9" s="47">
        <f t="shared" si="1"/>
        <v>0</v>
      </c>
      <c r="R9" s="47">
        <f t="shared" si="1"/>
        <v>41</v>
      </c>
      <c r="S9" s="47">
        <f t="shared" si="1"/>
        <v>60</v>
      </c>
      <c r="T9" s="47">
        <f t="shared" si="1"/>
        <v>30</v>
      </c>
      <c r="U9" s="47">
        <f t="shared" si="1"/>
        <v>3</v>
      </c>
      <c r="V9" s="47">
        <f t="shared" si="1"/>
        <v>80</v>
      </c>
      <c r="W9" s="47">
        <f t="shared" si="1"/>
        <v>13</v>
      </c>
      <c r="X9" s="47">
        <f t="shared" si="1"/>
        <v>9</v>
      </c>
      <c r="Y9" s="47">
        <f t="shared" si="1"/>
        <v>0</v>
      </c>
      <c r="Z9" s="47">
        <f t="shared" si="1"/>
        <v>1084</v>
      </c>
      <c r="AA9" s="7"/>
    </row>
    <row r="10" spans="1:27" ht="31.5" x14ac:dyDescent="0.25">
      <c r="A10" s="65" t="s">
        <v>78</v>
      </c>
      <c r="B10" s="25" t="str">
        <f>+'Final Noviembre 2022'!B8</f>
        <v>Lunes
07/11</v>
      </c>
      <c r="C10" s="26">
        <f>+'Final Noviembre 2022'!C8</f>
        <v>4</v>
      </c>
      <c r="D10" s="26">
        <f>+'Final Noviembre 2022'!D8</f>
        <v>0</v>
      </c>
      <c r="E10" s="26">
        <f>+'Final Noviembre 2022'!E8</f>
        <v>11</v>
      </c>
      <c r="F10" s="26">
        <f>+'Final Noviembre 2022'!F8</f>
        <v>6</v>
      </c>
      <c r="G10" s="26">
        <f>+'Final Noviembre 2022'!G8</f>
        <v>5</v>
      </c>
      <c r="H10" s="26">
        <f>+'Final Noviembre 2022'!H8</f>
        <v>0</v>
      </c>
      <c r="I10" s="26">
        <f>+'Final Noviembre 2022'!I8</f>
        <v>4</v>
      </c>
      <c r="J10" s="47">
        <f>+'Final Noviembre 2022'!J8</f>
        <v>30</v>
      </c>
      <c r="K10" s="26">
        <f>+'Final Noviembre 2022'!K8</f>
        <v>0</v>
      </c>
      <c r="L10" s="26">
        <f>+'Final Noviembre 2022'!L8</f>
        <v>4</v>
      </c>
      <c r="M10" s="47">
        <f>+'Final Noviembre 2022'!M8</f>
        <v>4</v>
      </c>
      <c r="N10" s="26">
        <f>+'Final Noviembre 2022'!N8</f>
        <v>101</v>
      </c>
      <c r="O10" s="26">
        <f>+'Final Noviembre 2022'!O8</f>
        <v>0</v>
      </c>
      <c r="P10" s="26">
        <f>+'Final Noviembre 2022'!P8</f>
        <v>30</v>
      </c>
      <c r="Q10" s="26">
        <f>+'Final Noviembre 2022'!Q8</f>
        <v>13</v>
      </c>
      <c r="R10" s="26">
        <f>+'Final Noviembre 2022'!R8</f>
        <v>1</v>
      </c>
      <c r="S10" s="26">
        <f>+'Final Noviembre 2022'!S8</f>
        <v>30</v>
      </c>
      <c r="T10" s="26">
        <f>+'Final Noviembre 2022'!T8</f>
        <v>9</v>
      </c>
      <c r="U10" s="26">
        <f>+'Final Noviembre 2022'!U8</f>
        <v>0</v>
      </c>
      <c r="V10" s="26">
        <f>+'Final Noviembre 2022'!V8</f>
        <v>22</v>
      </c>
      <c r="W10" s="26">
        <f>+'Final Noviembre 2022'!W8</f>
        <v>5</v>
      </c>
      <c r="X10" s="26">
        <f>+'Final Noviembre 2022'!X8</f>
        <v>2</v>
      </c>
      <c r="Y10" s="26">
        <f>+'Final Noviembre 2022'!Y8</f>
        <v>0</v>
      </c>
      <c r="Z10" s="47">
        <f>+'Final Noviembre 2022'!Z8</f>
        <v>247</v>
      </c>
      <c r="AA10" s="7"/>
    </row>
    <row r="11" spans="1:27" ht="31.5" x14ac:dyDescent="0.25">
      <c r="A11" s="65"/>
      <c r="B11" s="25" t="str">
        <f>+'Final Noviembre 2022'!B9</f>
        <v>Martes
08/11</v>
      </c>
      <c r="C11" s="26">
        <f>+'Final Noviembre 2022'!C9</f>
        <v>3</v>
      </c>
      <c r="D11" s="26">
        <f>+'Final Noviembre 2022'!D9</f>
        <v>0</v>
      </c>
      <c r="E11" s="26">
        <f>+'Final Noviembre 2022'!E9</f>
        <v>15</v>
      </c>
      <c r="F11" s="26">
        <f>+'Final Noviembre 2022'!F9</f>
        <v>5</v>
      </c>
      <c r="G11" s="26">
        <f>+'Final Noviembre 2022'!G9</f>
        <v>8</v>
      </c>
      <c r="H11" s="26">
        <f>+'Final Noviembre 2022'!H9</f>
        <v>1</v>
      </c>
      <c r="I11" s="26">
        <f>+'Final Noviembre 2022'!I9</f>
        <v>4</v>
      </c>
      <c r="J11" s="47">
        <f>+'Final Noviembre 2022'!J9</f>
        <v>36</v>
      </c>
      <c r="K11" s="26">
        <f>+'Final Noviembre 2022'!K9</f>
        <v>1</v>
      </c>
      <c r="L11" s="26">
        <f>+'Final Noviembre 2022'!L9</f>
        <v>4</v>
      </c>
      <c r="M11" s="47">
        <f>+'Final Noviembre 2022'!M9</f>
        <v>5</v>
      </c>
      <c r="N11" s="26">
        <f>+'Final Noviembre 2022'!N9</f>
        <v>72</v>
      </c>
      <c r="O11" s="26">
        <f>+'Final Noviembre 2022'!O9</f>
        <v>0</v>
      </c>
      <c r="P11" s="26">
        <f>+'Final Noviembre 2022'!P9</f>
        <v>24</v>
      </c>
      <c r="Q11" s="26">
        <f>+'Final Noviembre 2022'!Q9</f>
        <v>13</v>
      </c>
      <c r="R11" s="26">
        <f>+'Final Noviembre 2022'!R9</f>
        <v>3</v>
      </c>
      <c r="S11" s="26">
        <f>+'Final Noviembre 2022'!S9</f>
        <v>29</v>
      </c>
      <c r="T11" s="26">
        <f>+'Final Noviembre 2022'!T9</f>
        <v>14</v>
      </c>
      <c r="U11" s="26">
        <f>+'Final Noviembre 2022'!U9</f>
        <v>0</v>
      </c>
      <c r="V11" s="26">
        <f>+'Final Noviembre 2022'!V9</f>
        <v>20</v>
      </c>
      <c r="W11" s="26">
        <f>+'Final Noviembre 2022'!W9</f>
        <v>6</v>
      </c>
      <c r="X11" s="26">
        <f>+'Final Noviembre 2022'!X9</f>
        <v>3</v>
      </c>
      <c r="Y11" s="26">
        <f>+'Final Noviembre 2022'!Y9</f>
        <v>0</v>
      </c>
      <c r="Z11" s="47">
        <f>+'Final Noviembre 2022'!Z9</f>
        <v>225</v>
      </c>
      <c r="AA11" s="7"/>
    </row>
    <row r="12" spans="1:27" ht="31.5" x14ac:dyDescent="0.25">
      <c r="A12" s="65"/>
      <c r="B12" s="25" t="str">
        <f>+'Final Noviembre 2022'!B10</f>
        <v>Miércoles
09/11</v>
      </c>
      <c r="C12" s="26">
        <f>+'Final Noviembre 2022'!C10</f>
        <v>3</v>
      </c>
      <c r="D12" s="26">
        <f>+'Final Noviembre 2022'!D10</f>
        <v>0</v>
      </c>
      <c r="E12" s="26">
        <f>+'Final Noviembre 2022'!E10</f>
        <v>7</v>
      </c>
      <c r="F12" s="26">
        <f>+'Final Noviembre 2022'!F10</f>
        <v>6</v>
      </c>
      <c r="G12" s="26">
        <f>+'Final Noviembre 2022'!G10</f>
        <v>7</v>
      </c>
      <c r="H12" s="26">
        <f>+'Final Noviembre 2022'!H10</f>
        <v>0</v>
      </c>
      <c r="I12" s="26">
        <f>+'Final Noviembre 2022'!I10</f>
        <v>3</v>
      </c>
      <c r="J12" s="47">
        <f>+'Final Noviembre 2022'!J10</f>
        <v>26</v>
      </c>
      <c r="K12" s="26">
        <f>+'Final Noviembre 2022'!K10</f>
        <v>1</v>
      </c>
      <c r="L12" s="26">
        <f>+'Final Noviembre 2022'!L10</f>
        <v>4</v>
      </c>
      <c r="M12" s="47">
        <f>+'Final Noviembre 2022'!M10</f>
        <v>5</v>
      </c>
      <c r="N12" s="26">
        <f>+'Final Noviembre 2022'!N10</f>
        <v>74</v>
      </c>
      <c r="O12" s="26">
        <f>+'Final Noviembre 2022'!O10</f>
        <v>0</v>
      </c>
      <c r="P12" s="26">
        <f>+'Final Noviembre 2022'!P10</f>
        <v>30</v>
      </c>
      <c r="Q12" s="26">
        <f>+'Final Noviembre 2022'!Q10</f>
        <v>15</v>
      </c>
      <c r="R12" s="26">
        <f>+'Final Noviembre 2022'!R10</f>
        <v>0</v>
      </c>
      <c r="S12" s="26">
        <f>+'Final Noviembre 2022'!S10</f>
        <v>28</v>
      </c>
      <c r="T12" s="26">
        <f>+'Final Noviembre 2022'!T10</f>
        <v>11</v>
      </c>
      <c r="U12" s="26">
        <f>+'Final Noviembre 2022'!U10</f>
        <v>0</v>
      </c>
      <c r="V12" s="26">
        <f>+'Final Noviembre 2022'!V10</f>
        <v>27</v>
      </c>
      <c r="W12" s="26">
        <f>+'Final Noviembre 2022'!W10</f>
        <v>5</v>
      </c>
      <c r="X12" s="26">
        <f>+'Final Noviembre 2022'!X10</f>
        <v>3</v>
      </c>
      <c r="Y12" s="26">
        <f>+'Final Noviembre 2022'!Y10</f>
        <v>0</v>
      </c>
      <c r="Z12" s="47">
        <f>+'Final Noviembre 2022'!Z10</f>
        <v>224</v>
      </c>
      <c r="AA12" s="7"/>
    </row>
    <row r="13" spans="1:27" ht="31.5" x14ac:dyDescent="0.25">
      <c r="A13" s="65"/>
      <c r="B13" s="25" t="str">
        <f>+'Final Noviembre 2022'!B11</f>
        <v>Jueves
10/11</v>
      </c>
      <c r="C13" s="26">
        <f>+'Final Noviembre 2022'!C11</f>
        <v>1</v>
      </c>
      <c r="D13" s="26">
        <f>+'Final Noviembre 2022'!D11</f>
        <v>1</v>
      </c>
      <c r="E13" s="26">
        <f>+'Final Noviembre 2022'!E11</f>
        <v>11</v>
      </c>
      <c r="F13" s="26">
        <f>+'Final Noviembre 2022'!F11</f>
        <v>5</v>
      </c>
      <c r="G13" s="26">
        <f>+'Final Noviembre 2022'!G11</f>
        <v>7</v>
      </c>
      <c r="H13" s="26">
        <f>+'Final Noviembre 2022'!H11</f>
        <v>0</v>
      </c>
      <c r="I13" s="26">
        <f>+'Final Noviembre 2022'!I11</f>
        <v>4</v>
      </c>
      <c r="J13" s="47">
        <f>+'Final Noviembre 2022'!J11</f>
        <v>29</v>
      </c>
      <c r="K13" s="26">
        <f>+'Final Noviembre 2022'!K11</f>
        <v>0</v>
      </c>
      <c r="L13" s="26">
        <f>+'Final Noviembre 2022'!L11</f>
        <v>9</v>
      </c>
      <c r="M13" s="47">
        <f>+'Final Noviembre 2022'!M11</f>
        <v>9</v>
      </c>
      <c r="N13" s="26">
        <f>+'Final Noviembre 2022'!N11</f>
        <v>69</v>
      </c>
      <c r="O13" s="26">
        <f>+'Final Noviembre 2022'!O11</f>
        <v>0</v>
      </c>
      <c r="P13" s="26">
        <f>+'Final Noviembre 2022'!P11</f>
        <v>24</v>
      </c>
      <c r="Q13" s="26">
        <f>+'Final Noviembre 2022'!Q11</f>
        <v>10</v>
      </c>
      <c r="R13" s="26">
        <f>+'Final Noviembre 2022'!R11</f>
        <v>4</v>
      </c>
      <c r="S13" s="26">
        <f>+'Final Noviembre 2022'!S11</f>
        <v>38</v>
      </c>
      <c r="T13" s="26">
        <f>+'Final Noviembre 2022'!T11</f>
        <v>14</v>
      </c>
      <c r="U13" s="26">
        <f>+'Final Noviembre 2022'!U11</f>
        <v>0</v>
      </c>
      <c r="V13" s="26">
        <f>+'Final Noviembre 2022'!V11</f>
        <v>9</v>
      </c>
      <c r="W13" s="26">
        <f>+'Final Noviembre 2022'!W11</f>
        <v>3</v>
      </c>
      <c r="X13" s="26">
        <f>+'Final Noviembre 2022'!X11</f>
        <v>0</v>
      </c>
      <c r="Y13" s="26">
        <f>+'Final Noviembre 2022'!Y11</f>
        <v>0</v>
      </c>
      <c r="Z13" s="47">
        <f>+'Final Noviembre 2022'!Z11</f>
        <v>209</v>
      </c>
      <c r="AA13" s="7"/>
    </row>
    <row r="14" spans="1:27" ht="31.5" x14ac:dyDescent="0.25">
      <c r="A14" s="65"/>
      <c r="B14" s="25" t="str">
        <f>+'Final Noviembre 2022'!B12</f>
        <v>Viernes
11/11</v>
      </c>
      <c r="C14" s="26">
        <f>+'Final Noviembre 2022'!C12</f>
        <v>5</v>
      </c>
      <c r="D14" s="26">
        <f>+'Final Noviembre 2022'!D12</f>
        <v>0</v>
      </c>
      <c r="E14" s="26">
        <f>+'Final Noviembre 2022'!E12</f>
        <v>14</v>
      </c>
      <c r="F14" s="26">
        <f>+'Final Noviembre 2022'!F12</f>
        <v>2</v>
      </c>
      <c r="G14" s="26">
        <f>+'Final Noviembre 2022'!G12</f>
        <v>4</v>
      </c>
      <c r="H14" s="26">
        <f>+'Final Noviembre 2022'!H12</f>
        <v>1</v>
      </c>
      <c r="I14" s="26">
        <f>+'Final Noviembre 2022'!I12</f>
        <v>5</v>
      </c>
      <c r="J14" s="47">
        <f>+'Final Noviembre 2022'!J12</f>
        <v>31</v>
      </c>
      <c r="K14" s="26">
        <f>+'Final Noviembre 2022'!K12</f>
        <v>1</v>
      </c>
      <c r="L14" s="26">
        <f>+'Final Noviembre 2022'!L12</f>
        <v>12</v>
      </c>
      <c r="M14" s="47">
        <f>+'Final Noviembre 2022'!M12</f>
        <v>13</v>
      </c>
      <c r="N14" s="26">
        <f>+'Final Noviembre 2022'!N12</f>
        <v>73</v>
      </c>
      <c r="O14" s="26">
        <f>+'Final Noviembre 2022'!O12</f>
        <v>0</v>
      </c>
      <c r="P14" s="26">
        <f>+'Final Noviembre 2022'!P12</f>
        <v>24</v>
      </c>
      <c r="Q14" s="26">
        <f>+'Final Noviembre 2022'!Q12</f>
        <v>13</v>
      </c>
      <c r="R14" s="26">
        <f>+'Final Noviembre 2022'!R12</f>
        <v>1</v>
      </c>
      <c r="S14" s="26">
        <f>+'Final Noviembre 2022'!S12</f>
        <v>32</v>
      </c>
      <c r="T14" s="26">
        <f>+'Final Noviembre 2022'!T12</f>
        <v>16</v>
      </c>
      <c r="U14" s="26">
        <f>+'Final Noviembre 2022'!U12</f>
        <v>0</v>
      </c>
      <c r="V14" s="26">
        <f>+'Final Noviembre 2022'!V12</f>
        <v>14</v>
      </c>
      <c r="W14" s="26">
        <f>+'Final Noviembre 2022'!W12</f>
        <v>3</v>
      </c>
      <c r="X14" s="26">
        <f>+'Final Noviembre 2022'!X12</f>
        <v>7</v>
      </c>
      <c r="Y14" s="26">
        <f>+'Final Noviembre 2022'!Y12</f>
        <v>0</v>
      </c>
      <c r="Z14" s="47">
        <f>+'Final Noviembre 2022'!Z12</f>
        <v>227</v>
      </c>
      <c r="AA14" s="7"/>
    </row>
    <row r="15" spans="1:27" ht="30" customHeight="1" x14ac:dyDescent="0.25">
      <c r="A15" s="65"/>
      <c r="B15" s="25" t="str">
        <f>+'Final Noviembre 2022'!B13</f>
        <v>Sabado
12/11</v>
      </c>
      <c r="C15" s="26">
        <f>+'Final Noviembre 2022'!C13</f>
        <v>0</v>
      </c>
      <c r="D15" s="26">
        <f>+'Final Noviembre 2022'!D13</f>
        <v>0</v>
      </c>
      <c r="E15" s="26">
        <f>+'Final Noviembre 2022'!E13</f>
        <v>0</v>
      </c>
      <c r="F15" s="26">
        <f>+'Final Noviembre 2022'!F13</f>
        <v>0</v>
      </c>
      <c r="G15" s="26">
        <f>+'Final Noviembre 2022'!G13</f>
        <v>0</v>
      </c>
      <c r="H15" s="26">
        <f>+'Final Noviembre 2022'!H13</f>
        <v>0</v>
      </c>
      <c r="I15" s="26">
        <f>+'Final Noviembre 2022'!I13</f>
        <v>0</v>
      </c>
      <c r="J15" s="47">
        <f>+'Final Noviembre 2022'!J13</f>
        <v>0</v>
      </c>
      <c r="K15" s="26">
        <f>+'Final Noviembre 2022'!K13</f>
        <v>0</v>
      </c>
      <c r="L15" s="26">
        <f>+'Final Noviembre 2022'!L13</f>
        <v>0</v>
      </c>
      <c r="M15" s="47">
        <f>+'Final Noviembre 2022'!M13</f>
        <v>0</v>
      </c>
      <c r="N15" s="26">
        <f>+'Final Noviembre 2022'!N13</f>
        <v>88</v>
      </c>
      <c r="O15" s="26">
        <f>+'Final Noviembre 2022'!O13</f>
        <v>0</v>
      </c>
      <c r="P15" s="26">
        <f>+'Final Noviembre 2022'!P13</f>
        <v>0</v>
      </c>
      <c r="Q15" s="26">
        <f>+'Final Noviembre 2022'!Q13</f>
        <v>0</v>
      </c>
      <c r="R15" s="26">
        <f>+'Final Noviembre 2022'!R13</f>
        <v>0</v>
      </c>
      <c r="S15" s="26">
        <f>+'Final Noviembre 2022'!S13</f>
        <v>0</v>
      </c>
      <c r="T15" s="26">
        <f>+'Final Noviembre 2022'!T13</f>
        <v>0</v>
      </c>
      <c r="U15" s="26">
        <f>+'Final Noviembre 2022'!U13</f>
        <v>0</v>
      </c>
      <c r="V15" s="26">
        <f>+'Final Noviembre 2022'!V13</f>
        <v>0</v>
      </c>
      <c r="W15" s="26">
        <f>+'Final Noviembre 2022'!W13</f>
        <v>0</v>
      </c>
      <c r="X15" s="26">
        <f>+'Final Noviembre 2022'!X13</f>
        <v>0</v>
      </c>
      <c r="Y15" s="26">
        <f>+'Final Noviembre 2022'!Y13</f>
        <v>0</v>
      </c>
      <c r="Z15" s="47">
        <f>+'Final Noviembre 2022'!Z13</f>
        <v>88</v>
      </c>
      <c r="AA15" s="7"/>
    </row>
    <row r="16" spans="1:27" ht="31.5" x14ac:dyDescent="0.25">
      <c r="A16" s="65"/>
      <c r="B16" s="25" t="str">
        <f>+'Final Noviembre 2022'!B14</f>
        <v>Domingo
13/11</v>
      </c>
      <c r="C16" s="26">
        <f>+'Final Noviembre 2022'!C14</f>
        <v>0</v>
      </c>
      <c r="D16" s="26">
        <f>+'Final Noviembre 2022'!D14</f>
        <v>0</v>
      </c>
      <c r="E16" s="26">
        <f>+'Final Noviembre 2022'!E14</f>
        <v>0</v>
      </c>
      <c r="F16" s="26">
        <f>+'Final Noviembre 2022'!F14</f>
        <v>0</v>
      </c>
      <c r="G16" s="26">
        <f>+'Final Noviembre 2022'!G14</f>
        <v>0</v>
      </c>
      <c r="H16" s="26">
        <f>+'Final Noviembre 2022'!H14</f>
        <v>0</v>
      </c>
      <c r="I16" s="26">
        <f>+'Final Noviembre 2022'!I14</f>
        <v>0</v>
      </c>
      <c r="J16" s="47">
        <f>+'Final Noviembre 2022'!J14</f>
        <v>0</v>
      </c>
      <c r="K16" s="26">
        <f>+'Final Noviembre 2022'!K14</f>
        <v>0</v>
      </c>
      <c r="L16" s="26">
        <f>+'Final Noviembre 2022'!L14</f>
        <v>0</v>
      </c>
      <c r="M16" s="47">
        <f>+'Final Noviembre 2022'!M14</f>
        <v>0</v>
      </c>
      <c r="N16" s="26">
        <f>+'Final Noviembre 2022'!N14</f>
        <v>141</v>
      </c>
      <c r="O16" s="26">
        <f>+'Final Noviembre 2022'!O14</f>
        <v>0</v>
      </c>
      <c r="P16" s="26">
        <f>+'Final Noviembre 2022'!P14</f>
        <v>0</v>
      </c>
      <c r="Q16" s="26">
        <f>+'Final Noviembre 2022'!Q14</f>
        <v>0</v>
      </c>
      <c r="R16" s="26">
        <f>+'Final Noviembre 2022'!R14</f>
        <v>0</v>
      </c>
      <c r="S16" s="26">
        <f>+'Final Noviembre 2022'!S14</f>
        <v>0</v>
      </c>
      <c r="T16" s="26">
        <f>+'Final Noviembre 2022'!T14</f>
        <v>0</v>
      </c>
      <c r="U16" s="26">
        <f>+'Final Noviembre 2022'!U14</f>
        <v>0</v>
      </c>
      <c r="V16" s="26">
        <f>+'Final Noviembre 2022'!V14</f>
        <v>0</v>
      </c>
      <c r="W16" s="26">
        <f>+'Final Noviembre 2022'!W14</f>
        <v>0</v>
      </c>
      <c r="X16" s="26">
        <f>+'Final Noviembre 2022'!X14</f>
        <v>0</v>
      </c>
      <c r="Y16" s="26">
        <f>+'Final Noviembre 2022'!Y14</f>
        <v>0</v>
      </c>
      <c r="Z16" s="47">
        <f>+'Final Noviembre 2022'!Z14</f>
        <v>141</v>
      </c>
      <c r="AA16" s="7"/>
    </row>
    <row r="17" spans="1:27" ht="15.75" x14ac:dyDescent="0.25">
      <c r="A17" s="45"/>
      <c r="B17" s="27"/>
      <c r="C17" s="47">
        <f>SUM(C10:C16)</f>
        <v>16</v>
      </c>
      <c r="D17" s="47">
        <f t="shared" ref="D17:Z17" si="2">SUM(D10:D16)</f>
        <v>1</v>
      </c>
      <c r="E17" s="47">
        <f t="shared" si="2"/>
        <v>58</v>
      </c>
      <c r="F17" s="47">
        <f t="shared" si="2"/>
        <v>24</v>
      </c>
      <c r="G17" s="47">
        <f t="shared" si="2"/>
        <v>31</v>
      </c>
      <c r="H17" s="47">
        <f t="shared" si="2"/>
        <v>2</v>
      </c>
      <c r="I17" s="47">
        <f t="shared" si="2"/>
        <v>20</v>
      </c>
      <c r="J17" s="47">
        <f t="shared" si="2"/>
        <v>152</v>
      </c>
      <c r="K17" s="47">
        <f t="shared" si="2"/>
        <v>3</v>
      </c>
      <c r="L17" s="47">
        <f t="shared" si="2"/>
        <v>33</v>
      </c>
      <c r="M17" s="47">
        <f t="shared" si="2"/>
        <v>36</v>
      </c>
      <c r="N17" s="47">
        <f t="shared" si="2"/>
        <v>618</v>
      </c>
      <c r="O17" s="47">
        <f t="shared" si="2"/>
        <v>0</v>
      </c>
      <c r="P17" s="47">
        <f t="shared" si="2"/>
        <v>132</v>
      </c>
      <c r="Q17" s="47">
        <f t="shared" si="2"/>
        <v>64</v>
      </c>
      <c r="R17" s="47">
        <f t="shared" si="2"/>
        <v>9</v>
      </c>
      <c r="S17" s="47">
        <f t="shared" si="2"/>
        <v>157</v>
      </c>
      <c r="T17" s="47">
        <f t="shared" si="2"/>
        <v>64</v>
      </c>
      <c r="U17" s="47">
        <f t="shared" si="2"/>
        <v>0</v>
      </c>
      <c r="V17" s="47">
        <f t="shared" si="2"/>
        <v>92</v>
      </c>
      <c r="W17" s="47">
        <f t="shared" si="2"/>
        <v>22</v>
      </c>
      <c r="X17" s="47">
        <f t="shared" si="2"/>
        <v>15</v>
      </c>
      <c r="Y17" s="47">
        <f t="shared" si="2"/>
        <v>0</v>
      </c>
      <c r="Z17" s="47">
        <f t="shared" si="2"/>
        <v>1361</v>
      </c>
      <c r="AA17" s="7"/>
    </row>
    <row r="18" spans="1:27" ht="31.5" x14ac:dyDescent="0.25">
      <c r="A18" s="65" t="s">
        <v>79</v>
      </c>
      <c r="B18" s="25" t="str">
        <f>+'Final Noviembre 2022'!B15</f>
        <v>Lunes
14/11</v>
      </c>
      <c r="C18" s="26">
        <f>+'Final Noviembre 2022'!C15</f>
        <v>1</v>
      </c>
      <c r="D18" s="26">
        <f>+'Final Noviembre 2022'!D15</f>
        <v>1</v>
      </c>
      <c r="E18" s="26">
        <f>+'Final Noviembre 2022'!E15</f>
        <v>10</v>
      </c>
      <c r="F18" s="26">
        <f>+'Final Noviembre 2022'!F15</f>
        <v>5</v>
      </c>
      <c r="G18" s="26">
        <f>+'Final Noviembre 2022'!G15</f>
        <v>2</v>
      </c>
      <c r="H18" s="26">
        <f>+'Final Noviembre 2022'!H15</f>
        <v>0</v>
      </c>
      <c r="I18" s="26">
        <f>+'Final Noviembre 2022'!I15</f>
        <v>12</v>
      </c>
      <c r="J18" s="47">
        <f>+'Final Noviembre 2022'!J15</f>
        <v>31</v>
      </c>
      <c r="K18" s="26">
        <f>+'Final Noviembre 2022'!K15</f>
        <v>0</v>
      </c>
      <c r="L18" s="26">
        <f>+'Final Noviembre 2022'!L15</f>
        <v>3</v>
      </c>
      <c r="M18" s="47">
        <f>+'Final Noviembre 2022'!M15</f>
        <v>3</v>
      </c>
      <c r="N18" s="26">
        <f>+'Final Noviembre 2022'!N15</f>
        <v>22</v>
      </c>
      <c r="O18" s="26">
        <f>+'Final Noviembre 2022'!O15</f>
        <v>91</v>
      </c>
      <c r="P18" s="26">
        <f>+'Final Noviembre 2022'!P15</f>
        <v>22</v>
      </c>
      <c r="Q18" s="26">
        <f>+'Final Noviembre 2022'!Q15</f>
        <v>12</v>
      </c>
      <c r="R18" s="26">
        <f>+'Final Noviembre 2022'!R15</f>
        <v>8</v>
      </c>
      <c r="S18" s="26">
        <f>+'Final Noviembre 2022'!S15</f>
        <v>28</v>
      </c>
      <c r="T18" s="26">
        <f>+'Final Noviembre 2022'!T15</f>
        <v>10</v>
      </c>
      <c r="U18" s="26">
        <f>+'Final Noviembre 2022'!U15</f>
        <v>0</v>
      </c>
      <c r="V18" s="26">
        <f>+'Final Noviembre 2022'!V15</f>
        <v>13</v>
      </c>
      <c r="W18" s="26">
        <f>+'Final Noviembre 2022'!W15</f>
        <v>4</v>
      </c>
      <c r="X18" s="26">
        <f>+'Final Noviembre 2022'!X15</f>
        <v>2</v>
      </c>
      <c r="Y18" s="26">
        <f>+'Final Noviembre 2022'!Y15</f>
        <v>0</v>
      </c>
      <c r="Z18" s="47">
        <f>+'Final Noviembre 2022'!Z15</f>
        <v>246</v>
      </c>
      <c r="AA18" s="7"/>
    </row>
    <row r="19" spans="1:27" ht="31.5" x14ac:dyDescent="0.25">
      <c r="A19" s="65"/>
      <c r="B19" s="25" t="str">
        <f>+'Final Noviembre 2022'!B16</f>
        <v>Martes
15/11</v>
      </c>
      <c r="C19" s="26">
        <f>+'Final Noviembre 2022'!C16</f>
        <v>2</v>
      </c>
      <c r="D19" s="26">
        <f>+'Final Noviembre 2022'!D16</f>
        <v>0</v>
      </c>
      <c r="E19" s="26">
        <f>+'Final Noviembre 2022'!E16</f>
        <v>12</v>
      </c>
      <c r="F19" s="26">
        <f>+'Final Noviembre 2022'!F16</f>
        <v>8</v>
      </c>
      <c r="G19" s="26">
        <f>+'Final Noviembre 2022'!G16</f>
        <v>5</v>
      </c>
      <c r="H19" s="26">
        <f>+'Final Noviembre 2022'!H16</f>
        <v>0</v>
      </c>
      <c r="I19" s="26">
        <f>+'Final Noviembre 2022'!I16</f>
        <v>12</v>
      </c>
      <c r="J19" s="47">
        <f>+'Final Noviembre 2022'!J16</f>
        <v>39</v>
      </c>
      <c r="K19" s="26">
        <f>+'Final Noviembre 2022'!K16</f>
        <v>0</v>
      </c>
      <c r="L19" s="26">
        <f>+'Final Noviembre 2022'!L16</f>
        <v>9</v>
      </c>
      <c r="M19" s="47">
        <f>+'Final Noviembre 2022'!M16</f>
        <v>9</v>
      </c>
      <c r="N19" s="26">
        <f>+'Final Noviembre 2022'!N16</f>
        <v>21</v>
      </c>
      <c r="O19" s="26">
        <f>+'Final Noviembre 2022'!O16</f>
        <v>75</v>
      </c>
      <c r="P19" s="26">
        <f>+'Final Noviembre 2022'!P16</f>
        <v>24</v>
      </c>
      <c r="Q19" s="26">
        <f>+'Final Noviembre 2022'!Q16</f>
        <v>13</v>
      </c>
      <c r="R19" s="26">
        <f>+'Final Noviembre 2022'!R16</f>
        <v>2</v>
      </c>
      <c r="S19" s="26">
        <f>+'Final Noviembre 2022'!S16</f>
        <v>33</v>
      </c>
      <c r="T19" s="26">
        <f>+'Final Noviembre 2022'!T16</f>
        <v>9</v>
      </c>
      <c r="U19" s="26">
        <f>+'Final Noviembre 2022'!U16</f>
        <v>0</v>
      </c>
      <c r="V19" s="26">
        <f>+'Final Noviembre 2022'!V16</f>
        <v>13</v>
      </c>
      <c r="W19" s="26">
        <f>+'Final Noviembre 2022'!W16</f>
        <v>5</v>
      </c>
      <c r="X19" s="26">
        <f>+'Final Noviembre 2022'!X16</f>
        <v>4</v>
      </c>
      <c r="Y19" s="26">
        <f>+'Final Noviembre 2022'!Y16</f>
        <v>0</v>
      </c>
      <c r="Z19" s="47">
        <f>+'Final Noviembre 2022'!Z16</f>
        <v>247</v>
      </c>
      <c r="AA19" s="7"/>
    </row>
    <row r="20" spans="1:27" ht="31.5" x14ac:dyDescent="0.25">
      <c r="A20" s="65"/>
      <c r="B20" s="25" t="str">
        <f>+'Final Noviembre 2022'!B17</f>
        <v>Miércoles
16/11</v>
      </c>
      <c r="C20" s="26">
        <f>+'Final Noviembre 2022'!C17</f>
        <v>5</v>
      </c>
      <c r="D20" s="26">
        <f>+'Final Noviembre 2022'!D17</f>
        <v>0</v>
      </c>
      <c r="E20" s="26">
        <f>+'Final Noviembre 2022'!E17</f>
        <v>9</v>
      </c>
      <c r="F20" s="26">
        <f>+'Final Noviembre 2022'!F17</f>
        <v>4</v>
      </c>
      <c r="G20" s="26">
        <f>+'Final Noviembre 2022'!G17</f>
        <v>4</v>
      </c>
      <c r="H20" s="26">
        <f>+'Final Noviembre 2022'!H17</f>
        <v>0</v>
      </c>
      <c r="I20" s="26">
        <f>+'Final Noviembre 2022'!I17</f>
        <v>9</v>
      </c>
      <c r="J20" s="47">
        <f>+'Final Noviembre 2022'!J17</f>
        <v>31</v>
      </c>
      <c r="K20" s="26">
        <f>+'Final Noviembre 2022'!K17</f>
        <v>0</v>
      </c>
      <c r="L20" s="26">
        <f>+'Final Noviembre 2022'!L17</f>
        <v>7</v>
      </c>
      <c r="M20" s="47">
        <f>+'Final Noviembre 2022'!M17</f>
        <v>7</v>
      </c>
      <c r="N20" s="26">
        <f>+'Final Noviembre 2022'!N17</f>
        <v>22</v>
      </c>
      <c r="O20" s="26">
        <f>+'Final Noviembre 2022'!O17</f>
        <v>69</v>
      </c>
      <c r="P20" s="26">
        <f>+'Final Noviembre 2022'!P17</f>
        <v>29</v>
      </c>
      <c r="Q20" s="26">
        <f>+'Final Noviembre 2022'!Q17</f>
        <v>10</v>
      </c>
      <c r="R20" s="26">
        <f>+'Final Noviembre 2022'!R17</f>
        <v>0</v>
      </c>
      <c r="S20" s="26">
        <f>+'Final Noviembre 2022'!S17</f>
        <v>32</v>
      </c>
      <c r="T20" s="26">
        <f>+'Final Noviembre 2022'!T17</f>
        <v>10</v>
      </c>
      <c r="U20" s="26">
        <f>+'Final Noviembre 2022'!U17</f>
        <v>0</v>
      </c>
      <c r="V20" s="26">
        <f>+'Final Noviembre 2022'!V17</f>
        <v>17</v>
      </c>
      <c r="W20" s="26">
        <f>+'Final Noviembre 2022'!W17</f>
        <v>5</v>
      </c>
      <c r="X20" s="26">
        <f>+'Final Noviembre 2022'!X17</f>
        <v>2</v>
      </c>
      <c r="Y20" s="26">
        <f>+'Final Noviembre 2022'!Y17</f>
        <v>0</v>
      </c>
      <c r="Z20" s="47">
        <f>+'Final Noviembre 2022'!Z17</f>
        <v>234</v>
      </c>
      <c r="AA20" s="7"/>
    </row>
    <row r="21" spans="1:27" ht="31.5" x14ac:dyDescent="0.25">
      <c r="A21" s="65"/>
      <c r="B21" s="25" t="str">
        <f>+'Final Noviembre 2022'!B18</f>
        <v>Jueves
17/11</v>
      </c>
      <c r="C21" s="26">
        <f>+'Final Noviembre 2022'!C18</f>
        <v>2</v>
      </c>
      <c r="D21" s="26">
        <f>+'Final Noviembre 2022'!D18</f>
        <v>0</v>
      </c>
      <c r="E21" s="26">
        <f>+'Final Noviembre 2022'!E18</f>
        <v>12</v>
      </c>
      <c r="F21" s="26">
        <f>+'Final Noviembre 2022'!F18</f>
        <v>3</v>
      </c>
      <c r="G21" s="26">
        <f>+'Final Noviembre 2022'!G18</f>
        <v>1</v>
      </c>
      <c r="H21" s="26">
        <f>+'Final Noviembre 2022'!H18</f>
        <v>0</v>
      </c>
      <c r="I21" s="26">
        <f>+'Final Noviembre 2022'!I18</f>
        <v>19</v>
      </c>
      <c r="J21" s="47">
        <f>+'Final Noviembre 2022'!J18</f>
        <v>37</v>
      </c>
      <c r="K21" s="26">
        <f>+'Final Noviembre 2022'!K18</f>
        <v>0</v>
      </c>
      <c r="L21" s="26">
        <f>+'Final Noviembre 2022'!L18</f>
        <v>4</v>
      </c>
      <c r="M21" s="47">
        <f>+'Final Noviembre 2022'!M18</f>
        <v>4</v>
      </c>
      <c r="N21" s="26">
        <f>+'Final Noviembre 2022'!N18</f>
        <v>24</v>
      </c>
      <c r="O21" s="26">
        <f>+'Final Noviembre 2022'!O18</f>
        <v>61</v>
      </c>
      <c r="P21" s="26">
        <f>+'Final Noviembre 2022'!P18</f>
        <v>26</v>
      </c>
      <c r="Q21" s="26">
        <f>+'Final Noviembre 2022'!Q18</f>
        <v>12</v>
      </c>
      <c r="R21" s="26">
        <f>+'Final Noviembre 2022'!R18</f>
        <v>1</v>
      </c>
      <c r="S21" s="26">
        <f>+'Final Noviembre 2022'!S18</f>
        <v>25</v>
      </c>
      <c r="T21" s="26">
        <f>+'Final Noviembre 2022'!T18</f>
        <v>8</v>
      </c>
      <c r="U21" s="26">
        <f>+'Final Noviembre 2022'!U18</f>
        <v>0</v>
      </c>
      <c r="V21" s="26">
        <f>+'Final Noviembre 2022'!V18</f>
        <v>20</v>
      </c>
      <c r="W21" s="26">
        <f>+'Final Noviembre 2022'!W18</f>
        <v>5</v>
      </c>
      <c r="X21" s="26">
        <f>+'Final Noviembre 2022'!X18</f>
        <v>5</v>
      </c>
      <c r="Y21" s="26">
        <f>+'Final Noviembre 2022'!Y18</f>
        <v>0</v>
      </c>
      <c r="Z21" s="47">
        <f>+'Final Noviembre 2022'!Z18</f>
        <v>228</v>
      </c>
      <c r="AA21" s="7"/>
    </row>
    <row r="22" spans="1:27" ht="31.5" x14ac:dyDescent="0.25">
      <c r="A22" s="65"/>
      <c r="B22" s="25" t="str">
        <f>+'Final Noviembre 2022'!B19</f>
        <v>Viernes
18/11</v>
      </c>
      <c r="C22" s="26">
        <f>+'Final Noviembre 2022'!C19</f>
        <v>0</v>
      </c>
      <c r="D22" s="26">
        <f>+'Final Noviembre 2022'!D19</f>
        <v>0</v>
      </c>
      <c r="E22" s="26">
        <f>+'Final Noviembre 2022'!E19</f>
        <v>0</v>
      </c>
      <c r="F22" s="26">
        <f>+'Final Noviembre 2022'!F19</f>
        <v>0</v>
      </c>
      <c r="G22" s="26">
        <f>+'Final Noviembre 2022'!G19</f>
        <v>0</v>
      </c>
      <c r="H22" s="26">
        <f>+'Final Noviembre 2022'!H19</f>
        <v>0</v>
      </c>
      <c r="I22" s="26">
        <f>+'Final Noviembre 2022'!I19</f>
        <v>0</v>
      </c>
      <c r="J22" s="47">
        <f>+'Final Noviembre 2022'!J19</f>
        <v>0</v>
      </c>
      <c r="K22" s="26">
        <f>+'Final Noviembre 2022'!K19</f>
        <v>0</v>
      </c>
      <c r="L22" s="26">
        <f>+'Final Noviembre 2022'!L19</f>
        <v>0</v>
      </c>
      <c r="M22" s="47">
        <f>+'Final Noviembre 2022'!M19</f>
        <v>0</v>
      </c>
      <c r="N22" s="26">
        <f>+'Final Noviembre 2022'!N19</f>
        <v>16</v>
      </c>
      <c r="O22" s="26">
        <f>+'Final Noviembre 2022'!O19</f>
        <v>78</v>
      </c>
      <c r="P22" s="26">
        <f>+'Final Noviembre 2022'!P19</f>
        <v>13</v>
      </c>
      <c r="Q22" s="26">
        <f>+'Final Noviembre 2022'!Q19</f>
        <v>3</v>
      </c>
      <c r="R22" s="26">
        <f>+'Final Noviembre 2022'!R19</f>
        <v>0</v>
      </c>
      <c r="S22" s="26">
        <f>+'Final Noviembre 2022'!S19</f>
        <v>19</v>
      </c>
      <c r="T22" s="26">
        <f>+'Final Noviembre 2022'!T19</f>
        <v>7</v>
      </c>
      <c r="U22" s="26">
        <f>+'Final Noviembre 2022'!U19</f>
        <v>0</v>
      </c>
      <c r="V22" s="26">
        <f>+'Final Noviembre 2022'!V19</f>
        <v>23</v>
      </c>
      <c r="W22" s="26">
        <f>+'Final Noviembre 2022'!W19</f>
        <v>0</v>
      </c>
      <c r="X22" s="26">
        <f>+'Final Noviembre 2022'!X19</f>
        <v>0</v>
      </c>
      <c r="Y22" s="26">
        <f>+'Final Noviembre 2022'!Y19</f>
        <v>0</v>
      </c>
      <c r="Z22" s="47">
        <f>+'Final Noviembre 2022'!Z19</f>
        <v>159</v>
      </c>
      <c r="AA22" s="7"/>
    </row>
    <row r="23" spans="1:27" ht="30" customHeight="1" x14ac:dyDescent="0.25">
      <c r="A23" s="65"/>
      <c r="B23" s="25" t="str">
        <f>+'Final Noviembre 2022'!B20</f>
        <v>Saqado
19/11</v>
      </c>
      <c r="C23" s="26">
        <f>+'Final Noviembre 2022'!C20</f>
        <v>0</v>
      </c>
      <c r="D23" s="26">
        <f>+'Final Noviembre 2022'!D20</f>
        <v>0</v>
      </c>
      <c r="E23" s="26">
        <f>+'Final Noviembre 2022'!E20</f>
        <v>0</v>
      </c>
      <c r="F23" s="26">
        <f>+'Final Noviembre 2022'!F20</f>
        <v>0</v>
      </c>
      <c r="G23" s="26">
        <f>+'Final Noviembre 2022'!G20</f>
        <v>0</v>
      </c>
      <c r="H23" s="26">
        <f>+'Final Noviembre 2022'!H20</f>
        <v>0</v>
      </c>
      <c r="I23" s="26">
        <f>+'Final Noviembre 2022'!I20</f>
        <v>0</v>
      </c>
      <c r="J23" s="47">
        <f>+'Final Noviembre 2022'!J20</f>
        <v>0</v>
      </c>
      <c r="K23" s="26">
        <f>+'Final Noviembre 2022'!K20</f>
        <v>0</v>
      </c>
      <c r="L23" s="26">
        <f>+'Final Noviembre 2022'!L20</f>
        <v>0</v>
      </c>
      <c r="M23" s="47">
        <f>+'Final Noviembre 2022'!M20</f>
        <v>0</v>
      </c>
      <c r="N23" s="26">
        <f>+'Final Noviembre 2022'!N20</f>
        <v>22</v>
      </c>
      <c r="O23" s="26">
        <f>+'Final Noviembre 2022'!O20</f>
        <v>103</v>
      </c>
      <c r="P23" s="26">
        <f>+'Final Noviembre 2022'!P20</f>
        <v>0</v>
      </c>
      <c r="Q23" s="26">
        <f>+'Final Noviembre 2022'!Q20</f>
        <v>0</v>
      </c>
      <c r="R23" s="26">
        <f>+'Final Noviembre 2022'!R20</f>
        <v>0</v>
      </c>
      <c r="S23" s="26">
        <f>+'Final Noviembre 2022'!S20</f>
        <v>0</v>
      </c>
      <c r="T23" s="26">
        <f>+'Final Noviembre 2022'!T20</f>
        <v>0</v>
      </c>
      <c r="U23" s="26">
        <f>+'Final Noviembre 2022'!U20</f>
        <v>0</v>
      </c>
      <c r="V23" s="26">
        <f>+'Final Noviembre 2022'!V20</f>
        <v>0</v>
      </c>
      <c r="W23" s="26">
        <f>+'Final Noviembre 2022'!W20</f>
        <v>0</v>
      </c>
      <c r="X23" s="26">
        <f>+'Final Noviembre 2022'!X20</f>
        <v>0</v>
      </c>
      <c r="Y23" s="26">
        <f>+'Final Noviembre 2022'!Y20</f>
        <v>0</v>
      </c>
      <c r="Z23" s="47">
        <f>+'Final Noviembre 2022'!Z20</f>
        <v>125</v>
      </c>
      <c r="AA23" s="7"/>
    </row>
    <row r="24" spans="1:27" ht="31.5" x14ac:dyDescent="0.25">
      <c r="A24" s="65"/>
      <c r="B24" s="25" t="str">
        <f>+'Final Noviembre 2022'!B21</f>
        <v>Domingo
20/11</v>
      </c>
      <c r="C24" s="26">
        <f>+'Final Noviembre 2022'!C21</f>
        <v>0</v>
      </c>
      <c r="D24" s="26">
        <f>+'Final Noviembre 2022'!D21</f>
        <v>0</v>
      </c>
      <c r="E24" s="26">
        <f>+'Final Noviembre 2022'!E21</f>
        <v>0</v>
      </c>
      <c r="F24" s="26">
        <f>+'Final Noviembre 2022'!F21</f>
        <v>0</v>
      </c>
      <c r="G24" s="26">
        <f>+'Final Noviembre 2022'!G21</f>
        <v>0</v>
      </c>
      <c r="H24" s="26">
        <f>+'Final Noviembre 2022'!H21</f>
        <v>0</v>
      </c>
      <c r="I24" s="26">
        <f>+'Final Noviembre 2022'!I21</f>
        <v>0</v>
      </c>
      <c r="J24" s="47">
        <f>+'Final Noviembre 2022'!J21</f>
        <v>0</v>
      </c>
      <c r="K24" s="26">
        <f>+'Final Noviembre 2022'!K21</f>
        <v>0</v>
      </c>
      <c r="L24" s="26">
        <f>+'Final Noviembre 2022'!L21</f>
        <v>0</v>
      </c>
      <c r="M24" s="47">
        <f>+'Final Noviembre 2022'!M21</f>
        <v>0</v>
      </c>
      <c r="N24" s="26">
        <f>+'Final Noviembre 2022'!N21</f>
        <v>18</v>
      </c>
      <c r="O24" s="26">
        <f>+'Final Noviembre 2022'!O21</f>
        <v>119</v>
      </c>
      <c r="P24" s="26">
        <f>+'Final Noviembre 2022'!P21</f>
        <v>0</v>
      </c>
      <c r="Q24" s="26">
        <f>+'Final Noviembre 2022'!Q21</f>
        <v>0</v>
      </c>
      <c r="R24" s="26">
        <f>+'Final Noviembre 2022'!R21</f>
        <v>0</v>
      </c>
      <c r="S24" s="26">
        <f>+'Final Noviembre 2022'!S21</f>
        <v>0</v>
      </c>
      <c r="T24" s="26">
        <f>+'Final Noviembre 2022'!T21</f>
        <v>0</v>
      </c>
      <c r="U24" s="26">
        <f>+'Final Noviembre 2022'!U21</f>
        <v>0</v>
      </c>
      <c r="V24" s="26">
        <f>+'Final Noviembre 2022'!V21</f>
        <v>0</v>
      </c>
      <c r="W24" s="26">
        <f>+'Final Noviembre 2022'!W21</f>
        <v>0</v>
      </c>
      <c r="X24" s="26">
        <f>+'Final Noviembre 2022'!X21</f>
        <v>0</v>
      </c>
      <c r="Y24" s="26">
        <f>+'Final Noviembre 2022'!Y21</f>
        <v>0</v>
      </c>
      <c r="Z24" s="47">
        <f>+'Final Noviembre 2022'!Z21</f>
        <v>137</v>
      </c>
      <c r="AA24" s="7"/>
    </row>
    <row r="25" spans="1:27" ht="15.75" x14ac:dyDescent="0.25">
      <c r="A25" s="46"/>
      <c r="B25" s="27"/>
      <c r="C25" s="47">
        <f>SUM(C18:C24)</f>
        <v>10</v>
      </c>
      <c r="D25" s="47">
        <f t="shared" ref="D25:Z25" si="3">SUM(D18:D24)</f>
        <v>1</v>
      </c>
      <c r="E25" s="47">
        <f t="shared" si="3"/>
        <v>43</v>
      </c>
      <c r="F25" s="47">
        <f t="shared" si="3"/>
        <v>20</v>
      </c>
      <c r="G25" s="47">
        <f t="shared" si="3"/>
        <v>12</v>
      </c>
      <c r="H25" s="47">
        <f t="shared" si="3"/>
        <v>0</v>
      </c>
      <c r="I25" s="47">
        <f t="shared" si="3"/>
        <v>52</v>
      </c>
      <c r="J25" s="47">
        <f t="shared" si="3"/>
        <v>138</v>
      </c>
      <c r="K25" s="47">
        <f t="shared" si="3"/>
        <v>0</v>
      </c>
      <c r="L25" s="47">
        <f t="shared" si="3"/>
        <v>23</v>
      </c>
      <c r="M25" s="47">
        <f t="shared" si="3"/>
        <v>23</v>
      </c>
      <c r="N25" s="47">
        <f t="shared" si="3"/>
        <v>145</v>
      </c>
      <c r="O25" s="47">
        <f t="shared" si="3"/>
        <v>596</v>
      </c>
      <c r="P25" s="47">
        <f t="shared" si="3"/>
        <v>114</v>
      </c>
      <c r="Q25" s="47">
        <f t="shared" si="3"/>
        <v>50</v>
      </c>
      <c r="R25" s="47">
        <f t="shared" si="3"/>
        <v>11</v>
      </c>
      <c r="S25" s="47">
        <f t="shared" si="3"/>
        <v>137</v>
      </c>
      <c r="T25" s="47">
        <f t="shared" si="3"/>
        <v>44</v>
      </c>
      <c r="U25" s="47">
        <f t="shared" si="3"/>
        <v>0</v>
      </c>
      <c r="V25" s="47">
        <f t="shared" si="3"/>
        <v>86</v>
      </c>
      <c r="W25" s="47">
        <f t="shared" si="3"/>
        <v>19</v>
      </c>
      <c r="X25" s="47">
        <f t="shared" si="3"/>
        <v>13</v>
      </c>
      <c r="Y25" s="47">
        <f t="shared" si="3"/>
        <v>0</v>
      </c>
      <c r="Z25" s="47">
        <f t="shared" si="3"/>
        <v>1376</v>
      </c>
      <c r="AA25" s="7"/>
    </row>
    <row r="26" spans="1:27" ht="31.5" x14ac:dyDescent="0.25">
      <c r="A26" s="66" t="s">
        <v>80</v>
      </c>
      <c r="B26" s="25" t="str">
        <f>+'Final Noviembre 2022'!B22</f>
        <v>Lunes
21/11</v>
      </c>
      <c r="C26" s="26">
        <f>+'Final Noviembre 2022'!C22</f>
        <v>0</v>
      </c>
      <c r="D26" s="26">
        <f>+'Final Noviembre 2022'!D22</f>
        <v>0</v>
      </c>
      <c r="E26" s="26">
        <f>+'Final Noviembre 2022'!E22</f>
        <v>0</v>
      </c>
      <c r="F26" s="26">
        <f>+'Final Noviembre 2022'!F22</f>
        <v>0</v>
      </c>
      <c r="G26" s="26">
        <f>+'Final Noviembre 2022'!G22</f>
        <v>0</v>
      </c>
      <c r="H26" s="26">
        <f>+'Final Noviembre 2022'!H22</f>
        <v>0</v>
      </c>
      <c r="I26" s="26">
        <f>+'Final Noviembre 2022'!I22</f>
        <v>0</v>
      </c>
      <c r="J26" s="47">
        <f>+'Final Noviembre 2022'!J22</f>
        <v>0</v>
      </c>
      <c r="K26" s="26">
        <f>+'Final Noviembre 2022'!K22</f>
        <v>0</v>
      </c>
      <c r="L26" s="26">
        <f>+'Final Noviembre 2022'!L22</f>
        <v>0</v>
      </c>
      <c r="M26" s="47">
        <f>+'Final Noviembre 2022'!M22</f>
        <v>0</v>
      </c>
      <c r="N26" s="26">
        <f>+'Final Noviembre 2022'!N22</f>
        <v>24</v>
      </c>
      <c r="O26" s="26">
        <f>+'Final Noviembre 2022'!O22</f>
        <v>116</v>
      </c>
      <c r="P26" s="26">
        <f>+'Final Noviembre 2022'!P22</f>
        <v>0</v>
      </c>
      <c r="Q26" s="26">
        <f>+'Final Noviembre 2022'!Q22</f>
        <v>0</v>
      </c>
      <c r="R26" s="26">
        <f>+'Final Noviembre 2022'!R22</f>
        <v>0</v>
      </c>
      <c r="S26" s="26">
        <f>+'Final Noviembre 2022'!S22</f>
        <v>0</v>
      </c>
      <c r="T26" s="26">
        <f>+'Final Noviembre 2022'!T22</f>
        <v>0</v>
      </c>
      <c r="U26" s="26">
        <f>+'Final Noviembre 2022'!U22</f>
        <v>0</v>
      </c>
      <c r="V26" s="26">
        <f>+'Final Noviembre 2022'!V22</f>
        <v>0</v>
      </c>
      <c r="W26" s="26">
        <f>+'Final Noviembre 2022'!W22</f>
        <v>0</v>
      </c>
      <c r="X26" s="26">
        <f>+'Final Noviembre 2022'!X22</f>
        <v>0</v>
      </c>
      <c r="Y26" s="26">
        <f>+'Final Noviembre 2022'!Y22</f>
        <v>0</v>
      </c>
      <c r="Z26" s="47">
        <f>+'Final Noviembre 2022'!Z22</f>
        <v>140</v>
      </c>
      <c r="AA26" s="7"/>
    </row>
    <row r="27" spans="1:27" ht="31.5" x14ac:dyDescent="0.25">
      <c r="A27" s="66"/>
      <c r="B27" s="25" t="str">
        <f>+'Final Noviembre 2022'!B23</f>
        <v>Martes
22/11</v>
      </c>
      <c r="C27" s="26">
        <f>+'Final Noviembre 2022'!C23</f>
        <v>4</v>
      </c>
      <c r="D27" s="26">
        <f>+'Final Noviembre 2022'!D23</f>
        <v>1</v>
      </c>
      <c r="E27" s="26">
        <f>+'Final Noviembre 2022'!E23</f>
        <v>8</v>
      </c>
      <c r="F27" s="26">
        <f>+'Final Noviembre 2022'!F23</f>
        <v>6</v>
      </c>
      <c r="G27" s="26">
        <f>+'Final Noviembre 2022'!G23</f>
        <v>4</v>
      </c>
      <c r="H27" s="26">
        <f>+'Final Noviembre 2022'!H23</f>
        <v>0</v>
      </c>
      <c r="I27" s="26">
        <f>+'Final Noviembre 2022'!I23</f>
        <v>13</v>
      </c>
      <c r="J27" s="47">
        <f>+'Final Noviembre 2022'!J23</f>
        <v>36</v>
      </c>
      <c r="K27" s="26">
        <f>+'Final Noviembre 2022'!K23</f>
        <v>2</v>
      </c>
      <c r="L27" s="26">
        <f>+'Final Noviembre 2022'!L23</f>
        <v>10</v>
      </c>
      <c r="M27" s="47">
        <f>+'Final Noviembre 2022'!M23</f>
        <v>12</v>
      </c>
      <c r="N27" s="26">
        <f>+'Final Noviembre 2022'!N23</f>
        <v>20</v>
      </c>
      <c r="O27" s="26">
        <f>+'Final Noviembre 2022'!O23</f>
        <v>76</v>
      </c>
      <c r="P27" s="26">
        <f>+'Final Noviembre 2022'!P23</f>
        <v>26</v>
      </c>
      <c r="Q27" s="26">
        <f>+'Final Noviembre 2022'!Q23</f>
        <v>10</v>
      </c>
      <c r="R27" s="26">
        <f>+'Final Noviembre 2022'!R23</f>
        <v>1</v>
      </c>
      <c r="S27" s="26">
        <f>+'Final Noviembre 2022'!S23</f>
        <v>27</v>
      </c>
      <c r="T27" s="26">
        <f>+'Final Noviembre 2022'!T23</f>
        <v>7</v>
      </c>
      <c r="U27" s="26">
        <f>+'Final Noviembre 2022'!U23</f>
        <v>0</v>
      </c>
      <c r="V27" s="26">
        <f>+'Final Noviembre 2022'!V23</f>
        <v>15</v>
      </c>
      <c r="W27" s="26">
        <f>+'Final Noviembre 2022'!W23</f>
        <v>4</v>
      </c>
      <c r="X27" s="26">
        <f>+'Final Noviembre 2022'!X23</f>
        <v>0</v>
      </c>
      <c r="Y27" s="26">
        <f>+'Final Noviembre 2022'!Y23</f>
        <v>2</v>
      </c>
      <c r="Z27" s="47">
        <f>+'Final Noviembre 2022'!Z23</f>
        <v>236</v>
      </c>
      <c r="AA27" s="7"/>
    </row>
    <row r="28" spans="1:27" ht="31.5" x14ac:dyDescent="0.25">
      <c r="A28" s="66"/>
      <c r="B28" s="25" t="str">
        <f>+'Final Noviembre 2022'!B24</f>
        <v>Miércoles
23/11</v>
      </c>
      <c r="C28" s="26">
        <f>+'Final Noviembre 2022'!C24</f>
        <v>1</v>
      </c>
      <c r="D28" s="26">
        <f>+'Final Noviembre 2022'!D24</f>
        <v>1</v>
      </c>
      <c r="E28" s="26">
        <f>+'Final Noviembre 2022'!E24</f>
        <v>15</v>
      </c>
      <c r="F28" s="26">
        <f>+'Final Noviembre 2022'!F24</f>
        <v>12</v>
      </c>
      <c r="G28" s="26">
        <f>+'Final Noviembre 2022'!G24</f>
        <v>3</v>
      </c>
      <c r="H28" s="26">
        <f>+'Final Noviembre 2022'!H24</f>
        <v>0</v>
      </c>
      <c r="I28" s="26">
        <f>+'Final Noviembre 2022'!I24</f>
        <v>13</v>
      </c>
      <c r="J28" s="47">
        <f>+'Final Noviembre 2022'!J24</f>
        <v>45</v>
      </c>
      <c r="K28" s="26">
        <f>+'Final Noviembre 2022'!K24</f>
        <v>0</v>
      </c>
      <c r="L28" s="26">
        <f>+'Final Noviembre 2022'!L24</f>
        <v>8</v>
      </c>
      <c r="M28" s="47">
        <f>+'Final Noviembre 2022'!M24</f>
        <v>8</v>
      </c>
      <c r="N28" s="26">
        <f>+'Final Noviembre 2022'!N24</f>
        <v>27</v>
      </c>
      <c r="O28" s="26">
        <f>+'Final Noviembre 2022'!O24</f>
        <v>71</v>
      </c>
      <c r="P28" s="26">
        <f>+'Final Noviembre 2022'!P24</f>
        <v>27</v>
      </c>
      <c r="Q28" s="26">
        <f>+'Final Noviembre 2022'!Q24</f>
        <v>18</v>
      </c>
      <c r="R28" s="26">
        <f>+'Final Noviembre 2022'!R24</f>
        <v>1</v>
      </c>
      <c r="S28" s="26">
        <f>+'Final Noviembre 2022'!S24</f>
        <v>24</v>
      </c>
      <c r="T28" s="26">
        <f>+'Final Noviembre 2022'!T24</f>
        <v>6</v>
      </c>
      <c r="U28" s="26">
        <f>+'Final Noviembre 2022'!U24</f>
        <v>0</v>
      </c>
      <c r="V28" s="26">
        <f>+'Final Noviembre 2022'!V24</f>
        <v>25</v>
      </c>
      <c r="W28" s="26">
        <f>+'Final Noviembre 2022'!W24</f>
        <v>5</v>
      </c>
      <c r="X28" s="26">
        <f>+'Final Noviembre 2022'!X24</f>
        <v>0</v>
      </c>
      <c r="Y28" s="26">
        <f>+'Final Noviembre 2022'!Y24</f>
        <v>0</v>
      </c>
      <c r="Z28" s="47">
        <f>+'Final Noviembre 2022'!Z24</f>
        <v>257</v>
      </c>
      <c r="AA28" s="7"/>
    </row>
    <row r="29" spans="1:27" ht="31.5" x14ac:dyDescent="0.25">
      <c r="A29" s="66"/>
      <c r="B29" s="25" t="str">
        <f>+'Final Noviembre 2022'!B25</f>
        <v>Jueves
24/11</v>
      </c>
      <c r="C29" s="26">
        <f>+'Final Noviembre 2022'!C25</f>
        <v>2</v>
      </c>
      <c r="D29" s="26">
        <f>+'Final Noviembre 2022'!D25</f>
        <v>1</v>
      </c>
      <c r="E29" s="26">
        <f>+'Final Noviembre 2022'!E25</f>
        <v>11</v>
      </c>
      <c r="F29" s="26">
        <f>+'Final Noviembre 2022'!F25</f>
        <v>12</v>
      </c>
      <c r="G29" s="26">
        <f>+'Final Noviembre 2022'!G25</f>
        <v>0</v>
      </c>
      <c r="H29" s="26">
        <f>+'Final Noviembre 2022'!H25</f>
        <v>0</v>
      </c>
      <c r="I29" s="26">
        <f>+'Final Noviembre 2022'!I25</f>
        <v>5</v>
      </c>
      <c r="J29" s="47">
        <f>+'Final Noviembre 2022'!J25</f>
        <v>31</v>
      </c>
      <c r="K29" s="26">
        <f>+'Final Noviembre 2022'!K25</f>
        <v>0</v>
      </c>
      <c r="L29" s="26">
        <f>+'Final Noviembre 2022'!L25</f>
        <v>3</v>
      </c>
      <c r="M29" s="47">
        <f>+'Final Noviembre 2022'!M25</f>
        <v>3</v>
      </c>
      <c r="N29" s="26">
        <f>+'Final Noviembre 2022'!N25</f>
        <v>18</v>
      </c>
      <c r="O29" s="26">
        <f>+'Final Noviembre 2022'!O25</f>
        <v>65</v>
      </c>
      <c r="P29" s="26">
        <f>+'Final Noviembre 2022'!P25</f>
        <v>35</v>
      </c>
      <c r="Q29" s="26">
        <f>+'Final Noviembre 2022'!Q25</f>
        <v>16</v>
      </c>
      <c r="R29" s="26">
        <f>+'Final Noviembre 2022'!R25</f>
        <v>3</v>
      </c>
      <c r="S29" s="26">
        <f>+'Final Noviembre 2022'!S25</f>
        <v>36</v>
      </c>
      <c r="T29" s="26">
        <f>+'Final Noviembre 2022'!T25</f>
        <v>8</v>
      </c>
      <c r="U29" s="26">
        <f>+'Final Noviembre 2022'!U25</f>
        <v>0</v>
      </c>
      <c r="V29" s="26">
        <f>+'Final Noviembre 2022'!V25</f>
        <v>19</v>
      </c>
      <c r="W29" s="26">
        <f>+'Final Noviembre 2022'!W25</f>
        <v>4</v>
      </c>
      <c r="X29" s="26">
        <f>+'Final Noviembre 2022'!X25</f>
        <v>0</v>
      </c>
      <c r="Y29" s="26">
        <f>+'Final Noviembre 2022'!Y25</f>
        <v>0</v>
      </c>
      <c r="Z29" s="47">
        <f>+'Final Noviembre 2022'!Z25</f>
        <v>238</v>
      </c>
      <c r="AA29" s="7"/>
    </row>
    <row r="30" spans="1:27" ht="31.5" x14ac:dyDescent="0.25">
      <c r="A30" s="66"/>
      <c r="B30" s="25" t="str">
        <f>+'Final Noviembre 2022'!B26</f>
        <v>Viernes
25/11</v>
      </c>
      <c r="C30" s="26">
        <f>+'Final Noviembre 2022'!C26</f>
        <v>4</v>
      </c>
      <c r="D30" s="26">
        <f>+'Final Noviembre 2022'!D26</f>
        <v>0</v>
      </c>
      <c r="E30" s="26">
        <f>+'Final Noviembre 2022'!E26</f>
        <v>0</v>
      </c>
      <c r="F30" s="26">
        <f>+'Final Noviembre 2022'!F26</f>
        <v>2</v>
      </c>
      <c r="G30" s="26">
        <f>+'Final Noviembre 2022'!G26</f>
        <v>0</v>
      </c>
      <c r="H30" s="26">
        <f>+'Final Noviembre 2022'!H26</f>
        <v>0</v>
      </c>
      <c r="I30" s="26">
        <f>+'Final Noviembre 2022'!I26</f>
        <v>4</v>
      </c>
      <c r="J30" s="47">
        <f>+'Final Noviembre 2022'!J26</f>
        <v>10</v>
      </c>
      <c r="K30" s="26">
        <f>+'Final Noviembre 2022'!K26</f>
        <v>0</v>
      </c>
      <c r="L30" s="26">
        <f>+'Final Noviembre 2022'!L26</f>
        <v>8</v>
      </c>
      <c r="M30" s="47">
        <f>+'Final Noviembre 2022'!M26</f>
        <v>8</v>
      </c>
      <c r="N30" s="26">
        <f>+'Final Noviembre 2022'!N26</f>
        <v>20</v>
      </c>
      <c r="O30" s="26">
        <f>+'Final Noviembre 2022'!O26</f>
        <v>92</v>
      </c>
      <c r="P30" s="26">
        <f>+'Final Noviembre 2022'!P26</f>
        <v>29</v>
      </c>
      <c r="Q30" s="26">
        <f>+'Final Noviembre 2022'!Q26</f>
        <v>7</v>
      </c>
      <c r="R30" s="26">
        <f>+'Final Noviembre 2022'!R26</f>
        <v>2</v>
      </c>
      <c r="S30" s="26">
        <f>+'Final Noviembre 2022'!S26</f>
        <v>23</v>
      </c>
      <c r="T30" s="26">
        <f>+'Final Noviembre 2022'!T26</f>
        <v>6</v>
      </c>
      <c r="U30" s="26">
        <f>+'Final Noviembre 2022'!U26</f>
        <v>0</v>
      </c>
      <c r="V30" s="26">
        <f>+'Final Noviembre 2022'!V26</f>
        <v>16</v>
      </c>
      <c r="W30" s="26">
        <f>+'Final Noviembre 2022'!W26</f>
        <v>4</v>
      </c>
      <c r="X30" s="26">
        <f>+'Final Noviembre 2022'!X26</f>
        <v>0</v>
      </c>
      <c r="Y30" s="26">
        <f>+'Final Noviembre 2022'!Y26</f>
        <v>0</v>
      </c>
      <c r="Z30" s="47">
        <f>+'Final Noviembre 2022'!Z26</f>
        <v>217</v>
      </c>
      <c r="AA30" s="7"/>
    </row>
    <row r="31" spans="1:27" ht="30" customHeight="1" x14ac:dyDescent="0.25">
      <c r="A31" s="66"/>
      <c r="B31" s="25" t="str">
        <f>+'Final Noviembre 2022'!B27</f>
        <v>Saqado
26/11</v>
      </c>
      <c r="C31" s="26">
        <f>+'Final Noviembre 2022'!C27</f>
        <v>0</v>
      </c>
      <c r="D31" s="26">
        <f>+'Final Noviembre 2022'!D27</f>
        <v>0</v>
      </c>
      <c r="E31" s="26">
        <f>+'Final Noviembre 2022'!E27</f>
        <v>0</v>
      </c>
      <c r="F31" s="26">
        <f>+'Final Noviembre 2022'!F27</f>
        <v>0</v>
      </c>
      <c r="G31" s="26">
        <f>+'Final Noviembre 2022'!G27</f>
        <v>0</v>
      </c>
      <c r="H31" s="26">
        <f>+'Final Noviembre 2022'!H27</f>
        <v>0</v>
      </c>
      <c r="I31" s="26">
        <f>+'Final Noviembre 2022'!I27</f>
        <v>0</v>
      </c>
      <c r="J31" s="47">
        <f>+'Final Noviembre 2022'!J27</f>
        <v>0</v>
      </c>
      <c r="K31" s="26">
        <f>+'Final Noviembre 2022'!K27</f>
        <v>0</v>
      </c>
      <c r="L31" s="26">
        <f>+'Final Noviembre 2022'!L27</f>
        <v>0</v>
      </c>
      <c r="M31" s="47">
        <f>+'Final Noviembre 2022'!M27</f>
        <v>0</v>
      </c>
      <c r="N31" s="26">
        <f>+'Final Noviembre 2022'!N27</f>
        <v>27</v>
      </c>
      <c r="O31" s="26">
        <f>+'Final Noviembre 2022'!O27</f>
        <v>94</v>
      </c>
      <c r="P31" s="26">
        <f>+'Final Noviembre 2022'!P27</f>
        <v>0</v>
      </c>
      <c r="Q31" s="26">
        <f>+'Final Noviembre 2022'!Q27</f>
        <v>0</v>
      </c>
      <c r="R31" s="26">
        <f>+'Final Noviembre 2022'!R27</f>
        <v>0</v>
      </c>
      <c r="S31" s="26">
        <f>+'Final Noviembre 2022'!S27</f>
        <v>0</v>
      </c>
      <c r="T31" s="26">
        <f>+'Final Noviembre 2022'!T27</f>
        <v>0</v>
      </c>
      <c r="U31" s="26">
        <f>+'Final Noviembre 2022'!U27</f>
        <v>0</v>
      </c>
      <c r="V31" s="26">
        <f>+'Final Noviembre 2022'!V27</f>
        <v>0</v>
      </c>
      <c r="W31" s="26">
        <f>+'Final Noviembre 2022'!W27</f>
        <v>0</v>
      </c>
      <c r="X31" s="26">
        <f>+'Final Noviembre 2022'!X27</f>
        <v>0</v>
      </c>
      <c r="Y31" s="26">
        <f>+'Final Noviembre 2022'!Y27</f>
        <v>0</v>
      </c>
      <c r="Z31" s="47">
        <f>+'Final Noviembre 2022'!Z27</f>
        <v>121</v>
      </c>
      <c r="AA31" s="7"/>
    </row>
    <row r="32" spans="1:27" ht="31.5" x14ac:dyDescent="0.25">
      <c r="A32" s="66"/>
      <c r="B32" s="25" t="str">
        <f>+'Final Noviembre 2022'!B28</f>
        <v>Domingo
27/11</v>
      </c>
      <c r="C32" s="26">
        <f>+'Final Noviembre 2022'!C28</f>
        <v>0</v>
      </c>
      <c r="D32" s="26">
        <f>+'Final Noviembre 2022'!D28</f>
        <v>0</v>
      </c>
      <c r="E32" s="26">
        <f>+'Final Noviembre 2022'!E28</f>
        <v>0</v>
      </c>
      <c r="F32" s="26">
        <f>+'Final Noviembre 2022'!F28</f>
        <v>0</v>
      </c>
      <c r="G32" s="26">
        <f>+'Final Noviembre 2022'!G28</f>
        <v>0</v>
      </c>
      <c r="H32" s="26">
        <f>+'Final Noviembre 2022'!H28</f>
        <v>0</v>
      </c>
      <c r="I32" s="26">
        <f>+'Final Noviembre 2022'!I28</f>
        <v>0</v>
      </c>
      <c r="J32" s="47">
        <f>+'Final Noviembre 2022'!J28</f>
        <v>0</v>
      </c>
      <c r="K32" s="26">
        <f>+'Final Noviembre 2022'!K28</f>
        <v>0</v>
      </c>
      <c r="L32" s="26">
        <f>+'Final Noviembre 2022'!L28</f>
        <v>0</v>
      </c>
      <c r="M32" s="47">
        <f>+'Final Noviembre 2022'!M28</f>
        <v>0</v>
      </c>
      <c r="N32" s="26">
        <f>+'Final Noviembre 2022'!N28</f>
        <v>17</v>
      </c>
      <c r="O32" s="26">
        <f>+'Final Noviembre 2022'!O28</f>
        <v>149</v>
      </c>
      <c r="P32" s="26">
        <f>+'Final Noviembre 2022'!P28</f>
        <v>0</v>
      </c>
      <c r="Q32" s="26">
        <f>+'Final Noviembre 2022'!Q28</f>
        <v>0</v>
      </c>
      <c r="R32" s="26">
        <f>+'Final Noviembre 2022'!R28</f>
        <v>0</v>
      </c>
      <c r="S32" s="26">
        <f>+'Final Noviembre 2022'!S28</f>
        <v>0</v>
      </c>
      <c r="T32" s="26">
        <f>+'Final Noviembre 2022'!T28</f>
        <v>0</v>
      </c>
      <c r="U32" s="26">
        <f>+'Final Noviembre 2022'!U28</f>
        <v>0</v>
      </c>
      <c r="V32" s="26">
        <f>+'Final Noviembre 2022'!V28</f>
        <v>0</v>
      </c>
      <c r="W32" s="26">
        <f>+'Final Noviembre 2022'!W28</f>
        <v>0</v>
      </c>
      <c r="X32" s="26">
        <f>+'Final Noviembre 2022'!X28</f>
        <v>0</v>
      </c>
      <c r="Y32" s="26">
        <f>+'Final Noviembre 2022'!Y28</f>
        <v>0</v>
      </c>
      <c r="Z32" s="47">
        <f>+'Final Noviembre 2022'!Z28</f>
        <v>166</v>
      </c>
      <c r="AA32" s="7"/>
    </row>
    <row r="33" spans="1:34" ht="15.75" x14ac:dyDescent="0.25">
      <c r="A33" s="46"/>
      <c r="B33" s="27"/>
      <c r="C33" s="47">
        <f>SUM(C26:C32)</f>
        <v>11</v>
      </c>
      <c r="D33" s="47">
        <f>SUM(D26:D32)</f>
        <v>3</v>
      </c>
      <c r="E33" s="47">
        <f t="shared" ref="E33:Z33" si="4">SUM(E26:E32)</f>
        <v>34</v>
      </c>
      <c r="F33" s="47">
        <f t="shared" si="4"/>
        <v>32</v>
      </c>
      <c r="G33" s="47">
        <f t="shared" si="4"/>
        <v>7</v>
      </c>
      <c r="H33" s="47">
        <f t="shared" si="4"/>
        <v>0</v>
      </c>
      <c r="I33" s="47">
        <f t="shared" si="4"/>
        <v>35</v>
      </c>
      <c r="J33" s="47">
        <f t="shared" si="4"/>
        <v>122</v>
      </c>
      <c r="K33" s="47">
        <f t="shared" si="4"/>
        <v>2</v>
      </c>
      <c r="L33" s="47">
        <f t="shared" si="4"/>
        <v>29</v>
      </c>
      <c r="M33" s="47">
        <f t="shared" si="4"/>
        <v>31</v>
      </c>
      <c r="N33" s="47">
        <f t="shared" si="4"/>
        <v>153</v>
      </c>
      <c r="O33" s="47">
        <f t="shared" si="4"/>
        <v>663</v>
      </c>
      <c r="P33" s="47">
        <f t="shared" si="4"/>
        <v>117</v>
      </c>
      <c r="Q33" s="47">
        <f t="shared" si="4"/>
        <v>51</v>
      </c>
      <c r="R33" s="47">
        <f t="shared" si="4"/>
        <v>7</v>
      </c>
      <c r="S33" s="47">
        <f t="shared" si="4"/>
        <v>110</v>
      </c>
      <c r="T33" s="47">
        <f t="shared" si="4"/>
        <v>27</v>
      </c>
      <c r="U33" s="47">
        <f t="shared" si="4"/>
        <v>0</v>
      </c>
      <c r="V33" s="47">
        <f t="shared" si="4"/>
        <v>75</v>
      </c>
      <c r="W33" s="47">
        <f t="shared" si="4"/>
        <v>17</v>
      </c>
      <c r="X33" s="47">
        <f t="shared" si="4"/>
        <v>0</v>
      </c>
      <c r="Y33" s="47">
        <f t="shared" si="4"/>
        <v>2</v>
      </c>
      <c r="Z33" s="47">
        <f>SUM(Z26:Z32)</f>
        <v>1375</v>
      </c>
      <c r="AA33" s="7"/>
    </row>
    <row r="34" spans="1:34" ht="31.5" x14ac:dyDescent="0.25">
      <c r="A34" s="66" t="s">
        <v>81</v>
      </c>
      <c r="B34" s="25" t="str">
        <f>+'Final Noviembre 2022'!B29</f>
        <v>Lunes
28/11</v>
      </c>
      <c r="C34" s="26">
        <f>+'Final Noviembre 2022'!C29</f>
        <v>2</v>
      </c>
      <c r="D34" s="26">
        <f>+'Final Noviembre 2022'!D29</f>
        <v>1</v>
      </c>
      <c r="E34" s="26">
        <f>+'Final Noviembre 2022'!E29</f>
        <v>7</v>
      </c>
      <c r="F34" s="26">
        <f>+'Final Noviembre 2022'!F29</f>
        <v>2</v>
      </c>
      <c r="G34" s="26">
        <f>+'Final Noviembre 2022'!G29</f>
        <v>0</v>
      </c>
      <c r="H34" s="26">
        <f>+'Final Noviembre 2022'!H29</f>
        <v>0</v>
      </c>
      <c r="I34" s="26">
        <f>+'Final Noviembre 2022'!I29</f>
        <v>6</v>
      </c>
      <c r="J34" s="47">
        <f>+'Final Noviembre 2022'!J29</f>
        <v>18</v>
      </c>
      <c r="K34" s="26">
        <f>+'Final Noviembre 2022'!K29</f>
        <v>1</v>
      </c>
      <c r="L34" s="26">
        <f>+'Final Noviembre 2022'!L29</f>
        <v>5</v>
      </c>
      <c r="M34" s="47">
        <f>+'Final Noviembre 2022'!M29</f>
        <v>6</v>
      </c>
      <c r="N34" s="26">
        <f>+'Final Noviembre 2022'!N29</f>
        <v>34</v>
      </c>
      <c r="O34" s="26">
        <f>+'Final Noviembre 2022'!O29</f>
        <v>111</v>
      </c>
      <c r="P34" s="26">
        <f>+'Final Noviembre 2022'!P29</f>
        <v>0</v>
      </c>
      <c r="Q34" s="26">
        <f>+'Final Noviembre 2022'!Q29</f>
        <v>0</v>
      </c>
      <c r="R34" s="26">
        <f>+'Final Noviembre 2022'!R29</f>
        <v>0</v>
      </c>
      <c r="S34" s="26">
        <f>+'Final Noviembre 2022'!S29</f>
        <v>0</v>
      </c>
      <c r="T34" s="26">
        <f>+'Final Noviembre 2022'!T29</f>
        <v>0</v>
      </c>
      <c r="U34" s="26">
        <f>+'Final Noviembre 2022'!U29</f>
        <v>0</v>
      </c>
      <c r="V34" s="26">
        <f>+'Final Noviembre 2022'!V29</f>
        <v>0</v>
      </c>
      <c r="W34" s="26">
        <f>+'Final Noviembre 2022'!W29</f>
        <v>6</v>
      </c>
      <c r="X34" s="26">
        <f>+'Final Noviembre 2022'!X29</f>
        <v>0</v>
      </c>
      <c r="Y34" s="26">
        <f>+'Final Noviembre 2022'!Y29</f>
        <v>0</v>
      </c>
      <c r="Z34" s="47">
        <f>+'Final Noviembre 2022'!Z29</f>
        <v>175</v>
      </c>
      <c r="AA34" s="7"/>
    </row>
    <row r="35" spans="1:34" ht="31.5" x14ac:dyDescent="0.25">
      <c r="A35" s="66"/>
      <c r="B35" s="25" t="str">
        <f>+'Final Noviembre 2022'!B30</f>
        <v>Martes
29/11</v>
      </c>
      <c r="C35" s="26">
        <f>+'Final Noviembre 2022'!C30</f>
        <v>4</v>
      </c>
      <c r="D35" s="26">
        <f>+'Final Noviembre 2022'!D30</f>
        <v>0</v>
      </c>
      <c r="E35" s="26">
        <f>+'Final Noviembre 2022'!E30</f>
        <v>8</v>
      </c>
      <c r="F35" s="26">
        <f>+'Final Noviembre 2022'!F30</f>
        <v>6</v>
      </c>
      <c r="G35" s="26">
        <f>+'Final Noviembre 2022'!G30</f>
        <v>1</v>
      </c>
      <c r="H35" s="26">
        <f>+'Final Noviembre 2022'!H30</f>
        <v>0</v>
      </c>
      <c r="I35" s="26">
        <f>+'Final Noviembre 2022'!I30</f>
        <v>9</v>
      </c>
      <c r="J35" s="47">
        <f>+'Final Noviembre 2022'!J30</f>
        <v>28</v>
      </c>
      <c r="K35" s="26">
        <f>+'Final Noviembre 2022'!K30</f>
        <v>1</v>
      </c>
      <c r="L35" s="26">
        <f>+'Final Noviembre 2022'!L30</f>
        <v>2</v>
      </c>
      <c r="M35" s="47">
        <f>+'Final Noviembre 2022'!M30</f>
        <v>3</v>
      </c>
      <c r="N35" s="26">
        <f>+'Final Noviembre 2022'!N30</f>
        <v>21</v>
      </c>
      <c r="O35" s="26">
        <f>+'Final Noviembre 2022'!O30</f>
        <v>70</v>
      </c>
      <c r="P35" s="26">
        <f>+'Final Noviembre 2022'!P30</f>
        <v>0</v>
      </c>
      <c r="Q35" s="26">
        <f>+'Final Noviembre 2022'!Q30</f>
        <v>0</v>
      </c>
      <c r="R35" s="26">
        <f>+'Final Noviembre 2022'!R30</f>
        <v>0</v>
      </c>
      <c r="S35" s="26">
        <f>+'Final Noviembre 2022'!S30</f>
        <v>0</v>
      </c>
      <c r="T35" s="26">
        <f>+'Final Noviembre 2022'!T30</f>
        <v>0</v>
      </c>
      <c r="U35" s="26">
        <f>+'Final Noviembre 2022'!U30</f>
        <v>0</v>
      </c>
      <c r="V35" s="26">
        <f>+'Final Noviembre 2022'!V30</f>
        <v>0</v>
      </c>
      <c r="W35" s="26">
        <f>+'Final Noviembre 2022'!W30</f>
        <v>6</v>
      </c>
      <c r="X35" s="26">
        <f>+'Final Noviembre 2022'!X30</f>
        <v>4</v>
      </c>
      <c r="Y35" s="26">
        <f>+'Final Noviembre 2022'!Y30</f>
        <v>0</v>
      </c>
      <c r="Z35" s="47">
        <f>+'Final Noviembre 2022'!Z30</f>
        <v>132</v>
      </c>
      <c r="AA35" s="7"/>
    </row>
    <row r="36" spans="1:34" ht="38.25" customHeight="1" x14ac:dyDescent="0.25">
      <c r="A36" s="66"/>
      <c r="B36" s="25" t="str">
        <f>+'Final Noviembre 2022'!B31</f>
        <v>Miércoles
30/11</v>
      </c>
      <c r="C36" s="26">
        <f>+'Final Noviembre 2022'!C31</f>
        <v>6</v>
      </c>
      <c r="D36" s="26">
        <f>+'Final Noviembre 2022'!D31</f>
        <v>0</v>
      </c>
      <c r="E36" s="26">
        <f>+'Final Noviembre 2022'!E31</f>
        <v>10</v>
      </c>
      <c r="F36" s="26">
        <f>+'Final Noviembre 2022'!F31</f>
        <v>4</v>
      </c>
      <c r="G36" s="26">
        <f>+'Final Noviembre 2022'!G31</f>
        <v>4</v>
      </c>
      <c r="H36" s="26">
        <f>+'Final Noviembre 2022'!H31</f>
        <v>0</v>
      </c>
      <c r="I36" s="26">
        <f>+'Final Noviembre 2022'!I31</f>
        <v>10</v>
      </c>
      <c r="J36" s="47">
        <f>+'Final Noviembre 2022'!J31</f>
        <v>34</v>
      </c>
      <c r="K36" s="26">
        <f>+'Final Noviembre 2022'!K31</f>
        <v>0</v>
      </c>
      <c r="L36" s="26">
        <f>+'Final Noviembre 2022'!L31</f>
        <v>7</v>
      </c>
      <c r="M36" s="47">
        <f>+'Final Noviembre 2022'!M31</f>
        <v>7</v>
      </c>
      <c r="N36" s="26">
        <f>+'Final Noviembre 2022'!N31</f>
        <v>25</v>
      </c>
      <c r="O36" s="26">
        <f>+'Final Noviembre 2022'!O31</f>
        <v>55</v>
      </c>
      <c r="P36" s="26">
        <f>+'Final Noviembre 2022'!P31</f>
        <v>0</v>
      </c>
      <c r="Q36" s="26">
        <f>+'Final Noviembre 2022'!Q31</f>
        <v>0</v>
      </c>
      <c r="R36" s="26">
        <f>+'Final Noviembre 2022'!R31</f>
        <v>0</v>
      </c>
      <c r="S36" s="26">
        <f>+'Final Noviembre 2022'!S31</f>
        <v>0</v>
      </c>
      <c r="T36" s="26">
        <f>+'Final Noviembre 2022'!T31</f>
        <v>0</v>
      </c>
      <c r="U36" s="26">
        <f>+'Final Noviembre 2022'!U31</f>
        <v>0</v>
      </c>
      <c r="V36" s="26">
        <f>+'Final Noviembre 2022'!V31</f>
        <v>0</v>
      </c>
      <c r="W36" s="26">
        <f>+'Final Noviembre 2022'!W31</f>
        <v>4</v>
      </c>
      <c r="X36" s="26">
        <f>+'Final Noviembre 2022'!X31</f>
        <v>3</v>
      </c>
      <c r="Y36" s="26">
        <f>+'Final Noviembre 2022'!Y31</f>
        <v>0</v>
      </c>
      <c r="Z36" s="47">
        <f>+'Final Noviembre 2022'!Z31</f>
        <v>128</v>
      </c>
      <c r="AA36" s="7"/>
    </row>
    <row r="37" spans="1:34" ht="15.75" x14ac:dyDescent="0.25">
      <c r="A37" s="43"/>
      <c r="B37" s="27"/>
      <c r="C37" s="47">
        <f>SUM(C34:C36)</f>
        <v>12</v>
      </c>
      <c r="D37" s="47">
        <f t="shared" ref="D37:Z37" si="5">SUM(D34:D36)</f>
        <v>1</v>
      </c>
      <c r="E37" s="47">
        <f t="shared" si="5"/>
        <v>25</v>
      </c>
      <c r="F37" s="47">
        <f t="shared" si="5"/>
        <v>12</v>
      </c>
      <c r="G37" s="47">
        <f t="shared" si="5"/>
        <v>5</v>
      </c>
      <c r="H37" s="47">
        <f t="shared" si="5"/>
        <v>0</v>
      </c>
      <c r="I37" s="47">
        <f t="shared" si="5"/>
        <v>25</v>
      </c>
      <c r="J37" s="47">
        <f t="shared" si="5"/>
        <v>80</v>
      </c>
      <c r="K37" s="47">
        <f t="shared" si="5"/>
        <v>2</v>
      </c>
      <c r="L37" s="47">
        <f t="shared" si="5"/>
        <v>14</v>
      </c>
      <c r="M37" s="47">
        <f t="shared" si="5"/>
        <v>16</v>
      </c>
      <c r="N37" s="47">
        <f t="shared" si="5"/>
        <v>80</v>
      </c>
      <c r="O37" s="47">
        <f t="shared" si="5"/>
        <v>236</v>
      </c>
      <c r="P37" s="47">
        <f t="shared" si="5"/>
        <v>0</v>
      </c>
      <c r="Q37" s="47">
        <f t="shared" si="5"/>
        <v>0</v>
      </c>
      <c r="R37" s="47">
        <f t="shared" si="5"/>
        <v>0</v>
      </c>
      <c r="S37" s="47">
        <f t="shared" si="5"/>
        <v>0</v>
      </c>
      <c r="T37" s="47">
        <f t="shared" si="5"/>
        <v>0</v>
      </c>
      <c r="U37" s="47">
        <f t="shared" si="5"/>
        <v>0</v>
      </c>
      <c r="V37" s="47">
        <f t="shared" si="5"/>
        <v>0</v>
      </c>
      <c r="W37" s="47">
        <f t="shared" si="5"/>
        <v>16</v>
      </c>
      <c r="X37" s="47">
        <f t="shared" si="5"/>
        <v>7</v>
      </c>
      <c r="Y37" s="47">
        <f t="shared" si="5"/>
        <v>0</v>
      </c>
      <c r="Z37" s="47">
        <f>SUM(Z34:Z36)</f>
        <v>435</v>
      </c>
      <c r="AA37" s="7"/>
    </row>
    <row r="38" spans="1:34" ht="15.75" customHeight="1" x14ac:dyDescent="0.25">
      <c r="A38" s="61" t="s">
        <v>52</v>
      </c>
      <c r="B38" s="62"/>
      <c r="C38" s="48">
        <f>+C9+C17+C25+C33+C37</f>
        <v>59</v>
      </c>
      <c r="D38" s="48">
        <f t="shared" ref="D38:Z38" si="6">+D9+D17+D25+D33+D37</f>
        <v>6</v>
      </c>
      <c r="E38" s="48">
        <f t="shared" si="6"/>
        <v>199</v>
      </c>
      <c r="F38" s="48">
        <f t="shared" si="6"/>
        <v>111</v>
      </c>
      <c r="G38" s="48">
        <f t="shared" si="6"/>
        <v>63</v>
      </c>
      <c r="H38" s="48">
        <f t="shared" si="6"/>
        <v>3</v>
      </c>
      <c r="I38" s="48">
        <f t="shared" si="6"/>
        <v>151</v>
      </c>
      <c r="J38" s="48">
        <f t="shared" si="6"/>
        <v>592</v>
      </c>
      <c r="K38" s="48">
        <f t="shared" si="6"/>
        <v>8</v>
      </c>
      <c r="L38" s="48">
        <f t="shared" si="6"/>
        <v>115</v>
      </c>
      <c r="M38" s="48">
        <f t="shared" si="6"/>
        <v>123</v>
      </c>
      <c r="N38" s="48">
        <f>+N9+N17+N25+N33+N37</f>
        <v>1112</v>
      </c>
      <c r="O38" s="48">
        <f t="shared" si="6"/>
        <v>2082</v>
      </c>
      <c r="P38" s="48">
        <f t="shared" si="6"/>
        <v>391</v>
      </c>
      <c r="Q38" s="48">
        <f t="shared" si="6"/>
        <v>165</v>
      </c>
      <c r="R38" s="48">
        <f t="shared" si="6"/>
        <v>68</v>
      </c>
      <c r="S38" s="48">
        <f t="shared" si="6"/>
        <v>464</v>
      </c>
      <c r="T38" s="48">
        <f t="shared" si="6"/>
        <v>165</v>
      </c>
      <c r="U38" s="48">
        <f t="shared" si="6"/>
        <v>3</v>
      </c>
      <c r="V38" s="48">
        <f>+V9+V17+V25+V33+V37</f>
        <v>333</v>
      </c>
      <c r="W38" s="48">
        <f t="shared" si="6"/>
        <v>87</v>
      </c>
      <c r="X38" s="48">
        <f t="shared" si="6"/>
        <v>44</v>
      </c>
      <c r="Y38" s="48">
        <f t="shared" si="6"/>
        <v>2</v>
      </c>
      <c r="Z38" s="48">
        <f>+Z9+Z17+Z25+Z33+Z37</f>
        <v>5631</v>
      </c>
      <c r="AA38" s="8"/>
    </row>
    <row r="39" spans="1:34" s="17" customFormat="1" ht="15.75" customHeight="1" x14ac:dyDescent="0.25">
      <c r="A39" s="28"/>
      <c r="B39" s="29" t="s">
        <v>35</v>
      </c>
      <c r="C39" s="38">
        <f>AVERAGE(C3:C8,C10:C16,C18:C24,C26:C32,C34:C36)</f>
        <v>1.9666666666666666</v>
      </c>
      <c r="D39" s="38">
        <f t="shared" ref="D39:Y39" si="7">AVERAGE(D3:D8,D10:D16,D18:D24,D26:D32,D34:D36)</f>
        <v>0.2</v>
      </c>
      <c r="E39" s="38">
        <f t="shared" si="7"/>
        <v>6.6333333333333337</v>
      </c>
      <c r="F39" s="38">
        <f t="shared" si="7"/>
        <v>3.7</v>
      </c>
      <c r="G39" s="38">
        <f t="shared" si="7"/>
        <v>2.1</v>
      </c>
      <c r="H39" s="38">
        <f t="shared" si="7"/>
        <v>0.1</v>
      </c>
      <c r="I39" s="38">
        <f t="shared" si="7"/>
        <v>5.0333333333333332</v>
      </c>
      <c r="J39" s="38">
        <f t="shared" si="7"/>
        <v>19.733333333333334</v>
      </c>
      <c r="K39" s="38">
        <f t="shared" si="7"/>
        <v>0.26666666666666666</v>
      </c>
      <c r="L39" s="38">
        <f t="shared" si="7"/>
        <v>3.8333333333333335</v>
      </c>
      <c r="M39" s="38">
        <f t="shared" si="7"/>
        <v>4.0999999999999996</v>
      </c>
      <c r="N39" s="38">
        <f t="shared" si="7"/>
        <v>37.06666666666667</v>
      </c>
      <c r="O39" s="38">
        <f>AVERAGE(O3:O8,O10:O16,O18:O24,O26:O32,O34:O36)</f>
        <v>69.400000000000006</v>
      </c>
      <c r="P39" s="38">
        <f t="shared" si="7"/>
        <v>13.033333333333333</v>
      </c>
      <c r="Q39" s="38">
        <f t="shared" si="7"/>
        <v>5.5</v>
      </c>
      <c r="R39" s="38">
        <f t="shared" si="7"/>
        <v>2.2666666666666666</v>
      </c>
      <c r="S39" s="38">
        <f t="shared" si="7"/>
        <v>15.466666666666667</v>
      </c>
      <c r="T39" s="38">
        <f t="shared" si="7"/>
        <v>5.5</v>
      </c>
      <c r="U39" s="38">
        <f t="shared" si="7"/>
        <v>0.1</v>
      </c>
      <c r="V39" s="38">
        <f t="shared" si="7"/>
        <v>11.1</v>
      </c>
      <c r="W39" s="38">
        <f t="shared" si="7"/>
        <v>2.9</v>
      </c>
      <c r="X39" s="38">
        <f t="shared" si="7"/>
        <v>1.4666666666666666</v>
      </c>
      <c r="Y39" s="38">
        <f t="shared" si="7"/>
        <v>6.6666666666666666E-2</v>
      </c>
      <c r="Z39" s="30"/>
    </row>
    <row r="40" spans="1:34" s="18" customFormat="1" ht="15.75" customHeight="1" x14ac:dyDescent="0.25">
      <c r="A40" s="31"/>
      <c r="B40" s="32" t="s">
        <v>36</v>
      </c>
      <c r="C40" s="31">
        <f>MAX(C3:C8,C10:C16,C18:C24,C26:C32,C34:C36)</f>
        <v>6</v>
      </c>
      <c r="D40" s="31">
        <f t="shared" ref="D40:Y40" si="8">MAX(D3:D8,D10:D16,D18:D24,D26:D32,D34:D36)</f>
        <v>1</v>
      </c>
      <c r="E40" s="31">
        <f t="shared" si="8"/>
        <v>16</v>
      </c>
      <c r="F40" s="31">
        <f t="shared" si="8"/>
        <v>16</v>
      </c>
      <c r="G40" s="31">
        <f t="shared" si="8"/>
        <v>8</v>
      </c>
      <c r="H40" s="31">
        <f t="shared" si="8"/>
        <v>1</v>
      </c>
      <c r="I40" s="31">
        <f t="shared" si="8"/>
        <v>19</v>
      </c>
      <c r="J40" s="31">
        <f t="shared" si="8"/>
        <v>48</v>
      </c>
      <c r="K40" s="31">
        <f t="shared" si="8"/>
        <v>2</v>
      </c>
      <c r="L40" s="31">
        <f t="shared" si="8"/>
        <v>12</v>
      </c>
      <c r="M40" s="31">
        <f t="shared" si="8"/>
        <v>13</v>
      </c>
      <c r="N40" s="31">
        <f t="shared" si="8"/>
        <v>141</v>
      </c>
      <c r="O40" s="31">
        <f t="shared" si="8"/>
        <v>152</v>
      </c>
      <c r="P40" s="31">
        <f t="shared" si="8"/>
        <v>35</v>
      </c>
      <c r="Q40" s="31">
        <f t="shared" si="8"/>
        <v>18</v>
      </c>
      <c r="R40" s="31">
        <f t="shared" si="8"/>
        <v>22</v>
      </c>
      <c r="S40" s="31">
        <f t="shared" si="8"/>
        <v>38</v>
      </c>
      <c r="T40" s="31">
        <f t="shared" si="8"/>
        <v>18</v>
      </c>
      <c r="U40" s="31">
        <f t="shared" si="8"/>
        <v>2</v>
      </c>
      <c r="V40" s="31">
        <f t="shared" si="8"/>
        <v>49</v>
      </c>
      <c r="W40" s="31">
        <f t="shared" si="8"/>
        <v>6</v>
      </c>
      <c r="X40" s="31">
        <f t="shared" si="8"/>
        <v>7</v>
      </c>
      <c r="Y40" s="31">
        <f t="shared" si="8"/>
        <v>2</v>
      </c>
      <c r="Z40" s="33"/>
    </row>
    <row r="41" spans="1:34" s="19" customFormat="1" ht="15.75" customHeight="1" x14ac:dyDescent="0.25">
      <c r="A41" s="34"/>
      <c r="B41" s="35" t="s">
        <v>37</v>
      </c>
      <c r="C41" s="34">
        <f>MIN(C3:C6,C10:C14,C18:C22,C26:C30,C34:C36)</f>
        <v>0</v>
      </c>
      <c r="D41" s="34">
        <f t="shared" ref="D41:Y41" si="9">MIN(D3:D6,D10:D14,D18:D22,D26:D30,D34:D36)</f>
        <v>0</v>
      </c>
      <c r="E41" s="34">
        <f t="shared" si="9"/>
        <v>0</v>
      </c>
      <c r="F41" s="34">
        <f t="shared" si="9"/>
        <v>0</v>
      </c>
      <c r="G41" s="34">
        <f t="shared" si="9"/>
        <v>0</v>
      </c>
      <c r="H41" s="34">
        <f t="shared" si="9"/>
        <v>0</v>
      </c>
      <c r="I41" s="34">
        <f t="shared" si="9"/>
        <v>0</v>
      </c>
      <c r="J41" s="34">
        <f t="shared" si="9"/>
        <v>0</v>
      </c>
      <c r="K41" s="34">
        <f t="shared" si="9"/>
        <v>0</v>
      </c>
      <c r="L41" s="34">
        <f t="shared" si="9"/>
        <v>0</v>
      </c>
      <c r="M41" s="34">
        <f t="shared" si="9"/>
        <v>0</v>
      </c>
      <c r="N41" s="34">
        <f>MIN(N3:N6,N10:N14,N18:N22,N26:N30,N34:N36)</f>
        <v>16</v>
      </c>
      <c r="O41" s="34">
        <f t="shared" si="9"/>
        <v>0</v>
      </c>
      <c r="P41" s="34">
        <f t="shared" si="9"/>
        <v>0</v>
      </c>
      <c r="Q41" s="34">
        <f>MIN(Q3:Q6,Q10:Q14,Q18:Q22,Q26:Q30,Q34:Q36)</f>
        <v>0</v>
      </c>
      <c r="R41" s="34">
        <f t="shared" si="9"/>
        <v>0</v>
      </c>
      <c r="S41" s="34">
        <f t="shared" si="9"/>
        <v>0</v>
      </c>
      <c r="T41" s="34">
        <f t="shared" si="9"/>
        <v>0</v>
      </c>
      <c r="U41" s="34">
        <f t="shared" si="9"/>
        <v>0</v>
      </c>
      <c r="V41" s="34">
        <f t="shared" si="9"/>
        <v>0</v>
      </c>
      <c r="W41" s="34">
        <f t="shared" si="9"/>
        <v>0</v>
      </c>
      <c r="X41" s="34">
        <f t="shared" si="9"/>
        <v>0</v>
      </c>
      <c r="Y41" s="34">
        <f t="shared" si="9"/>
        <v>0</v>
      </c>
      <c r="Z41" s="36"/>
    </row>
    <row r="42" spans="1:34" ht="15.75" customHeight="1" x14ac:dyDescent="0.25"/>
    <row r="43" spans="1:34" ht="15.75" customHeight="1" x14ac:dyDescent="0.25"/>
    <row r="44" spans="1:34" ht="15.75" customHeight="1" thickBot="1" x14ac:dyDescent="0.3"/>
    <row r="45" spans="1:34" ht="89.25" x14ac:dyDescent="0.25">
      <c r="J45" s="3" t="s">
        <v>4</v>
      </c>
      <c r="K45" s="4" t="s">
        <v>5</v>
      </c>
      <c r="L45" s="4" t="s">
        <v>6</v>
      </c>
      <c r="M45" s="4" t="s">
        <v>26</v>
      </c>
      <c r="N45" s="3" t="s">
        <v>8</v>
      </c>
      <c r="O45" s="4" t="s">
        <v>9</v>
      </c>
      <c r="P45" s="4" t="s">
        <v>11</v>
      </c>
      <c r="R45" s="10" t="s">
        <v>15</v>
      </c>
      <c r="S45" s="11" t="s">
        <v>14</v>
      </c>
      <c r="U45" s="3" t="s">
        <v>16</v>
      </c>
      <c r="V45" s="4" t="s">
        <v>17</v>
      </c>
      <c r="W45" s="4" t="s">
        <v>18</v>
      </c>
      <c r="X45" s="4" t="s">
        <v>19</v>
      </c>
      <c r="Y45" s="3" t="s">
        <v>20</v>
      </c>
      <c r="Z45" s="4" t="s">
        <v>21</v>
      </c>
      <c r="AA45" s="4" t="s">
        <v>27</v>
      </c>
      <c r="AC45" s="3" t="s">
        <v>7</v>
      </c>
      <c r="AD45" s="3" t="s">
        <v>13</v>
      </c>
      <c r="AF45" s="11" t="s">
        <v>22</v>
      </c>
      <c r="AG45" s="11" t="s">
        <v>29</v>
      </c>
      <c r="AH45" s="11" t="s">
        <v>23</v>
      </c>
    </row>
    <row r="46" spans="1:34" ht="30" x14ac:dyDescent="0.25">
      <c r="I46" s="16" t="str">
        <f>+A3</f>
        <v>Semana  1
01 al 06</v>
      </c>
      <c r="J46" s="49">
        <f>+C9</f>
        <v>10</v>
      </c>
      <c r="K46" s="49">
        <f t="shared" ref="K46:P46" si="10">+D9</f>
        <v>0</v>
      </c>
      <c r="L46" s="49">
        <f t="shared" si="10"/>
        <v>39</v>
      </c>
      <c r="M46" s="49">
        <f t="shared" si="10"/>
        <v>23</v>
      </c>
      <c r="N46" s="49">
        <f t="shared" si="10"/>
        <v>8</v>
      </c>
      <c r="O46" s="49">
        <f t="shared" si="10"/>
        <v>1</v>
      </c>
      <c r="P46" s="49">
        <f t="shared" si="10"/>
        <v>19</v>
      </c>
      <c r="Q46" s="49">
        <f t="shared" ref="Q46" si="11">+J9</f>
        <v>100</v>
      </c>
      <c r="R46" s="50">
        <f>+K9</f>
        <v>1</v>
      </c>
      <c r="S46" s="50">
        <f>+L9</f>
        <v>16</v>
      </c>
      <c r="T46">
        <f t="shared" ref="T46:T50" si="12">SUM(R46:S46)</f>
        <v>17</v>
      </c>
      <c r="U46" s="50">
        <f>+P9</f>
        <v>28</v>
      </c>
      <c r="V46" s="50">
        <f t="shared" ref="V46:AA46" si="13">+Q9</f>
        <v>0</v>
      </c>
      <c r="W46" s="50">
        <f t="shared" si="13"/>
        <v>41</v>
      </c>
      <c r="X46" s="50">
        <f t="shared" si="13"/>
        <v>60</v>
      </c>
      <c r="Y46" s="50">
        <f t="shared" si="13"/>
        <v>30</v>
      </c>
      <c r="Z46" s="50">
        <f t="shared" si="13"/>
        <v>3</v>
      </c>
      <c r="AA46" s="50">
        <f t="shared" si="13"/>
        <v>80</v>
      </c>
      <c r="AB46">
        <f t="shared" ref="AB46:AB50" si="14">SUM(U46:AA46)</f>
        <v>242</v>
      </c>
      <c r="AC46" s="50">
        <f>+N9</f>
        <v>116</v>
      </c>
      <c r="AD46" s="50">
        <f>+O9</f>
        <v>587</v>
      </c>
      <c r="AE46">
        <f t="shared" ref="AE46:AE50" si="15">SUM(AC46:AD46)</f>
        <v>703</v>
      </c>
      <c r="AF46" s="50">
        <f>+W9</f>
        <v>13</v>
      </c>
      <c r="AG46" s="50">
        <f t="shared" ref="AG46:AH46" si="16">+X9</f>
        <v>9</v>
      </c>
      <c r="AH46" s="50">
        <f>+Y9</f>
        <v>0</v>
      </c>
    </row>
    <row r="47" spans="1:34" ht="30" x14ac:dyDescent="0.25">
      <c r="I47" s="16" t="str">
        <f>+A10</f>
        <v>Semana 2
07 al 13</v>
      </c>
      <c r="J47" s="49">
        <f>+C17</f>
        <v>16</v>
      </c>
      <c r="K47" s="49">
        <f t="shared" ref="K47:P47" si="17">+D17</f>
        <v>1</v>
      </c>
      <c r="L47" s="49">
        <f t="shared" si="17"/>
        <v>58</v>
      </c>
      <c r="M47" s="49">
        <f t="shared" si="17"/>
        <v>24</v>
      </c>
      <c r="N47" s="49">
        <f t="shared" si="17"/>
        <v>31</v>
      </c>
      <c r="O47" s="49">
        <f t="shared" si="17"/>
        <v>2</v>
      </c>
      <c r="P47" s="49">
        <f t="shared" si="17"/>
        <v>20</v>
      </c>
      <c r="Q47" s="49">
        <f t="shared" ref="Q47" si="18">+J17</f>
        <v>152</v>
      </c>
      <c r="R47" s="50">
        <f>+K17</f>
        <v>3</v>
      </c>
      <c r="S47" s="50">
        <f>+L17</f>
        <v>33</v>
      </c>
      <c r="T47">
        <f t="shared" si="12"/>
        <v>36</v>
      </c>
      <c r="U47" s="50">
        <f>+P17</f>
        <v>132</v>
      </c>
      <c r="V47" s="50">
        <f t="shared" ref="V47:AA47" si="19">+Q17</f>
        <v>64</v>
      </c>
      <c r="W47" s="50">
        <f t="shared" si="19"/>
        <v>9</v>
      </c>
      <c r="X47" s="50">
        <f t="shared" si="19"/>
        <v>157</v>
      </c>
      <c r="Y47" s="50">
        <f t="shared" si="19"/>
        <v>64</v>
      </c>
      <c r="Z47" s="50">
        <f t="shared" si="19"/>
        <v>0</v>
      </c>
      <c r="AA47" s="50">
        <f t="shared" si="19"/>
        <v>92</v>
      </c>
      <c r="AB47">
        <f t="shared" si="14"/>
        <v>518</v>
      </c>
      <c r="AC47" s="50">
        <f>+N17</f>
        <v>618</v>
      </c>
      <c r="AD47" s="50">
        <f>+O17</f>
        <v>0</v>
      </c>
      <c r="AE47">
        <f t="shared" si="15"/>
        <v>618</v>
      </c>
      <c r="AF47" s="50">
        <f>+W17</f>
        <v>22</v>
      </c>
      <c r="AG47" s="50">
        <f t="shared" ref="AG47:AH47" si="20">+X17</f>
        <v>15</v>
      </c>
      <c r="AH47" s="50">
        <f t="shared" si="20"/>
        <v>0</v>
      </c>
    </row>
    <row r="48" spans="1:34" ht="30" x14ac:dyDescent="0.25">
      <c r="I48" s="16" t="str">
        <f>+A18</f>
        <v>Semana 3
14 al 20</v>
      </c>
      <c r="J48" s="49">
        <f>+C25</f>
        <v>10</v>
      </c>
      <c r="K48" s="49">
        <f t="shared" ref="K48:P48" si="21">+D25</f>
        <v>1</v>
      </c>
      <c r="L48" s="49">
        <f t="shared" si="21"/>
        <v>43</v>
      </c>
      <c r="M48" s="49">
        <f t="shared" si="21"/>
        <v>20</v>
      </c>
      <c r="N48" s="49">
        <f t="shared" si="21"/>
        <v>12</v>
      </c>
      <c r="O48" s="49">
        <f t="shared" si="21"/>
        <v>0</v>
      </c>
      <c r="P48" s="49">
        <f t="shared" si="21"/>
        <v>52</v>
      </c>
      <c r="Q48" s="49">
        <f t="shared" ref="Q48" si="22">+J25</f>
        <v>138</v>
      </c>
      <c r="R48" s="50">
        <f>+K25</f>
        <v>0</v>
      </c>
      <c r="S48" s="50">
        <f>+L25</f>
        <v>23</v>
      </c>
      <c r="T48">
        <f t="shared" si="12"/>
        <v>23</v>
      </c>
      <c r="U48" s="50">
        <f>+P25</f>
        <v>114</v>
      </c>
      <c r="V48" s="50">
        <f t="shared" ref="V48:AA48" si="23">+Q25</f>
        <v>50</v>
      </c>
      <c r="W48" s="50">
        <f t="shared" si="23"/>
        <v>11</v>
      </c>
      <c r="X48" s="50">
        <f t="shared" si="23"/>
        <v>137</v>
      </c>
      <c r="Y48" s="50">
        <f t="shared" si="23"/>
        <v>44</v>
      </c>
      <c r="Z48" s="50">
        <f t="shared" si="23"/>
        <v>0</v>
      </c>
      <c r="AA48" s="50">
        <f t="shared" si="23"/>
        <v>86</v>
      </c>
      <c r="AB48">
        <f t="shared" si="14"/>
        <v>442</v>
      </c>
      <c r="AC48" s="50">
        <f>+N25</f>
        <v>145</v>
      </c>
      <c r="AD48" s="50">
        <f>+O25</f>
        <v>596</v>
      </c>
      <c r="AE48">
        <f t="shared" si="15"/>
        <v>741</v>
      </c>
      <c r="AF48" s="50">
        <f>+W25</f>
        <v>19</v>
      </c>
      <c r="AG48" s="50">
        <f t="shared" ref="AG48:AH48" si="24">+X25</f>
        <v>13</v>
      </c>
      <c r="AH48" s="50">
        <f t="shared" si="24"/>
        <v>0</v>
      </c>
    </row>
    <row r="49" spans="9:34" ht="30" x14ac:dyDescent="0.25">
      <c r="I49" s="16" t="str">
        <f>+A26</f>
        <v>Semana 4
21 al 27</v>
      </c>
      <c r="J49" s="49">
        <f>+C33</f>
        <v>11</v>
      </c>
      <c r="K49" s="49">
        <f t="shared" ref="K49:P49" si="25">+D33</f>
        <v>3</v>
      </c>
      <c r="L49" s="49">
        <f t="shared" si="25"/>
        <v>34</v>
      </c>
      <c r="M49" s="49">
        <f t="shared" si="25"/>
        <v>32</v>
      </c>
      <c r="N49" s="49">
        <f t="shared" si="25"/>
        <v>7</v>
      </c>
      <c r="O49" s="49">
        <f t="shared" si="25"/>
        <v>0</v>
      </c>
      <c r="P49" s="49">
        <f t="shared" si="25"/>
        <v>35</v>
      </c>
      <c r="Q49" s="49">
        <f t="shared" ref="Q49" si="26">+J33</f>
        <v>122</v>
      </c>
      <c r="R49" s="50">
        <f>+K33</f>
        <v>2</v>
      </c>
      <c r="S49" s="50">
        <f>+L33</f>
        <v>29</v>
      </c>
      <c r="T49">
        <f t="shared" si="12"/>
        <v>31</v>
      </c>
      <c r="U49" s="50">
        <f>+P33</f>
        <v>117</v>
      </c>
      <c r="V49" s="50">
        <f t="shared" ref="V49:AA49" si="27">+Q33</f>
        <v>51</v>
      </c>
      <c r="W49" s="50">
        <f t="shared" si="27"/>
        <v>7</v>
      </c>
      <c r="X49" s="50">
        <f t="shared" si="27"/>
        <v>110</v>
      </c>
      <c r="Y49" s="50">
        <f t="shared" si="27"/>
        <v>27</v>
      </c>
      <c r="Z49" s="50">
        <f t="shared" si="27"/>
        <v>0</v>
      </c>
      <c r="AA49" s="50">
        <f t="shared" si="27"/>
        <v>75</v>
      </c>
      <c r="AB49">
        <f t="shared" si="14"/>
        <v>387</v>
      </c>
      <c r="AC49" s="50">
        <f>+N33</f>
        <v>153</v>
      </c>
      <c r="AD49" s="50">
        <f>+O33</f>
        <v>663</v>
      </c>
      <c r="AE49">
        <f t="shared" si="15"/>
        <v>816</v>
      </c>
      <c r="AF49" s="50">
        <f>+W33</f>
        <v>17</v>
      </c>
      <c r="AG49" s="50">
        <f t="shared" ref="AG49:AH49" si="28">+X33</f>
        <v>0</v>
      </c>
      <c r="AH49" s="50">
        <f t="shared" si="28"/>
        <v>2</v>
      </c>
    </row>
    <row r="50" spans="9:34" ht="30" x14ac:dyDescent="0.25">
      <c r="I50" s="16" t="str">
        <f>+A34</f>
        <v>Semana 5
28 al 30</v>
      </c>
      <c r="J50" s="49">
        <f>+C37</f>
        <v>12</v>
      </c>
      <c r="K50" s="49">
        <f t="shared" ref="K50:P50" si="29">+D37</f>
        <v>1</v>
      </c>
      <c r="L50" s="49">
        <f t="shared" si="29"/>
        <v>25</v>
      </c>
      <c r="M50" s="49">
        <f t="shared" si="29"/>
        <v>12</v>
      </c>
      <c r="N50" s="49">
        <f t="shared" si="29"/>
        <v>5</v>
      </c>
      <c r="O50" s="49">
        <f t="shared" si="29"/>
        <v>0</v>
      </c>
      <c r="P50" s="49">
        <f t="shared" si="29"/>
        <v>25</v>
      </c>
      <c r="Q50" s="49">
        <f t="shared" ref="Q50" si="30">+J37</f>
        <v>80</v>
      </c>
      <c r="R50" s="51">
        <f>+K37</f>
        <v>2</v>
      </c>
      <c r="S50" s="51">
        <f>+L37</f>
        <v>14</v>
      </c>
      <c r="T50">
        <f t="shared" si="12"/>
        <v>16</v>
      </c>
      <c r="U50" s="51">
        <f>+P37</f>
        <v>0</v>
      </c>
      <c r="V50" s="51">
        <f t="shared" ref="V50:AA50" si="31">+Q37</f>
        <v>0</v>
      </c>
      <c r="W50" s="51">
        <f t="shared" si="31"/>
        <v>0</v>
      </c>
      <c r="X50" s="51">
        <f t="shared" si="31"/>
        <v>0</v>
      </c>
      <c r="Y50" s="51">
        <f t="shared" si="31"/>
        <v>0</v>
      </c>
      <c r="Z50" s="51">
        <f t="shared" si="31"/>
        <v>0</v>
      </c>
      <c r="AA50" s="51">
        <f t="shared" si="31"/>
        <v>0</v>
      </c>
      <c r="AB50">
        <f t="shared" si="14"/>
        <v>0</v>
      </c>
      <c r="AC50" s="51">
        <f>+N37</f>
        <v>80</v>
      </c>
      <c r="AD50" s="51">
        <f>+O37</f>
        <v>236</v>
      </c>
      <c r="AE50">
        <f t="shared" si="15"/>
        <v>316</v>
      </c>
      <c r="AF50" s="51">
        <f>+W37</f>
        <v>16</v>
      </c>
      <c r="AG50" s="51">
        <f t="shared" ref="AG50:AH50" si="32">+X37</f>
        <v>7</v>
      </c>
      <c r="AH50" s="51">
        <f t="shared" si="32"/>
        <v>0</v>
      </c>
    </row>
    <row r="51" spans="9:34" ht="15.75" customHeight="1" x14ac:dyDescent="0.25">
      <c r="J51" s="49">
        <f t="shared" ref="J51:AH51" si="33">SUM(J46:J50)</f>
        <v>59</v>
      </c>
      <c r="K51">
        <f t="shared" si="33"/>
        <v>6</v>
      </c>
      <c r="L51">
        <f t="shared" si="33"/>
        <v>199</v>
      </c>
      <c r="M51">
        <f t="shared" si="33"/>
        <v>111</v>
      </c>
      <c r="N51">
        <f t="shared" si="33"/>
        <v>63</v>
      </c>
      <c r="O51">
        <f t="shared" si="33"/>
        <v>3</v>
      </c>
      <c r="P51">
        <f t="shared" si="33"/>
        <v>151</v>
      </c>
      <c r="Q51">
        <f t="shared" si="33"/>
        <v>592</v>
      </c>
      <c r="R51">
        <f t="shared" si="33"/>
        <v>8</v>
      </c>
      <c r="S51">
        <f t="shared" si="33"/>
        <v>115</v>
      </c>
      <c r="T51">
        <f t="shared" si="33"/>
        <v>123</v>
      </c>
      <c r="U51">
        <f t="shared" si="33"/>
        <v>391</v>
      </c>
      <c r="V51">
        <f t="shared" si="33"/>
        <v>165</v>
      </c>
      <c r="W51">
        <f t="shared" si="33"/>
        <v>68</v>
      </c>
      <c r="X51">
        <f t="shared" si="33"/>
        <v>464</v>
      </c>
      <c r="Y51">
        <f t="shared" si="33"/>
        <v>165</v>
      </c>
      <c r="Z51" s="49">
        <f>SUM(Z46:Z50)</f>
        <v>3</v>
      </c>
      <c r="AA51">
        <f t="shared" si="33"/>
        <v>333</v>
      </c>
      <c r="AB51">
        <f t="shared" si="33"/>
        <v>1589</v>
      </c>
      <c r="AC51" s="49">
        <f>SUM(AC46:AC50)</f>
        <v>1112</v>
      </c>
      <c r="AD51">
        <f t="shared" si="33"/>
        <v>2082</v>
      </c>
      <c r="AE51">
        <f t="shared" si="33"/>
        <v>3194</v>
      </c>
      <c r="AF51">
        <f t="shared" si="33"/>
        <v>87</v>
      </c>
      <c r="AG51">
        <f t="shared" si="33"/>
        <v>44</v>
      </c>
      <c r="AH51">
        <f t="shared" si="33"/>
        <v>2</v>
      </c>
    </row>
    <row r="52" spans="9:34" ht="15.75" customHeight="1" x14ac:dyDescent="0.25"/>
    <row r="53" spans="9:34" ht="15.75" customHeight="1" x14ac:dyDescent="0.25"/>
    <row r="54" spans="9:34" ht="15.75" customHeight="1" x14ac:dyDescent="0.25"/>
    <row r="55" spans="9:34" ht="120" x14ac:dyDescent="0.25">
      <c r="I55" s="23" t="s">
        <v>1</v>
      </c>
      <c r="J55" s="16" t="s">
        <v>24</v>
      </c>
      <c r="K55" s="16" t="s">
        <v>25</v>
      </c>
      <c r="L55" s="16" t="s">
        <v>28</v>
      </c>
      <c r="M55" s="16" t="s">
        <v>27</v>
      </c>
      <c r="N55" s="16" t="s">
        <v>7</v>
      </c>
      <c r="O55" s="16" t="s">
        <v>13</v>
      </c>
      <c r="P55" s="16" t="s">
        <v>22</v>
      </c>
      <c r="Q55" s="16" t="s">
        <v>29</v>
      </c>
      <c r="R55" s="16" t="s">
        <v>23</v>
      </c>
      <c r="S55" s="16"/>
    </row>
    <row r="56" spans="9:34" ht="15.75" customHeight="1" x14ac:dyDescent="0.25">
      <c r="I56" t="s">
        <v>82</v>
      </c>
      <c r="J56">
        <f t="shared" ref="J56:J61" si="34">+J3</f>
        <v>19</v>
      </c>
      <c r="K56">
        <f t="shared" ref="K56:K61" si="35">+M3</f>
        <v>1</v>
      </c>
      <c r="L56">
        <f t="shared" ref="L56:L61" si="36">+P3</f>
        <v>0</v>
      </c>
      <c r="M56">
        <f t="shared" ref="M56:M61" si="37">+V3</f>
        <v>0</v>
      </c>
      <c r="N56">
        <f t="shared" ref="N56:O61" si="38">+N3</f>
        <v>18</v>
      </c>
      <c r="O56">
        <f t="shared" si="38"/>
        <v>75</v>
      </c>
      <c r="P56">
        <f t="shared" ref="P56:R61" si="39">+W3</f>
        <v>3</v>
      </c>
      <c r="Q56">
        <f t="shared" si="39"/>
        <v>2</v>
      </c>
      <c r="R56">
        <f t="shared" si="39"/>
        <v>0</v>
      </c>
    </row>
    <row r="57" spans="9:34" ht="15.75" customHeight="1" x14ac:dyDescent="0.25">
      <c r="I57" t="s">
        <v>83</v>
      </c>
      <c r="J57">
        <f t="shared" si="34"/>
        <v>0</v>
      </c>
      <c r="K57">
        <f t="shared" si="35"/>
        <v>0</v>
      </c>
      <c r="L57">
        <f t="shared" si="36"/>
        <v>0</v>
      </c>
      <c r="M57">
        <f t="shared" si="37"/>
        <v>0</v>
      </c>
      <c r="N57">
        <f t="shared" si="38"/>
        <v>17</v>
      </c>
      <c r="O57">
        <f t="shared" si="38"/>
        <v>80</v>
      </c>
      <c r="P57">
        <f t="shared" si="39"/>
        <v>0</v>
      </c>
      <c r="Q57">
        <f t="shared" si="39"/>
        <v>0</v>
      </c>
      <c r="R57">
        <f t="shared" si="39"/>
        <v>0</v>
      </c>
    </row>
    <row r="58" spans="9:34" ht="15.75" customHeight="1" x14ac:dyDescent="0.25">
      <c r="I58" t="s">
        <v>84</v>
      </c>
      <c r="J58">
        <f t="shared" si="34"/>
        <v>48</v>
      </c>
      <c r="K58">
        <f t="shared" si="35"/>
        <v>10</v>
      </c>
      <c r="L58">
        <f t="shared" si="36"/>
        <v>18</v>
      </c>
      <c r="M58">
        <f t="shared" si="37"/>
        <v>49</v>
      </c>
      <c r="N58">
        <f t="shared" si="38"/>
        <v>19</v>
      </c>
      <c r="O58">
        <f t="shared" si="38"/>
        <v>104</v>
      </c>
      <c r="P58">
        <f t="shared" si="39"/>
        <v>6</v>
      </c>
      <c r="Q58">
        <f t="shared" si="39"/>
        <v>2</v>
      </c>
      <c r="R58">
        <f t="shared" si="39"/>
        <v>0</v>
      </c>
      <c r="V58" s="16" t="s">
        <v>30</v>
      </c>
      <c r="W58" s="49">
        <f>SUM(W38:X38)</f>
        <v>131</v>
      </c>
    </row>
    <row r="59" spans="9:34" ht="15.75" customHeight="1" x14ac:dyDescent="0.25">
      <c r="I59" t="s">
        <v>85</v>
      </c>
      <c r="J59">
        <f t="shared" si="34"/>
        <v>33</v>
      </c>
      <c r="K59">
        <f t="shared" si="35"/>
        <v>6</v>
      </c>
      <c r="L59">
        <f t="shared" si="36"/>
        <v>10</v>
      </c>
      <c r="M59">
        <f t="shared" si="37"/>
        <v>31</v>
      </c>
      <c r="N59">
        <f t="shared" si="38"/>
        <v>22</v>
      </c>
      <c r="O59">
        <f t="shared" si="38"/>
        <v>83</v>
      </c>
      <c r="P59">
        <f t="shared" si="39"/>
        <v>4</v>
      </c>
      <c r="Q59">
        <f t="shared" si="39"/>
        <v>5</v>
      </c>
      <c r="R59">
        <f t="shared" si="39"/>
        <v>0</v>
      </c>
      <c r="V59" s="16" t="s">
        <v>31</v>
      </c>
      <c r="W59" s="49">
        <f>SUM(N38:O38)</f>
        <v>3194</v>
      </c>
    </row>
    <row r="60" spans="9:34" ht="15.75" customHeight="1" x14ac:dyDescent="0.25">
      <c r="I60" t="s">
        <v>86</v>
      </c>
      <c r="J60">
        <f t="shared" si="34"/>
        <v>0</v>
      </c>
      <c r="K60">
        <f t="shared" si="35"/>
        <v>0</v>
      </c>
      <c r="L60">
        <f t="shared" si="36"/>
        <v>0</v>
      </c>
      <c r="M60">
        <f t="shared" si="37"/>
        <v>0</v>
      </c>
      <c r="N60">
        <f t="shared" si="38"/>
        <v>15</v>
      </c>
      <c r="O60">
        <f t="shared" si="38"/>
        <v>93</v>
      </c>
      <c r="P60">
        <f t="shared" si="39"/>
        <v>0</v>
      </c>
      <c r="Q60">
        <f t="shared" si="39"/>
        <v>0</v>
      </c>
      <c r="R60">
        <f t="shared" si="39"/>
        <v>0</v>
      </c>
      <c r="V60" s="16" t="s">
        <v>32</v>
      </c>
      <c r="W60" s="49">
        <f>SUM(P38:V38)</f>
        <v>1589</v>
      </c>
    </row>
    <row r="61" spans="9:34" ht="15.75" customHeight="1" x14ac:dyDescent="0.25">
      <c r="I61" t="s">
        <v>87</v>
      </c>
      <c r="J61">
        <f t="shared" si="34"/>
        <v>0</v>
      </c>
      <c r="K61">
        <f t="shared" si="35"/>
        <v>0</v>
      </c>
      <c r="L61">
        <f t="shared" si="36"/>
        <v>0</v>
      </c>
      <c r="M61">
        <f t="shared" si="37"/>
        <v>0</v>
      </c>
      <c r="N61">
        <f t="shared" si="38"/>
        <v>25</v>
      </c>
      <c r="O61">
        <f t="shared" si="38"/>
        <v>152</v>
      </c>
      <c r="P61">
        <f t="shared" si="39"/>
        <v>0</v>
      </c>
      <c r="Q61">
        <f t="shared" si="39"/>
        <v>0</v>
      </c>
      <c r="R61">
        <f t="shared" si="39"/>
        <v>0</v>
      </c>
      <c r="V61" s="16" t="s">
        <v>33</v>
      </c>
      <c r="W61" s="49">
        <f>SUM(K38:L38)</f>
        <v>123</v>
      </c>
    </row>
    <row r="62" spans="9:34" ht="15.75" customHeight="1" x14ac:dyDescent="0.25">
      <c r="I62" t="s">
        <v>88</v>
      </c>
      <c r="J62">
        <f t="shared" ref="J62:J68" si="40">+J10</f>
        <v>30</v>
      </c>
      <c r="K62">
        <f t="shared" ref="K62:K68" si="41">+M10</f>
        <v>4</v>
      </c>
      <c r="L62">
        <f t="shared" ref="L62:L68" si="42">+P10</f>
        <v>30</v>
      </c>
      <c r="M62">
        <f t="shared" ref="M62:M68" si="43">+V10</f>
        <v>22</v>
      </c>
      <c r="N62">
        <f t="shared" ref="N62:O68" si="44">+N10</f>
        <v>101</v>
      </c>
      <c r="O62">
        <f t="shared" si="44"/>
        <v>0</v>
      </c>
      <c r="P62">
        <f t="shared" ref="P62:R68" si="45">+W10</f>
        <v>5</v>
      </c>
      <c r="Q62">
        <f t="shared" si="45"/>
        <v>2</v>
      </c>
      <c r="R62">
        <f t="shared" si="45"/>
        <v>0</v>
      </c>
      <c r="V62" s="16" t="s">
        <v>34</v>
      </c>
      <c r="W62" s="49">
        <f>SUM(J38)</f>
        <v>592</v>
      </c>
    </row>
    <row r="63" spans="9:34" ht="15.75" customHeight="1" x14ac:dyDescent="0.25">
      <c r="I63" s="16" t="s">
        <v>89</v>
      </c>
      <c r="J63">
        <f t="shared" si="40"/>
        <v>36</v>
      </c>
      <c r="K63">
        <f t="shared" si="41"/>
        <v>5</v>
      </c>
      <c r="L63">
        <f t="shared" si="42"/>
        <v>24</v>
      </c>
      <c r="M63">
        <f t="shared" si="43"/>
        <v>20</v>
      </c>
      <c r="N63">
        <f t="shared" si="44"/>
        <v>72</v>
      </c>
      <c r="O63">
        <f t="shared" si="44"/>
        <v>0</v>
      </c>
      <c r="P63">
        <f t="shared" si="45"/>
        <v>6</v>
      </c>
      <c r="Q63">
        <f t="shared" si="45"/>
        <v>3</v>
      </c>
      <c r="R63">
        <f t="shared" si="45"/>
        <v>0</v>
      </c>
    </row>
    <row r="64" spans="9:34" ht="15.75" customHeight="1" x14ac:dyDescent="0.25">
      <c r="I64" s="16" t="s">
        <v>90</v>
      </c>
      <c r="J64">
        <f t="shared" si="40"/>
        <v>26</v>
      </c>
      <c r="K64">
        <f t="shared" si="41"/>
        <v>5</v>
      </c>
      <c r="L64">
        <f t="shared" si="42"/>
        <v>30</v>
      </c>
      <c r="M64">
        <f t="shared" si="43"/>
        <v>27</v>
      </c>
      <c r="N64">
        <f t="shared" si="44"/>
        <v>74</v>
      </c>
      <c r="O64">
        <f t="shared" si="44"/>
        <v>0</v>
      </c>
      <c r="P64">
        <f t="shared" si="45"/>
        <v>5</v>
      </c>
      <c r="Q64">
        <f t="shared" si="45"/>
        <v>3</v>
      </c>
      <c r="R64">
        <f t="shared" si="45"/>
        <v>0</v>
      </c>
    </row>
    <row r="65" spans="9:18" ht="15.75" customHeight="1" x14ac:dyDescent="0.25">
      <c r="I65" t="s">
        <v>91</v>
      </c>
      <c r="J65">
        <f t="shared" si="40"/>
        <v>29</v>
      </c>
      <c r="K65">
        <f t="shared" si="41"/>
        <v>9</v>
      </c>
      <c r="L65">
        <f t="shared" si="42"/>
        <v>24</v>
      </c>
      <c r="M65">
        <f t="shared" si="43"/>
        <v>9</v>
      </c>
      <c r="N65">
        <f t="shared" si="44"/>
        <v>69</v>
      </c>
      <c r="O65">
        <f t="shared" si="44"/>
        <v>0</v>
      </c>
      <c r="P65">
        <f t="shared" si="45"/>
        <v>3</v>
      </c>
      <c r="Q65">
        <f t="shared" si="45"/>
        <v>0</v>
      </c>
      <c r="R65">
        <f t="shared" si="45"/>
        <v>0</v>
      </c>
    </row>
    <row r="66" spans="9:18" ht="15.75" customHeight="1" x14ac:dyDescent="0.25">
      <c r="I66" t="s">
        <v>92</v>
      </c>
      <c r="J66">
        <f t="shared" si="40"/>
        <v>31</v>
      </c>
      <c r="K66">
        <f t="shared" si="41"/>
        <v>13</v>
      </c>
      <c r="L66">
        <f t="shared" si="42"/>
        <v>24</v>
      </c>
      <c r="M66">
        <f t="shared" si="43"/>
        <v>14</v>
      </c>
      <c r="N66">
        <f t="shared" si="44"/>
        <v>73</v>
      </c>
      <c r="O66">
        <f t="shared" si="44"/>
        <v>0</v>
      </c>
      <c r="P66">
        <f t="shared" si="45"/>
        <v>3</v>
      </c>
      <c r="Q66">
        <f t="shared" si="45"/>
        <v>7</v>
      </c>
      <c r="R66">
        <f t="shared" si="45"/>
        <v>0</v>
      </c>
    </row>
    <row r="67" spans="9:18" ht="15.75" customHeight="1" x14ac:dyDescent="0.25">
      <c r="I67" t="s">
        <v>93</v>
      </c>
      <c r="J67">
        <f t="shared" si="40"/>
        <v>0</v>
      </c>
      <c r="K67">
        <f t="shared" si="41"/>
        <v>0</v>
      </c>
      <c r="L67">
        <f t="shared" si="42"/>
        <v>0</v>
      </c>
      <c r="M67">
        <f t="shared" si="43"/>
        <v>0</v>
      </c>
      <c r="N67">
        <f t="shared" si="44"/>
        <v>88</v>
      </c>
      <c r="O67">
        <f t="shared" si="44"/>
        <v>0</v>
      </c>
      <c r="P67">
        <f t="shared" si="45"/>
        <v>0</v>
      </c>
      <c r="Q67">
        <f t="shared" si="45"/>
        <v>0</v>
      </c>
      <c r="R67">
        <f t="shared" si="45"/>
        <v>0</v>
      </c>
    </row>
    <row r="68" spans="9:18" ht="15.75" customHeight="1" x14ac:dyDescent="0.25">
      <c r="I68" t="s">
        <v>94</v>
      </c>
      <c r="J68">
        <f t="shared" si="40"/>
        <v>0</v>
      </c>
      <c r="K68">
        <f t="shared" si="41"/>
        <v>0</v>
      </c>
      <c r="L68">
        <f t="shared" si="42"/>
        <v>0</v>
      </c>
      <c r="M68">
        <f t="shared" si="43"/>
        <v>0</v>
      </c>
      <c r="N68">
        <f t="shared" si="44"/>
        <v>141</v>
      </c>
      <c r="O68">
        <f t="shared" si="44"/>
        <v>0</v>
      </c>
      <c r="P68">
        <f t="shared" si="45"/>
        <v>0</v>
      </c>
      <c r="Q68">
        <f t="shared" si="45"/>
        <v>0</v>
      </c>
      <c r="R68">
        <f t="shared" si="45"/>
        <v>0</v>
      </c>
    </row>
    <row r="69" spans="9:18" ht="15.75" customHeight="1" x14ac:dyDescent="0.25">
      <c r="I69" t="s">
        <v>95</v>
      </c>
      <c r="J69">
        <f t="shared" ref="J69:J75" si="46">+J18</f>
        <v>31</v>
      </c>
      <c r="K69">
        <f t="shared" ref="K69:K75" si="47">+M18</f>
        <v>3</v>
      </c>
      <c r="L69">
        <f t="shared" ref="L69:L75" si="48">+P18</f>
        <v>22</v>
      </c>
      <c r="M69">
        <f t="shared" ref="M69:M75" si="49">+V18</f>
        <v>13</v>
      </c>
      <c r="N69">
        <f t="shared" ref="N69:O75" si="50">+N18</f>
        <v>22</v>
      </c>
      <c r="O69">
        <f t="shared" si="50"/>
        <v>91</v>
      </c>
      <c r="P69">
        <f t="shared" ref="P69:R75" si="51">+W18</f>
        <v>4</v>
      </c>
      <c r="Q69">
        <f t="shared" si="51"/>
        <v>2</v>
      </c>
      <c r="R69">
        <f t="shared" si="51"/>
        <v>0</v>
      </c>
    </row>
    <row r="70" spans="9:18" ht="15.75" customHeight="1" x14ac:dyDescent="0.25">
      <c r="I70" t="s">
        <v>96</v>
      </c>
      <c r="J70">
        <f t="shared" si="46"/>
        <v>39</v>
      </c>
      <c r="K70">
        <f t="shared" si="47"/>
        <v>9</v>
      </c>
      <c r="L70">
        <f t="shared" si="48"/>
        <v>24</v>
      </c>
      <c r="M70">
        <f t="shared" si="49"/>
        <v>13</v>
      </c>
      <c r="N70">
        <f t="shared" si="50"/>
        <v>21</v>
      </c>
      <c r="O70">
        <f t="shared" si="50"/>
        <v>75</v>
      </c>
      <c r="P70">
        <f t="shared" si="51"/>
        <v>5</v>
      </c>
      <c r="Q70">
        <f t="shared" si="51"/>
        <v>4</v>
      </c>
      <c r="R70">
        <f t="shared" si="51"/>
        <v>0</v>
      </c>
    </row>
    <row r="71" spans="9:18" ht="15.75" customHeight="1" x14ac:dyDescent="0.25">
      <c r="I71" t="s">
        <v>97</v>
      </c>
      <c r="J71">
        <f t="shared" si="46"/>
        <v>31</v>
      </c>
      <c r="K71">
        <f t="shared" si="47"/>
        <v>7</v>
      </c>
      <c r="L71">
        <f t="shared" si="48"/>
        <v>29</v>
      </c>
      <c r="M71">
        <f t="shared" si="49"/>
        <v>17</v>
      </c>
      <c r="N71">
        <f t="shared" si="50"/>
        <v>22</v>
      </c>
      <c r="O71">
        <f t="shared" si="50"/>
        <v>69</v>
      </c>
      <c r="P71">
        <f t="shared" si="51"/>
        <v>5</v>
      </c>
      <c r="Q71">
        <f t="shared" si="51"/>
        <v>2</v>
      </c>
      <c r="R71">
        <f t="shared" si="51"/>
        <v>0</v>
      </c>
    </row>
    <row r="72" spans="9:18" ht="15.75" customHeight="1" x14ac:dyDescent="0.25">
      <c r="I72" t="s">
        <v>98</v>
      </c>
      <c r="J72">
        <f t="shared" si="46"/>
        <v>37</v>
      </c>
      <c r="K72">
        <f t="shared" si="47"/>
        <v>4</v>
      </c>
      <c r="L72">
        <f t="shared" si="48"/>
        <v>26</v>
      </c>
      <c r="M72">
        <f t="shared" si="49"/>
        <v>20</v>
      </c>
      <c r="N72">
        <f t="shared" si="50"/>
        <v>24</v>
      </c>
      <c r="O72">
        <f t="shared" si="50"/>
        <v>61</v>
      </c>
      <c r="P72">
        <f t="shared" si="51"/>
        <v>5</v>
      </c>
      <c r="Q72">
        <f t="shared" si="51"/>
        <v>5</v>
      </c>
      <c r="R72">
        <f t="shared" si="51"/>
        <v>0</v>
      </c>
    </row>
    <row r="73" spans="9:18" ht="15.75" customHeight="1" x14ac:dyDescent="0.25">
      <c r="I73" t="s">
        <v>99</v>
      </c>
      <c r="J73">
        <f t="shared" si="46"/>
        <v>0</v>
      </c>
      <c r="K73">
        <f t="shared" si="47"/>
        <v>0</v>
      </c>
      <c r="L73">
        <f t="shared" si="48"/>
        <v>13</v>
      </c>
      <c r="M73">
        <f t="shared" si="49"/>
        <v>23</v>
      </c>
      <c r="N73">
        <f t="shared" si="50"/>
        <v>16</v>
      </c>
      <c r="O73">
        <f t="shared" si="50"/>
        <v>78</v>
      </c>
      <c r="P73">
        <f t="shared" si="51"/>
        <v>0</v>
      </c>
      <c r="Q73">
        <f t="shared" si="51"/>
        <v>0</v>
      </c>
      <c r="R73">
        <f t="shared" si="51"/>
        <v>0</v>
      </c>
    </row>
    <row r="74" spans="9:18" ht="15.75" customHeight="1" x14ac:dyDescent="0.25">
      <c r="I74" t="s">
        <v>100</v>
      </c>
      <c r="J74">
        <f t="shared" si="46"/>
        <v>0</v>
      </c>
      <c r="K74">
        <f t="shared" si="47"/>
        <v>0</v>
      </c>
      <c r="L74">
        <f t="shared" si="48"/>
        <v>0</v>
      </c>
      <c r="M74">
        <f t="shared" si="49"/>
        <v>0</v>
      </c>
      <c r="N74">
        <f t="shared" si="50"/>
        <v>22</v>
      </c>
      <c r="O74">
        <f t="shared" si="50"/>
        <v>103</v>
      </c>
      <c r="P74">
        <f t="shared" si="51"/>
        <v>0</v>
      </c>
      <c r="Q74">
        <f t="shared" si="51"/>
        <v>0</v>
      </c>
      <c r="R74">
        <f t="shared" si="51"/>
        <v>0</v>
      </c>
    </row>
    <row r="75" spans="9:18" ht="15.75" customHeight="1" x14ac:dyDescent="0.25">
      <c r="I75" t="s">
        <v>101</v>
      </c>
      <c r="J75">
        <f t="shared" si="46"/>
        <v>0</v>
      </c>
      <c r="K75">
        <f t="shared" si="47"/>
        <v>0</v>
      </c>
      <c r="L75">
        <f t="shared" si="48"/>
        <v>0</v>
      </c>
      <c r="M75">
        <f t="shared" si="49"/>
        <v>0</v>
      </c>
      <c r="N75">
        <f t="shared" si="50"/>
        <v>18</v>
      </c>
      <c r="O75">
        <f t="shared" si="50"/>
        <v>119</v>
      </c>
      <c r="P75">
        <f t="shared" si="51"/>
        <v>0</v>
      </c>
      <c r="Q75">
        <f t="shared" si="51"/>
        <v>0</v>
      </c>
      <c r="R75">
        <f t="shared" si="51"/>
        <v>0</v>
      </c>
    </row>
    <row r="76" spans="9:18" ht="15.75" customHeight="1" x14ac:dyDescent="0.25">
      <c r="I76" t="s">
        <v>102</v>
      </c>
      <c r="J76">
        <f t="shared" ref="J76:J82" si="52">+J26</f>
        <v>0</v>
      </c>
      <c r="K76">
        <f t="shared" ref="K76:K82" si="53">+M26</f>
        <v>0</v>
      </c>
      <c r="L76">
        <f t="shared" ref="L76:L82" si="54">+P26</f>
        <v>0</v>
      </c>
      <c r="M76">
        <f t="shared" ref="M76:M82" si="55">+V26</f>
        <v>0</v>
      </c>
      <c r="N76">
        <f t="shared" ref="N76:O82" si="56">+N26</f>
        <v>24</v>
      </c>
      <c r="O76">
        <f t="shared" si="56"/>
        <v>116</v>
      </c>
      <c r="P76">
        <f t="shared" ref="P76:R82" si="57">+W26</f>
        <v>0</v>
      </c>
      <c r="Q76">
        <f t="shared" si="57"/>
        <v>0</v>
      </c>
      <c r="R76">
        <f t="shared" si="57"/>
        <v>0</v>
      </c>
    </row>
    <row r="77" spans="9:18" ht="15.75" customHeight="1" x14ac:dyDescent="0.25">
      <c r="I77" t="s">
        <v>103</v>
      </c>
      <c r="J77">
        <f t="shared" si="52"/>
        <v>36</v>
      </c>
      <c r="K77">
        <f t="shared" si="53"/>
        <v>12</v>
      </c>
      <c r="L77">
        <f t="shared" si="54"/>
        <v>26</v>
      </c>
      <c r="M77">
        <f t="shared" si="55"/>
        <v>15</v>
      </c>
      <c r="N77">
        <f t="shared" si="56"/>
        <v>20</v>
      </c>
      <c r="O77">
        <f t="shared" si="56"/>
        <v>76</v>
      </c>
      <c r="P77">
        <f t="shared" si="57"/>
        <v>4</v>
      </c>
      <c r="Q77">
        <f t="shared" si="57"/>
        <v>0</v>
      </c>
      <c r="R77">
        <f t="shared" si="57"/>
        <v>2</v>
      </c>
    </row>
    <row r="78" spans="9:18" ht="15.75" customHeight="1" x14ac:dyDescent="0.25">
      <c r="I78" t="s">
        <v>104</v>
      </c>
      <c r="J78">
        <f t="shared" si="52"/>
        <v>45</v>
      </c>
      <c r="K78">
        <f t="shared" si="53"/>
        <v>8</v>
      </c>
      <c r="L78">
        <f t="shared" si="54"/>
        <v>27</v>
      </c>
      <c r="M78">
        <f t="shared" si="55"/>
        <v>25</v>
      </c>
      <c r="N78">
        <f t="shared" si="56"/>
        <v>27</v>
      </c>
      <c r="O78">
        <f t="shared" si="56"/>
        <v>71</v>
      </c>
      <c r="P78">
        <f t="shared" si="57"/>
        <v>5</v>
      </c>
      <c r="Q78">
        <f t="shared" si="57"/>
        <v>0</v>
      </c>
      <c r="R78">
        <f t="shared" si="57"/>
        <v>0</v>
      </c>
    </row>
    <row r="79" spans="9:18" ht="15.75" customHeight="1" x14ac:dyDescent="0.25">
      <c r="I79" t="s">
        <v>105</v>
      </c>
      <c r="J79">
        <f t="shared" si="52"/>
        <v>31</v>
      </c>
      <c r="K79">
        <f t="shared" si="53"/>
        <v>3</v>
      </c>
      <c r="L79">
        <f t="shared" si="54"/>
        <v>35</v>
      </c>
      <c r="M79">
        <f t="shared" si="55"/>
        <v>19</v>
      </c>
      <c r="N79">
        <f t="shared" si="56"/>
        <v>18</v>
      </c>
      <c r="O79">
        <f t="shared" si="56"/>
        <v>65</v>
      </c>
      <c r="P79">
        <f t="shared" si="57"/>
        <v>4</v>
      </c>
      <c r="Q79">
        <f t="shared" si="57"/>
        <v>0</v>
      </c>
      <c r="R79">
        <f t="shared" si="57"/>
        <v>0</v>
      </c>
    </row>
    <row r="80" spans="9:18" ht="15.75" customHeight="1" x14ac:dyDescent="0.25">
      <c r="I80" t="s">
        <v>106</v>
      </c>
      <c r="J80">
        <f t="shared" si="52"/>
        <v>10</v>
      </c>
      <c r="K80">
        <f t="shared" si="53"/>
        <v>8</v>
      </c>
      <c r="L80">
        <f t="shared" si="54"/>
        <v>29</v>
      </c>
      <c r="M80">
        <f t="shared" si="55"/>
        <v>16</v>
      </c>
      <c r="N80">
        <f t="shared" si="56"/>
        <v>20</v>
      </c>
      <c r="O80">
        <f t="shared" si="56"/>
        <v>92</v>
      </c>
      <c r="P80">
        <f t="shared" si="57"/>
        <v>4</v>
      </c>
      <c r="Q80">
        <f t="shared" si="57"/>
        <v>0</v>
      </c>
      <c r="R80">
        <f t="shared" si="57"/>
        <v>0</v>
      </c>
    </row>
    <row r="81" spans="9:18" ht="15.75" customHeight="1" x14ac:dyDescent="0.25">
      <c r="I81" t="s">
        <v>107</v>
      </c>
      <c r="J81">
        <f t="shared" si="52"/>
        <v>0</v>
      </c>
      <c r="K81">
        <f t="shared" si="53"/>
        <v>0</v>
      </c>
      <c r="L81">
        <f t="shared" si="54"/>
        <v>0</v>
      </c>
      <c r="M81">
        <f t="shared" si="55"/>
        <v>0</v>
      </c>
      <c r="N81">
        <f t="shared" si="56"/>
        <v>27</v>
      </c>
      <c r="O81">
        <f t="shared" si="56"/>
        <v>94</v>
      </c>
      <c r="P81">
        <f t="shared" si="57"/>
        <v>0</v>
      </c>
      <c r="Q81">
        <f t="shared" si="57"/>
        <v>0</v>
      </c>
      <c r="R81">
        <f t="shared" si="57"/>
        <v>0</v>
      </c>
    </row>
    <row r="82" spans="9:18" ht="15.75" customHeight="1" x14ac:dyDescent="0.25">
      <c r="I82" t="s">
        <v>108</v>
      </c>
      <c r="J82">
        <f t="shared" si="52"/>
        <v>0</v>
      </c>
      <c r="K82">
        <f t="shared" si="53"/>
        <v>0</v>
      </c>
      <c r="L82">
        <f t="shared" si="54"/>
        <v>0</v>
      </c>
      <c r="M82">
        <f t="shared" si="55"/>
        <v>0</v>
      </c>
      <c r="N82">
        <f t="shared" si="56"/>
        <v>17</v>
      </c>
      <c r="O82">
        <f t="shared" si="56"/>
        <v>149</v>
      </c>
      <c r="P82">
        <f t="shared" si="57"/>
        <v>0</v>
      </c>
      <c r="Q82">
        <f t="shared" si="57"/>
        <v>0</v>
      </c>
      <c r="R82">
        <f t="shared" si="57"/>
        <v>0</v>
      </c>
    </row>
    <row r="83" spans="9:18" ht="15.75" customHeight="1" x14ac:dyDescent="0.25">
      <c r="I83" t="s">
        <v>109</v>
      </c>
      <c r="J83">
        <f>+J34</f>
        <v>18</v>
      </c>
      <c r="K83">
        <f>+M34</f>
        <v>6</v>
      </c>
      <c r="L83">
        <f>+P34</f>
        <v>0</v>
      </c>
      <c r="M83">
        <f>+V34</f>
        <v>0</v>
      </c>
      <c r="N83">
        <f t="shared" ref="N83:O85" si="58">+N34</f>
        <v>34</v>
      </c>
      <c r="O83">
        <f t="shared" si="58"/>
        <v>111</v>
      </c>
      <c r="P83">
        <f t="shared" ref="P83:R85" si="59">+W34</f>
        <v>6</v>
      </c>
      <c r="Q83">
        <f t="shared" si="59"/>
        <v>0</v>
      </c>
      <c r="R83">
        <f t="shared" si="59"/>
        <v>0</v>
      </c>
    </row>
    <row r="84" spans="9:18" ht="15.75" customHeight="1" x14ac:dyDescent="0.25">
      <c r="I84" t="s">
        <v>110</v>
      </c>
      <c r="J84">
        <f>+J35</f>
        <v>28</v>
      </c>
      <c r="K84">
        <f>+M35</f>
        <v>3</v>
      </c>
      <c r="L84">
        <f>+P35</f>
        <v>0</v>
      </c>
      <c r="M84">
        <f>+V35</f>
        <v>0</v>
      </c>
      <c r="N84">
        <f t="shared" si="58"/>
        <v>21</v>
      </c>
      <c r="O84">
        <f t="shared" si="58"/>
        <v>70</v>
      </c>
      <c r="P84">
        <f t="shared" si="59"/>
        <v>6</v>
      </c>
      <c r="Q84">
        <f t="shared" si="59"/>
        <v>4</v>
      </c>
      <c r="R84">
        <f t="shared" si="59"/>
        <v>0</v>
      </c>
    </row>
    <row r="85" spans="9:18" ht="15.75" customHeight="1" x14ac:dyDescent="0.25">
      <c r="I85" t="s">
        <v>111</v>
      </c>
      <c r="J85">
        <f>+J36</f>
        <v>34</v>
      </c>
      <c r="K85">
        <f>+M36</f>
        <v>7</v>
      </c>
      <c r="L85">
        <f>+P36</f>
        <v>0</v>
      </c>
      <c r="M85">
        <f>+V36</f>
        <v>0</v>
      </c>
      <c r="N85">
        <f t="shared" si="58"/>
        <v>25</v>
      </c>
      <c r="O85">
        <f t="shared" si="58"/>
        <v>55</v>
      </c>
      <c r="P85">
        <f t="shared" si="59"/>
        <v>4</v>
      </c>
      <c r="Q85">
        <f t="shared" si="59"/>
        <v>3</v>
      </c>
      <c r="R85">
        <f t="shared" si="59"/>
        <v>0</v>
      </c>
    </row>
    <row r="86" spans="9:18" ht="15.75" customHeight="1" x14ac:dyDescent="0.25">
      <c r="J86">
        <f>SUM(J56:J85)</f>
        <v>592</v>
      </c>
      <c r="K86">
        <f t="shared" ref="K86:R86" si="60">SUM(K56:K85)</f>
        <v>123</v>
      </c>
      <c r="L86">
        <f t="shared" si="60"/>
        <v>391</v>
      </c>
      <c r="M86">
        <f t="shared" si="60"/>
        <v>333</v>
      </c>
      <c r="N86">
        <f t="shared" si="60"/>
        <v>1112</v>
      </c>
      <c r="O86">
        <f t="shared" si="60"/>
        <v>2082</v>
      </c>
      <c r="P86">
        <f t="shared" si="60"/>
        <v>87</v>
      </c>
      <c r="Q86">
        <f t="shared" si="60"/>
        <v>44</v>
      </c>
      <c r="R86">
        <f t="shared" si="60"/>
        <v>2</v>
      </c>
    </row>
    <row r="87" spans="9:18" ht="15.75" customHeight="1" x14ac:dyDescent="0.25"/>
    <row r="88" spans="9:18" ht="15.75" customHeight="1" x14ac:dyDescent="0.25"/>
    <row r="89" spans="9:18" ht="15.75" customHeight="1" x14ac:dyDescent="0.25"/>
    <row r="90" spans="9:18" ht="15.75" customHeight="1" x14ac:dyDescent="0.25"/>
    <row r="91" spans="9:18" ht="15.75" customHeight="1" x14ac:dyDescent="0.25"/>
    <row r="92" spans="9:18" ht="15.75" customHeight="1" x14ac:dyDescent="0.25"/>
    <row r="93" spans="9:18" ht="15.75" customHeight="1" x14ac:dyDescent="0.25"/>
    <row r="94" spans="9:18" ht="15.75" customHeight="1" x14ac:dyDescent="0.25"/>
    <row r="95" spans="9:18" ht="15.75" customHeight="1" x14ac:dyDescent="0.25"/>
    <row r="96" spans="9:18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I55:R86" xr:uid="{45EBAD05-685C-44A4-9391-6ECB3A7A875D}"/>
  <mergeCells count="10">
    <mergeCell ref="T1:U1"/>
    <mergeCell ref="Z1:Z2"/>
    <mergeCell ref="A38:B38"/>
    <mergeCell ref="C1:D1"/>
    <mergeCell ref="K1:O1"/>
    <mergeCell ref="A3:A8"/>
    <mergeCell ref="A10:A16"/>
    <mergeCell ref="A18:A24"/>
    <mergeCell ref="A26:A32"/>
    <mergeCell ref="A34:A36"/>
  </mergeCells>
  <pageMargins left="0.7" right="0.7" top="0.75" bottom="0.75" header="0" footer="0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F198D-4AC2-49DE-B262-8D1A08B5F2E4}">
  <dimension ref="A1:AE39"/>
  <sheetViews>
    <sheetView topLeftCell="O22" zoomScale="70" zoomScaleNormal="70" workbookViewId="0">
      <selection activeCell="A32" sqref="A32:AE36"/>
    </sheetView>
  </sheetViews>
  <sheetFormatPr baseColWidth="10" defaultRowHeight="15" x14ac:dyDescent="0.25"/>
  <cols>
    <col min="1" max="1" width="36.28515625" customWidth="1"/>
    <col min="2" max="2" width="5.42578125" customWidth="1"/>
    <col min="3" max="4" width="6" customWidth="1"/>
    <col min="5" max="6" width="4.5703125" bestFit="1" customWidth="1"/>
    <col min="7" max="8" width="6" bestFit="1" customWidth="1"/>
    <col min="9" max="10" width="6" customWidth="1"/>
    <col min="11" max="11" width="4.7109375" customWidth="1"/>
    <col min="12" max="13" width="4.5703125" bestFit="1" customWidth="1"/>
    <col min="14" max="14" width="4.7109375" customWidth="1"/>
    <col min="15" max="16" width="4.5703125" bestFit="1" customWidth="1"/>
    <col min="17" max="17" width="5.28515625" customWidth="1"/>
    <col min="18" max="18" width="6" customWidth="1"/>
    <col min="19" max="19" width="4.5703125" bestFit="1" customWidth="1"/>
    <col min="20" max="20" width="6" bestFit="1" customWidth="1"/>
    <col min="21" max="21" width="5.28515625" customWidth="1"/>
    <col min="22" max="23" width="6" bestFit="1" customWidth="1"/>
    <col min="24" max="25" width="6" customWidth="1"/>
    <col min="26" max="26" width="4.5703125" customWidth="1"/>
    <col min="27" max="27" width="4.5703125" bestFit="1" customWidth="1"/>
    <col min="28" max="28" width="5.28515625" customWidth="1"/>
    <col min="29" max="29" width="5.7109375" customWidth="1"/>
    <col min="30" max="30" width="6" bestFit="1" customWidth="1"/>
    <col min="31" max="31" width="8.85546875" bestFit="1" customWidth="1"/>
  </cols>
  <sheetData>
    <row r="1" spans="1:31" ht="15.75" thickBot="1" x14ac:dyDescent="0.3"/>
    <row r="2" spans="1:31" s="16" customFormat="1" ht="27" customHeight="1" thickBot="1" x14ac:dyDescent="0.3">
      <c r="A2" s="67"/>
      <c r="B2" s="69" t="s">
        <v>120</v>
      </c>
      <c r="C2" s="70"/>
      <c r="D2" s="70"/>
      <c r="E2" s="70"/>
      <c r="F2" s="70"/>
      <c r="G2" s="71"/>
      <c r="H2" s="69" t="s">
        <v>121</v>
      </c>
      <c r="I2" s="70"/>
      <c r="J2" s="70"/>
      <c r="K2" s="70"/>
      <c r="L2" s="70"/>
      <c r="M2" s="70"/>
      <c r="N2" s="71"/>
      <c r="O2" s="69" t="s">
        <v>79</v>
      </c>
      <c r="P2" s="70"/>
      <c r="Q2" s="70"/>
      <c r="R2" s="70"/>
      <c r="S2" s="70"/>
      <c r="T2" s="70"/>
      <c r="U2" s="71"/>
      <c r="V2" s="69" t="s">
        <v>80</v>
      </c>
      <c r="W2" s="70"/>
      <c r="X2" s="70"/>
      <c r="Y2" s="70"/>
      <c r="Z2" s="70"/>
      <c r="AA2" s="70"/>
      <c r="AB2" s="71"/>
      <c r="AC2" s="69" t="s">
        <v>122</v>
      </c>
      <c r="AD2" s="70"/>
      <c r="AE2" s="71"/>
    </row>
    <row r="3" spans="1:31" x14ac:dyDescent="0.25">
      <c r="A3" s="21"/>
      <c r="B3" s="68" t="s">
        <v>53</v>
      </c>
      <c r="C3" s="68" t="s">
        <v>123</v>
      </c>
      <c r="D3" s="68" t="s">
        <v>42</v>
      </c>
      <c r="E3" s="68" t="s">
        <v>38</v>
      </c>
      <c r="F3" s="68" t="s">
        <v>39</v>
      </c>
      <c r="G3" s="68" t="s">
        <v>40</v>
      </c>
      <c r="H3" s="68" t="s">
        <v>41</v>
      </c>
      <c r="I3" s="68" t="s">
        <v>53</v>
      </c>
      <c r="J3" s="68" t="s">
        <v>123</v>
      </c>
      <c r="K3" s="68" t="s">
        <v>42</v>
      </c>
      <c r="L3" s="68" t="s">
        <v>38</v>
      </c>
      <c r="M3" s="68" t="s">
        <v>39</v>
      </c>
      <c r="N3" s="68" t="s">
        <v>40</v>
      </c>
      <c r="O3" s="42" t="s">
        <v>41</v>
      </c>
      <c r="P3" s="42" t="s">
        <v>53</v>
      </c>
      <c r="Q3" s="42" t="s">
        <v>123</v>
      </c>
      <c r="R3" s="42" t="s">
        <v>42</v>
      </c>
      <c r="S3" s="42" t="s">
        <v>38</v>
      </c>
      <c r="T3" s="42" t="s">
        <v>39</v>
      </c>
      <c r="U3" s="42" t="s">
        <v>40</v>
      </c>
      <c r="V3" s="42" t="s">
        <v>41</v>
      </c>
      <c r="W3" s="42" t="s">
        <v>53</v>
      </c>
      <c r="X3" s="42" t="s">
        <v>123</v>
      </c>
      <c r="Y3" s="42" t="s">
        <v>42</v>
      </c>
      <c r="Z3" s="42" t="s">
        <v>38</v>
      </c>
      <c r="AA3" s="42" t="s">
        <v>39</v>
      </c>
      <c r="AB3" s="42" t="s">
        <v>40</v>
      </c>
      <c r="AC3" s="68" t="s">
        <v>41</v>
      </c>
      <c r="AD3" s="68" t="s">
        <v>53</v>
      </c>
      <c r="AE3" s="68" t="s">
        <v>123</v>
      </c>
    </row>
    <row r="4" spans="1:31" ht="28.5" x14ac:dyDescent="0.25">
      <c r="A4" s="21" t="s">
        <v>4</v>
      </c>
      <c r="B4" s="22">
        <f t="array" ref="B4:B10">+TRANSPOSE('Mensual Noviembre'!$C$3:$I$3)</f>
        <v>2</v>
      </c>
      <c r="C4" s="22">
        <f t="array" ref="C4:C10">+TRANSPOSE('Mensual Noviembre'!$C$4:$I$4)</f>
        <v>0</v>
      </c>
      <c r="D4" s="22">
        <f t="array" ref="D4:D10">+TRANSPOSE('Mensual Noviembre'!$C$5:$I$5)</f>
        <v>5</v>
      </c>
      <c r="E4" s="22">
        <f t="array" ref="E4:E10">+TRANSPOSE('Mensual Noviembre'!$C$6:$I$6)</f>
        <v>3</v>
      </c>
      <c r="F4" s="22">
        <f t="array" ref="F4:F10">+TRANSPOSE('Mensual Noviembre'!C7:I7)</f>
        <v>0</v>
      </c>
      <c r="G4" s="22">
        <f t="array" ref="G4:G10">+TRANSPOSE('Mensual Noviembre'!C8:I8)</f>
        <v>0</v>
      </c>
      <c r="H4" s="22">
        <f t="array" ref="H4:H10">+TRANSPOSE('Mensual Noviembre'!C10:I10)</f>
        <v>4</v>
      </c>
      <c r="I4" s="22">
        <f t="array" ref="I4:I10">+TRANSPOSE('Mensual Noviembre'!C11:I11)</f>
        <v>3</v>
      </c>
      <c r="J4" s="22">
        <f t="array" ref="J4:J10">+TRANSPOSE('Mensual Noviembre'!C12:I12)</f>
        <v>3</v>
      </c>
      <c r="K4" s="22">
        <f t="array" ref="K4:K10">+TRANSPOSE('Mensual Noviembre'!$C$13:$I$13)</f>
        <v>1</v>
      </c>
      <c r="L4" s="22">
        <f t="array" ref="L4:L10">+TRANSPOSE('Mensual Noviembre'!$C$14:$I$14)</f>
        <v>5</v>
      </c>
      <c r="M4" s="22">
        <f t="array" ref="M4:M10">+TRANSPOSE('Mensual Noviembre'!$C$15:$I$15)</f>
        <v>0</v>
      </c>
      <c r="N4" s="22">
        <f t="array" ref="N4:N10">+TRANSPOSE('Mensual Noviembre'!$C$16:$I$16)</f>
        <v>0</v>
      </c>
      <c r="O4" s="22">
        <f t="array" ref="O4:O10">+TRANSPOSE('Mensual Noviembre'!$C$18:$I$18)</f>
        <v>1</v>
      </c>
      <c r="P4" s="22">
        <f t="array" ref="P4:P10">+TRANSPOSE('Mensual Noviembre'!$C$19:$I$19)</f>
        <v>2</v>
      </c>
      <c r="Q4" s="22">
        <f t="array" ref="Q4:Q10">+TRANSPOSE('Mensual Noviembre'!$C$20:$I$20)</f>
        <v>5</v>
      </c>
      <c r="R4" s="22">
        <f t="array" ref="R4:R10">+TRANSPOSE('Mensual Noviembre'!C21:I21)</f>
        <v>2</v>
      </c>
      <c r="S4" s="22">
        <f t="array" ref="S4:S10">+TRANSPOSE('Mensual Noviembre'!C22:I22)</f>
        <v>0</v>
      </c>
      <c r="T4" s="22">
        <f t="array" ref="T4:T10">+TRANSPOSE('Mensual Noviembre'!C23:I23)</f>
        <v>0</v>
      </c>
      <c r="U4" s="22">
        <f t="array" ref="U4:U10">+TRANSPOSE('Mensual Noviembre'!C24:I24)</f>
        <v>0</v>
      </c>
      <c r="V4" s="22">
        <f t="array" ref="V4:V10">+TRANSPOSE('Mensual Noviembre'!C26:I26)</f>
        <v>0</v>
      </c>
      <c r="W4" s="22">
        <f t="array" ref="W4:W10">+TRANSPOSE('Mensual Noviembre'!C27:I27)</f>
        <v>4</v>
      </c>
      <c r="X4" s="22">
        <f t="array" ref="X4:X10">+TRANSPOSE('Mensual Noviembre'!C28:I28)</f>
        <v>1</v>
      </c>
      <c r="Y4" s="22">
        <f t="array" ref="Y4:Y10">+TRANSPOSE('Mensual Noviembre'!C29:I29)</f>
        <v>2</v>
      </c>
      <c r="Z4" s="22">
        <f t="array" ref="Z4:Z10">+TRANSPOSE('Mensual Noviembre'!C30:I30)</f>
        <v>4</v>
      </c>
      <c r="AA4" s="22">
        <f t="array" ref="AA4:AA10">+TRANSPOSE('Mensual Noviembre'!C31:I31)</f>
        <v>0</v>
      </c>
      <c r="AB4" s="22">
        <f t="array" ref="AB4:AB10">+TRANSPOSE('Mensual Noviembre'!C32:I32)</f>
        <v>0</v>
      </c>
      <c r="AC4" s="22">
        <f t="array" ref="AC4:AC10">+TRANSPOSE('Mensual Noviembre'!C34:I34)</f>
        <v>2</v>
      </c>
      <c r="AD4" s="22">
        <f t="array" ref="AD4:AD10">+TRANSPOSE('Mensual Noviembre'!C35:I35)</f>
        <v>4</v>
      </c>
      <c r="AE4" s="22">
        <f t="array" ref="AE4:AE10">+TRANSPOSE('Mensual Noviembre'!C36:I36)</f>
        <v>6</v>
      </c>
    </row>
    <row r="5" spans="1:31" ht="28.5" x14ac:dyDescent="0.25">
      <c r="A5" s="21" t="s">
        <v>5</v>
      </c>
      <c r="B5" s="22">
        <v>0</v>
      </c>
      <c r="C5" s="22">
        <v>0</v>
      </c>
      <c r="D5" s="22">
        <v>0</v>
      </c>
      <c r="E5" s="22">
        <v>0</v>
      </c>
      <c r="F5" s="22">
        <v>0</v>
      </c>
      <c r="G5" s="22">
        <v>0</v>
      </c>
      <c r="H5" s="22">
        <v>0</v>
      </c>
      <c r="I5" s="22">
        <v>0</v>
      </c>
      <c r="J5" s="22">
        <v>0</v>
      </c>
      <c r="K5" s="22">
        <v>1</v>
      </c>
      <c r="L5" s="22">
        <v>0</v>
      </c>
      <c r="M5" s="22">
        <v>0</v>
      </c>
      <c r="N5" s="22">
        <v>0</v>
      </c>
      <c r="O5" s="22">
        <v>1</v>
      </c>
      <c r="P5" s="22">
        <v>0</v>
      </c>
      <c r="Q5" s="22">
        <v>0</v>
      </c>
      <c r="R5" s="22">
        <v>0</v>
      </c>
      <c r="S5" s="22">
        <v>0</v>
      </c>
      <c r="T5" s="22">
        <v>0</v>
      </c>
      <c r="U5" s="22">
        <v>0</v>
      </c>
      <c r="V5" s="22">
        <v>0</v>
      </c>
      <c r="W5" s="22">
        <v>1</v>
      </c>
      <c r="X5" s="22">
        <v>1</v>
      </c>
      <c r="Y5" s="22">
        <v>1</v>
      </c>
      <c r="Z5" s="22">
        <v>0</v>
      </c>
      <c r="AA5" s="22">
        <v>0</v>
      </c>
      <c r="AB5" s="22">
        <v>0</v>
      </c>
      <c r="AC5" s="22">
        <v>1</v>
      </c>
      <c r="AD5" s="22">
        <v>0</v>
      </c>
      <c r="AE5" s="22">
        <v>0</v>
      </c>
    </row>
    <row r="6" spans="1:31" ht="28.5" x14ac:dyDescent="0.25">
      <c r="A6" s="21" t="s">
        <v>6</v>
      </c>
      <c r="B6" s="22">
        <v>8</v>
      </c>
      <c r="C6" s="22">
        <v>0</v>
      </c>
      <c r="D6" s="22">
        <v>15</v>
      </c>
      <c r="E6" s="22">
        <v>16</v>
      </c>
      <c r="F6" s="22">
        <v>0</v>
      </c>
      <c r="G6" s="22">
        <v>0</v>
      </c>
      <c r="H6" s="22">
        <v>11</v>
      </c>
      <c r="I6" s="22">
        <v>15</v>
      </c>
      <c r="J6" s="22">
        <v>7</v>
      </c>
      <c r="K6" s="22">
        <v>11</v>
      </c>
      <c r="L6" s="22">
        <v>14</v>
      </c>
      <c r="M6" s="22">
        <v>0</v>
      </c>
      <c r="N6" s="22">
        <v>0</v>
      </c>
      <c r="O6" s="22">
        <v>10</v>
      </c>
      <c r="P6" s="22">
        <v>12</v>
      </c>
      <c r="Q6" s="22">
        <v>9</v>
      </c>
      <c r="R6" s="22">
        <v>12</v>
      </c>
      <c r="S6" s="22">
        <v>0</v>
      </c>
      <c r="T6" s="22">
        <v>0</v>
      </c>
      <c r="U6" s="22">
        <v>0</v>
      </c>
      <c r="V6" s="22">
        <v>0</v>
      </c>
      <c r="W6" s="22">
        <v>8</v>
      </c>
      <c r="X6" s="22">
        <v>15</v>
      </c>
      <c r="Y6" s="22">
        <v>11</v>
      </c>
      <c r="Z6" s="22">
        <v>0</v>
      </c>
      <c r="AA6" s="22">
        <v>0</v>
      </c>
      <c r="AB6" s="22">
        <v>0</v>
      </c>
      <c r="AC6" s="22">
        <v>7</v>
      </c>
      <c r="AD6" s="22">
        <v>8</v>
      </c>
      <c r="AE6" s="22">
        <v>10</v>
      </c>
    </row>
    <row r="7" spans="1:31" x14ac:dyDescent="0.25">
      <c r="A7" s="21" t="s">
        <v>26</v>
      </c>
      <c r="B7" s="22">
        <v>4</v>
      </c>
      <c r="C7" s="22">
        <v>0</v>
      </c>
      <c r="D7" s="22">
        <v>16</v>
      </c>
      <c r="E7" s="22">
        <v>3</v>
      </c>
      <c r="F7" s="22">
        <v>0</v>
      </c>
      <c r="G7" s="22">
        <v>0</v>
      </c>
      <c r="H7" s="22">
        <v>6</v>
      </c>
      <c r="I7" s="22">
        <v>5</v>
      </c>
      <c r="J7" s="22">
        <v>6</v>
      </c>
      <c r="K7" s="22">
        <v>5</v>
      </c>
      <c r="L7" s="22">
        <v>2</v>
      </c>
      <c r="M7" s="22">
        <v>0</v>
      </c>
      <c r="N7" s="22">
        <v>0</v>
      </c>
      <c r="O7" s="22">
        <v>5</v>
      </c>
      <c r="P7" s="22">
        <v>8</v>
      </c>
      <c r="Q7" s="22">
        <v>4</v>
      </c>
      <c r="R7" s="22">
        <v>3</v>
      </c>
      <c r="S7" s="22">
        <v>0</v>
      </c>
      <c r="T7" s="22">
        <v>0</v>
      </c>
      <c r="U7" s="22">
        <v>0</v>
      </c>
      <c r="V7" s="22">
        <v>0</v>
      </c>
      <c r="W7" s="22">
        <v>6</v>
      </c>
      <c r="X7" s="22">
        <v>12</v>
      </c>
      <c r="Y7" s="22">
        <v>12</v>
      </c>
      <c r="Z7" s="22">
        <v>2</v>
      </c>
      <c r="AA7" s="22">
        <v>0</v>
      </c>
      <c r="AB7" s="22">
        <v>0</v>
      </c>
      <c r="AC7" s="22">
        <v>2</v>
      </c>
      <c r="AD7" s="22">
        <v>6</v>
      </c>
      <c r="AE7" s="22">
        <v>4</v>
      </c>
    </row>
    <row r="8" spans="1:31" ht="30" customHeight="1" x14ac:dyDescent="0.25">
      <c r="A8" s="21" t="s">
        <v>8</v>
      </c>
      <c r="B8" s="22">
        <v>0</v>
      </c>
      <c r="C8" s="22">
        <v>0</v>
      </c>
      <c r="D8" s="22">
        <v>5</v>
      </c>
      <c r="E8" s="22">
        <v>3</v>
      </c>
      <c r="F8" s="22">
        <v>0</v>
      </c>
      <c r="G8" s="22">
        <v>0</v>
      </c>
      <c r="H8" s="22">
        <v>5</v>
      </c>
      <c r="I8" s="22">
        <v>8</v>
      </c>
      <c r="J8" s="22">
        <v>7</v>
      </c>
      <c r="K8" s="22">
        <v>7</v>
      </c>
      <c r="L8" s="22">
        <v>4</v>
      </c>
      <c r="M8" s="22">
        <v>0</v>
      </c>
      <c r="N8" s="22">
        <v>0</v>
      </c>
      <c r="O8" s="22">
        <v>2</v>
      </c>
      <c r="P8" s="22">
        <v>5</v>
      </c>
      <c r="Q8" s="22">
        <v>4</v>
      </c>
      <c r="R8" s="22">
        <v>1</v>
      </c>
      <c r="S8" s="22">
        <v>0</v>
      </c>
      <c r="T8" s="22">
        <v>0</v>
      </c>
      <c r="U8" s="22">
        <v>0</v>
      </c>
      <c r="V8" s="22">
        <v>0</v>
      </c>
      <c r="W8" s="22">
        <v>4</v>
      </c>
      <c r="X8" s="22">
        <v>3</v>
      </c>
      <c r="Y8" s="22">
        <v>0</v>
      </c>
      <c r="Z8" s="22">
        <v>0</v>
      </c>
      <c r="AA8" s="22">
        <v>0</v>
      </c>
      <c r="AB8" s="22">
        <v>0</v>
      </c>
      <c r="AC8" s="22">
        <v>0</v>
      </c>
      <c r="AD8" s="22">
        <v>1</v>
      </c>
      <c r="AE8" s="22">
        <v>4</v>
      </c>
    </row>
    <row r="9" spans="1:31" x14ac:dyDescent="0.25">
      <c r="A9" s="21" t="s">
        <v>9</v>
      </c>
      <c r="B9" s="22">
        <v>1</v>
      </c>
      <c r="C9" s="22">
        <v>0</v>
      </c>
      <c r="D9" s="22">
        <v>0</v>
      </c>
      <c r="E9" s="22">
        <v>0</v>
      </c>
      <c r="F9" s="22">
        <v>0</v>
      </c>
      <c r="G9" s="22">
        <v>0</v>
      </c>
      <c r="H9" s="22">
        <v>0</v>
      </c>
      <c r="I9" s="22">
        <v>1</v>
      </c>
      <c r="J9" s="22">
        <v>0</v>
      </c>
      <c r="K9" s="22">
        <v>0</v>
      </c>
      <c r="L9" s="22">
        <v>1</v>
      </c>
      <c r="M9" s="22">
        <v>0</v>
      </c>
      <c r="N9" s="22">
        <v>0</v>
      </c>
      <c r="O9" s="22">
        <v>0</v>
      </c>
      <c r="P9" s="22">
        <v>0</v>
      </c>
      <c r="Q9" s="22">
        <v>0</v>
      </c>
      <c r="R9" s="22">
        <v>0</v>
      </c>
      <c r="S9" s="22">
        <v>0</v>
      </c>
      <c r="T9" s="22">
        <v>0</v>
      </c>
      <c r="U9" s="22">
        <v>0</v>
      </c>
      <c r="V9" s="22">
        <v>0</v>
      </c>
      <c r="W9" s="22">
        <v>0</v>
      </c>
      <c r="X9" s="22">
        <v>0</v>
      </c>
      <c r="Y9" s="22">
        <v>0</v>
      </c>
      <c r="Z9" s="22">
        <v>0</v>
      </c>
      <c r="AA9" s="22">
        <v>0</v>
      </c>
      <c r="AB9" s="22">
        <v>0</v>
      </c>
      <c r="AC9" s="22">
        <v>0</v>
      </c>
      <c r="AD9" s="22">
        <v>0</v>
      </c>
      <c r="AE9" s="22">
        <v>0</v>
      </c>
    </row>
    <row r="10" spans="1:31" ht="28.5" customHeight="1" x14ac:dyDescent="0.25">
      <c r="A10" s="21" t="s">
        <v>11</v>
      </c>
      <c r="B10" s="22">
        <v>4</v>
      </c>
      <c r="C10" s="22">
        <v>0</v>
      </c>
      <c r="D10" s="22">
        <v>7</v>
      </c>
      <c r="E10" s="22">
        <v>8</v>
      </c>
      <c r="F10" s="22">
        <v>0</v>
      </c>
      <c r="G10" s="22">
        <v>0</v>
      </c>
      <c r="H10" s="22">
        <v>4</v>
      </c>
      <c r="I10" s="22">
        <v>4</v>
      </c>
      <c r="J10" s="22">
        <v>3</v>
      </c>
      <c r="K10" s="22">
        <v>4</v>
      </c>
      <c r="L10" s="22">
        <v>5</v>
      </c>
      <c r="M10" s="22">
        <v>0</v>
      </c>
      <c r="N10" s="22">
        <v>0</v>
      </c>
      <c r="O10" s="22">
        <v>12</v>
      </c>
      <c r="P10" s="22">
        <v>12</v>
      </c>
      <c r="Q10" s="22">
        <v>9</v>
      </c>
      <c r="R10" s="22">
        <v>19</v>
      </c>
      <c r="S10" s="22">
        <v>0</v>
      </c>
      <c r="T10" s="22">
        <v>0</v>
      </c>
      <c r="U10" s="22">
        <v>0</v>
      </c>
      <c r="V10" s="22">
        <v>0</v>
      </c>
      <c r="W10" s="22">
        <v>13</v>
      </c>
      <c r="X10" s="22">
        <v>13</v>
      </c>
      <c r="Y10" s="22">
        <v>5</v>
      </c>
      <c r="Z10" s="22">
        <v>4</v>
      </c>
      <c r="AA10" s="22">
        <v>0</v>
      </c>
      <c r="AB10" s="22">
        <v>0</v>
      </c>
      <c r="AC10" s="22">
        <v>6</v>
      </c>
      <c r="AD10" s="22">
        <v>9</v>
      </c>
      <c r="AE10" s="22">
        <v>10</v>
      </c>
    </row>
    <row r="11" spans="1:31" ht="15.75" thickBot="1" x14ac:dyDescent="0.3"/>
    <row r="12" spans="1:31" ht="29.25" customHeight="1" thickBot="1" x14ac:dyDescent="0.3">
      <c r="A12" s="21"/>
      <c r="B12" s="69" t="s">
        <v>120</v>
      </c>
      <c r="C12" s="70"/>
      <c r="D12" s="70"/>
      <c r="E12" s="70"/>
      <c r="F12" s="70"/>
      <c r="G12" s="71"/>
      <c r="H12" s="69" t="s">
        <v>121</v>
      </c>
      <c r="I12" s="70"/>
      <c r="J12" s="70"/>
      <c r="K12" s="70"/>
      <c r="L12" s="70"/>
      <c r="M12" s="70"/>
      <c r="N12" s="71"/>
      <c r="O12" s="69" t="s">
        <v>79</v>
      </c>
      <c r="P12" s="70"/>
      <c r="Q12" s="70"/>
      <c r="R12" s="70"/>
      <c r="S12" s="70"/>
      <c r="T12" s="70"/>
      <c r="U12" s="71"/>
      <c r="V12" s="69" t="s">
        <v>80</v>
      </c>
      <c r="W12" s="70"/>
      <c r="X12" s="70"/>
      <c r="Y12" s="70"/>
      <c r="Z12" s="70"/>
      <c r="AA12" s="70"/>
      <c r="AB12" s="71"/>
      <c r="AC12" s="69" t="s">
        <v>122</v>
      </c>
      <c r="AD12" s="70"/>
      <c r="AE12" s="71"/>
    </row>
    <row r="13" spans="1:31" x14ac:dyDescent="0.25">
      <c r="A13" s="21"/>
      <c r="B13" s="20" t="str">
        <f>+B3</f>
        <v>M</v>
      </c>
      <c r="C13" s="20" t="str">
        <f t="shared" ref="C13:AE13" si="0">+C3</f>
        <v>MI</v>
      </c>
      <c r="D13" s="20" t="str">
        <f t="shared" si="0"/>
        <v>J</v>
      </c>
      <c r="E13" s="20" t="str">
        <f t="shared" si="0"/>
        <v>V</v>
      </c>
      <c r="F13" s="20" t="str">
        <f t="shared" si="0"/>
        <v>S</v>
      </c>
      <c r="G13" s="20" t="str">
        <f t="shared" si="0"/>
        <v>D</v>
      </c>
      <c r="H13" s="20" t="str">
        <f t="shared" si="0"/>
        <v>L</v>
      </c>
      <c r="I13" s="20" t="str">
        <f t="shared" si="0"/>
        <v>M</v>
      </c>
      <c r="J13" s="20" t="str">
        <f t="shared" si="0"/>
        <v>MI</v>
      </c>
      <c r="K13" s="20" t="str">
        <f t="shared" si="0"/>
        <v>J</v>
      </c>
      <c r="L13" s="20" t="str">
        <f t="shared" si="0"/>
        <v>V</v>
      </c>
      <c r="M13" s="20" t="str">
        <f t="shared" si="0"/>
        <v>S</v>
      </c>
      <c r="N13" s="20" t="str">
        <f t="shared" si="0"/>
        <v>D</v>
      </c>
      <c r="O13" s="20" t="str">
        <f t="shared" si="0"/>
        <v>L</v>
      </c>
      <c r="P13" s="20" t="str">
        <f t="shared" si="0"/>
        <v>M</v>
      </c>
      <c r="Q13" s="20" t="str">
        <f t="shared" si="0"/>
        <v>MI</v>
      </c>
      <c r="R13" s="20" t="str">
        <f t="shared" si="0"/>
        <v>J</v>
      </c>
      <c r="S13" s="20" t="str">
        <f t="shared" si="0"/>
        <v>V</v>
      </c>
      <c r="T13" s="20" t="str">
        <f t="shared" si="0"/>
        <v>S</v>
      </c>
      <c r="U13" s="20" t="str">
        <f t="shared" si="0"/>
        <v>D</v>
      </c>
      <c r="V13" s="20" t="str">
        <f t="shared" si="0"/>
        <v>L</v>
      </c>
      <c r="W13" s="20" t="str">
        <f t="shared" si="0"/>
        <v>M</v>
      </c>
      <c r="X13" s="20" t="str">
        <f t="shared" si="0"/>
        <v>MI</v>
      </c>
      <c r="Y13" s="20" t="str">
        <f t="shared" si="0"/>
        <v>J</v>
      </c>
      <c r="Z13" s="20" t="str">
        <f t="shared" si="0"/>
        <v>V</v>
      </c>
      <c r="AA13" s="20" t="str">
        <f t="shared" si="0"/>
        <v>S</v>
      </c>
      <c r="AB13" s="20" t="str">
        <f t="shared" si="0"/>
        <v>D</v>
      </c>
      <c r="AC13" s="20" t="str">
        <f t="shared" si="0"/>
        <v>L</v>
      </c>
      <c r="AD13" s="20" t="str">
        <f t="shared" si="0"/>
        <v>M</v>
      </c>
      <c r="AE13" s="20" t="str">
        <f t="shared" si="0"/>
        <v>MI</v>
      </c>
    </row>
    <row r="14" spans="1:31" ht="28.5" x14ac:dyDescent="0.25">
      <c r="A14" s="21" t="s">
        <v>15</v>
      </c>
      <c r="B14" s="22">
        <f t="array" ref="B14:B15">+TRANSPOSE('Mensual Noviembre'!K3)</f>
        <v>0</v>
      </c>
      <c r="C14" s="22">
        <f t="array" ref="C14:C15">+TRANSPOSE('Mensual Noviembre'!K4)</f>
        <v>0</v>
      </c>
      <c r="D14" s="22">
        <f t="array" ref="D14:D15">+TRANSPOSE('Mensual Noviembre'!K5:L5)</f>
        <v>1</v>
      </c>
      <c r="E14" s="22">
        <f t="array" ref="E14:E15">+TRANSPOSE('Mensual Noviembre'!K6:L6)</f>
        <v>0</v>
      </c>
      <c r="F14" s="22">
        <f t="array" ref="F14:F15">+TRANSPOSE('Mensual Noviembre'!K7:L7)</f>
        <v>0</v>
      </c>
      <c r="G14" s="22">
        <f t="array" ref="G14:G15">+TRANSPOSE('Mensual Noviembre'!K8:L8)</f>
        <v>0</v>
      </c>
      <c r="H14" s="22">
        <f t="array" ref="H14:H15">+TRANSPOSE('Mensual Noviembre'!K10:L10)</f>
        <v>0</v>
      </c>
      <c r="I14" s="22">
        <f t="array" ref="I14:I15">+TRANSPOSE('Mensual Noviembre'!K11:L11)</f>
        <v>1</v>
      </c>
      <c r="J14" s="22">
        <f t="array" ref="J14:J15">+TRANSPOSE('Mensual Noviembre'!K12:L12)</f>
        <v>1</v>
      </c>
      <c r="K14" s="22">
        <f t="array" ref="K14:K15">+TRANSPOSE('Mensual Noviembre'!K13)</f>
        <v>0</v>
      </c>
      <c r="L14" s="22">
        <f t="array" ref="L14:L15">+TRANSPOSE('Mensual Noviembre'!K14:L14)</f>
        <v>1</v>
      </c>
      <c r="M14" s="22">
        <f t="array" ref="M14:M15">+TRANSPOSE('Mensual Noviembre'!K15:L15)</f>
        <v>0</v>
      </c>
      <c r="N14" s="22">
        <f t="array" ref="N14:N15">+TRANSPOSE('Mensual Noviembre'!K16:L16)</f>
        <v>0</v>
      </c>
      <c r="O14" s="22">
        <f t="array" ref="O14:O15">+TRANSPOSE('Mensual Noviembre'!K18:L18)</f>
        <v>0</v>
      </c>
      <c r="P14" s="22">
        <f t="array" ref="P14:P15">+TRANSPOSE('Mensual Noviembre'!K19:L19)</f>
        <v>0</v>
      </c>
      <c r="Q14" s="22">
        <f t="array" ref="Q14:Q15">+TRANSPOSE('Mensual Noviembre'!K20:L20)</f>
        <v>0</v>
      </c>
      <c r="R14" s="22">
        <f t="array" ref="R14:R15">+TRANSPOSE('Mensual Noviembre'!K21:L21)</f>
        <v>0</v>
      </c>
      <c r="S14" s="22">
        <f t="array" ref="S14:S15">+TRANSPOSE('Mensual Noviembre'!K22:L22)</f>
        <v>0</v>
      </c>
      <c r="T14" s="22">
        <f t="array" ref="T14:T15">+TRANSPOSE('Mensual Noviembre'!K23:L23)</f>
        <v>0</v>
      </c>
      <c r="U14" s="22">
        <f t="array" ref="U14:U15">+TRANSPOSE('Mensual Noviembre'!K24:L24)</f>
        <v>0</v>
      </c>
      <c r="V14" s="22">
        <f t="array" ref="V14:V15">+TRANSPOSE('Mensual Noviembre'!K26:L26)</f>
        <v>0</v>
      </c>
      <c r="W14" s="22">
        <f t="array" ref="W14:W15">+TRANSPOSE('Mensual Noviembre'!K27:L27)</f>
        <v>2</v>
      </c>
      <c r="X14" s="22">
        <f t="array" ref="X14:X15">+TRANSPOSE('Mensual Noviembre'!K28:L28)</f>
        <v>0</v>
      </c>
      <c r="Y14" s="22">
        <f t="array" ref="Y14:Y15">+TRANSPOSE('Mensual Noviembre'!K29:L29)</f>
        <v>0</v>
      </c>
      <c r="Z14" s="22">
        <f t="array" ref="Z14:Z15">+TRANSPOSE('Mensual Noviembre'!K30:L30)</f>
        <v>0</v>
      </c>
      <c r="AA14" s="22">
        <f t="array" ref="AA14:AA15">+TRANSPOSE('Mensual Noviembre'!K31:L31)</f>
        <v>0</v>
      </c>
      <c r="AB14" s="22">
        <f t="array" ref="AB14:AB15">+TRANSPOSE('Mensual Noviembre'!K32:L32)</f>
        <v>0</v>
      </c>
      <c r="AC14" s="22">
        <f t="array" ref="AC14:AC15">+TRANSPOSE('Mensual Noviembre'!K34:L34)</f>
        <v>1</v>
      </c>
      <c r="AD14" s="22">
        <f t="array" ref="AD14:AD15">+TRANSPOSE('Mensual Noviembre'!K35:L35)</f>
        <v>1</v>
      </c>
      <c r="AE14" s="22">
        <f t="array" ref="AE14:AE15">+TRANSPOSE('Mensual Noviembre'!K36:L36)</f>
        <v>0</v>
      </c>
    </row>
    <row r="15" spans="1:31" ht="28.5" x14ac:dyDescent="0.25">
      <c r="A15" s="21" t="s">
        <v>14</v>
      </c>
      <c r="B15" s="22">
        <v>0</v>
      </c>
      <c r="C15" s="22">
        <v>0</v>
      </c>
      <c r="D15" s="22">
        <v>9</v>
      </c>
      <c r="E15" s="22">
        <v>6</v>
      </c>
      <c r="F15" s="22">
        <v>0</v>
      </c>
      <c r="G15" s="22">
        <v>0</v>
      </c>
      <c r="H15" s="22">
        <v>4</v>
      </c>
      <c r="I15" s="22">
        <v>4</v>
      </c>
      <c r="J15" s="22">
        <v>4</v>
      </c>
      <c r="K15" s="22">
        <v>0</v>
      </c>
      <c r="L15" s="22">
        <v>12</v>
      </c>
      <c r="M15" s="22">
        <v>0</v>
      </c>
      <c r="N15" s="22">
        <v>0</v>
      </c>
      <c r="O15" s="22">
        <v>3</v>
      </c>
      <c r="P15" s="22">
        <v>9</v>
      </c>
      <c r="Q15" s="22">
        <v>7</v>
      </c>
      <c r="R15" s="22">
        <v>4</v>
      </c>
      <c r="S15" s="22">
        <v>0</v>
      </c>
      <c r="T15" s="22">
        <v>0</v>
      </c>
      <c r="U15" s="22">
        <v>0</v>
      </c>
      <c r="V15" s="22">
        <v>0</v>
      </c>
      <c r="W15" s="22">
        <v>10</v>
      </c>
      <c r="X15" s="22">
        <v>8</v>
      </c>
      <c r="Y15" s="22">
        <v>3</v>
      </c>
      <c r="Z15" s="22">
        <v>8</v>
      </c>
      <c r="AA15" s="22">
        <v>0</v>
      </c>
      <c r="AB15" s="22">
        <v>0</v>
      </c>
      <c r="AC15" s="22">
        <v>5</v>
      </c>
      <c r="AD15" s="22">
        <v>2</v>
      </c>
      <c r="AE15" s="22">
        <v>7</v>
      </c>
    </row>
    <row r="16" spans="1:31" ht="15.75" thickBot="1" x14ac:dyDescent="0.3">
      <c r="S16" s="44" t="s">
        <v>54</v>
      </c>
    </row>
    <row r="17" spans="1:31" ht="31.5" customHeight="1" thickBot="1" x14ac:dyDescent="0.3">
      <c r="A17" s="21"/>
      <c r="B17" s="69" t="s">
        <v>120</v>
      </c>
      <c r="C17" s="70"/>
      <c r="D17" s="70"/>
      <c r="E17" s="70"/>
      <c r="F17" s="70"/>
      <c r="G17" s="71"/>
      <c r="H17" s="69" t="s">
        <v>121</v>
      </c>
      <c r="I17" s="70"/>
      <c r="J17" s="70"/>
      <c r="K17" s="70"/>
      <c r="L17" s="70"/>
      <c r="M17" s="70"/>
      <c r="N17" s="71"/>
      <c r="O17" s="69" t="s">
        <v>79</v>
      </c>
      <c r="P17" s="70"/>
      <c r="Q17" s="70"/>
      <c r="R17" s="70"/>
      <c r="S17" s="70"/>
      <c r="T17" s="70"/>
      <c r="U17" s="71"/>
      <c r="V17" s="69" t="s">
        <v>80</v>
      </c>
      <c r="W17" s="70"/>
      <c r="X17" s="70"/>
      <c r="Y17" s="70"/>
      <c r="Z17" s="70"/>
      <c r="AA17" s="70"/>
      <c r="AB17" s="71"/>
      <c r="AC17" s="69" t="s">
        <v>122</v>
      </c>
      <c r="AD17" s="70"/>
      <c r="AE17" s="71"/>
    </row>
    <row r="18" spans="1:31" x14ac:dyDescent="0.25">
      <c r="A18" s="21"/>
      <c r="B18" s="20" t="str">
        <f>+B13</f>
        <v>M</v>
      </c>
      <c r="C18" s="20" t="str">
        <f t="shared" ref="C18:AE18" si="1">+C13</f>
        <v>MI</v>
      </c>
      <c r="D18" s="20" t="str">
        <f t="shared" si="1"/>
        <v>J</v>
      </c>
      <c r="E18" s="20" t="str">
        <f t="shared" si="1"/>
        <v>V</v>
      </c>
      <c r="F18" s="20" t="str">
        <f t="shared" si="1"/>
        <v>S</v>
      </c>
      <c r="G18" s="20" t="str">
        <f t="shared" si="1"/>
        <v>D</v>
      </c>
      <c r="H18" s="20" t="str">
        <f t="shared" si="1"/>
        <v>L</v>
      </c>
      <c r="I18" s="20" t="str">
        <f t="shared" si="1"/>
        <v>M</v>
      </c>
      <c r="J18" s="20" t="str">
        <f t="shared" si="1"/>
        <v>MI</v>
      </c>
      <c r="K18" s="20" t="str">
        <f t="shared" si="1"/>
        <v>J</v>
      </c>
      <c r="L18" s="20" t="str">
        <f t="shared" si="1"/>
        <v>V</v>
      </c>
      <c r="M18" s="20" t="str">
        <f t="shared" si="1"/>
        <v>S</v>
      </c>
      <c r="N18" s="20" t="str">
        <f t="shared" si="1"/>
        <v>D</v>
      </c>
      <c r="O18" s="20" t="str">
        <f t="shared" si="1"/>
        <v>L</v>
      </c>
      <c r="P18" s="20" t="str">
        <f t="shared" si="1"/>
        <v>M</v>
      </c>
      <c r="Q18" s="20" t="str">
        <f t="shared" si="1"/>
        <v>MI</v>
      </c>
      <c r="R18" s="20" t="str">
        <f t="shared" si="1"/>
        <v>J</v>
      </c>
      <c r="S18" s="20" t="str">
        <f t="shared" si="1"/>
        <v>V</v>
      </c>
      <c r="T18" s="20" t="str">
        <f t="shared" si="1"/>
        <v>S</v>
      </c>
      <c r="U18" s="20" t="str">
        <f t="shared" si="1"/>
        <v>D</v>
      </c>
      <c r="V18" s="20" t="str">
        <f t="shared" si="1"/>
        <v>L</v>
      </c>
      <c r="W18" s="20" t="str">
        <f t="shared" si="1"/>
        <v>M</v>
      </c>
      <c r="X18" s="20" t="str">
        <f t="shared" si="1"/>
        <v>MI</v>
      </c>
      <c r="Y18" s="20" t="str">
        <f t="shared" si="1"/>
        <v>J</v>
      </c>
      <c r="Z18" s="20" t="str">
        <f t="shared" si="1"/>
        <v>V</v>
      </c>
      <c r="AA18" s="20" t="str">
        <f t="shared" si="1"/>
        <v>S</v>
      </c>
      <c r="AB18" s="20" t="str">
        <f t="shared" si="1"/>
        <v>D</v>
      </c>
      <c r="AC18" s="20" t="str">
        <f t="shared" si="1"/>
        <v>L</v>
      </c>
      <c r="AD18" s="20" t="str">
        <f t="shared" si="1"/>
        <v>M</v>
      </c>
      <c r="AE18" s="20" t="str">
        <f t="shared" si="1"/>
        <v>MI</v>
      </c>
    </row>
    <row r="19" spans="1:31" ht="28.5" x14ac:dyDescent="0.25">
      <c r="A19" s="21" t="s">
        <v>16</v>
      </c>
      <c r="B19" s="22">
        <f t="array" ref="B19:B25">+TRANSPOSE('Mensual Noviembre'!P3:V3)</f>
        <v>0</v>
      </c>
      <c r="C19" s="22">
        <f t="array" ref="C19:C25">+TRANSPOSE('Mensual Noviembre'!P4:V4)</f>
        <v>0</v>
      </c>
      <c r="D19" s="22">
        <f t="array" ref="D19:D25">+TRANSPOSE('Mensual Noviembre'!P5:V5)</f>
        <v>18</v>
      </c>
      <c r="E19" s="22">
        <f t="array" ref="E19:E25">+TRANSPOSE('Mensual Noviembre'!P6:V6)</f>
        <v>10</v>
      </c>
      <c r="F19" s="22">
        <f t="array" ref="F19:F25">+TRANSPOSE('Mensual Noviembre'!P7:V7)</f>
        <v>0</v>
      </c>
      <c r="G19" s="22">
        <f t="array" ref="G19:G25">+TRANSPOSE('Mensual Noviembre'!P8:V8)</f>
        <v>0</v>
      </c>
      <c r="H19" s="22">
        <f t="array" ref="H19:H25">+TRANSPOSE('Mensual Noviembre'!P10:V10)</f>
        <v>30</v>
      </c>
      <c r="I19" s="22">
        <f t="array" ref="I19:I25">+TRANSPOSE('Mensual Noviembre'!P11:V11)</f>
        <v>24</v>
      </c>
      <c r="J19" s="22">
        <f t="array" ref="J19:J25">+TRANSPOSE('Mensual Noviembre'!P12:V12)</f>
        <v>30</v>
      </c>
      <c r="K19" s="22">
        <f t="array" ref="K19:K25">+TRANSPOSE('Mensual Noviembre'!P13:V13)</f>
        <v>24</v>
      </c>
      <c r="L19" s="22">
        <f t="array" ref="L19:L25">+TRANSPOSE('Mensual Noviembre'!P14:V14)</f>
        <v>24</v>
      </c>
      <c r="M19" s="22">
        <f t="array" ref="M19:M25">+TRANSPOSE('Mensual Noviembre'!P15:V15)</f>
        <v>0</v>
      </c>
      <c r="N19" s="22">
        <f t="array" ref="N19:N25">+TRANSPOSE('Mensual Noviembre'!P16:V16)</f>
        <v>0</v>
      </c>
      <c r="O19" s="22">
        <f t="array" ref="O19:O25">+TRANSPOSE('Mensual Noviembre'!P18:V18)</f>
        <v>22</v>
      </c>
      <c r="P19" s="22">
        <f t="array" ref="P19:P25">+TRANSPOSE('Mensual Noviembre'!P19:V19)</f>
        <v>24</v>
      </c>
      <c r="Q19" s="22">
        <f t="array" ref="Q19:Q25">+TRANSPOSE('Mensual Noviembre'!P20:V20)</f>
        <v>29</v>
      </c>
      <c r="R19" s="22">
        <f t="array" ref="R19:R25">+TRANSPOSE('Mensual Noviembre'!P21:V21)</f>
        <v>26</v>
      </c>
      <c r="S19" s="22">
        <f t="array" ref="S19:S25">+TRANSPOSE('Mensual Noviembre'!P22:V22)</f>
        <v>13</v>
      </c>
      <c r="T19" s="22">
        <f t="array" ref="T19:T25">+TRANSPOSE('Mensual Noviembre'!P23:V23)</f>
        <v>0</v>
      </c>
      <c r="U19" s="22">
        <f t="array" ref="U19:U25">+TRANSPOSE('Mensual Noviembre'!P24:V24)</f>
        <v>0</v>
      </c>
      <c r="V19" s="22">
        <f t="array" ref="V19:V25">+TRANSPOSE('Mensual Noviembre'!P26:V26)</f>
        <v>0</v>
      </c>
      <c r="W19" s="22">
        <f t="array" ref="W19:W25">+TRANSPOSE('Mensual Noviembre'!P27:V27)</f>
        <v>26</v>
      </c>
      <c r="X19" s="22">
        <f t="array" ref="X19:X25">+TRANSPOSE('Mensual Noviembre'!P28:V28)</f>
        <v>27</v>
      </c>
      <c r="Y19" s="22">
        <f t="array" ref="Y19:Y25">+TRANSPOSE('Mensual Noviembre'!P29:V29)</f>
        <v>35</v>
      </c>
      <c r="Z19" s="22">
        <f t="array" ref="Z19:Z25">+TRANSPOSE('Mensual Noviembre'!P30:V30)</f>
        <v>29</v>
      </c>
      <c r="AA19" s="22">
        <f t="array" ref="AA19:AA25">+TRANSPOSE('Mensual Noviembre'!P31:V31)</f>
        <v>0</v>
      </c>
      <c r="AB19" s="22">
        <f t="array" ref="AB19:AB25">+TRANSPOSE('Mensual Noviembre'!P32:V32)</f>
        <v>0</v>
      </c>
      <c r="AC19" s="22">
        <f t="array" ref="AC19:AC25">+TRANSPOSE('Mensual Noviembre'!P34:V34)</f>
        <v>0</v>
      </c>
      <c r="AD19" s="22">
        <f t="array" ref="AD19:AD25">+TRANSPOSE('Mensual Noviembre'!P35:V35)</f>
        <v>0</v>
      </c>
      <c r="AE19" s="22">
        <f t="array" ref="AE19:AE25">+TRANSPOSE('Mensual Noviembre'!P36:V36)</f>
        <v>0</v>
      </c>
    </row>
    <row r="20" spans="1:31" ht="28.5" x14ac:dyDescent="0.25">
      <c r="A20" s="21" t="s">
        <v>17</v>
      </c>
      <c r="B20" s="22">
        <v>0</v>
      </c>
      <c r="C20" s="22">
        <v>0</v>
      </c>
      <c r="D20" s="22">
        <v>0</v>
      </c>
      <c r="E20" s="22">
        <v>0</v>
      </c>
      <c r="F20" s="22">
        <v>0</v>
      </c>
      <c r="G20" s="22">
        <v>0</v>
      </c>
      <c r="H20" s="22">
        <v>13</v>
      </c>
      <c r="I20" s="22">
        <v>13</v>
      </c>
      <c r="J20" s="22">
        <v>15</v>
      </c>
      <c r="K20" s="22">
        <v>10</v>
      </c>
      <c r="L20" s="22">
        <v>13</v>
      </c>
      <c r="M20" s="22">
        <v>0</v>
      </c>
      <c r="N20" s="22">
        <v>0</v>
      </c>
      <c r="O20" s="22">
        <v>12</v>
      </c>
      <c r="P20" s="22">
        <v>13</v>
      </c>
      <c r="Q20" s="22">
        <v>10</v>
      </c>
      <c r="R20" s="22">
        <v>12</v>
      </c>
      <c r="S20" s="22">
        <v>3</v>
      </c>
      <c r="T20" s="22">
        <v>0</v>
      </c>
      <c r="U20" s="22">
        <v>0</v>
      </c>
      <c r="V20" s="22">
        <v>0</v>
      </c>
      <c r="W20" s="22">
        <v>10</v>
      </c>
      <c r="X20" s="22">
        <v>18</v>
      </c>
      <c r="Y20" s="22">
        <v>16</v>
      </c>
      <c r="Z20" s="22">
        <v>7</v>
      </c>
      <c r="AA20" s="22">
        <v>0</v>
      </c>
      <c r="AB20" s="22">
        <v>0</v>
      </c>
      <c r="AC20" s="22">
        <v>0</v>
      </c>
      <c r="AD20" s="22">
        <v>0</v>
      </c>
      <c r="AE20" s="22">
        <v>0</v>
      </c>
    </row>
    <row r="21" spans="1:31" ht="28.5" x14ac:dyDescent="0.25">
      <c r="A21" s="21" t="s">
        <v>18</v>
      </c>
      <c r="B21" s="22">
        <v>0</v>
      </c>
      <c r="C21" s="22">
        <v>0</v>
      </c>
      <c r="D21" s="22">
        <v>19</v>
      </c>
      <c r="E21" s="22">
        <v>22</v>
      </c>
      <c r="F21" s="22">
        <v>0</v>
      </c>
      <c r="G21" s="22">
        <v>0</v>
      </c>
      <c r="H21" s="22">
        <v>1</v>
      </c>
      <c r="I21" s="22">
        <v>3</v>
      </c>
      <c r="J21" s="22">
        <v>0</v>
      </c>
      <c r="K21" s="22">
        <v>4</v>
      </c>
      <c r="L21" s="22">
        <v>1</v>
      </c>
      <c r="M21" s="22">
        <v>0</v>
      </c>
      <c r="N21" s="22">
        <v>0</v>
      </c>
      <c r="O21" s="22">
        <v>8</v>
      </c>
      <c r="P21" s="22">
        <v>2</v>
      </c>
      <c r="Q21" s="22">
        <v>0</v>
      </c>
      <c r="R21" s="22">
        <v>1</v>
      </c>
      <c r="S21" s="22">
        <v>0</v>
      </c>
      <c r="T21" s="22">
        <v>0</v>
      </c>
      <c r="U21" s="22">
        <v>0</v>
      </c>
      <c r="V21" s="22">
        <v>0</v>
      </c>
      <c r="W21" s="22">
        <v>1</v>
      </c>
      <c r="X21" s="22">
        <v>1</v>
      </c>
      <c r="Y21" s="22">
        <v>3</v>
      </c>
      <c r="Z21" s="22">
        <v>2</v>
      </c>
      <c r="AA21" s="22">
        <v>0</v>
      </c>
      <c r="AB21" s="22">
        <v>0</v>
      </c>
      <c r="AC21" s="22">
        <v>0</v>
      </c>
      <c r="AD21" s="22">
        <v>0</v>
      </c>
      <c r="AE21" s="22">
        <v>0</v>
      </c>
    </row>
    <row r="22" spans="1:31" ht="28.5" x14ac:dyDescent="0.25">
      <c r="A22" s="21" t="s">
        <v>19</v>
      </c>
      <c r="B22" s="22">
        <v>0</v>
      </c>
      <c r="C22" s="22">
        <v>0</v>
      </c>
      <c r="D22" s="22">
        <v>32</v>
      </c>
      <c r="E22" s="22">
        <v>28</v>
      </c>
      <c r="F22" s="22">
        <v>0</v>
      </c>
      <c r="G22" s="22">
        <v>0</v>
      </c>
      <c r="H22" s="22">
        <v>30</v>
      </c>
      <c r="I22" s="22">
        <v>29</v>
      </c>
      <c r="J22" s="22">
        <v>28</v>
      </c>
      <c r="K22" s="22">
        <v>38</v>
      </c>
      <c r="L22" s="22">
        <v>32</v>
      </c>
      <c r="M22" s="22">
        <v>0</v>
      </c>
      <c r="N22" s="22">
        <v>0</v>
      </c>
      <c r="O22" s="22">
        <v>28</v>
      </c>
      <c r="P22" s="22">
        <v>33</v>
      </c>
      <c r="Q22" s="22">
        <v>32</v>
      </c>
      <c r="R22" s="22">
        <v>25</v>
      </c>
      <c r="S22" s="22">
        <v>19</v>
      </c>
      <c r="T22" s="22">
        <v>0</v>
      </c>
      <c r="U22" s="22">
        <v>0</v>
      </c>
      <c r="V22" s="22">
        <v>0</v>
      </c>
      <c r="W22" s="22">
        <v>27</v>
      </c>
      <c r="X22" s="22">
        <v>24</v>
      </c>
      <c r="Y22" s="22">
        <v>36</v>
      </c>
      <c r="Z22" s="22">
        <v>23</v>
      </c>
      <c r="AA22" s="22">
        <v>0</v>
      </c>
      <c r="AB22" s="22">
        <v>0</v>
      </c>
      <c r="AC22" s="22">
        <v>0</v>
      </c>
      <c r="AD22" s="22">
        <v>0</v>
      </c>
      <c r="AE22" s="22">
        <v>0</v>
      </c>
    </row>
    <row r="23" spans="1:31" ht="28.5" x14ac:dyDescent="0.25">
      <c r="A23" s="21" t="s">
        <v>20</v>
      </c>
      <c r="B23" s="22">
        <v>0</v>
      </c>
      <c r="C23" s="22">
        <v>0</v>
      </c>
      <c r="D23" s="22">
        <v>18</v>
      </c>
      <c r="E23" s="22">
        <v>12</v>
      </c>
      <c r="F23" s="22">
        <v>0</v>
      </c>
      <c r="G23" s="22">
        <v>0</v>
      </c>
      <c r="H23" s="22">
        <v>9</v>
      </c>
      <c r="I23" s="22">
        <v>14</v>
      </c>
      <c r="J23" s="22">
        <v>11</v>
      </c>
      <c r="K23" s="22">
        <v>14</v>
      </c>
      <c r="L23" s="22">
        <v>16</v>
      </c>
      <c r="M23" s="22">
        <v>0</v>
      </c>
      <c r="N23" s="22">
        <v>0</v>
      </c>
      <c r="O23" s="22">
        <v>10</v>
      </c>
      <c r="P23" s="22">
        <v>9</v>
      </c>
      <c r="Q23" s="22">
        <v>10</v>
      </c>
      <c r="R23" s="22">
        <v>8</v>
      </c>
      <c r="S23" s="22">
        <v>7</v>
      </c>
      <c r="T23" s="22">
        <v>0</v>
      </c>
      <c r="U23" s="22">
        <v>0</v>
      </c>
      <c r="V23" s="22">
        <v>0</v>
      </c>
      <c r="W23" s="22">
        <v>7</v>
      </c>
      <c r="X23" s="22">
        <v>6</v>
      </c>
      <c r="Y23" s="22">
        <v>8</v>
      </c>
      <c r="Z23" s="22">
        <v>6</v>
      </c>
      <c r="AA23" s="22">
        <v>0</v>
      </c>
      <c r="AB23" s="22">
        <v>0</v>
      </c>
      <c r="AC23" s="22">
        <v>0</v>
      </c>
      <c r="AD23" s="22">
        <v>0</v>
      </c>
      <c r="AE23" s="22">
        <v>0</v>
      </c>
    </row>
    <row r="24" spans="1:31" ht="28.5" x14ac:dyDescent="0.25">
      <c r="A24" s="21" t="s">
        <v>21</v>
      </c>
      <c r="B24" s="22">
        <v>0</v>
      </c>
      <c r="C24" s="22">
        <v>0</v>
      </c>
      <c r="D24" s="22">
        <v>2</v>
      </c>
      <c r="E24" s="22">
        <v>1</v>
      </c>
      <c r="F24" s="22">
        <v>0</v>
      </c>
      <c r="G24" s="22">
        <v>0</v>
      </c>
      <c r="H24" s="22">
        <v>0</v>
      </c>
      <c r="I24" s="22">
        <v>0</v>
      </c>
      <c r="J24" s="22">
        <v>0</v>
      </c>
      <c r="K24" s="22">
        <v>0</v>
      </c>
      <c r="L24" s="22">
        <v>0</v>
      </c>
      <c r="M24" s="22">
        <v>0</v>
      </c>
      <c r="N24" s="22">
        <v>0</v>
      </c>
      <c r="O24" s="22">
        <v>0</v>
      </c>
      <c r="P24" s="22">
        <v>0</v>
      </c>
      <c r="Q24" s="22">
        <v>0</v>
      </c>
      <c r="R24" s="22">
        <v>0</v>
      </c>
      <c r="S24" s="22">
        <v>0</v>
      </c>
      <c r="T24" s="22">
        <v>0</v>
      </c>
      <c r="U24" s="22">
        <v>0</v>
      </c>
      <c r="V24" s="22">
        <v>0</v>
      </c>
      <c r="W24" s="22">
        <v>0</v>
      </c>
      <c r="X24" s="22">
        <v>0</v>
      </c>
      <c r="Y24" s="22">
        <v>0</v>
      </c>
      <c r="Z24" s="22">
        <v>0</v>
      </c>
      <c r="AA24" s="22">
        <v>0</v>
      </c>
      <c r="AB24" s="22">
        <v>0</v>
      </c>
      <c r="AC24" s="22">
        <v>0</v>
      </c>
      <c r="AD24" s="22">
        <v>0</v>
      </c>
      <c r="AE24" s="22">
        <v>0</v>
      </c>
    </row>
    <row r="25" spans="1:31" ht="28.5" x14ac:dyDescent="0.25">
      <c r="A25" s="21" t="s">
        <v>27</v>
      </c>
      <c r="B25" s="22">
        <v>0</v>
      </c>
      <c r="C25" s="22">
        <v>0</v>
      </c>
      <c r="D25" s="22">
        <v>49</v>
      </c>
      <c r="E25" s="22">
        <v>31</v>
      </c>
      <c r="F25" s="22">
        <v>0</v>
      </c>
      <c r="G25" s="22">
        <v>0</v>
      </c>
      <c r="H25" s="22">
        <v>22</v>
      </c>
      <c r="I25" s="22">
        <v>20</v>
      </c>
      <c r="J25" s="22">
        <v>27</v>
      </c>
      <c r="K25" s="22">
        <v>9</v>
      </c>
      <c r="L25" s="22">
        <v>14</v>
      </c>
      <c r="M25" s="22">
        <v>0</v>
      </c>
      <c r="N25" s="22">
        <v>0</v>
      </c>
      <c r="O25" s="22">
        <v>13</v>
      </c>
      <c r="P25" s="22">
        <v>13</v>
      </c>
      <c r="Q25" s="22">
        <v>17</v>
      </c>
      <c r="R25" s="22">
        <v>20</v>
      </c>
      <c r="S25" s="22">
        <v>23</v>
      </c>
      <c r="T25" s="22">
        <v>0</v>
      </c>
      <c r="U25" s="22">
        <v>0</v>
      </c>
      <c r="V25" s="22">
        <v>0</v>
      </c>
      <c r="W25" s="22">
        <v>15</v>
      </c>
      <c r="X25" s="22">
        <v>25</v>
      </c>
      <c r="Y25" s="22">
        <v>19</v>
      </c>
      <c r="Z25" s="22">
        <v>16</v>
      </c>
      <c r="AA25" s="22">
        <v>0</v>
      </c>
      <c r="AB25" s="22">
        <v>0</v>
      </c>
      <c r="AC25" s="22">
        <v>0</v>
      </c>
      <c r="AD25" s="22">
        <v>0</v>
      </c>
      <c r="AE25" s="22">
        <v>0</v>
      </c>
    </row>
    <row r="26" spans="1:31" ht="15.75" thickBot="1" x14ac:dyDescent="0.3"/>
    <row r="27" spans="1:31" ht="30.75" customHeight="1" thickBot="1" x14ac:dyDescent="0.3">
      <c r="A27" s="21"/>
      <c r="B27" s="69" t="s">
        <v>120</v>
      </c>
      <c r="C27" s="70"/>
      <c r="D27" s="70"/>
      <c r="E27" s="70"/>
      <c r="F27" s="70"/>
      <c r="G27" s="71"/>
      <c r="H27" s="69" t="s">
        <v>121</v>
      </c>
      <c r="I27" s="70"/>
      <c r="J27" s="70"/>
      <c r="K27" s="70"/>
      <c r="L27" s="70"/>
      <c r="M27" s="70"/>
      <c r="N27" s="71"/>
      <c r="O27" s="69" t="s">
        <v>79</v>
      </c>
      <c r="P27" s="70"/>
      <c r="Q27" s="70"/>
      <c r="R27" s="70"/>
      <c r="S27" s="70"/>
      <c r="T27" s="70"/>
      <c r="U27" s="71"/>
      <c r="V27" s="69" t="s">
        <v>80</v>
      </c>
      <c r="W27" s="70"/>
      <c r="X27" s="70"/>
      <c r="Y27" s="70"/>
      <c r="Z27" s="70"/>
      <c r="AA27" s="70"/>
      <c r="AB27" s="71"/>
      <c r="AC27" s="69" t="s">
        <v>122</v>
      </c>
      <c r="AD27" s="70"/>
      <c r="AE27" s="71"/>
    </row>
    <row r="28" spans="1:31" x14ac:dyDescent="0.25">
      <c r="A28" s="21"/>
      <c r="B28" s="20" t="str">
        <f>+B18</f>
        <v>M</v>
      </c>
      <c r="C28" s="20" t="str">
        <f t="shared" ref="C28:AE28" si="2">+C18</f>
        <v>MI</v>
      </c>
      <c r="D28" s="20" t="str">
        <f t="shared" si="2"/>
        <v>J</v>
      </c>
      <c r="E28" s="20" t="str">
        <f t="shared" si="2"/>
        <v>V</v>
      </c>
      <c r="F28" s="20" t="str">
        <f t="shared" si="2"/>
        <v>S</v>
      </c>
      <c r="G28" s="20" t="str">
        <f t="shared" si="2"/>
        <v>D</v>
      </c>
      <c r="H28" s="20" t="str">
        <f t="shared" si="2"/>
        <v>L</v>
      </c>
      <c r="I28" s="20" t="str">
        <f t="shared" si="2"/>
        <v>M</v>
      </c>
      <c r="J28" s="20" t="str">
        <f t="shared" si="2"/>
        <v>MI</v>
      </c>
      <c r="K28" s="20" t="str">
        <f t="shared" si="2"/>
        <v>J</v>
      </c>
      <c r="L28" s="20" t="str">
        <f t="shared" si="2"/>
        <v>V</v>
      </c>
      <c r="M28" s="20" t="s">
        <v>53</v>
      </c>
      <c r="N28" s="20" t="str">
        <f t="shared" si="2"/>
        <v>D</v>
      </c>
      <c r="O28" s="20" t="str">
        <f t="shared" si="2"/>
        <v>L</v>
      </c>
      <c r="P28" s="20" t="str">
        <f t="shared" si="2"/>
        <v>M</v>
      </c>
      <c r="Q28" s="20" t="str">
        <f t="shared" si="2"/>
        <v>MI</v>
      </c>
      <c r="R28" s="20" t="str">
        <f t="shared" si="2"/>
        <v>J</v>
      </c>
      <c r="S28" s="20" t="str">
        <f t="shared" si="2"/>
        <v>V</v>
      </c>
      <c r="T28" s="20" t="str">
        <f t="shared" si="2"/>
        <v>S</v>
      </c>
      <c r="U28" s="20" t="str">
        <f t="shared" si="2"/>
        <v>D</v>
      </c>
      <c r="V28" s="20" t="str">
        <f t="shared" si="2"/>
        <v>L</v>
      </c>
      <c r="W28" s="20" t="str">
        <f t="shared" si="2"/>
        <v>M</v>
      </c>
      <c r="X28" s="20" t="str">
        <f t="shared" si="2"/>
        <v>MI</v>
      </c>
      <c r="Y28" s="20" t="str">
        <f t="shared" si="2"/>
        <v>J</v>
      </c>
      <c r="Z28" s="20" t="str">
        <f t="shared" si="2"/>
        <v>V</v>
      </c>
      <c r="AA28" s="20" t="str">
        <f t="shared" si="2"/>
        <v>S</v>
      </c>
      <c r="AB28" s="20" t="str">
        <f t="shared" si="2"/>
        <v>D</v>
      </c>
      <c r="AC28" s="20" t="str">
        <f t="shared" si="2"/>
        <v>L</v>
      </c>
      <c r="AD28" s="20" t="str">
        <f t="shared" si="2"/>
        <v>M</v>
      </c>
      <c r="AE28" s="20" t="str">
        <f t="shared" si="2"/>
        <v>MI</v>
      </c>
    </row>
    <row r="29" spans="1:31" ht="29.25" customHeight="1" x14ac:dyDescent="0.25">
      <c r="A29" s="21" t="s">
        <v>7</v>
      </c>
      <c r="B29" s="22">
        <f t="array" ref="B29:B30">+TRANSPOSE('Mensual Noviembre'!N3:O3)</f>
        <v>18</v>
      </c>
      <c r="C29" s="22">
        <f t="array" ref="C29:C30">+TRANSPOSE('Mensual Noviembre'!N4:O4)</f>
        <v>17</v>
      </c>
      <c r="D29" s="22">
        <f t="array" ref="D29:D30">+TRANSPOSE('Mensual Noviembre'!N5:O5)</f>
        <v>19</v>
      </c>
      <c r="E29" s="22">
        <f t="array" ref="E29:E30">+TRANSPOSE('Mensual Noviembre'!N6:O6)</f>
        <v>22</v>
      </c>
      <c r="F29" s="22">
        <f t="array" ref="F29:F30">+TRANSPOSE('Mensual Noviembre'!N7:O7)</f>
        <v>15</v>
      </c>
      <c r="G29" s="22">
        <f t="array" ref="G29:G30">+TRANSPOSE('Mensual Noviembre'!N8:O8)</f>
        <v>25</v>
      </c>
      <c r="H29" s="22">
        <f t="array" ref="H29:H30">+TRANSPOSE('Mensual Noviembre'!N10:O10)</f>
        <v>101</v>
      </c>
      <c r="I29" s="22">
        <f t="array" ref="I29:I30">+TRANSPOSE('Mensual Noviembre'!N11:O11)</f>
        <v>72</v>
      </c>
      <c r="J29" s="22">
        <f t="array" ref="J29:J30">+TRANSPOSE('Mensual Noviembre'!N12:O12)</f>
        <v>74</v>
      </c>
      <c r="K29" s="22">
        <f t="array" ref="K29:K30">+TRANSPOSE('Mensual Noviembre'!N13:O13)</f>
        <v>69</v>
      </c>
      <c r="L29" s="22">
        <f t="array" ref="L29:L30">+TRANSPOSE('Mensual Noviembre'!N14:O14)</f>
        <v>73</v>
      </c>
      <c r="M29" s="22">
        <f t="array" ref="M29:M30">+TRANSPOSE('Mensual Noviembre'!N15:O15)</f>
        <v>88</v>
      </c>
      <c r="N29" s="22">
        <f t="array" ref="N29:N30">+TRANSPOSE('Mensual Noviembre'!N16:O16)</f>
        <v>141</v>
      </c>
      <c r="O29" s="22">
        <f t="array" ref="O29:O30">+TRANSPOSE('Mensual Noviembre'!N18:O18)</f>
        <v>22</v>
      </c>
      <c r="P29" s="22">
        <f t="array" ref="P29:P30">+TRANSPOSE('Mensual Noviembre'!N19:O19)</f>
        <v>21</v>
      </c>
      <c r="Q29" s="22">
        <f t="array" ref="Q29:Q30">+TRANSPOSE('Mensual Noviembre'!N20:O20)</f>
        <v>22</v>
      </c>
      <c r="R29" s="22">
        <f t="array" ref="R29:R30">+TRANSPOSE('Mensual Noviembre'!N21:O21)</f>
        <v>24</v>
      </c>
      <c r="S29" s="22">
        <f t="array" ref="S29:S30">+TRANSPOSE('Mensual Noviembre'!N22:O22)</f>
        <v>16</v>
      </c>
      <c r="T29" s="22">
        <f t="array" ref="T29:T30">+TRANSPOSE('Mensual Noviembre'!N23:O23)</f>
        <v>22</v>
      </c>
      <c r="U29" s="22">
        <f t="array" ref="U29:U30">+TRANSPOSE('Mensual Noviembre'!N24:O24)</f>
        <v>18</v>
      </c>
      <c r="V29" s="22">
        <f t="array" ref="V29:V30">+TRANSPOSE('Mensual Noviembre'!N26:O26)</f>
        <v>24</v>
      </c>
      <c r="W29" s="22">
        <f t="array" ref="W29:W30">+TRANSPOSE('Mensual Noviembre'!N27:O27)</f>
        <v>20</v>
      </c>
      <c r="X29" s="22">
        <f t="array" ref="X29:X30">+TRANSPOSE('Mensual Noviembre'!N28:O28)</f>
        <v>27</v>
      </c>
      <c r="Y29" s="22">
        <f t="array" ref="Y29:Y30">+TRANSPOSE('Mensual Noviembre'!N29:O29)</f>
        <v>18</v>
      </c>
      <c r="Z29" s="22">
        <f t="array" ref="Z29:Z30">+TRANSPOSE('Mensual Noviembre'!N30:O30)</f>
        <v>20</v>
      </c>
      <c r="AA29" s="22">
        <f t="array" ref="AA29:AA30">+TRANSPOSE('Mensual Noviembre'!N31:O31)</f>
        <v>27</v>
      </c>
      <c r="AB29" s="22">
        <f t="array" ref="AB29:AB30">+TRANSPOSE('Mensual Noviembre'!N32:O32)</f>
        <v>17</v>
      </c>
      <c r="AC29" s="22">
        <f t="array" ref="AC29:AC30">+TRANSPOSE('Mensual Noviembre'!N34:O34)</f>
        <v>34</v>
      </c>
      <c r="AD29" s="22">
        <f t="array" ref="AD29:AD30">+TRANSPOSE('Mensual Noviembre'!N35:O35)</f>
        <v>21</v>
      </c>
      <c r="AE29" s="22">
        <f t="array" ref="AE29:AE30">+TRANSPOSE('Mensual Noviembre'!N36:O36)</f>
        <v>25</v>
      </c>
    </row>
    <row r="30" spans="1:31" ht="28.5" x14ac:dyDescent="0.25">
      <c r="A30" s="21" t="s">
        <v>13</v>
      </c>
      <c r="B30" s="22">
        <v>75</v>
      </c>
      <c r="C30" s="22">
        <v>80</v>
      </c>
      <c r="D30" s="22">
        <v>104</v>
      </c>
      <c r="E30" s="22">
        <v>83</v>
      </c>
      <c r="F30" s="22">
        <v>93</v>
      </c>
      <c r="G30" s="22">
        <v>152</v>
      </c>
      <c r="H30" s="22">
        <v>0</v>
      </c>
      <c r="I30" s="22">
        <v>0</v>
      </c>
      <c r="J30" s="22">
        <v>0</v>
      </c>
      <c r="K30" s="22">
        <v>0</v>
      </c>
      <c r="L30" s="22">
        <v>0</v>
      </c>
      <c r="M30" s="22">
        <v>0</v>
      </c>
      <c r="N30" s="22">
        <v>0</v>
      </c>
      <c r="O30" s="22">
        <v>91</v>
      </c>
      <c r="P30" s="22">
        <v>75</v>
      </c>
      <c r="Q30" s="22">
        <v>69</v>
      </c>
      <c r="R30" s="22">
        <v>61</v>
      </c>
      <c r="S30" s="22">
        <v>78</v>
      </c>
      <c r="T30" s="22">
        <v>103</v>
      </c>
      <c r="U30" s="22">
        <v>119</v>
      </c>
      <c r="V30" s="22">
        <v>116</v>
      </c>
      <c r="W30" s="22">
        <v>76</v>
      </c>
      <c r="X30" s="22">
        <v>71</v>
      </c>
      <c r="Y30" s="22">
        <v>65</v>
      </c>
      <c r="Z30" s="22">
        <v>92</v>
      </c>
      <c r="AA30" s="22">
        <v>94</v>
      </c>
      <c r="AB30" s="22">
        <v>149</v>
      </c>
      <c r="AC30" s="22">
        <v>111</v>
      </c>
      <c r="AD30" s="22">
        <v>70</v>
      </c>
      <c r="AE30" s="22">
        <v>55</v>
      </c>
    </row>
    <row r="31" spans="1:31" ht="15.75" thickBot="1" x14ac:dyDescent="0.3"/>
    <row r="32" spans="1:31" ht="36" customHeight="1" thickBot="1" x14ac:dyDescent="0.3">
      <c r="A32" s="21"/>
      <c r="B32" s="69" t="s">
        <v>120</v>
      </c>
      <c r="C32" s="70"/>
      <c r="D32" s="70"/>
      <c r="E32" s="70"/>
      <c r="F32" s="70"/>
      <c r="G32" s="71"/>
      <c r="H32" s="69" t="s">
        <v>121</v>
      </c>
      <c r="I32" s="70"/>
      <c r="J32" s="70"/>
      <c r="K32" s="70"/>
      <c r="L32" s="70"/>
      <c r="M32" s="70"/>
      <c r="N32" s="71"/>
      <c r="O32" s="69" t="s">
        <v>79</v>
      </c>
      <c r="P32" s="70"/>
      <c r="Q32" s="70"/>
      <c r="R32" s="70"/>
      <c r="S32" s="70"/>
      <c r="T32" s="70"/>
      <c r="U32" s="71"/>
      <c r="V32" s="69" t="s">
        <v>80</v>
      </c>
      <c r="W32" s="70"/>
      <c r="X32" s="70"/>
      <c r="Y32" s="70"/>
      <c r="Z32" s="70"/>
      <c r="AA32" s="70"/>
      <c r="AB32" s="71"/>
      <c r="AC32" s="69" t="s">
        <v>122</v>
      </c>
      <c r="AD32" s="70"/>
      <c r="AE32" s="71"/>
    </row>
    <row r="33" spans="1:31" ht="21" customHeight="1" x14ac:dyDescent="0.25">
      <c r="A33" s="21"/>
      <c r="B33" s="20" t="str">
        <f>+B28</f>
        <v>M</v>
      </c>
      <c r="C33" s="20" t="str">
        <f t="shared" ref="C33:AE33" si="3">+C28</f>
        <v>MI</v>
      </c>
      <c r="D33" s="20" t="str">
        <f t="shared" si="3"/>
        <v>J</v>
      </c>
      <c r="E33" s="20" t="str">
        <f t="shared" si="3"/>
        <v>V</v>
      </c>
      <c r="F33" s="20" t="str">
        <f t="shared" si="3"/>
        <v>S</v>
      </c>
      <c r="G33" s="20" t="str">
        <f t="shared" si="3"/>
        <v>D</v>
      </c>
      <c r="H33" s="20" t="str">
        <f t="shared" si="3"/>
        <v>L</v>
      </c>
      <c r="I33" s="20" t="str">
        <f t="shared" si="3"/>
        <v>M</v>
      </c>
      <c r="J33" s="20" t="str">
        <f t="shared" si="3"/>
        <v>MI</v>
      </c>
      <c r="K33" s="20" t="str">
        <f t="shared" si="3"/>
        <v>J</v>
      </c>
      <c r="L33" s="20" t="str">
        <f t="shared" si="3"/>
        <v>V</v>
      </c>
      <c r="M33" s="20" t="str">
        <f t="shared" si="3"/>
        <v>M</v>
      </c>
      <c r="N33" s="20" t="str">
        <f t="shared" si="3"/>
        <v>D</v>
      </c>
      <c r="O33" s="20" t="str">
        <f t="shared" si="3"/>
        <v>L</v>
      </c>
      <c r="P33" s="20" t="str">
        <f t="shared" si="3"/>
        <v>M</v>
      </c>
      <c r="Q33" s="20" t="str">
        <f t="shared" si="3"/>
        <v>MI</v>
      </c>
      <c r="R33" s="20" t="str">
        <f t="shared" si="3"/>
        <v>J</v>
      </c>
      <c r="S33" s="20" t="str">
        <f t="shared" si="3"/>
        <v>V</v>
      </c>
      <c r="T33" s="20" t="str">
        <f t="shared" si="3"/>
        <v>S</v>
      </c>
      <c r="U33" s="20" t="str">
        <f t="shared" si="3"/>
        <v>D</v>
      </c>
      <c r="V33" s="20" t="str">
        <f t="shared" si="3"/>
        <v>L</v>
      </c>
      <c r="W33" s="20" t="str">
        <f t="shared" si="3"/>
        <v>M</v>
      </c>
      <c r="X33" s="20" t="str">
        <f t="shared" si="3"/>
        <v>MI</v>
      </c>
      <c r="Y33" s="20" t="str">
        <f t="shared" si="3"/>
        <v>J</v>
      </c>
      <c r="Z33" s="20" t="str">
        <f t="shared" si="3"/>
        <v>V</v>
      </c>
      <c r="AA33" s="20" t="str">
        <f t="shared" si="3"/>
        <v>S</v>
      </c>
      <c r="AB33" s="20" t="str">
        <f t="shared" si="3"/>
        <v>D</v>
      </c>
      <c r="AC33" s="20" t="str">
        <f t="shared" si="3"/>
        <v>L</v>
      </c>
      <c r="AD33" s="20" t="str">
        <f t="shared" si="3"/>
        <v>M</v>
      </c>
      <c r="AE33" s="20" t="str">
        <f t="shared" si="3"/>
        <v>MI</v>
      </c>
    </row>
    <row r="34" spans="1:31" ht="36" customHeight="1" x14ac:dyDescent="0.25">
      <c r="A34" s="21" t="s">
        <v>22</v>
      </c>
      <c r="B34" s="22">
        <f t="array" ref="B34:B36">+TRANSPOSE('Mensual Noviembre'!W3:Y3)</f>
        <v>3</v>
      </c>
      <c r="C34" s="22">
        <f t="array" ref="C34:C36">+TRANSPOSE('Mensual Noviembre'!W4:Y4)</f>
        <v>0</v>
      </c>
      <c r="D34" s="22">
        <f t="array" ref="D34:D36">+TRANSPOSE('Mensual Noviembre'!W5:Y5)</f>
        <v>6</v>
      </c>
      <c r="E34" s="22">
        <f t="array" ref="E34:E36">+TRANSPOSE('Mensual Noviembre'!W6:Y6)</f>
        <v>4</v>
      </c>
      <c r="F34" s="22">
        <f t="array" ref="F34:F36">+TRANSPOSE('Mensual Noviembre'!W7:Y7)</f>
        <v>0</v>
      </c>
      <c r="G34" s="22">
        <f t="array" ref="G34:G36">+TRANSPOSE('Mensual Noviembre'!W8:Y8)</f>
        <v>0</v>
      </c>
      <c r="H34" s="22">
        <f t="array" ref="H34:H36">+TRANSPOSE('Mensual Noviembre'!W10:Y10)</f>
        <v>5</v>
      </c>
      <c r="I34" s="22">
        <f t="array" ref="I34:I36">+TRANSPOSE('Mensual Noviembre'!W11:Y11)</f>
        <v>6</v>
      </c>
      <c r="J34" s="22">
        <f t="array" ref="J34:J36">+TRANSPOSE('Mensual Noviembre'!W12:Y12)</f>
        <v>5</v>
      </c>
      <c r="K34" s="22">
        <f t="array" ref="K34:K36">+TRANSPOSE('Mensual Noviembre'!W13:Y13)</f>
        <v>3</v>
      </c>
      <c r="L34" s="22">
        <f t="array" ref="L34:L36">+TRANSPOSE('Mensual Noviembre'!W14:Y14)</f>
        <v>3</v>
      </c>
      <c r="M34" s="22">
        <f t="array" ref="M34:M36">+TRANSPOSE('Mensual Noviembre'!W15:Y15)</f>
        <v>0</v>
      </c>
      <c r="N34" s="22">
        <f t="array" ref="N34:N36">+TRANSPOSE('Mensual Noviembre'!W16:Y16)</f>
        <v>0</v>
      </c>
      <c r="O34" s="22">
        <f t="array" ref="O34:O36">+TRANSPOSE('Mensual Noviembre'!W18:Y18)</f>
        <v>4</v>
      </c>
      <c r="P34" s="22">
        <f t="array" ref="P34:P36">+TRANSPOSE('Mensual Noviembre'!W19:Y19)</f>
        <v>5</v>
      </c>
      <c r="Q34" s="22">
        <f t="array" ref="Q34:Q36">+TRANSPOSE('Mensual Noviembre'!W20:Y20)</f>
        <v>5</v>
      </c>
      <c r="R34" s="22">
        <f t="array" ref="R34:R36">+TRANSPOSE('Mensual Noviembre'!W21:Y21)</f>
        <v>5</v>
      </c>
      <c r="S34" s="22">
        <f t="array" ref="S34:S36">+TRANSPOSE('Mensual Noviembre'!W22:Y22)</f>
        <v>0</v>
      </c>
      <c r="T34" s="22">
        <f t="array" ref="T34:T36">+TRANSPOSE('Mensual Noviembre'!W23:Y23)</f>
        <v>0</v>
      </c>
      <c r="U34" s="22">
        <f t="array" ref="U34:U36">+TRANSPOSE('Mensual Noviembre'!W24:Y24)</f>
        <v>0</v>
      </c>
      <c r="V34" s="22">
        <f t="array" ref="V34:V36">+TRANSPOSE('Mensual Noviembre'!W26:Y26)</f>
        <v>0</v>
      </c>
      <c r="W34" s="22">
        <f t="array" ref="W34:W36">+TRANSPOSE('Mensual Noviembre'!W27:Y27)</f>
        <v>4</v>
      </c>
      <c r="X34" s="22">
        <f t="array" ref="X34:X36">+TRANSPOSE('Mensual Noviembre'!W28:Y28)</f>
        <v>5</v>
      </c>
      <c r="Y34" s="22">
        <f t="array" ref="Y34:Y36">+TRANSPOSE('Mensual Noviembre'!W29:Y29)</f>
        <v>4</v>
      </c>
      <c r="Z34" s="22">
        <f t="array" ref="Z34:Z36">+TRANSPOSE('Mensual Noviembre'!W30:Y30)</f>
        <v>4</v>
      </c>
      <c r="AA34" s="22">
        <f t="array" ref="AA34:AA36">+TRANSPOSE('Mensual Noviembre'!W31:Y31)</f>
        <v>0</v>
      </c>
      <c r="AB34" s="22">
        <f t="array" ref="AB34:AB36">+TRANSPOSE('Mensual Noviembre'!W32:Y32)</f>
        <v>0</v>
      </c>
      <c r="AC34" s="22">
        <f t="array" ref="AC34:AC36">+TRANSPOSE('Mensual Noviembre'!W34:Y34)</f>
        <v>6</v>
      </c>
      <c r="AD34" s="22">
        <f t="array" ref="AD34:AD36">+TRANSPOSE('Mensual Noviembre'!W35:Y35)</f>
        <v>6</v>
      </c>
      <c r="AE34" s="22">
        <f t="array" ref="AE34:AE36">+TRANSPOSE('Mensual Noviembre'!W36:Y36)</f>
        <v>4</v>
      </c>
    </row>
    <row r="35" spans="1:31" ht="42.75" x14ac:dyDescent="0.25">
      <c r="A35" s="21" t="s">
        <v>29</v>
      </c>
      <c r="B35" s="22">
        <v>2</v>
      </c>
      <c r="C35" s="22">
        <v>0</v>
      </c>
      <c r="D35" s="22">
        <v>2</v>
      </c>
      <c r="E35" s="22">
        <v>5</v>
      </c>
      <c r="F35" s="22">
        <v>0</v>
      </c>
      <c r="G35" s="22">
        <v>0</v>
      </c>
      <c r="H35" s="22">
        <v>2</v>
      </c>
      <c r="I35" s="22">
        <v>3</v>
      </c>
      <c r="J35" s="22">
        <v>3</v>
      </c>
      <c r="K35" s="22">
        <v>0</v>
      </c>
      <c r="L35" s="22">
        <v>7</v>
      </c>
      <c r="M35" s="22">
        <v>0</v>
      </c>
      <c r="N35" s="22">
        <v>0</v>
      </c>
      <c r="O35" s="22">
        <v>2</v>
      </c>
      <c r="P35" s="22">
        <v>4</v>
      </c>
      <c r="Q35" s="22">
        <v>2</v>
      </c>
      <c r="R35" s="22">
        <v>5</v>
      </c>
      <c r="S35" s="22">
        <v>0</v>
      </c>
      <c r="T35" s="22">
        <v>0</v>
      </c>
      <c r="U35" s="22">
        <v>0</v>
      </c>
      <c r="V35" s="22">
        <v>0</v>
      </c>
      <c r="W35" s="22">
        <v>0</v>
      </c>
      <c r="X35" s="22">
        <v>0</v>
      </c>
      <c r="Y35" s="22">
        <v>0</v>
      </c>
      <c r="Z35" s="22">
        <v>0</v>
      </c>
      <c r="AA35" s="22">
        <v>0</v>
      </c>
      <c r="AB35" s="22">
        <v>0</v>
      </c>
      <c r="AC35" s="22">
        <v>0</v>
      </c>
      <c r="AD35" s="22">
        <v>4</v>
      </c>
      <c r="AE35" s="22">
        <v>3</v>
      </c>
    </row>
    <row r="36" spans="1:31" ht="27.75" customHeight="1" x14ac:dyDescent="0.25">
      <c r="A36" s="21" t="s">
        <v>23</v>
      </c>
      <c r="B36" s="22">
        <v>0</v>
      </c>
      <c r="C36" s="22">
        <v>0</v>
      </c>
      <c r="D36" s="22">
        <v>0</v>
      </c>
      <c r="E36" s="22">
        <v>0</v>
      </c>
      <c r="F36" s="22">
        <v>0</v>
      </c>
      <c r="G36" s="22">
        <v>0</v>
      </c>
      <c r="H36" s="22">
        <v>0</v>
      </c>
      <c r="I36" s="22">
        <v>0</v>
      </c>
      <c r="J36" s="22">
        <v>0</v>
      </c>
      <c r="K36" s="22">
        <v>0</v>
      </c>
      <c r="L36" s="22">
        <v>0</v>
      </c>
      <c r="M36" s="22">
        <v>0</v>
      </c>
      <c r="N36" s="22">
        <v>0</v>
      </c>
      <c r="O36" s="22">
        <v>0</v>
      </c>
      <c r="P36" s="22">
        <v>0</v>
      </c>
      <c r="Q36" s="22">
        <v>0</v>
      </c>
      <c r="R36" s="22">
        <v>0</v>
      </c>
      <c r="S36" s="22">
        <v>0</v>
      </c>
      <c r="T36" s="22">
        <v>0</v>
      </c>
      <c r="U36" s="22">
        <v>0</v>
      </c>
      <c r="V36" s="22">
        <v>0</v>
      </c>
      <c r="W36" s="22">
        <v>2</v>
      </c>
      <c r="X36" s="22">
        <v>0</v>
      </c>
      <c r="Y36" s="22">
        <v>0</v>
      </c>
      <c r="Z36" s="22">
        <v>0</v>
      </c>
      <c r="AA36" s="22">
        <v>0</v>
      </c>
      <c r="AB36" s="22">
        <v>0</v>
      </c>
      <c r="AC36" s="22">
        <v>0</v>
      </c>
      <c r="AD36" s="22">
        <v>0</v>
      </c>
      <c r="AE36" s="22">
        <v>0</v>
      </c>
    </row>
    <row r="39" spans="1:31" x14ac:dyDescent="0.25">
      <c r="M39" s="74" t="s">
        <v>124</v>
      </c>
    </row>
  </sheetData>
  <mergeCells count="25">
    <mergeCell ref="B2:G2"/>
    <mergeCell ref="H2:N2"/>
    <mergeCell ref="O2:U2"/>
    <mergeCell ref="V2:AB2"/>
    <mergeCell ref="AC2:AE2"/>
    <mergeCell ref="B17:G17"/>
    <mergeCell ref="H17:N17"/>
    <mergeCell ref="O17:U17"/>
    <mergeCell ref="V17:AB17"/>
    <mergeCell ref="AC17:AE17"/>
    <mergeCell ref="B32:G32"/>
    <mergeCell ref="H32:N32"/>
    <mergeCell ref="O32:U32"/>
    <mergeCell ref="V32:AB32"/>
    <mergeCell ref="AC32:AE32"/>
    <mergeCell ref="B27:G27"/>
    <mergeCell ref="H27:N27"/>
    <mergeCell ref="O27:U27"/>
    <mergeCell ref="V27:AB27"/>
    <mergeCell ref="AC27:AE27"/>
    <mergeCell ref="B12:G12"/>
    <mergeCell ref="H12:N12"/>
    <mergeCell ref="O12:U12"/>
    <mergeCell ref="V12:AB12"/>
    <mergeCell ref="AC12:AE12"/>
  </mergeCells>
  <conditionalFormatting sqref="B10:C10 B4:AE9">
    <cfRule type="colorScale" priority="67">
      <colorScale>
        <cfvo type="min"/>
        <cfvo type="percentile" val="50"/>
        <cfvo type="max"/>
        <color rgb="FFE9E5EB"/>
        <color rgb="FFBFB4C4"/>
        <color rgb="FF75627D"/>
      </colorScale>
    </cfRule>
    <cfRule type="colorScale" priority="68">
      <colorScale>
        <cfvo type="min"/>
        <cfvo type="percentile" val="50"/>
        <cfvo type="max"/>
        <color rgb="FFE9E5EB"/>
        <color rgb="FFBFB4C4"/>
        <color rgb="FF75627D"/>
      </colorScale>
    </cfRule>
  </conditionalFormatting>
  <conditionalFormatting sqref="C10">
    <cfRule type="colorScale" priority="69">
      <colorScale>
        <cfvo type="min"/>
        <cfvo type="percentile" val="50"/>
        <cfvo type="max"/>
        <color rgb="FFE9E5EB"/>
        <color rgb="FFBFB4C4"/>
        <color rgb="FF75627D"/>
      </colorScale>
    </cfRule>
  </conditionalFormatting>
  <conditionalFormatting sqref="B15:X15 AC15:AE15 B14:AE14">
    <cfRule type="colorScale" priority="70">
      <colorScale>
        <cfvo type="min"/>
        <cfvo type="percentile" val="50"/>
        <cfvo type="max"/>
        <color rgb="FFE9E5EB"/>
        <color rgb="FFBFB4C4"/>
        <color rgb="FF75627D"/>
      </colorScale>
    </cfRule>
    <cfRule type="colorScale" priority="71">
      <colorScale>
        <cfvo type="min"/>
        <cfvo type="percentile" val="50"/>
        <cfvo type="max"/>
        <color rgb="FFE9E5EB"/>
        <color rgb="FFBFB4C4"/>
        <color rgb="FF75627D"/>
      </colorScale>
    </cfRule>
  </conditionalFormatting>
  <conditionalFormatting sqref="B19:AE21 B23:AE25 B22:W22 D21:AE25">
    <cfRule type="colorScale" priority="72">
      <colorScale>
        <cfvo type="min"/>
        <cfvo type="percentile" val="50"/>
        <cfvo type="max"/>
        <color rgb="FFE9E5EB"/>
        <color rgb="FFBFB4C4"/>
        <color rgb="FF75627D"/>
      </colorScale>
    </cfRule>
    <cfRule type="colorScale" priority="73">
      <colorScale>
        <cfvo type="min"/>
        <cfvo type="percentile" val="50"/>
        <cfvo type="max"/>
        <color rgb="FFE9E5EB"/>
        <color rgb="FFBFB4C4"/>
        <color rgb="FF75627D"/>
      </colorScale>
    </cfRule>
  </conditionalFormatting>
  <conditionalFormatting sqref="C25:AE25 D21:AE25">
    <cfRule type="colorScale" priority="74">
      <colorScale>
        <cfvo type="min"/>
        <cfvo type="percentile" val="50"/>
        <cfvo type="max"/>
        <color rgb="FFE9E5EB"/>
        <color rgb="FFBFB4C4"/>
        <color rgb="FF75627D"/>
      </colorScale>
    </cfRule>
  </conditionalFormatting>
  <conditionalFormatting sqref="B10:C10 B3:AE9">
    <cfRule type="colorScale" priority="81">
      <colorScale>
        <cfvo type="min"/>
        <cfvo type="percentile" val="50"/>
        <cfvo type="max"/>
        <color rgb="FFE9E5EB"/>
        <color rgb="FFBFB4C4"/>
        <color rgb="FF75627D"/>
      </colorScale>
    </cfRule>
    <cfRule type="colorScale" priority="82">
      <colorScale>
        <cfvo type="min"/>
        <cfvo type="percentile" val="50"/>
        <cfvo type="max"/>
        <color rgb="FFE9E5EB"/>
        <color rgb="FFBFB4C4"/>
        <color rgb="FF75627D"/>
      </colorScale>
    </cfRule>
    <cfRule type="colorScale" priority="83">
      <colorScale>
        <cfvo type="min"/>
        <cfvo type="percentile" val="50"/>
        <cfvo type="max"/>
        <color rgb="FFE9E5EB"/>
        <color rgb="FFBFB4C4"/>
        <color rgb="FF75627D"/>
      </colorScale>
    </cfRule>
  </conditionalFormatting>
  <conditionalFormatting sqref="B30:AE30 B29 F29:AE29">
    <cfRule type="colorScale" priority="88">
      <colorScale>
        <cfvo type="min"/>
        <cfvo type="percentile" val="50"/>
        <cfvo type="max"/>
        <color rgb="FFE9E5EB"/>
        <color rgb="FFBFB4C4"/>
        <color rgb="FF75627D"/>
      </colorScale>
    </cfRule>
    <cfRule type="colorScale" priority="89">
      <colorScale>
        <cfvo type="min"/>
        <cfvo type="percentile" val="50"/>
        <cfvo type="max"/>
        <color rgb="FFE9E5EB"/>
        <color rgb="FFBFB4C4"/>
        <color rgb="FF75627D"/>
      </colorScale>
    </cfRule>
    <cfRule type="colorScale" priority="90">
      <colorScale>
        <cfvo type="min"/>
        <cfvo type="percentile" val="50"/>
        <cfvo type="max"/>
        <color rgb="FFE9E5EB"/>
        <color rgb="FFBFB4C4"/>
        <color rgb="FF75627D"/>
      </colorScale>
    </cfRule>
    <cfRule type="colorScale" priority="91">
      <colorScale>
        <cfvo type="min"/>
        <cfvo type="percentile" val="50"/>
        <cfvo type="max"/>
        <color rgb="FFE9E5EB"/>
        <color rgb="FFBFB4C4"/>
        <color rgb="FF75627D"/>
      </colorScale>
    </cfRule>
  </conditionalFormatting>
  <conditionalFormatting sqref="B34:AE34 B35:B36">
    <cfRule type="colorScale" priority="92">
      <colorScale>
        <cfvo type="min"/>
        <cfvo type="percentile" val="50"/>
        <cfvo type="max"/>
        <color rgb="FFE9E5EB"/>
        <color rgb="FFBFB4C4"/>
        <color rgb="FF75627D"/>
      </colorScale>
    </cfRule>
    <cfRule type="colorScale" priority="93">
      <colorScale>
        <cfvo type="min"/>
        <cfvo type="percentile" val="50"/>
        <cfvo type="max"/>
        <color rgb="FFE9E5EB"/>
        <color rgb="FFBFB4C4"/>
        <color rgb="FF75627D"/>
      </colorScale>
    </cfRule>
    <cfRule type="colorScale" priority="94">
      <colorScale>
        <cfvo type="min"/>
        <cfvo type="percentile" val="50"/>
        <cfvo type="max"/>
        <color rgb="FFE9E5EB"/>
        <color rgb="FFBFB4C4"/>
        <color rgb="FF75627D"/>
      </colorScale>
    </cfRule>
    <cfRule type="colorScale" priority="95">
      <colorScale>
        <cfvo type="min"/>
        <cfvo type="percentile" val="50"/>
        <cfvo type="max"/>
        <color rgb="FFE9E5EB"/>
        <color rgb="FFBFB4C4"/>
        <color rgb="FF75627D"/>
      </colorScale>
    </cfRule>
  </conditionalFormatting>
  <conditionalFormatting sqref="B19:AE21 B23:AE25 B22:W22 D21:AE25">
    <cfRule type="colorScale" priority="96">
      <colorScale>
        <cfvo type="min"/>
        <cfvo type="percentile" val="50"/>
        <cfvo type="max"/>
        <color rgb="FFE9E5EB"/>
        <color rgb="FFBFB4C4"/>
        <color rgb="FF75627D"/>
      </colorScale>
    </cfRule>
  </conditionalFormatting>
  <conditionalFormatting sqref="AA10:AE10">
    <cfRule type="colorScale" priority="97">
      <colorScale>
        <cfvo type="min"/>
        <cfvo type="percentile" val="50"/>
        <cfvo type="max"/>
        <color rgb="FFE9E5EB"/>
        <color rgb="FFBFB4C4"/>
        <color rgb="FF75627D"/>
      </colorScale>
    </cfRule>
    <cfRule type="colorScale" priority="98">
      <colorScale>
        <cfvo type="min"/>
        <cfvo type="percentile" val="50"/>
        <cfvo type="max"/>
        <color rgb="FFE9E5EB"/>
        <color rgb="FFBFB4C4"/>
        <color rgb="FF75627D"/>
      </colorScale>
    </cfRule>
  </conditionalFormatting>
  <conditionalFormatting sqref="AA10:AE10">
    <cfRule type="colorScale" priority="99">
      <colorScale>
        <cfvo type="min"/>
        <cfvo type="percentile" val="50"/>
        <cfvo type="max"/>
        <color rgb="FFE9E5EB"/>
        <color rgb="FFBFB4C4"/>
        <color rgb="FF75627D"/>
      </colorScale>
    </cfRule>
    <cfRule type="colorScale" priority="100">
      <colorScale>
        <cfvo type="min"/>
        <cfvo type="percentile" val="50"/>
        <cfvo type="max"/>
        <color rgb="FFE9E5EB"/>
        <color rgb="FFBFB4C4"/>
        <color rgb="FF75627D"/>
      </colorScale>
    </cfRule>
    <cfRule type="colorScale" priority="101">
      <colorScale>
        <cfvo type="min"/>
        <cfvo type="percentile" val="50"/>
        <cfvo type="max"/>
        <color rgb="FFE9E5EB"/>
        <color rgb="FFBFB4C4"/>
        <color rgb="FF75627D"/>
      </colorScale>
    </cfRule>
  </conditionalFormatting>
  <conditionalFormatting sqref="D10:Z10">
    <cfRule type="colorScale" priority="21">
      <colorScale>
        <cfvo type="min"/>
        <cfvo type="percentile" val="50"/>
        <cfvo type="max"/>
        <color rgb="FFE9E5EB"/>
        <color rgb="FFBFB4C4"/>
        <color rgb="FF75627D"/>
      </colorScale>
    </cfRule>
    <cfRule type="colorScale" priority="22">
      <colorScale>
        <cfvo type="min"/>
        <cfvo type="percentile" val="50"/>
        <cfvo type="max"/>
        <color rgb="FFE9E5EB"/>
        <color rgb="FFBFB4C4"/>
        <color rgb="FF75627D"/>
      </colorScale>
    </cfRule>
  </conditionalFormatting>
  <conditionalFormatting sqref="D10:Z10">
    <cfRule type="colorScale" priority="23">
      <colorScale>
        <cfvo type="min"/>
        <cfvo type="percentile" val="50"/>
        <cfvo type="max"/>
        <color rgb="FFE9E5EB"/>
        <color rgb="FFBFB4C4"/>
        <color rgb="FF75627D"/>
      </colorScale>
    </cfRule>
    <cfRule type="colorScale" priority="24">
      <colorScale>
        <cfvo type="min"/>
        <cfvo type="percentile" val="50"/>
        <cfvo type="max"/>
        <color rgb="FFE9E5EB"/>
        <color rgb="FFBFB4C4"/>
        <color rgb="FF75627D"/>
      </colorScale>
    </cfRule>
    <cfRule type="colorScale" priority="25">
      <colorScale>
        <cfvo type="min"/>
        <cfvo type="percentile" val="50"/>
        <cfvo type="max"/>
        <color rgb="FFE9E5EB"/>
        <color rgb="FFBFB4C4"/>
        <color rgb="FF75627D"/>
      </colorScale>
    </cfRule>
  </conditionalFormatting>
  <conditionalFormatting sqref="Y15:AB15">
    <cfRule type="colorScale" priority="16">
      <colorScale>
        <cfvo type="min"/>
        <cfvo type="percentile" val="50"/>
        <cfvo type="max"/>
        <color rgb="FFE9E5EB"/>
        <color rgb="FFBFB4C4"/>
        <color rgb="FF75627D"/>
      </colorScale>
    </cfRule>
    <cfRule type="colorScale" priority="17">
      <colorScale>
        <cfvo type="min"/>
        <cfvo type="percentile" val="50"/>
        <cfvo type="max"/>
        <color rgb="FFE9E5EB"/>
        <color rgb="FFBFB4C4"/>
        <color rgb="FF75627D"/>
      </colorScale>
    </cfRule>
  </conditionalFormatting>
  <conditionalFormatting sqref="Y15:AB15">
    <cfRule type="colorScale" priority="18">
      <colorScale>
        <cfvo type="min"/>
        <cfvo type="percentile" val="50"/>
        <cfvo type="max"/>
        <color rgb="FFE9E5EB"/>
        <color rgb="FFBFB4C4"/>
        <color rgb="FF75627D"/>
      </colorScale>
    </cfRule>
    <cfRule type="colorScale" priority="19">
      <colorScale>
        <cfvo type="min"/>
        <cfvo type="percentile" val="50"/>
        <cfvo type="max"/>
        <color rgb="FFE9E5EB"/>
        <color rgb="FFBFB4C4"/>
        <color rgb="FF75627D"/>
      </colorScale>
    </cfRule>
    <cfRule type="colorScale" priority="20">
      <colorScale>
        <cfvo type="min"/>
        <cfvo type="percentile" val="50"/>
        <cfvo type="max"/>
        <color rgb="FFE9E5EB"/>
        <color rgb="FFBFB4C4"/>
        <color rgb="FF75627D"/>
      </colorScale>
    </cfRule>
  </conditionalFormatting>
  <conditionalFormatting sqref="X22:AC22">
    <cfRule type="colorScale" priority="11">
      <colorScale>
        <cfvo type="min"/>
        <cfvo type="percentile" val="50"/>
        <cfvo type="max"/>
        <color rgb="FFE9E5EB"/>
        <color rgb="FFBFB4C4"/>
        <color rgb="FF75627D"/>
      </colorScale>
    </cfRule>
    <cfRule type="colorScale" priority="12">
      <colorScale>
        <cfvo type="min"/>
        <cfvo type="percentile" val="50"/>
        <cfvo type="max"/>
        <color rgb="FFE9E5EB"/>
        <color rgb="FFBFB4C4"/>
        <color rgb="FF75627D"/>
      </colorScale>
    </cfRule>
  </conditionalFormatting>
  <conditionalFormatting sqref="X22:AC22">
    <cfRule type="colorScale" priority="13">
      <colorScale>
        <cfvo type="min"/>
        <cfvo type="percentile" val="50"/>
        <cfvo type="max"/>
        <color rgb="FFE9E5EB"/>
        <color rgb="FFBFB4C4"/>
        <color rgb="FF75627D"/>
      </colorScale>
    </cfRule>
    <cfRule type="colorScale" priority="14">
      <colorScale>
        <cfvo type="min"/>
        <cfvo type="percentile" val="50"/>
        <cfvo type="max"/>
        <color rgb="FFE9E5EB"/>
        <color rgb="FFBFB4C4"/>
        <color rgb="FF75627D"/>
      </colorScale>
    </cfRule>
    <cfRule type="colorScale" priority="15">
      <colorScale>
        <cfvo type="min"/>
        <cfvo type="percentile" val="50"/>
        <cfvo type="max"/>
        <color rgb="FFE9E5EB"/>
        <color rgb="FFBFB4C4"/>
        <color rgb="FF75627D"/>
      </colorScale>
    </cfRule>
  </conditionalFormatting>
  <conditionalFormatting sqref="C29:E29">
    <cfRule type="colorScale" priority="6">
      <colorScale>
        <cfvo type="min"/>
        <cfvo type="percentile" val="50"/>
        <cfvo type="max"/>
        <color rgb="FFE9E5EB"/>
        <color rgb="FFBFB4C4"/>
        <color rgb="FF75627D"/>
      </colorScale>
    </cfRule>
    <cfRule type="colorScale" priority="7">
      <colorScale>
        <cfvo type="min"/>
        <cfvo type="percentile" val="50"/>
        <cfvo type="max"/>
        <color rgb="FFE9E5EB"/>
        <color rgb="FFBFB4C4"/>
        <color rgb="FF75627D"/>
      </colorScale>
    </cfRule>
  </conditionalFormatting>
  <conditionalFormatting sqref="C29:E29">
    <cfRule type="colorScale" priority="8">
      <colorScale>
        <cfvo type="min"/>
        <cfvo type="percentile" val="50"/>
        <cfvo type="max"/>
        <color rgb="FFE9E5EB"/>
        <color rgb="FFBFB4C4"/>
        <color rgb="FF75627D"/>
      </colorScale>
    </cfRule>
    <cfRule type="colorScale" priority="9">
      <colorScale>
        <cfvo type="min"/>
        <cfvo type="percentile" val="50"/>
        <cfvo type="max"/>
        <color rgb="FFE9E5EB"/>
        <color rgb="FFBFB4C4"/>
        <color rgb="FF75627D"/>
      </colorScale>
    </cfRule>
    <cfRule type="colorScale" priority="10">
      <colorScale>
        <cfvo type="min"/>
        <cfvo type="percentile" val="50"/>
        <cfvo type="max"/>
        <color rgb="FFE9E5EB"/>
        <color rgb="FFBFB4C4"/>
        <color rgb="FF75627D"/>
      </colorScale>
    </cfRule>
  </conditionalFormatting>
  <conditionalFormatting sqref="C35:AE36">
    <cfRule type="colorScale" priority="1">
      <colorScale>
        <cfvo type="min"/>
        <cfvo type="percentile" val="50"/>
        <cfvo type="max"/>
        <color rgb="FFE9E5EB"/>
        <color rgb="FFBFB4C4"/>
        <color rgb="FF75627D"/>
      </colorScale>
    </cfRule>
    <cfRule type="colorScale" priority="2">
      <colorScale>
        <cfvo type="min"/>
        <cfvo type="percentile" val="50"/>
        <cfvo type="max"/>
        <color rgb="FFE9E5EB"/>
        <color rgb="FFBFB4C4"/>
        <color rgb="FF75627D"/>
      </colorScale>
    </cfRule>
  </conditionalFormatting>
  <conditionalFormatting sqref="C35:AE36">
    <cfRule type="colorScale" priority="3">
      <colorScale>
        <cfvo type="min"/>
        <cfvo type="percentile" val="50"/>
        <cfvo type="max"/>
        <color rgb="FFE9E5EB"/>
        <color rgb="FFBFB4C4"/>
        <color rgb="FF75627D"/>
      </colorScale>
    </cfRule>
    <cfRule type="colorScale" priority="4">
      <colorScale>
        <cfvo type="min"/>
        <cfvo type="percentile" val="50"/>
        <cfvo type="max"/>
        <color rgb="FFE9E5EB"/>
        <color rgb="FFBFB4C4"/>
        <color rgb="FF75627D"/>
      </colorScale>
    </cfRule>
    <cfRule type="colorScale" priority="5">
      <colorScale>
        <cfvo type="min"/>
        <cfvo type="percentile" val="50"/>
        <cfvo type="max"/>
        <color rgb="FFE9E5EB"/>
        <color rgb="FFBFB4C4"/>
        <color rgb="FF75627D"/>
      </colorScale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5EEDA-0F0F-4168-9D2B-9C9C37B09A9D}">
  <dimension ref="A1:J9"/>
  <sheetViews>
    <sheetView topLeftCell="C1" zoomScale="55" zoomScaleNormal="55" workbookViewId="0">
      <selection activeCell="G25" sqref="G25"/>
    </sheetView>
  </sheetViews>
  <sheetFormatPr baseColWidth="10" defaultRowHeight="15" x14ac:dyDescent="0.25"/>
  <cols>
    <col min="1" max="1" width="35.7109375" bestFit="1" customWidth="1"/>
    <col min="2" max="2" width="36.5703125" bestFit="1" customWidth="1"/>
    <col min="3" max="5" width="33.28515625" customWidth="1"/>
    <col min="6" max="6" width="19.5703125" bestFit="1" customWidth="1"/>
    <col min="7" max="7" width="36" bestFit="1" customWidth="1"/>
    <col min="8" max="8" width="43.7109375" bestFit="1" customWidth="1"/>
    <col min="9" max="9" width="37.85546875" bestFit="1" customWidth="1"/>
  </cols>
  <sheetData>
    <row r="1" spans="1:10" ht="30" x14ac:dyDescent="0.25">
      <c r="B1" s="24" t="s">
        <v>50</v>
      </c>
      <c r="C1" s="24" t="s">
        <v>51</v>
      </c>
      <c r="D1" s="16" t="s">
        <v>28</v>
      </c>
      <c r="E1" s="16" t="s">
        <v>27</v>
      </c>
      <c r="F1" s="24" t="s">
        <v>7</v>
      </c>
      <c r="G1" s="24" t="s">
        <v>13</v>
      </c>
      <c r="H1" s="16" t="s">
        <v>22</v>
      </c>
      <c r="I1" s="24" t="s">
        <v>29</v>
      </c>
      <c r="J1" s="16" t="s">
        <v>23</v>
      </c>
    </row>
    <row r="2" spans="1:10" x14ac:dyDescent="0.25">
      <c r="A2" s="23" t="s">
        <v>43</v>
      </c>
      <c r="B2">
        <f>+'Mensual Noviembre'!J61+'Mensual Noviembre'!J68+'Mensual Noviembre'!J75+'Mensual Noviembre'!J82</f>
        <v>0</v>
      </c>
      <c r="C2">
        <f>+'Mensual Noviembre'!K61+'Mensual Noviembre'!K68+'Mensual Noviembre'!K75+'Mensual Noviembre'!K82</f>
        <v>0</v>
      </c>
      <c r="D2">
        <f>+'Mensual Noviembre'!L61+'Mensual Noviembre'!L68+'Mensual Noviembre'!L75+'Mensual Noviembre'!L82</f>
        <v>0</v>
      </c>
      <c r="E2">
        <f>+'Mensual Noviembre'!M61+'Mensual Noviembre'!M68+'Mensual Noviembre'!M75+'Mensual Noviembre'!M82</f>
        <v>0</v>
      </c>
      <c r="F2">
        <f>+'Mensual Noviembre'!N61+'Mensual Noviembre'!N68+'Mensual Noviembre'!N75+'Mensual Noviembre'!N82</f>
        <v>201</v>
      </c>
      <c r="G2">
        <f>+'Mensual Noviembre'!O61+'Mensual Noviembre'!O68+'Mensual Noviembre'!O75+'Mensual Noviembre'!O82</f>
        <v>420</v>
      </c>
      <c r="H2">
        <f>+'Mensual Noviembre'!P61+'Mensual Noviembre'!P68+'Mensual Noviembre'!P75+'Mensual Noviembre'!P82</f>
        <v>0</v>
      </c>
      <c r="I2">
        <f>+'Mensual Noviembre'!Q61+'Mensual Noviembre'!Q68+'Mensual Noviembre'!Q75+'Mensual Noviembre'!Q82</f>
        <v>0</v>
      </c>
      <c r="J2">
        <f>+'Mensual Noviembre'!R61+'Mensual Noviembre'!R68+'Mensual Noviembre'!R75+'Mensual Noviembre'!R82</f>
        <v>0</v>
      </c>
    </row>
    <row r="3" spans="1:10" x14ac:dyDescent="0.25">
      <c r="A3" s="23" t="s">
        <v>44</v>
      </c>
      <c r="B3">
        <f>+'Mensual Noviembre'!J60+'Mensual Noviembre'!J67+'Mensual Noviembre'!J74+'Mensual Noviembre'!J81</f>
        <v>0</v>
      </c>
      <c r="C3">
        <f>+'Mensual Noviembre'!K60+'Mensual Noviembre'!K67+'Mensual Noviembre'!K74+'Mensual Noviembre'!K81</f>
        <v>0</v>
      </c>
      <c r="D3">
        <f>+'Mensual Noviembre'!L60+'Mensual Noviembre'!L67+'Mensual Noviembre'!L74+'Mensual Noviembre'!L81</f>
        <v>0</v>
      </c>
      <c r="E3">
        <f>+'Mensual Noviembre'!M60+'Mensual Noviembre'!M67+'Mensual Noviembre'!M74+'Mensual Noviembre'!M81</f>
        <v>0</v>
      </c>
      <c r="F3">
        <f>+'Mensual Noviembre'!N60+'Mensual Noviembre'!N67+'Mensual Noviembre'!N74+'Mensual Noviembre'!N81</f>
        <v>152</v>
      </c>
      <c r="G3">
        <f>+'Mensual Noviembre'!O60+'Mensual Noviembre'!O67+'Mensual Noviembre'!O74+'Mensual Noviembre'!O81</f>
        <v>290</v>
      </c>
      <c r="H3">
        <f>+'Mensual Noviembre'!P60+'Mensual Noviembre'!P67+'Mensual Noviembre'!P74+'Mensual Noviembre'!P81</f>
        <v>0</v>
      </c>
      <c r="I3">
        <f>+'Mensual Noviembre'!Q60+'Mensual Noviembre'!Q67+'Mensual Noviembre'!Q74+'Mensual Noviembre'!Q81</f>
        <v>0</v>
      </c>
      <c r="J3">
        <f>+'Mensual Noviembre'!R60+'Mensual Noviembre'!R67+'Mensual Noviembre'!R74+'Mensual Noviembre'!R81</f>
        <v>0</v>
      </c>
    </row>
    <row r="4" spans="1:10" x14ac:dyDescent="0.25">
      <c r="A4" s="23" t="s">
        <v>45</v>
      </c>
      <c r="B4">
        <f>+'Mensual Noviembre'!J59+'Mensual Noviembre'!J66+'Mensual Noviembre'!J73+'Mensual Noviembre'!J80</f>
        <v>74</v>
      </c>
      <c r="C4">
        <f>+'Mensual Noviembre'!K59+'Mensual Noviembre'!K66+'Mensual Noviembre'!K73+'Mensual Noviembre'!K80</f>
        <v>27</v>
      </c>
      <c r="D4">
        <f>+'Mensual Noviembre'!L59+'Mensual Noviembre'!L66+'Mensual Noviembre'!L73+'Mensual Noviembre'!L80</f>
        <v>76</v>
      </c>
      <c r="E4">
        <f>+'Mensual Noviembre'!M59+'Mensual Noviembre'!M66+'Mensual Noviembre'!M73+'Mensual Noviembre'!M80</f>
        <v>84</v>
      </c>
      <c r="F4">
        <f>+'Mensual Noviembre'!N59+'Mensual Noviembre'!N66+'Mensual Noviembre'!N73+'Mensual Noviembre'!N80</f>
        <v>131</v>
      </c>
      <c r="G4">
        <f>+'Mensual Noviembre'!O59+'Mensual Noviembre'!O66+'Mensual Noviembre'!O73+'Mensual Noviembre'!O80</f>
        <v>253</v>
      </c>
      <c r="H4">
        <f>+'Mensual Noviembre'!P59+'Mensual Noviembre'!P66+'Mensual Noviembre'!P73+'Mensual Noviembre'!P80</f>
        <v>11</v>
      </c>
      <c r="I4">
        <f>+'Mensual Noviembre'!Q59+'Mensual Noviembre'!Q66+'Mensual Noviembre'!Q73+'Mensual Noviembre'!Q80</f>
        <v>12</v>
      </c>
      <c r="J4">
        <f>+'Mensual Noviembre'!R59+'Mensual Noviembre'!R66+'Mensual Noviembre'!R73+'Mensual Noviembre'!R80</f>
        <v>0</v>
      </c>
    </row>
    <row r="5" spans="1:10" x14ac:dyDescent="0.25">
      <c r="A5" s="23" t="s">
        <v>46</v>
      </c>
      <c r="B5">
        <f>+'Mensual Noviembre'!J58+'Mensual Noviembre'!J65+'Mensual Noviembre'!J72+'Mensual Noviembre'!J79</f>
        <v>145</v>
      </c>
      <c r="C5">
        <f>+'Mensual Noviembre'!K58+'Mensual Noviembre'!K65+'Mensual Noviembre'!K72+'Mensual Noviembre'!K79</f>
        <v>26</v>
      </c>
      <c r="D5">
        <f>+'Mensual Noviembre'!L58+'Mensual Noviembre'!L65+'Mensual Noviembre'!L72+'Mensual Noviembre'!L79</f>
        <v>103</v>
      </c>
      <c r="E5">
        <f>+'Mensual Noviembre'!M58+'Mensual Noviembre'!M65+'Mensual Noviembre'!M72+'Mensual Noviembre'!M79</f>
        <v>97</v>
      </c>
      <c r="F5">
        <f>+'Mensual Noviembre'!N58+'Mensual Noviembre'!N65+'Mensual Noviembre'!N72+'Mensual Noviembre'!N79</f>
        <v>130</v>
      </c>
      <c r="G5">
        <f>+'Mensual Noviembre'!O58+'Mensual Noviembre'!O65+'Mensual Noviembre'!O72+'Mensual Noviembre'!O79</f>
        <v>230</v>
      </c>
      <c r="H5">
        <f>+'Mensual Noviembre'!P58+'Mensual Noviembre'!P65+'Mensual Noviembre'!P72+'Mensual Noviembre'!P79</f>
        <v>18</v>
      </c>
      <c r="I5">
        <f>+'Mensual Noviembre'!Q58+'Mensual Noviembre'!Q65+'Mensual Noviembre'!Q72+'Mensual Noviembre'!Q79</f>
        <v>7</v>
      </c>
      <c r="J5">
        <f>+'Mensual Noviembre'!R58+'Mensual Noviembre'!R65+'Mensual Noviembre'!R72+'Mensual Noviembre'!R79</f>
        <v>0</v>
      </c>
    </row>
    <row r="6" spans="1:10" x14ac:dyDescent="0.25">
      <c r="A6" s="23" t="s">
        <v>47</v>
      </c>
      <c r="B6">
        <f>+'Mensual Noviembre'!J57+'Mensual Noviembre'!J64+'Mensual Noviembre'!J71+'Mensual Noviembre'!J78+'Mensual Noviembre'!J85</f>
        <v>136</v>
      </c>
      <c r="C6">
        <f>+'Mensual Noviembre'!K57+'Mensual Noviembre'!K64+'Mensual Noviembre'!K71+'Mensual Noviembre'!K78+'Mensual Noviembre'!K85</f>
        <v>27</v>
      </c>
      <c r="D6">
        <f>+'Mensual Noviembre'!L57+'Mensual Noviembre'!L64+'Mensual Noviembre'!L71+'Mensual Noviembre'!L78+'Mensual Noviembre'!L85</f>
        <v>86</v>
      </c>
      <c r="E6">
        <f>+'Mensual Noviembre'!M57+'Mensual Noviembre'!M64+'Mensual Noviembre'!M71+'Mensual Noviembre'!M78+'Mensual Noviembre'!M85</f>
        <v>69</v>
      </c>
      <c r="F6">
        <f>+'Mensual Noviembre'!N57+'Mensual Noviembre'!N64+'Mensual Noviembre'!N71+'Mensual Noviembre'!N78+'Mensual Noviembre'!N85</f>
        <v>165</v>
      </c>
      <c r="G6">
        <f>+'Mensual Noviembre'!O57+'Mensual Noviembre'!O64+'Mensual Noviembre'!O71+'Mensual Noviembre'!O78+'Mensual Noviembre'!O85</f>
        <v>275</v>
      </c>
      <c r="H6">
        <f>+'Mensual Noviembre'!P57+'Mensual Noviembre'!P64+'Mensual Noviembre'!P71+'Mensual Noviembre'!P78+'Mensual Noviembre'!P85</f>
        <v>19</v>
      </c>
      <c r="I6">
        <f>+'Mensual Noviembre'!Q57+'Mensual Noviembre'!Q64+'Mensual Noviembre'!Q71+'Mensual Noviembre'!Q78+'Mensual Noviembre'!Q85</f>
        <v>8</v>
      </c>
      <c r="J6">
        <f>+'Mensual Noviembre'!R57+'Mensual Noviembre'!R64+'Mensual Noviembre'!R71+'Mensual Noviembre'!R78+'Mensual Noviembre'!R85</f>
        <v>0</v>
      </c>
    </row>
    <row r="7" spans="1:10" x14ac:dyDescent="0.25">
      <c r="A7" s="23" t="s">
        <v>48</v>
      </c>
      <c r="B7">
        <f>+'Mensual Noviembre'!J56+'Mensual Noviembre'!J63+'Mensual Noviembre'!J70+'Mensual Noviembre'!J77+'Mensual Noviembre'!J84</f>
        <v>158</v>
      </c>
      <c r="C7">
        <f>+'Mensual Noviembre'!K56+'Mensual Noviembre'!K63+'Mensual Noviembre'!K70+'Mensual Noviembre'!K77+'Mensual Noviembre'!K84</f>
        <v>30</v>
      </c>
      <c r="D7">
        <f>+'Mensual Noviembre'!L56+'Mensual Noviembre'!L63+'Mensual Noviembre'!L70+'Mensual Noviembre'!L77+'Mensual Noviembre'!L84</f>
        <v>74</v>
      </c>
      <c r="E7">
        <f>+'Mensual Noviembre'!M56+'Mensual Noviembre'!M63+'Mensual Noviembre'!M70+'Mensual Noviembre'!M77+'Mensual Noviembre'!M84</f>
        <v>48</v>
      </c>
      <c r="F7">
        <f>+'Mensual Noviembre'!N56+'Mensual Noviembre'!N63+'Mensual Noviembre'!N70+'Mensual Noviembre'!N77+'Mensual Noviembre'!N84</f>
        <v>152</v>
      </c>
      <c r="G7">
        <f>+'Mensual Noviembre'!O56+'Mensual Noviembre'!O63+'Mensual Noviembre'!O70+'Mensual Noviembre'!O77+'Mensual Noviembre'!O84</f>
        <v>296</v>
      </c>
      <c r="H7">
        <f>+'Mensual Noviembre'!P56+'Mensual Noviembre'!P63+'Mensual Noviembre'!P70+'Mensual Noviembre'!P77+'Mensual Noviembre'!P84</f>
        <v>24</v>
      </c>
      <c r="I7">
        <f>+'Mensual Noviembre'!Q56+'Mensual Noviembre'!Q63+'Mensual Noviembre'!Q70+'Mensual Noviembre'!Q77+'Mensual Noviembre'!Q84</f>
        <v>13</v>
      </c>
      <c r="J7">
        <f>+'Mensual Noviembre'!R56+'Mensual Noviembre'!R63+'Mensual Noviembre'!R70+'Mensual Noviembre'!R77+'Mensual Noviembre'!R84</f>
        <v>2</v>
      </c>
    </row>
    <row r="8" spans="1:10" x14ac:dyDescent="0.25">
      <c r="A8" s="23" t="s">
        <v>49</v>
      </c>
      <c r="B8">
        <f>+'Mensual Noviembre'!J62+'Mensual Noviembre'!J69+'Mensual Noviembre'!J76+'Mensual Noviembre'!J83</f>
        <v>79</v>
      </c>
      <c r="C8">
        <f>+'Mensual Noviembre'!K62+'Mensual Noviembre'!K69+'Mensual Noviembre'!K76+'Mensual Noviembre'!K83</f>
        <v>13</v>
      </c>
      <c r="D8">
        <f>+'Mensual Noviembre'!L62+'Mensual Noviembre'!L69+'Mensual Noviembre'!L76+'Mensual Noviembre'!L83</f>
        <v>52</v>
      </c>
      <c r="E8">
        <f>+'Mensual Noviembre'!M62+'Mensual Noviembre'!M69+'Mensual Noviembre'!M76+'Mensual Noviembre'!M83</f>
        <v>35</v>
      </c>
      <c r="F8">
        <f>+'Mensual Noviembre'!N62+'Mensual Noviembre'!N69+'Mensual Noviembre'!N76+'Mensual Noviembre'!N83</f>
        <v>181</v>
      </c>
      <c r="G8">
        <f>+'Mensual Noviembre'!O62+'Mensual Noviembre'!O69+'Mensual Noviembre'!O76+'Mensual Noviembre'!O83</f>
        <v>318</v>
      </c>
      <c r="H8">
        <f>+'Mensual Noviembre'!P62+'Mensual Noviembre'!P69+'Mensual Noviembre'!P76+'Mensual Noviembre'!P83</f>
        <v>15</v>
      </c>
      <c r="I8">
        <f>+'Mensual Noviembre'!Q62+'Mensual Noviembre'!Q69+'Mensual Noviembre'!Q76+'Mensual Noviembre'!Q83</f>
        <v>4</v>
      </c>
      <c r="J8">
        <f>+'Mensual Noviembre'!R62+'Mensual Noviembre'!R69+'Mensual Noviembre'!R76+'Mensual Noviembre'!R83</f>
        <v>0</v>
      </c>
    </row>
    <row r="9" spans="1:10" x14ac:dyDescent="0.25">
      <c r="B9">
        <f>SUM(B2:B8)</f>
        <v>592</v>
      </c>
      <c r="C9">
        <f t="shared" ref="C9:J9" si="0">SUM(C2:C8)</f>
        <v>123</v>
      </c>
      <c r="D9">
        <f t="shared" si="0"/>
        <v>391</v>
      </c>
      <c r="E9">
        <f t="shared" si="0"/>
        <v>333</v>
      </c>
      <c r="F9">
        <f t="shared" si="0"/>
        <v>1112</v>
      </c>
      <c r="G9">
        <f t="shared" si="0"/>
        <v>2082</v>
      </c>
      <c r="H9">
        <f t="shared" si="0"/>
        <v>87</v>
      </c>
      <c r="I9">
        <f t="shared" si="0"/>
        <v>44</v>
      </c>
      <c r="J9">
        <f t="shared" si="0"/>
        <v>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07C36-95D6-4D97-B3B4-C6D9599B9FB1}">
  <dimension ref="A1:G30"/>
  <sheetViews>
    <sheetView zoomScale="70" zoomScaleNormal="70" workbookViewId="0">
      <selection activeCell="G3" sqref="G3"/>
    </sheetView>
  </sheetViews>
  <sheetFormatPr baseColWidth="10" defaultRowHeight="15" x14ac:dyDescent="0.25"/>
  <sheetData>
    <row r="1" spans="1:7" x14ac:dyDescent="0.25">
      <c r="A1" s="6">
        <f>+'Mensual Noviembre'!P3</f>
        <v>0</v>
      </c>
      <c r="B1" s="6">
        <f>+'Mensual Noviembre'!Q3</f>
        <v>0</v>
      </c>
      <c r="C1" s="6">
        <f>+'Mensual Noviembre'!R3</f>
        <v>0</v>
      </c>
      <c r="D1" s="6">
        <f>+'Mensual Noviembre'!S3</f>
        <v>0</v>
      </c>
      <c r="E1" s="6">
        <f>+'Mensual Noviembre'!T3</f>
        <v>0</v>
      </c>
      <c r="F1" s="6">
        <f>+'Mensual Noviembre'!U3</f>
        <v>0</v>
      </c>
      <c r="G1">
        <f>SUM(A1:F1)</f>
        <v>0</v>
      </c>
    </row>
    <row r="2" spans="1:7" x14ac:dyDescent="0.25">
      <c r="A2" s="6">
        <f>+'Mensual Noviembre'!P4</f>
        <v>0</v>
      </c>
      <c r="B2" s="6">
        <f>+'Mensual Noviembre'!Q4</f>
        <v>0</v>
      </c>
      <c r="C2" s="6">
        <f>+'Mensual Noviembre'!R4</f>
        <v>0</v>
      </c>
      <c r="D2" s="6">
        <f>+'Mensual Noviembre'!S4</f>
        <v>0</v>
      </c>
      <c r="E2" s="6">
        <f>+'Mensual Noviembre'!T4</f>
        <v>0</v>
      </c>
      <c r="F2" s="6">
        <f>+'Mensual Noviembre'!U4</f>
        <v>0</v>
      </c>
      <c r="G2">
        <f t="shared" ref="G2:G29" si="0">SUM(A2:F2)</f>
        <v>0</v>
      </c>
    </row>
    <row r="3" spans="1:7" x14ac:dyDescent="0.25">
      <c r="A3" s="6">
        <f>+'Mensual Noviembre'!P5</f>
        <v>18</v>
      </c>
      <c r="B3" s="6">
        <f>+'Mensual Noviembre'!Q5</f>
        <v>0</v>
      </c>
      <c r="C3" s="6">
        <f>+'Mensual Noviembre'!R5</f>
        <v>19</v>
      </c>
      <c r="D3" s="6">
        <f>+'Mensual Noviembre'!S5</f>
        <v>32</v>
      </c>
      <c r="E3" s="6">
        <f>+'Mensual Noviembre'!T5</f>
        <v>18</v>
      </c>
      <c r="F3" s="6">
        <f>+'Mensual Noviembre'!U5</f>
        <v>2</v>
      </c>
      <c r="G3">
        <f t="shared" si="0"/>
        <v>89</v>
      </c>
    </row>
    <row r="4" spans="1:7" x14ac:dyDescent="0.25">
      <c r="A4" s="6">
        <f>+'Mensual Noviembre'!P6</f>
        <v>10</v>
      </c>
      <c r="B4" s="6">
        <f>+'Mensual Noviembre'!Q6</f>
        <v>0</v>
      </c>
      <c r="C4" s="6">
        <f>+'Mensual Noviembre'!R6</f>
        <v>22</v>
      </c>
      <c r="D4" s="6">
        <f>+'Mensual Noviembre'!S6</f>
        <v>28</v>
      </c>
      <c r="E4" s="6">
        <f>+'Mensual Noviembre'!T6</f>
        <v>12</v>
      </c>
      <c r="F4" s="6">
        <f>+'Mensual Noviembre'!U6</f>
        <v>1</v>
      </c>
      <c r="G4">
        <f t="shared" si="0"/>
        <v>73</v>
      </c>
    </row>
    <row r="5" spans="1:7" x14ac:dyDescent="0.25">
      <c r="A5" s="6">
        <f>+'Mensual Noviembre'!P7</f>
        <v>0</v>
      </c>
      <c r="B5" s="6">
        <f>+'Mensual Noviembre'!Q7</f>
        <v>0</v>
      </c>
      <c r="C5" s="6">
        <f>+'Mensual Noviembre'!R7</f>
        <v>0</v>
      </c>
      <c r="D5" s="6">
        <f>+'Mensual Noviembre'!S7</f>
        <v>0</v>
      </c>
      <c r="E5" s="6">
        <f>+'Mensual Noviembre'!T7</f>
        <v>0</v>
      </c>
      <c r="F5" s="6">
        <f>+'Mensual Noviembre'!U7</f>
        <v>0</v>
      </c>
      <c r="G5">
        <f t="shared" si="0"/>
        <v>0</v>
      </c>
    </row>
    <row r="6" spans="1:7" x14ac:dyDescent="0.25">
      <c r="A6" s="6">
        <f>+'Mensual Noviembre'!P8</f>
        <v>0</v>
      </c>
      <c r="B6" s="6">
        <f>+'Mensual Noviembre'!Q8</f>
        <v>0</v>
      </c>
      <c r="C6" s="6">
        <f>+'Mensual Noviembre'!R8</f>
        <v>0</v>
      </c>
      <c r="D6" s="6">
        <f>+'Mensual Noviembre'!S8</f>
        <v>0</v>
      </c>
      <c r="E6" s="6">
        <f>+'Mensual Noviembre'!T8</f>
        <v>0</v>
      </c>
      <c r="F6" s="6">
        <f>+'Mensual Noviembre'!U8</f>
        <v>0</v>
      </c>
      <c r="G6">
        <f t="shared" si="0"/>
        <v>0</v>
      </c>
    </row>
    <row r="7" spans="1:7" x14ac:dyDescent="0.25">
      <c r="A7" s="6">
        <f>+'Mensual Noviembre'!P10</f>
        <v>30</v>
      </c>
      <c r="B7" s="6">
        <f>+'Mensual Noviembre'!Q10</f>
        <v>13</v>
      </c>
      <c r="C7" s="6">
        <f>+'Mensual Noviembre'!R10</f>
        <v>1</v>
      </c>
      <c r="D7" s="6">
        <f>+'Mensual Noviembre'!S10</f>
        <v>30</v>
      </c>
      <c r="E7" s="6">
        <f>+'Mensual Noviembre'!T10</f>
        <v>9</v>
      </c>
      <c r="F7" s="6">
        <f>+'Mensual Noviembre'!U10</f>
        <v>0</v>
      </c>
      <c r="G7">
        <f t="shared" si="0"/>
        <v>83</v>
      </c>
    </row>
    <row r="8" spans="1:7" x14ac:dyDescent="0.25">
      <c r="A8" s="6">
        <f>+'Mensual Noviembre'!P11</f>
        <v>24</v>
      </c>
      <c r="B8" s="6">
        <f>+'Mensual Noviembre'!Q11</f>
        <v>13</v>
      </c>
      <c r="C8" s="6">
        <f>+'Mensual Noviembre'!R11</f>
        <v>3</v>
      </c>
      <c r="D8" s="6">
        <f>+'Mensual Noviembre'!S11</f>
        <v>29</v>
      </c>
      <c r="E8" s="6">
        <f>+'Mensual Noviembre'!T11</f>
        <v>14</v>
      </c>
      <c r="F8" s="6">
        <f>+'Mensual Noviembre'!U11</f>
        <v>0</v>
      </c>
      <c r="G8">
        <f t="shared" si="0"/>
        <v>83</v>
      </c>
    </row>
    <row r="9" spans="1:7" x14ac:dyDescent="0.25">
      <c r="A9" s="6">
        <f>+'Mensual Noviembre'!P12</f>
        <v>30</v>
      </c>
      <c r="B9" s="6">
        <f>+'Mensual Noviembre'!Q12</f>
        <v>15</v>
      </c>
      <c r="C9" s="6">
        <f>+'Mensual Noviembre'!R12</f>
        <v>0</v>
      </c>
      <c r="D9" s="6">
        <f>+'Mensual Noviembre'!S12</f>
        <v>28</v>
      </c>
      <c r="E9" s="6">
        <f>+'Mensual Noviembre'!T12</f>
        <v>11</v>
      </c>
      <c r="F9" s="6">
        <f>+'Mensual Noviembre'!U12</f>
        <v>0</v>
      </c>
      <c r="G9">
        <f t="shared" si="0"/>
        <v>84</v>
      </c>
    </row>
    <row r="10" spans="1:7" x14ac:dyDescent="0.25">
      <c r="A10" s="6">
        <f>+'Mensual Noviembre'!P13</f>
        <v>24</v>
      </c>
      <c r="B10" s="6">
        <f>+'Mensual Noviembre'!Q13</f>
        <v>10</v>
      </c>
      <c r="C10" s="6">
        <f>+'Mensual Noviembre'!R13</f>
        <v>4</v>
      </c>
      <c r="D10" s="6">
        <f>+'Mensual Noviembre'!S13</f>
        <v>38</v>
      </c>
      <c r="E10" s="6">
        <f>+'Mensual Noviembre'!T13</f>
        <v>14</v>
      </c>
      <c r="F10" s="6">
        <f>+'Mensual Noviembre'!U13</f>
        <v>0</v>
      </c>
      <c r="G10">
        <f t="shared" si="0"/>
        <v>90</v>
      </c>
    </row>
    <row r="11" spans="1:7" x14ac:dyDescent="0.25">
      <c r="A11" s="6">
        <f>+'Mensual Noviembre'!P14</f>
        <v>24</v>
      </c>
      <c r="B11" s="6">
        <f>+'Mensual Noviembre'!Q14</f>
        <v>13</v>
      </c>
      <c r="C11" s="6">
        <f>+'Mensual Noviembre'!R14</f>
        <v>1</v>
      </c>
      <c r="D11" s="6">
        <f>+'Mensual Noviembre'!S14</f>
        <v>32</v>
      </c>
      <c r="E11" s="6">
        <f>+'Mensual Noviembre'!T14</f>
        <v>16</v>
      </c>
      <c r="F11" s="6">
        <f>+'Mensual Noviembre'!U14</f>
        <v>0</v>
      </c>
      <c r="G11">
        <f t="shared" si="0"/>
        <v>86</v>
      </c>
    </row>
    <row r="12" spans="1:7" x14ac:dyDescent="0.25">
      <c r="A12" s="6">
        <f>+'Mensual Noviembre'!P15</f>
        <v>0</v>
      </c>
      <c r="B12" s="6">
        <f>+'Mensual Noviembre'!Q15</f>
        <v>0</v>
      </c>
      <c r="C12" s="6">
        <f>+'Mensual Noviembre'!R15</f>
        <v>0</v>
      </c>
      <c r="D12" s="6">
        <f>+'Mensual Noviembre'!S15</f>
        <v>0</v>
      </c>
      <c r="E12" s="6">
        <f>+'Mensual Noviembre'!T15</f>
        <v>0</v>
      </c>
      <c r="F12" s="6">
        <f>+'Mensual Noviembre'!U15</f>
        <v>0</v>
      </c>
      <c r="G12">
        <f t="shared" si="0"/>
        <v>0</v>
      </c>
    </row>
    <row r="13" spans="1:7" x14ac:dyDescent="0.25">
      <c r="A13" s="6">
        <f>+'Mensual Noviembre'!P16</f>
        <v>0</v>
      </c>
      <c r="B13" s="6">
        <f>+'Mensual Noviembre'!Q16</f>
        <v>0</v>
      </c>
      <c r="C13" s="6">
        <f>+'Mensual Noviembre'!R16</f>
        <v>0</v>
      </c>
      <c r="D13" s="6">
        <f>+'Mensual Noviembre'!S16</f>
        <v>0</v>
      </c>
      <c r="E13" s="6">
        <f>+'Mensual Noviembre'!T16</f>
        <v>0</v>
      </c>
      <c r="F13" s="6">
        <f>+'Mensual Noviembre'!U16</f>
        <v>0</v>
      </c>
      <c r="G13">
        <f t="shared" si="0"/>
        <v>0</v>
      </c>
    </row>
    <row r="14" spans="1:7" x14ac:dyDescent="0.25">
      <c r="A14" s="6">
        <f>+'Mensual Noviembre'!P18</f>
        <v>22</v>
      </c>
      <c r="B14" s="6">
        <f>+'Mensual Noviembre'!Q18</f>
        <v>12</v>
      </c>
      <c r="C14" s="6">
        <f>+'Mensual Noviembre'!R18</f>
        <v>8</v>
      </c>
      <c r="D14" s="6">
        <f>+'Mensual Noviembre'!S18</f>
        <v>28</v>
      </c>
      <c r="E14" s="6">
        <f>+'Mensual Noviembre'!T18</f>
        <v>10</v>
      </c>
      <c r="F14" s="6">
        <f>+'Mensual Noviembre'!U18</f>
        <v>0</v>
      </c>
      <c r="G14">
        <f t="shared" si="0"/>
        <v>80</v>
      </c>
    </row>
    <row r="15" spans="1:7" x14ac:dyDescent="0.25">
      <c r="A15" s="6">
        <f>+'Mensual Noviembre'!P19</f>
        <v>24</v>
      </c>
      <c r="B15" s="6">
        <f>+'Mensual Noviembre'!Q19</f>
        <v>13</v>
      </c>
      <c r="C15" s="6">
        <f>+'Mensual Noviembre'!R19</f>
        <v>2</v>
      </c>
      <c r="D15" s="6">
        <f>+'Mensual Noviembre'!S19</f>
        <v>33</v>
      </c>
      <c r="E15" s="6">
        <f>+'Mensual Noviembre'!T19</f>
        <v>9</v>
      </c>
      <c r="F15" s="6">
        <f>+'Mensual Noviembre'!U19</f>
        <v>0</v>
      </c>
      <c r="G15">
        <f t="shared" si="0"/>
        <v>81</v>
      </c>
    </row>
    <row r="16" spans="1:7" x14ac:dyDescent="0.25">
      <c r="A16" s="6">
        <f>+'Mensual Noviembre'!P20</f>
        <v>29</v>
      </c>
      <c r="B16" s="6">
        <f>+'Mensual Noviembre'!Q20</f>
        <v>10</v>
      </c>
      <c r="C16" s="6">
        <f>+'Mensual Noviembre'!R20</f>
        <v>0</v>
      </c>
      <c r="D16" s="6">
        <f>+'Mensual Noviembre'!S20</f>
        <v>32</v>
      </c>
      <c r="E16" s="6">
        <f>+'Mensual Noviembre'!T20</f>
        <v>10</v>
      </c>
      <c r="F16" s="6">
        <f>+'Mensual Noviembre'!U20</f>
        <v>0</v>
      </c>
      <c r="G16">
        <f t="shared" si="0"/>
        <v>81</v>
      </c>
    </row>
    <row r="17" spans="1:7" x14ac:dyDescent="0.25">
      <c r="A17" s="6">
        <f>+'Mensual Noviembre'!P21</f>
        <v>26</v>
      </c>
      <c r="B17" s="6">
        <f>+'Mensual Noviembre'!Q21</f>
        <v>12</v>
      </c>
      <c r="C17" s="6">
        <f>+'Mensual Noviembre'!R21</f>
        <v>1</v>
      </c>
      <c r="D17" s="6">
        <f>+'Mensual Noviembre'!S21</f>
        <v>25</v>
      </c>
      <c r="E17" s="6">
        <f>+'Mensual Noviembre'!T21</f>
        <v>8</v>
      </c>
      <c r="F17" s="6">
        <f>+'Mensual Noviembre'!U21</f>
        <v>0</v>
      </c>
      <c r="G17">
        <f t="shared" si="0"/>
        <v>72</v>
      </c>
    </row>
    <row r="18" spans="1:7" x14ac:dyDescent="0.25">
      <c r="A18" s="6">
        <f>+'Mensual Noviembre'!P22</f>
        <v>13</v>
      </c>
      <c r="B18" s="6">
        <f>+'Mensual Noviembre'!Q22</f>
        <v>3</v>
      </c>
      <c r="C18" s="6">
        <f>+'Mensual Noviembre'!R22</f>
        <v>0</v>
      </c>
      <c r="D18" s="6">
        <f>+'Mensual Noviembre'!S22</f>
        <v>19</v>
      </c>
      <c r="E18" s="6">
        <f>+'Mensual Noviembre'!T22</f>
        <v>7</v>
      </c>
      <c r="F18" s="6">
        <f>+'Mensual Noviembre'!U22</f>
        <v>0</v>
      </c>
      <c r="G18">
        <f t="shared" si="0"/>
        <v>42</v>
      </c>
    </row>
    <row r="19" spans="1:7" x14ac:dyDescent="0.25">
      <c r="A19" s="6">
        <f>+'Mensual Noviembre'!P23</f>
        <v>0</v>
      </c>
      <c r="B19" s="6">
        <f>+'Mensual Noviembre'!Q23</f>
        <v>0</v>
      </c>
      <c r="C19" s="6">
        <f>+'Mensual Noviembre'!R23</f>
        <v>0</v>
      </c>
      <c r="D19" s="6">
        <f>+'Mensual Noviembre'!S23</f>
        <v>0</v>
      </c>
      <c r="E19" s="6">
        <f>+'Mensual Noviembre'!T23</f>
        <v>0</v>
      </c>
      <c r="F19" s="6">
        <f>+'Mensual Noviembre'!U23</f>
        <v>0</v>
      </c>
      <c r="G19">
        <f t="shared" si="0"/>
        <v>0</v>
      </c>
    </row>
    <row r="20" spans="1:7" x14ac:dyDescent="0.25">
      <c r="A20" s="6">
        <f>+'Mensual Noviembre'!P24</f>
        <v>0</v>
      </c>
      <c r="B20" s="6">
        <f>+'Mensual Noviembre'!Q24</f>
        <v>0</v>
      </c>
      <c r="C20" s="6">
        <f>+'Mensual Noviembre'!R24</f>
        <v>0</v>
      </c>
      <c r="D20" s="6">
        <f>+'Mensual Noviembre'!S24</f>
        <v>0</v>
      </c>
      <c r="E20" s="6">
        <f>+'Mensual Noviembre'!T24</f>
        <v>0</v>
      </c>
      <c r="F20" s="6">
        <f>+'Mensual Noviembre'!U24</f>
        <v>0</v>
      </c>
      <c r="G20">
        <f t="shared" si="0"/>
        <v>0</v>
      </c>
    </row>
    <row r="21" spans="1:7" x14ac:dyDescent="0.25">
      <c r="A21" s="6">
        <f>+'Mensual Noviembre'!P26</f>
        <v>0</v>
      </c>
      <c r="B21" s="6">
        <f>+'Mensual Noviembre'!Q26</f>
        <v>0</v>
      </c>
      <c r="C21" s="6">
        <f>+'Mensual Noviembre'!R26</f>
        <v>0</v>
      </c>
      <c r="D21" s="6">
        <f>+'Mensual Noviembre'!S26</f>
        <v>0</v>
      </c>
      <c r="E21" s="6">
        <f>+'Mensual Noviembre'!T26</f>
        <v>0</v>
      </c>
      <c r="F21" s="6">
        <f>+'Mensual Noviembre'!U26</f>
        <v>0</v>
      </c>
      <c r="G21">
        <f t="shared" si="0"/>
        <v>0</v>
      </c>
    </row>
    <row r="22" spans="1:7" x14ac:dyDescent="0.25">
      <c r="A22" s="6">
        <f>+'Mensual Noviembre'!P27</f>
        <v>26</v>
      </c>
      <c r="B22" s="6">
        <f>+'Mensual Noviembre'!Q27</f>
        <v>10</v>
      </c>
      <c r="C22" s="6">
        <f>+'Mensual Noviembre'!R27</f>
        <v>1</v>
      </c>
      <c r="D22" s="6">
        <f>+'Mensual Noviembre'!S27</f>
        <v>27</v>
      </c>
      <c r="E22" s="6">
        <f>+'Mensual Noviembre'!T27</f>
        <v>7</v>
      </c>
      <c r="F22" s="6">
        <f>+'Mensual Noviembre'!U27</f>
        <v>0</v>
      </c>
      <c r="G22">
        <f t="shared" si="0"/>
        <v>71</v>
      </c>
    </row>
    <row r="23" spans="1:7" x14ac:dyDescent="0.25">
      <c r="A23" s="6">
        <f>+'Mensual Noviembre'!P28</f>
        <v>27</v>
      </c>
      <c r="B23" s="6">
        <f>+'Mensual Noviembre'!Q28</f>
        <v>18</v>
      </c>
      <c r="C23" s="6">
        <f>+'Mensual Noviembre'!R28</f>
        <v>1</v>
      </c>
      <c r="D23" s="6">
        <f>+'Mensual Noviembre'!S28</f>
        <v>24</v>
      </c>
      <c r="E23" s="6">
        <f>+'Mensual Noviembre'!T28</f>
        <v>6</v>
      </c>
      <c r="F23" s="6">
        <f>+'Mensual Noviembre'!U28</f>
        <v>0</v>
      </c>
      <c r="G23">
        <f t="shared" si="0"/>
        <v>76</v>
      </c>
    </row>
    <row r="24" spans="1:7" x14ac:dyDescent="0.25">
      <c r="A24" s="6">
        <f>+'Mensual Noviembre'!P29</f>
        <v>35</v>
      </c>
      <c r="B24" s="6">
        <f>+'Mensual Noviembre'!Q29</f>
        <v>16</v>
      </c>
      <c r="C24" s="6">
        <f>+'Mensual Noviembre'!R29</f>
        <v>3</v>
      </c>
      <c r="D24" s="6">
        <f>+'Mensual Noviembre'!S29</f>
        <v>36</v>
      </c>
      <c r="E24" s="6">
        <f>+'Mensual Noviembre'!T29</f>
        <v>8</v>
      </c>
      <c r="F24" s="6">
        <f>+'Mensual Noviembre'!U29</f>
        <v>0</v>
      </c>
      <c r="G24">
        <f t="shared" si="0"/>
        <v>98</v>
      </c>
    </row>
    <row r="25" spans="1:7" x14ac:dyDescent="0.25">
      <c r="A25" s="6">
        <f>+'Mensual Noviembre'!P30</f>
        <v>29</v>
      </c>
      <c r="B25" s="6">
        <f>+'Mensual Noviembre'!Q30</f>
        <v>7</v>
      </c>
      <c r="C25" s="6">
        <f>+'Mensual Noviembre'!R30</f>
        <v>2</v>
      </c>
      <c r="D25" s="6">
        <f>+'Mensual Noviembre'!S30</f>
        <v>23</v>
      </c>
      <c r="E25" s="6">
        <f>+'Mensual Noviembre'!T30</f>
        <v>6</v>
      </c>
      <c r="F25" s="6">
        <f>+'Mensual Noviembre'!U30</f>
        <v>0</v>
      </c>
      <c r="G25">
        <f t="shared" si="0"/>
        <v>67</v>
      </c>
    </row>
    <row r="26" spans="1:7" x14ac:dyDescent="0.25">
      <c r="A26" s="6">
        <f>+'Mensual Noviembre'!P31</f>
        <v>0</v>
      </c>
      <c r="B26" s="6">
        <f>+'Mensual Noviembre'!Q31</f>
        <v>0</v>
      </c>
      <c r="C26" s="6">
        <f>+'Mensual Noviembre'!R31</f>
        <v>0</v>
      </c>
      <c r="D26" s="6">
        <f>+'Mensual Noviembre'!S31</f>
        <v>0</v>
      </c>
      <c r="E26" s="6">
        <f>+'Mensual Noviembre'!T31</f>
        <v>0</v>
      </c>
      <c r="F26" s="6">
        <f>+'Mensual Noviembre'!U31</f>
        <v>0</v>
      </c>
      <c r="G26">
        <f t="shared" si="0"/>
        <v>0</v>
      </c>
    </row>
    <row r="27" spans="1:7" x14ac:dyDescent="0.25">
      <c r="A27" s="6">
        <f>+'Mensual Noviembre'!P32</f>
        <v>0</v>
      </c>
      <c r="B27" s="6">
        <f>+'Mensual Noviembre'!Q32</f>
        <v>0</v>
      </c>
      <c r="C27" s="6">
        <f>+'Mensual Noviembre'!R32</f>
        <v>0</v>
      </c>
      <c r="D27" s="6">
        <f>+'Mensual Noviembre'!S32</f>
        <v>0</v>
      </c>
      <c r="E27" s="6">
        <f>+'Mensual Noviembre'!T32</f>
        <v>0</v>
      </c>
      <c r="F27" s="6">
        <f>+'Mensual Noviembre'!U32</f>
        <v>0</v>
      </c>
      <c r="G27">
        <f t="shared" si="0"/>
        <v>0</v>
      </c>
    </row>
    <row r="28" spans="1:7" x14ac:dyDescent="0.25">
      <c r="A28" s="6">
        <f>+'Mensual Noviembre'!P34</f>
        <v>0</v>
      </c>
      <c r="B28" s="6">
        <f>+'Mensual Noviembre'!Q34</f>
        <v>0</v>
      </c>
      <c r="C28" s="6">
        <f>+'Mensual Noviembre'!R34</f>
        <v>0</v>
      </c>
      <c r="D28" s="6">
        <f>+'Mensual Noviembre'!S34</f>
        <v>0</v>
      </c>
      <c r="E28" s="6">
        <f>+'Mensual Noviembre'!T34</f>
        <v>0</v>
      </c>
      <c r="F28" s="6">
        <f>+'Mensual Noviembre'!U34</f>
        <v>0</v>
      </c>
      <c r="G28">
        <f t="shared" si="0"/>
        <v>0</v>
      </c>
    </row>
    <row r="29" spans="1:7" x14ac:dyDescent="0.25">
      <c r="A29" s="6">
        <f>+'Mensual Noviembre'!P35</f>
        <v>0</v>
      </c>
      <c r="B29" s="6">
        <f>+'Mensual Noviembre'!Q35</f>
        <v>0</v>
      </c>
      <c r="C29" s="6">
        <f>+'Mensual Noviembre'!R35</f>
        <v>0</v>
      </c>
      <c r="D29" s="6">
        <f>+'Mensual Noviembre'!S35</f>
        <v>0</v>
      </c>
      <c r="E29" s="6">
        <f>+'Mensual Noviembre'!T35</f>
        <v>0</v>
      </c>
      <c r="F29" s="6">
        <f>+'Mensual Noviembre'!U35</f>
        <v>0</v>
      </c>
      <c r="G29">
        <f t="shared" si="0"/>
        <v>0</v>
      </c>
    </row>
    <row r="30" spans="1:7" x14ac:dyDescent="0.25">
      <c r="A30" s="6">
        <f>+'Mensual Noviembre'!P35</f>
        <v>0</v>
      </c>
      <c r="B30" s="6">
        <f>+'Mensual Noviembre'!Q35</f>
        <v>0</v>
      </c>
      <c r="C30" s="6">
        <f>+'Mensual Noviembre'!R35</f>
        <v>0</v>
      </c>
      <c r="D30" s="6">
        <f>+'Mensual Noviembre'!S35</f>
        <v>0</v>
      </c>
      <c r="E30" s="6">
        <f>+'Mensual Noviembre'!T35</f>
        <v>0</v>
      </c>
      <c r="F30" s="6">
        <f>+'Mensual Noviembre'!U35</f>
        <v>0</v>
      </c>
      <c r="G30">
        <f t="shared" ref="G30" si="1">SUM(A30:F30)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Final Noviembre 2022</vt:lpstr>
      <vt:lpstr>Mensual Noviembre</vt:lpstr>
      <vt:lpstr>MAPAS DE CALOR</vt:lpstr>
      <vt:lpstr>Hoja4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2022-08-17T16:28:56Z</dcterms:created>
  <dcterms:modified xsi:type="dcterms:W3CDTF">2023-02-09T18:06:02Z</dcterms:modified>
</cp:coreProperties>
</file>