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ocuments\Cesar\2023\Reportes de Atencion\Marzo\"/>
    </mc:Choice>
  </mc:AlternateContent>
  <xr:revisionPtr revIDLastSave="0" documentId="13_ncr:1_{657328A6-B7D1-40DE-8400-0B56A676425B}" xr6:coauthVersionLast="36" xr6:coauthVersionMax="36" xr10:uidLastSave="{00000000-0000-0000-0000-000000000000}"/>
  <bookViews>
    <workbookView xWindow="0" yWindow="0" windowWidth="20490" windowHeight="7545" tabRatio="781" xr2:uid="{00000000-000D-0000-FFFF-FFFF00000000}"/>
  </bookViews>
  <sheets>
    <sheet name="Final Marzo 2023" sheetId="6" r:id="rId1"/>
    <sheet name="Marzo" sheetId="7" r:id="rId2"/>
    <sheet name="MAPAS DE CALOR" sheetId="9" r:id="rId3"/>
    <sheet name="Hoja4" sheetId="11" r:id="rId4"/>
    <sheet name="Hoja2" sheetId="8" r:id="rId5"/>
  </sheets>
  <definedNames>
    <definedName name="_xlnm._FilterDatabase" localSheetId="1" hidden="1">Marzo!$I$55:$R$87</definedName>
  </definedNames>
  <calcPr calcId="191029"/>
</workbook>
</file>

<file path=xl/calcChain.xml><?xml version="1.0" encoding="utf-8"?>
<calcChain xmlns="http://schemas.openxmlformats.org/spreadsheetml/2006/main">
  <c r="AG34" i="9" l="1" a="1"/>
  <c r="AG34" i="9"/>
  <c r="AG35" i="9"/>
  <c r="AG36" i="9"/>
  <c r="AF34" i="9" a="1"/>
  <c r="AF34" i="9"/>
  <c r="AF35" i="9"/>
  <c r="AF36" i="9"/>
  <c r="AE34" i="9" a="1"/>
  <c r="AE34" i="9" s="1"/>
  <c r="AE35" i="9"/>
  <c r="AG29" i="9" a="1"/>
  <c r="AG30" i="9" s="1"/>
  <c r="AF29" i="9" a="1"/>
  <c r="AF29" i="9" s="1"/>
  <c r="AE29" i="9" a="1"/>
  <c r="AE29" i="9" s="1"/>
  <c r="AG19" i="9" a="1"/>
  <c r="AG20" i="9" s="1"/>
  <c r="AF19" i="9" a="1"/>
  <c r="AF19" i="9" s="1"/>
  <c r="AE19" i="9" a="1"/>
  <c r="AE19" i="9" s="1"/>
  <c r="AG14" i="9" a="1"/>
  <c r="AG14" i="9"/>
  <c r="AG15" i="9"/>
  <c r="AF14" i="9" a="1"/>
  <c r="AF14" i="9" s="1"/>
  <c r="AF15" i="9"/>
  <c r="AE14" i="9" a="1"/>
  <c r="AE14" i="9"/>
  <c r="AE15" i="9"/>
  <c r="AG4" i="9" a="1"/>
  <c r="AG5" i="9" s="1"/>
  <c r="AG7" i="9"/>
  <c r="AG9" i="9"/>
  <c r="AF4" i="9" a="1"/>
  <c r="AF4" i="9" s="1"/>
  <c r="AE4" i="9" a="1"/>
  <c r="AE4" i="9" s="1"/>
  <c r="AE36" i="9" l="1"/>
  <c r="AG29" i="9"/>
  <c r="AF30" i="9"/>
  <c r="AE30" i="9"/>
  <c r="AG25" i="9"/>
  <c r="AG23" i="9"/>
  <c r="AG21" i="9"/>
  <c r="AG19" i="9"/>
  <c r="AG24" i="9"/>
  <c r="AG22" i="9"/>
  <c r="AF24" i="9"/>
  <c r="AF22" i="9"/>
  <c r="AF20" i="9"/>
  <c r="AF25" i="9"/>
  <c r="AF23" i="9"/>
  <c r="AF21" i="9"/>
  <c r="AE24" i="9"/>
  <c r="AE22" i="9"/>
  <c r="AE20" i="9"/>
  <c r="AE25" i="9"/>
  <c r="AE23" i="9"/>
  <c r="AE21" i="9"/>
  <c r="AG10" i="9"/>
  <c r="AG8" i="9"/>
  <c r="AG6" i="9"/>
  <c r="AG4" i="9"/>
  <c r="AF9" i="9"/>
  <c r="AF7" i="9"/>
  <c r="AF5" i="9"/>
  <c r="AF10" i="9"/>
  <c r="AF8" i="9"/>
  <c r="AF6" i="9"/>
  <c r="AE9" i="9"/>
  <c r="AE7" i="9"/>
  <c r="AE5" i="9"/>
  <c r="AE10" i="9"/>
  <c r="AE8" i="9"/>
  <c r="AE6" i="9"/>
  <c r="K87" i="7"/>
  <c r="L87" i="7"/>
  <c r="M87" i="7"/>
  <c r="N87" i="7"/>
  <c r="O87" i="7"/>
  <c r="P87" i="7"/>
  <c r="Q87" i="7"/>
  <c r="R87" i="7"/>
  <c r="J87" i="7"/>
  <c r="R84" i="7"/>
  <c r="R85" i="7"/>
  <c r="R86" i="7"/>
  <c r="Q84" i="7"/>
  <c r="Q85" i="7"/>
  <c r="Q86" i="7"/>
  <c r="P84" i="7"/>
  <c r="P85" i="7"/>
  <c r="P86" i="7"/>
  <c r="O84" i="7"/>
  <c r="O85" i="7"/>
  <c r="O86" i="7"/>
  <c r="N84" i="7"/>
  <c r="N85" i="7"/>
  <c r="N86" i="7"/>
  <c r="J84" i="7"/>
  <c r="J85" i="7"/>
  <c r="J86" i="7"/>
  <c r="I51" i="7"/>
  <c r="K35" i="7" l="1"/>
  <c r="L35" i="7"/>
  <c r="M35" i="7" s="1"/>
  <c r="K36" i="7"/>
  <c r="L36" i="7"/>
  <c r="M36" i="7" s="1"/>
  <c r="K37" i="7"/>
  <c r="M37" i="7" s="1"/>
  <c r="L37" i="7"/>
  <c r="N35" i="7"/>
  <c r="O35" i="7"/>
  <c r="P35" i="7"/>
  <c r="Q35" i="7"/>
  <c r="R35" i="7"/>
  <c r="S35" i="7"/>
  <c r="T35" i="7"/>
  <c r="U35" i="7"/>
  <c r="V35" i="7"/>
  <c r="W35" i="7"/>
  <c r="X35" i="7"/>
  <c r="Y35" i="7"/>
  <c r="N36" i="7"/>
  <c r="O36" i="7"/>
  <c r="P36" i="7"/>
  <c r="Q36" i="7"/>
  <c r="R36" i="7"/>
  <c r="S36" i="7"/>
  <c r="T36" i="7"/>
  <c r="U36" i="7"/>
  <c r="V36" i="7"/>
  <c r="W36" i="7"/>
  <c r="X36" i="7"/>
  <c r="Y36" i="7"/>
  <c r="N37" i="7"/>
  <c r="O37" i="7"/>
  <c r="P37" i="7"/>
  <c r="Q37" i="7"/>
  <c r="R37" i="7"/>
  <c r="S37" i="7"/>
  <c r="T37" i="7"/>
  <c r="U37" i="7"/>
  <c r="V37" i="7"/>
  <c r="W37" i="7"/>
  <c r="X37" i="7"/>
  <c r="Y37" i="7"/>
  <c r="C35" i="7"/>
  <c r="J35" i="7" s="1"/>
  <c r="D35" i="7"/>
  <c r="E35" i="7"/>
  <c r="F35" i="7"/>
  <c r="G35" i="7"/>
  <c r="H35" i="7"/>
  <c r="I35" i="7"/>
  <c r="C36" i="7"/>
  <c r="J36" i="7" s="1"/>
  <c r="D36" i="7"/>
  <c r="E36" i="7"/>
  <c r="F36" i="7"/>
  <c r="G36" i="7"/>
  <c r="H36" i="7"/>
  <c r="I36" i="7"/>
  <c r="C37" i="7"/>
  <c r="J37" i="7" s="1"/>
  <c r="Z37" i="7" s="1"/>
  <c r="D37" i="7"/>
  <c r="E37" i="7"/>
  <c r="F37" i="7"/>
  <c r="G37" i="7"/>
  <c r="H37" i="7"/>
  <c r="I37" i="7"/>
  <c r="B35" i="7"/>
  <c r="B36" i="7"/>
  <c r="B37" i="7"/>
  <c r="J2" i="6"/>
  <c r="Z2" i="6"/>
  <c r="M2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C33" i="6"/>
  <c r="M30" i="6"/>
  <c r="M31" i="6"/>
  <c r="M32" i="6"/>
  <c r="J30" i="6"/>
  <c r="J31" i="6"/>
  <c r="Z31" i="6" s="1"/>
  <c r="J3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2" i="6"/>
  <c r="Z36" i="7" l="1"/>
  <c r="Z35" i="7"/>
  <c r="Z33" i="6"/>
  <c r="AC2" i="9" l="1"/>
  <c r="AC12" i="9" s="1"/>
  <c r="AC17" i="9" s="1"/>
  <c r="AC27" i="9" s="1"/>
  <c r="AC32" i="9" s="1"/>
  <c r="V2" i="9"/>
  <c r="V12" i="9" s="1"/>
  <c r="V17" i="9" s="1"/>
  <c r="V27" i="9" s="1"/>
  <c r="V32" i="9" s="1"/>
  <c r="O2" i="9"/>
  <c r="O12" i="9" s="1"/>
  <c r="O17" i="9" s="1"/>
  <c r="O27" i="9" s="1"/>
  <c r="O32" i="9" s="1"/>
  <c r="H2" i="9"/>
  <c r="H12" i="9" s="1"/>
  <c r="H17" i="9" s="1"/>
  <c r="H27" i="9" s="1"/>
  <c r="H32" i="9" s="1"/>
  <c r="B2" i="9"/>
  <c r="B12" i="9" s="1"/>
  <c r="B17" i="9" s="1"/>
  <c r="B27" i="9" s="1"/>
  <c r="B32" i="9" s="1"/>
  <c r="I48" i="7"/>
  <c r="I47" i="7"/>
  <c r="N34" i="7" l="1"/>
  <c r="N83" i="7" s="1"/>
  <c r="O34" i="7"/>
  <c r="O83" i="7" s="1"/>
  <c r="P34" i="7"/>
  <c r="Q34" i="7"/>
  <c r="R34" i="7"/>
  <c r="S34" i="7"/>
  <c r="T34" i="7"/>
  <c r="U34" i="7"/>
  <c r="V34" i="7"/>
  <c r="W34" i="7"/>
  <c r="P83" i="7" s="1"/>
  <c r="X34" i="7"/>
  <c r="Q83" i="7" s="1"/>
  <c r="Y34" i="7"/>
  <c r="R83" i="7" s="1"/>
  <c r="O33" i="7"/>
  <c r="P33" i="7"/>
  <c r="P38" i="7" s="1"/>
  <c r="Q33" i="7"/>
  <c r="R33" i="7"/>
  <c r="R38" i="7" s="1"/>
  <c r="S33" i="7"/>
  <c r="T33" i="7"/>
  <c r="T38" i="7" s="1"/>
  <c r="U33" i="7"/>
  <c r="V33" i="7"/>
  <c r="V38" i="7" s="1"/>
  <c r="W33" i="7"/>
  <c r="X33" i="7"/>
  <c r="Y33" i="7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Q82" i="7" l="1"/>
  <c r="X38" i="7"/>
  <c r="R82" i="7"/>
  <c r="Y38" i="7"/>
  <c r="W38" i="7"/>
  <c r="U38" i="7"/>
  <c r="S38" i="7"/>
  <c r="Q38" i="7"/>
  <c r="O82" i="7"/>
  <c r="O38" i="7"/>
  <c r="AD51" i="7" s="1"/>
  <c r="AB51" i="7"/>
  <c r="P82" i="7"/>
  <c r="AD29" i="9" a="1"/>
  <c r="AD29" i="9" s="1"/>
  <c r="AF51" i="7"/>
  <c r="AC34" i="9" a="1"/>
  <c r="AD19" i="9" a="1"/>
  <c r="AD30" i="9"/>
  <c r="AG51" i="7"/>
  <c r="AA51" i="7"/>
  <c r="Y51" i="7"/>
  <c r="W51" i="7"/>
  <c r="AC19" i="9" a="1"/>
  <c r="AH51" i="7"/>
  <c r="AD34" i="9" a="1"/>
  <c r="Z51" i="7"/>
  <c r="X51" i="7"/>
  <c r="V51" i="7"/>
  <c r="U51" i="7"/>
  <c r="AD19" i="9" l="1"/>
  <c r="AD24" i="9"/>
  <c r="AD20" i="9"/>
  <c r="AD23" i="9"/>
  <c r="AD22" i="9"/>
  <c r="AD25" i="9"/>
  <c r="AD21" i="9"/>
  <c r="AD34" i="9"/>
  <c r="AD35" i="9"/>
  <c r="AD36" i="9"/>
  <c r="AC19" i="9"/>
  <c r="AC21" i="9"/>
  <c r="AC23" i="9"/>
  <c r="AC25" i="9"/>
  <c r="AC20" i="9"/>
  <c r="AC24" i="9"/>
  <c r="AC22" i="9"/>
  <c r="AC35" i="9"/>
  <c r="AC36" i="9"/>
  <c r="AC34" i="9"/>
  <c r="N33" i="7"/>
  <c r="K34" i="7"/>
  <c r="L34" i="7"/>
  <c r="L33" i="7"/>
  <c r="K33" i="7"/>
  <c r="K38" i="7" s="1"/>
  <c r="C34" i="7"/>
  <c r="D34" i="7"/>
  <c r="E34" i="7"/>
  <c r="F34" i="7"/>
  <c r="G34" i="7"/>
  <c r="H34" i="7"/>
  <c r="I34" i="7"/>
  <c r="D33" i="7"/>
  <c r="E33" i="7"/>
  <c r="F33" i="7"/>
  <c r="G33" i="7"/>
  <c r="H33" i="7"/>
  <c r="I33" i="7"/>
  <c r="C33" i="7"/>
  <c r="C38" i="7" s="1"/>
  <c r="B34" i="7"/>
  <c r="B33" i="7"/>
  <c r="O51" i="7" l="1"/>
  <c r="H38" i="7"/>
  <c r="M51" i="7"/>
  <c r="F38" i="7"/>
  <c r="K51" i="7"/>
  <c r="D38" i="7"/>
  <c r="N82" i="7"/>
  <c r="N38" i="7"/>
  <c r="P51" i="7"/>
  <c r="I38" i="7"/>
  <c r="N51" i="7"/>
  <c r="G38" i="7"/>
  <c r="L51" i="7"/>
  <c r="E38" i="7"/>
  <c r="L38" i="7"/>
  <c r="AC4" i="9" a="1"/>
  <c r="AC7" i="9" s="1"/>
  <c r="AC14" i="9" a="1"/>
  <c r="AC14" i="9" s="1"/>
  <c r="AC51" i="7"/>
  <c r="AE51" i="7" s="1"/>
  <c r="AC29" i="9" a="1"/>
  <c r="AD4" i="9" a="1"/>
  <c r="S51" i="7"/>
  <c r="M34" i="7"/>
  <c r="AD14" i="9" a="1"/>
  <c r="J34" i="7"/>
  <c r="J51" i="7"/>
  <c r="J33" i="7"/>
  <c r="R51" i="7"/>
  <c r="M33" i="7"/>
  <c r="L7" i="7"/>
  <c r="T51" i="7" l="1"/>
  <c r="M38" i="7"/>
  <c r="J82" i="7"/>
  <c r="J38" i="7"/>
  <c r="AC8" i="9"/>
  <c r="AC9" i="9"/>
  <c r="AC10" i="9"/>
  <c r="AC5" i="9"/>
  <c r="Z34" i="7"/>
  <c r="J83" i="7"/>
  <c r="AC15" i="9"/>
  <c r="AC4" i="9"/>
  <c r="AC6" i="9"/>
  <c r="AD5" i="9"/>
  <c r="AD10" i="9"/>
  <c r="AD6" i="9"/>
  <c r="AD9" i="9"/>
  <c r="AD8" i="9"/>
  <c r="AD4" i="9"/>
  <c r="AD7" i="9"/>
  <c r="AD15" i="9"/>
  <c r="AD14" i="9"/>
  <c r="AC29" i="9"/>
  <c r="AC30" i="9"/>
  <c r="Q51" i="7"/>
  <c r="Z33" i="7"/>
  <c r="Z38" i="7" l="1"/>
  <c r="L9" i="7"/>
  <c r="C26" i="7" l="1"/>
  <c r="D26" i="7"/>
  <c r="E26" i="7"/>
  <c r="F26" i="7"/>
  <c r="G26" i="7"/>
  <c r="H26" i="7"/>
  <c r="I26" i="7"/>
  <c r="K26" i="7"/>
  <c r="L26" i="7"/>
  <c r="N26" i="7"/>
  <c r="N76" i="7" s="1"/>
  <c r="O26" i="7"/>
  <c r="O76" i="7" s="1"/>
  <c r="P26" i="7"/>
  <c r="Q26" i="7"/>
  <c r="R26" i="7"/>
  <c r="S26" i="7"/>
  <c r="T26" i="7"/>
  <c r="U26" i="7"/>
  <c r="V26" i="7"/>
  <c r="W26" i="7"/>
  <c r="P76" i="7" s="1"/>
  <c r="X26" i="7"/>
  <c r="Q76" i="7" s="1"/>
  <c r="Y26" i="7"/>
  <c r="R76" i="7" s="1"/>
  <c r="C27" i="7"/>
  <c r="D27" i="7"/>
  <c r="E27" i="7"/>
  <c r="F27" i="7"/>
  <c r="G27" i="7"/>
  <c r="H27" i="7"/>
  <c r="I27" i="7"/>
  <c r="K27" i="7"/>
  <c r="L27" i="7"/>
  <c r="N27" i="7"/>
  <c r="N77" i="7" s="1"/>
  <c r="O27" i="7"/>
  <c r="O77" i="7" s="1"/>
  <c r="P27" i="7"/>
  <c r="Q27" i="7"/>
  <c r="R27" i="7"/>
  <c r="S27" i="7"/>
  <c r="T27" i="7"/>
  <c r="U27" i="7"/>
  <c r="V27" i="7"/>
  <c r="W27" i="7"/>
  <c r="P77" i="7" s="1"/>
  <c r="X27" i="7"/>
  <c r="Q77" i="7" s="1"/>
  <c r="Y27" i="7"/>
  <c r="R77" i="7" s="1"/>
  <c r="C28" i="7"/>
  <c r="D28" i="7"/>
  <c r="E28" i="7"/>
  <c r="F28" i="7"/>
  <c r="G28" i="7"/>
  <c r="H28" i="7"/>
  <c r="I28" i="7"/>
  <c r="K28" i="7"/>
  <c r="L28" i="7"/>
  <c r="N28" i="7"/>
  <c r="N78" i="7" s="1"/>
  <c r="O28" i="7"/>
  <c r="O78" i="7" s="1"/>
  <c r="P28" i="7"/>
  <c r="Q28" i="7"/>
  <c r="R28" i="7"/>
  <c r="S28" i="7"/>
  <c r="T28" i="7"/>
  <c r="U28" i="7"/>
  <c r="V28" i="7"/>
  <c r="W28" i="7"/>
  <c r="P78" i="7" s="1"/>
  <c r="X28" i="7"/>
  <c r="Q78" i="7" s="1"/>
  <c r="Y28" i="7"/>
  <c r="R78" i="7" s="1"/>
  <c r="C29" i="7"/>
  <c r="D29" i="7"/>
  <c r="E29" i="7"/>
  <c r="F29" i="7"/>
  <c r="G29" i="7"/>
  <c r="H29" i="7"/>
  <c r="I29" i="7"/>
  <c r="K29" i="7"/>
  <c r="L29" i="7"/>
  <c r="N29" i="7"/>
  <c r="N79" i="7" s="1"/>
  <c r="O29" i="7"/>
  <c r="O79" i="7" s="1"/>
  <c r="P29" i="7"/>
  <c r="Q29" i="7"/>
  <c r="R29" i="7"/>
  <c r="S29" i="7"/>
  <c r="T29" i="7"/>
  <c r="U29" i="7"/>
  <c r="V29" i="7"/>
  <c r="W29" i="7"/>
  <c r="P79" i="7" s="1"/>
  <c r="X29" i="7"/>
  <c r="Q79" i="7" s="1"/>
  <c r="Y29" i="7"/>
  <c r="R79" i="7" s="1"/>
  <c r="C30" i="7"/>
  <c r="D30" i="7"/>
  <c r="E30" i="7"/>
  <c r="F30" i="7"/>
  <c r="G30" i="7"/>
  <c r="H30" i="7"/>
  <c r="I30" i="7"/>
  <c r="K30" i="7"/>
  <c r="L30" i="7"/>
  <c r="N30" i="7"/>
  <c r="N80" i="7" s="1"/>
  <c r="O30" i="7"/>
  <c r="O80" i="7" s="1"/>
  <c r="P30" i="7"/>
  <c r="Q30" i="7"/>
  <c r="R30" i="7"/>
  <c r="S30" i="7"/>
  <c r="T30" i="7"/>
  <c r="U30" i="7"/>
  <c r="V30" i="7"/>
  <c r="W30" i="7"/>
  <c r="P80" i="7" s="1"/>
  <c r="X30" i="7"/>
  <c r="Q80" i="7" s="1"/>
  <c r="Y30" i="7"/>
  <c r="R80" i="7" s="1"/>
  <c r="C31" i="7"/>
  <c r="D31" i="7"/>
  <c r="E31" i="7"/>
  <c r="F31" i="7"/>
  <c r="G31" i="7"/>
  <c r="H31" i="7"/>
  <c r="I31" i="7"/>
  <c r="K31" i="7"/>
  <c r="L31" i="7"/>
  <c r="N31" i="7"/>
  <c r="N81" i="7" s="1"/>
  <c r="O31" i="7"/>
  <c r="O81" i="7" s="1"/>
  <c r="P31" i="7"/>
  <c r="Q31" i="7"/>
  <c r="R31" i="7"/>
  <c r="S31" i="7"/>
  <c r="T31" i="7"/>
  <c r="U31" i="7"/>
  <c r="V31" i="7"/>
  <c r="W31" i="7"/>
  <c r="P81" i="7" s="1"/>
  <c r="X31" i="7"/>
  <c r="Q81" i="7" s="1"/>
  <c r="Y31" i="7"/>
  <c r="R81" i="7" s="1"/>
  <c r="D25" i="7"/>
  <c r="E25" i="7"/>
  <c r="F25" i="7"/>
  <c r="G25" i="7"/>
  <c r="H25" i="7"/>
  <c r="I25" i="7"/>
  <c r="K25" i="7"/>
  <c r="L25" i="7"/>
  <c r="N25" i="7"/>
  <c r="N75" i="7" s="1"/>
  <c r="O25" i="7"/>
  <c r="O75" i="7" s="1"/>
  <c r="P25" i="7"/>
  <c r="Q25" i="7"/>
  <c r="R25" i="7"/>
  <c r="S25" i="7"/>
  <c r="T25" i="7"/>
  <c r="U25" i="7"/>
  <c r="V25" i="7"/>
  <c r="W25" i="7"/>
  <c r="P75" i="7" s="1"/>
  <c r="X25" i="7"/>
  <c r="Q75" i="7" s="1"/>
  <c r="Y25" i="7"/>
  <c r="C25" i="7"/>
  <c r="C32" i="7" s="1"/>
  <c r="C10" i="7"/>
  <c r="D10" i="7"/>
  <c r="E10" i="7"/>
  <c r="F10" i="7"/>
  <c r="G10" i="7"/>
  <c r="H10" i="7"/>
  <c r="I10" i="7"/>
  <c r="K10" i="7"/>
  <c r="L10" i="7"/>
  <c r="N10" i="7"/>
  <c r="N62" i="7" s="1"/>
  <c r="O10" i="7"/>
  <c r="O62" i="7" s="1"/>
  <c r="P10" i="7"/>
  <c r="Q10" i="7"/>
  <c r="R10" i="7"/>
  <c r="S10" i="7"/>
  <c r="T10" i="7"/>
  <c r="U10" i="7"/>
  <c r="V10" i="7"/>
  <c r="W10" i="7"/>
  <c r="P62" i="7" s="1"/>
  <c r="X10" i="7"/>
  <c r="Q62" i="7" s="1"/>
  <c r="Y10" i="7"/>
  <c r="R62" i="7" s="1"/>
  <c r="C11" i="7"/>
  <c r="D11" i="7"/>
  <c r="E11" i="7"/>
  <c r="F11" i="7"/>
  <c r="G11" i="7"/>
  <c r="H11" i="7"/>
  <c r="I11" i="7"/>
  <c r="K11" i="7"/>
  <c r="L11" i="7"/>
  <c r="N11" i="7"/>
  <c r="N63" i="7" s="1"/>
  <c r="O11" i="7"/>
  <c r="O63" i="7" s="1"/>
  <c r="P11" i="7"/>
  <c r="Q11" i="7"/>
  <c r="R11" i="7"/>
  <c r="S11" i="7"/>
  <c r="T11" i="7"/>
  <c r="U11" i="7"/>
  <c r="V11" i="7"/>
  <c r="W11" i="7"/>
  <c r="P63" i="7" s="1"/>
  <c r="X11" i="7"/>
  <c r="Q63" i="7" s="1"/>
  <c r="Y11" i="7"/>
  <c r="R63" i="7" s="1"/>
  <c r="C12" i="7"/>
  <c r="D12" i="7"/>
  <c r="E12" i="7"/>
  <c r="F12" i="7"/>
  <c r="G12" i="7"/>
  <c r="H12" i="7"/>
  <c r="I12" i="7"/>
  <c r="K12" i="7"/>
  <c r="L12" i="7"/>
  <c r="N12" i="7"/>
  <c r="N64" i="7" s="1"/>
  <c r="O12" i="7"/>
  <c r="O64" i="7" s="1"/>
  <c r="P12" i="7"/>
  <c r="Q12" i="7"/>
  <c r="R12" i="7"/>
  <c r="S12" i="7"/>
  <c r="T12" i="7"/>
  <c r="U12" i="7"/>
  <c r="V12" i="7"/>
  <c r="W12" i="7"/>
  <c r="P64" i="7" s="1"/>
  <c r="X12" i="7"/>
  <c r="Q64" i="7" s="1"/>
  <c r="Y12" i="7"/>
  <c r="R64" i="7" s="1"/>
  <c r="C13" i="7"/>
  <c r="D13" i="7"/>
  <c r="E13" i="7"/>
  <c r="F13" i="7"/>
  <c r="G13" i="7"/>
  <c r="H13" i="7"/>
  <c r="I13" i="7"/>
  <c r="K13" i="7"/>
  <c r="L13" i="7"/>
  <c r="N13" i="7"/>
  <c r="N65" i="7" s="1"/>
  <c r="O13" i="7"/>
  <c r="O65" i="7" s="1"/>
  <c r="P13" i="7"/>
  <c r="Q13" i="7"/>
  <c r="R13" i="7"/>
  <c r="S13" i="7"/>
  <c r="T13" i="7"/>
  <c r="U13" i="7"/>
  <c r="V13" i="7"/>
  <c r="W13" i="7"/>
  <c r="P65" i="7" s="1"/>
  <c r="X13" i="7"/>
  <c r="Q65" i="7" s="1"/>
  <c r="Y13" i="7"/>
  <c r="R65" i="7" s="1"/>
  <c r="C14" i="7"/>
  <c r="D14" i="7"/>
  <c r="E14" i="7"/>
  <c r="F14" i="7"/>
  <c r="G14" i="7"/>
  <c r="H14" i="7"/>
  <c r="I14" i="7"/>
  <c r="K14" i="7"/>
  <c r="L14" i="7"/>
  <c r="N14" i="7"/>
  <c r="N66" i="7" s="1"/>
  <c r="O14" i="7"/>
  <c r="O66" i="7" s="1"/>
  <c r="P14" i="7"/>
  <c r="Q14" i="7"/>
  <c r="R14" i="7"/>
  <c r="S14" i="7"/>
  <c r="T14" i="7"/>
  <c r="U14" i="7"/>
  <c r="V14" i="7"/>
  <c r="W14" i="7"/>
  <c r="P66" i="7" s="1"/>
  <c r="X14" i="7"/>
  <c r="Q66" i="7" s="1"/>
  <c r="Y14" i="7"/>
  <c r="R66" i="7" s="1"/>
  <c r="C15" i="7"/>
  <c r="D15" i="7"/>
  <c r="E15" i="7"/>
  <c r="F15" i="7"/>
  <c r="G15" i="7"/>
  <c r="H15" i="7"/>
  <c r="I15" i="7"/>
  <c r="K15" i="7"/>
  <c r="L15" i="7"/>
  <c r="N15" i="7"/>
  <c r="N67" i="7" s="1"/>
  <c r="O15" i="7"/>
  <c r="O67" i="7" s="1"/>
  <c r="P15" i="7"/>
  <c r="Q15" i="7"/>
  <c r="R15" i="7"/>
  <c r="S15" i="7"/>
  <c r="T15" i="7"/>
  <c r="U15" i="7"/>
  <c r="V15" i="7"/>
  <c r="W15" i="7"/>
  <c r="P67" i="7" s="1"/>
  <c r="X15" i="7"/>
  <c r="Q67" i="7" s="1"/>
  <c r="Y15" i="7"/>
  <c r="R67" i="7" s="1"/>
  <c r="D9" i="7"/>
  <c r="E9" i="7"/>
  <c r="F9" i="7"/>
  <c r="G9" i="7"/>
  <c r="H9" i="7"/>
  <c r="I9" i="7"/>
  <c r="K9" i="7"/>
  <c r="N9" i="7"/>
  <c r="N61" i="7" s="1"/>
  <c r="O9" i="7"/>
  <c r="O61" i="7" s="1"/>
  <c r="P9" i="7"/>
  <c r="Q9" i="7"/>
  <c r="R9" i="7"/>
  <c r="S9" i="7"/>
  <c r="T9" i="7"/>
  <c r="U9" i="7"/>
  <c r="V9" i="7"/>
  <c r="W9" i="7"/>
  <c r="P61" i="7" s="1"/>
  <c r="X9" i="7"/>
  <c r="Q61" i="7" s="1"/>
  <c r="Y9" i="7"/>
  <c r="R61" i="7" s="1"/>
  <c r="C18" i="7"/>
  <c r="D18" i="7"/>
  <c r="E18" i="7"/>
  <c r="F18" i="7"/>
  <c r="G18" i="7"/>
  <c r="H18" i="7"/>
  <c r="I18" i="7"/>
  <c r="K18" i="7"/>
  <c r="L18" i="7"/>
  <c r="N18" i="7"/>
  <c r="N69" i="7" s="1"/>
  <c r="O18" i="7"/>
  <c r="O69" i="7" s="1"/>
  <c r="P18" i="7"/>
  <c r="Q18" i="7"/>
  <c r="R18" i="7"/>
  <c r="S18" i="7"/>
  <c r="T18" i="7"/>
  <c r="U18" i="7"/>
  <c r="V18" i="7"/>
  <c r="W18" i="7"/>
  <c r="P69" i="7" s="1"/>
  <c r="X18" i="7"/>
  <c r="Q69" i="7" s="1"/>
  <c r="Y18" i="7"/>
  <c r="R69" i="7" s="1"/>
  <c r="C19" i="7"/>
  <c r="D19" i="7"/>
  <c r="E19" i="7"/>
  <c r="F19" i="7"/>
  <c r="G19" i="7"/>
  <c r="H19" i="7"/>
  <c r="I19" i="7"/>
  <c r="K19" i="7"/>
  <c r="L19" i="7"/>
  <c r="N19" i="7"/>
  <c r="N70" i="7" s="1"/>
  <c r="O19" i="7"/>
  <c r="O70" i="7" s="1"/>
  <c r="P19" i="7"/>
  <c r="Q19" i="7"/>
  <c r="R19" i="7"/>
  <c r="S19" i="7"/>
  <c r="T19" i="7"/>
  <c r="U19" i="7"/>
  <c r="V19" i="7"/>
  <c r="W19" i="7"/>
  <c r="P70" i="7" s="1"/>
  <c r="X19" i="7"/>
  <c r="Q70" i="7" s="1"/>
  <c r="Y19" i="7"/>
  <c r="R70" i="7" s="1"/>
  <c r="C20" i="7"/>
  <c r="D20" i="7"/>
  <c r="E20" i="7"/>
  <c r="F20" i="7"/>
  <c r="G20" i="7"/>
  <c r="H20" i="7"/>
  <c r="I20" i="7"/>
  <c r="K20" i="7"/>
  <c r="L20" i="7"/>
  <c r="N20" i="7"/>
  <c r="N71" i="7" s="1"/>
  <c r="O20" i="7"/>
  <c r="O71" i="7" s="1"/>
  <c r="P20" i="7"/>
  <c r="Q20" i="7"/>
  <c r="R20" i="7"/>
  <c r="S20" i="7"/>
  <c r="T20" i="7"/>
  <c r="U20" i="7"/>
  <c r="V20" i="7"/>
  <c r="W20" i="7"/>
  <c r="P71" i="7" s="1"/>
  <c r="X20" i="7"/>
  <c r="Q71" i="7" s="1"/>
  <c r="Y20" i="7"/>
  <c r="R71" i="7" s="1"/>
  <c r="C21" i="7"/>
  <c r="D21" i="7"/>
  <c r="E21" i="7"/>
  <c r="F21" i="7"/>
  <c r="G21" i="7"/>
  <c r="H21" i="7"/>
  <c r="I21" i="7"/>
  <c r="K21" i="7"/>
  <c r="L21" i="7"/>
  <c r="N21" i="7"/>
  <c r="N72" i="7" s="1"/>
  <c r="O21" i="7"/>
  <c r="O72" i="7" s="1"/>
  <c r="P21" i="7"/>
  <c r="Q21" i="7"/>
  <c r="R21" i="7"/>
  <c r="S21" i="7"/>
  <c r="T21" i="7"/>
  <c r="U21" i="7"/>
  <c r="V21" i="7"/>
  <c r="W21" i="7"/>
  <c r="P72" i="7" s="1"/>
  <c r="X21" i="7"/>
  <c r="Q72" i="7" s="1"/>
  <c r="Y21" i="7"/>
  <c r="R72" i="7" s="1"/>
  <c r="C22" i="7"/>
  <c r="D22" i="7"/>
  <c r="E22" i="7"/>
  <c r="F22" i="7"/>
  <c r="G22" i="7"/>
  <c r="H22" i="7"/>
  <c r="I22" i="7"/>
  <c r="K22" i="7"/>
  <c r="L22" i="7"/>
  <c r="N22" i="7"/>
  <c r="N73" i="7" s="1"/>
  <c r="O22" i="7"/>
  <c r="O73" i="7" s="1"/>
  <c r="P22" i="7"/>
  <c r="Q22" i="7"/>
  <c r="R22" i="7"/>
  <c r="S22" i="7"/>
  <c r="T22" i="7"/>
  <c r="U22" i="7"/>
  <c r="V22" i="7"/>
  <c r="W22" i="7"/>
  <c r="P73" i="7" s="1"/>
  <c r="X22" i="7"/>
  <c r="Q73" i="7" s="1"/>
  <c r="Y22" i="7"/>
  <c r="R73" i="7" s="1"/>
  <c r="C23" i="7"/>
  <c r="D23" i="7"/>
  <c r="E23" i="7"/>
  <c r="F23" i="7"/>
  <c r="G23" i="7"/>
  <c r="H23" i="7"/>
  <c r="I23" i="7"/>
  <c r="K23" i="7"/>
  <c r="L23" i="7"/>
  <c r="N23" i="7"/>
  <c r="N74" i="7" s="1"/>
  <c r="O23" i="7"/>
  <c r="O74" i="7" s="1"/>
  <c r="P23" i="7"/>
  <c r="Q23" i="7"/>
  <c r="R23" i="7"/>
  <c r="S23" i="7"/>
  <c r="T23" i="7"/>
  <c r="U23" i="7"/>
  <c r="V23" i="7"/>
  <c r="W23" i="7"/>
  <c r="P74" i="7" s="1"/>
  <c r="X23" i="7"/>
  <c r="Q74" i="7" s="1"/>
  <c r="Y23" i="7"/>
  <c r="R74" i="7" s="1"/>
  <c r="D17" i="7"/>
  <c r="E17" i="7"/>
  <c r="F17" i="7"/>
  <c r="G17" i="7"/>
  <c r="H17" i="7"/>
  <c r="I17" i="7"/>
  <c r="K17" i="7"/>
  <c r="L17" i="7"/>
  <c r="N17" i="7"/>
  <c r="N68" i="7" s="1"/>
  <c r="O17" i="7"/>
  <c r="O68" i="7" s="1"/>
  <c r="P17" i="7"/>
  <c r="Q17" i="7"/>
  <c r="R17" i="7"/>
  <c r="S17" i="7"/>
  <c r="T17" i="7"/>
  <c r="U17" i="7"/>
  <c r="V17" i="7"/>
  <c r="W17" i="7"/>
  <c r="P68" i="7" s="1"/>
  <c r="X17" i="7"/>
  <c r="Q68" i="7" s="1"/>
  <c r="Y17" i="7"/>
  <c r="R68" i="7" s="1"/>
  <c r="C3" i="7"/>
  <c r="D3" i="7"/>
  <c r="E3" i="7"/>
  <c r="F3" i="7"/>
  <c r="G3" i="7"/>
  <c r="H3" i="7"/>
  <c r="I3" i="7"/>
  <c r="K3" i="7"/>
  <c r="L3" i="7"/>
  <c r="N3" i="7"/>
  <c r="N56" i="7" s="1"/>
  <c r="O3" i="7"/>
  <c r="O56" i="7" s="1"/>
  <c r="P3" i="7"/>
  <c r="Q3" i="7"/>
  <c r="R3" i="7"/>
  <c r="S3" i="7"/>
  <c r="T3" i="7"/>
  <c r="U3" i="7"/>
  <c r="V3" i="7"/>
  <c r="W3" i="7"/>
  <c r="P56" i="7" s="1"/>
  <c r="X3" i="7"/>
  <c r="Q56" i="7" s="1"/>
  <c r="Y3" i="7"/>
  <c r="R56" i="7" s="1"/>
  <c r="C4" i="7"/>
  <c r="D4" i="7"/>
  <c r="E4" i="7"/>
  <c r="F4" i="7"/>
  <c r="G4" i="7"/>
  <c r="H4" i="7"/>
  <c r="I4" i="7"/>
  <c r="K4" i="7"/>
  <c r="L4" i="7"/>
  <c r="N4" i="7"/>
  <c r="N57" i="7" s="1"/>
  <c r="O4" i="7"/>
  <c r="O57" i="7" s="1"/>
  <c r="P4" i="7"/>
  <c r="Q4" i="7"/>
  <c r="R4" i="7"/>
  <c r="S4" i="7"/>
  <c r="T4" i="7"/>
  <c r="U4" i="7"/>
  <c r="V4" i="7"/>
  <c r="W4" i="7"/>
  <c r="P57" i="7" s="1"/>
  <c r="X4" i="7"/>
  <c r="Q57" i="7" s="1"/>
  <c r="Y4" i="7"/>
  <c r="R57" i="7" s="1"/>
  <c r="C5" i="7"/>
  <c r="D5" i="7"/>
  <c r="E5" i="7"/>
  <c r="F5" i="7"/>
  <c r="G5" i="7"/>
  <c r="H5" i="7"/>
  <c r="I5" i="7"/>
  <c r="K5" i="7"/>
  <c r="L5" i="7"/>
  <c r="N5" i="7"/>
  <c r="N58" i="7" s="1"/>
  <c r="O5" i="7"/>
  <c r="O58" i="7" s="1"/>
  <c r="P5" i="7"/>
  <c r="Q5" i="7"/>
  <c r="R5" i="7"/>
  <c r="S5" i="7"/>
  <c r="T5" i="7"/>
  <c r="U5" i="7"/>
  <c r="V5" i="7"/>
  <c r="W5" i="7"/>
  <c r="P58" i="7" s="1"/>
  <c r="X5" i="7"/>
  <c r="Q58" i="7" s="1"/>
  <c r="Y5" i="7"/>
  <c r="R58" i="7" s="1"/>
  <c r="C6" i="7"/>
  <c r="D6" i="7"/>
  <c r="E6" i="7"/>
  <c r="F6" i="7"/>
  <c r="G6" i="7"/>
  <c r="H6" i="7"/>
  <c r="I6" i="7"/>
  <c r="K6" i="7"/>
  <c r="L6" i="7"/>
  <c r="N6" i="7"/>
  <c r="N59" i="7" s="1"/>
  <c r="O6" i="7"/>
  <c r="O59" i="7" s="1"/>
  <c r="P6" i="7"/>
  <c r="Q6" i="7"/>
  <c r="R6" i="7"/>
  <c r="S6" i="7"/>
  <c r="T6" i="7"/>
  <c r="U6" i="7"/>
  <c r="V6" i="7"/>
  <c r="W6" i="7"/>
  <c r="P59" i="7" s="1"/>
  <c r="X6" i="7"/>
  <c r="Q59" i="7" s="1"/>
  <c r="Y6" i="7"/>
  <c r="R59" i="7" s="1"/>
  <c r="C7" i="7"/>
  <c r="D7" i="7"/>
  <c r="E7" i="7"/>
  <c r="F7" i="7"/>
  <c r="G7" i="7"/>
  <c r="H7" i="7"/>
  <c r="I7" i="7"/>
  <c r="K7" i="7"/>
  <c r="M7" i="7" s="1"/>
  <c r="N7" i="7"/>
  <c r="N60" i="7" s="1"/>
  <c r="O7" i="7"/>
  <c r="O60" i="7" s="1"/>
  <c r="P7" i="7"/>
  <c r="Q7" i="7"/>
  <c r="R7" i="7"/>
  <c r="S7" i="7"/>
  <c r="T7" i="7"/>
  <c r="U7" i="7"/>
  <c r="V7" i="7"/>
  <c r="W7" i="7"/>
  <c r="P60" i="7" s="1"/>
  <c r="X7" i="7"/>
  <c r="Q60" i="7" s="1"/>
  <c r="Y7" i="7"/>
  <c r="R60" i="7" s="1"/>
  <c r="J2" i="11" l="1"/>
  <c r="H2" i="11"/>
  <c r="G2" i="11"/>
  <c r="J3" i="11"/>
  <c r="H3" i="11"/>
  <c r="G3" i="11"/>
  <c r="I4" i="11"/>
  <c r="F4" i="11"/>
  <c r="J5" i="11"/>
  <c r="H5" i="11"/>
  <c r="G5" i="11"/>
  <c r="I6" i="11"/>
  <c r="F6" i="11"/>
  <c r="R75" i="7"/>
  <c r="Y32" i="7"/>
  <c r="AH50" i="7" s="1"/>
  <c r="I2" i="11"/>
  <c r="I3" i="11"/>
  <c r="J4" i="11"/>
  <c r="H4" i="11"/>
  <c r="I5" i="11"/>
  <c r="J6" i="11"/>
  <c r="H6" i="11"/>
  <c r="F2" i="11"/>
  <c r="F3" i="11"/>
  <c r="G4" i="11"/>
  <c r="F5" i="11"/>
  <c r="G6" i="11"/>
  <c r="J8" i="11"/>
  <c r="H8" i="11"/>
  <c r="G8" i="11"/>
  <c r="J7" i="11"/>
  <c r="H7" i="11"/>
  <c r="G7" i="11"/>
  <c r="I8" i="11"/>
  <c r="F8" i="11"/>
  <c r="I7" i="11"/>
  <c r="F7" i="11"/>
  <c r="M5" i="7"/>
  <c r="M3" i="7"/>
  <c r="H16" i="7"/>
  <c r="O48" i="7" s="1"/>
  <c r="F16" i="7"/>
  <c r="M48" i="7" s="1"/>
  <c r="D16" i="7"/>
  <c r="K48" i="7" s="1"/>
  <c r="M15" i="7"/>
  <c r="M13" i="7"/>
  <c r="M11" i="7"/>
  <c r="W32" i="7"/>
  <c r="AF50" i="7" s="1"/>
  <c r="U32" i="7"/>
  <c r="S32" i="7"/>
  <c r="Q32" i="7"/>
  <c r="O32" i="7"/>
  <c r="AD50" i="7" s="1"/>
  <c r="L32" i="7"/>
  <c r="S50" i="7" s="1"/>
  <c r="I32" i="7"/>
  <c r="P50" i="7" s="1"/>
  <c r="G32" i="7"/>
  <c r="N50" i="7" s="1"/>
  <c r="E32" i="7"/>
  <c r="L50" i="7" s="1"/>
  <c r="M30" i="7"/>
  <c r="M28" i="7"/>
  <c r="M26" i="7"/>
  <c r="AB34" i="9" a="1"/>
  <c r="AB4" i="9" a="1"/>
  <c r="M6" i="7"/>
  <c r="M4" i="7"/>
  <c r="X24" i="7"/>
  <c r="AG49" i="7" s="1"/>
  <c r="V24" i="7"/>
  <c r="AA49" i="7" s="1"/>
  <c r="T24" i="7"/>
  <c r="R24" i="7"/>
  <c r="W49" i="7" s="1"/>
  <c r="P24" i="7"/>
  <c r="U49" i="7" s="1"/>
  <c r="N24" i="7"/>
  <c r="AC49" i="7" s="1"/>
  <c r="H24" i="7"/>
  <c r="O49" i="7" s="1"/>
  <c r="F24" i="7"/>
  <c r="M49" i="7" s="1"/>
  <c r="D24" i="7"/>
  <c r="K49" i="7" s="1"/>
  <c r="M23" i="7"/>
  <c r="M21" i="7"/>
  <c r="M19" i="7"/>
  <c r="X16" i="7"/>
  <c r="AG48" i="7" s="1"/>
  <c r="V16" i="7"/>
  <c r="AA48" i="7" s="1"/>
  <c r="T16" i="7"/>
  <c r="R16" i="7"/>
  <c r="W48" i="7" s="1"/>
  <c r="P16" i="7"/>
  <c r="U48" i="7" s="1"/>
  <c r="N16" i="7"/>
  <c r="AC48" i="7" s="1"/>
  <c r="AB19" i="9" a="1"/>
  <c r="AB29" i="9" a="1"/>
  <c r="AB14" i="9" a="1"/>
  <c r="J7" i="7"/>
  <c r="J6" i="7"/>
  <c r="J5" i="7"/>
  <c r="J58" i="7" s="1"/>
  <c r="J4" i="7"/>
  <c r="J57" i="7" s="1"/>
  <c r="N8" i="7"/>
  <c r="AC47" i="7" s="1"/>
  <c r="I8" i="7"/>
  <c r="P47" i="7" s="1"/>
  <c r="G8" i="7"/>
  <c r="N47" i="7" s="1"/>
  <c r="E8" i="7"/>
  <c r="L47" i="7" s="1"/>
  <c r="C8" i="7"/>
  <c r="J3" i="7"/>
  <c r="M17" i="7"/>
  <c r="K24" i="7"/>
  <c r="R49" i="7" s="1"/>
  <c r="J22" i="7"/>
  <c r="J20" i="7"/>
  <c r="J18" i="7"/>
  <c r="J14" i="7"/>
  <c r="J12" i="7"/>
  <c r="L16" i="7"/>
  <c r="S48" i="7" s="1"/>
  <c r="J10" i="7"/>
  <c r="J31" i="7"/>
  <c r="J29" i="7"/>
  <c r="J27" i="7"/>
  <c r="H8" i="7"/>
  <c r="O47" i="7" s="1"/>
  <c r="F8" i="7"/>
  <c r="M47" i="7" s="1"/>
  <c r="D8" i="7"/>
  <c r="K47" i="7" s="1"/>
  <c r="Y24" i="7"/>
  <c r="AH49" i="7" s="1"/>
  <c r="W24" i="7"/>
  <c r="AF49" i="7" s="1"/>
  <c r="U24" i="7"/>
  <c r="Z49" i="7" s="1"/>
  <c r="S24" i="7"/>
  <c r="X49" i="7" s="1"/>
  <c r="Q24" i="7"/>
  <c r="O24" i="7"/>
  <c r="AD49" i="7" s="1"/>
  <c r="L24" i="7"/>
  <c r="S49" i="7" s="1"/>
  <c r="I24" i="7"/>
  <c r="P49" i="7" s="1"/>
  <c r="G24" i="7"/>
  <c r="N49" i="7" s="1"/>
  <c r="E24" i="7"/>
  <c r="L49" i="7" s="1"/>
  <c r="J23" i="7"/>
  <c r="M22" i="7"/>
  <c r="J21" i="7"/>
  <c r="Z21" i="7" s="1"/>
  <c r="M20" i="7"/>
  <c r="J19" i="7"/>
  <c r="M18" i="7"/>
  <c r="Y16" i="7"/>
  <c r="AH48" i="7" s="1"/>
  <c r="W16" i="7"/>
  <c r="AF48" i="7" s="1"/>
  <c r="U16" i="7"/>
  <c r="Z48" i="7" s="1"/>
  <c r="S16" i="7"/>
  <c r="X48" i="7" s="1"/>
  <c r="Q16" i="7"/>
  <c r="V48" i="7" s="1"/>
  <c r="O16" i="7"/>
  <c r="AD48" i="7" s="1"/>
  <c r="M9" i="7"/>
  <c r="K16" i="7"/>
  <c r="R48" i="7" s="1"/>
  <c r="I16" i="7"/>
  <c r="P48" i="7" s="1"/>
  <c r="G16" i="7"/>
  <c r="N48" i="7" s="1"/>
  <c r="E16" i="7"/>
  <c r="L48" i="7" s="1"/>
  <c r="J15" i="7"/>
  <c r="M14" i="7"/>
  <c r="J13" i="7"/>
  <c r="Z13" i="7" s="1"/>
  <c r="M12" i="7"/>
  <c r="J11" i="7"/>
  <c r="M10" i="7"/>
  <c r="J50" i="7"/>
  <c r="J25" i="7"/>
  <c r="X32" i="7"/>
  <c r="AG50" i="7" s="1"/>
  <c r="V32" i="7"/>
  <c r="T32" i="7"/>
  <c r="R32" i="7"/>
  <c r="P32" i="7"/>
  <c r="N32" i="7"/>
  <c r="AC50" i="7" s="1"/>
  <c r="AE50" i="7" s="1"/>
  <c r="M25" i="7"/>
  <c r="K32" i="7"/>
  <c r="R50" i="7" s="1"/>
  <c r="H32" i="7"/>
  <c r="O50" i="7" s="1"/>
  <c r="F32" i="7"/>
  <c r="M50" i="7" s="1"/>
  <c r="D32" i="7"/>
  <c r="K50" i="7" s="1"/>
  <c r="M31" i="7"/>
  <c r="J30" i="7"/>
  <c r="Z30" i="7" s="1"/>
  <c r="M29" i="7"/>
  <c r="J28" i="7"/>
  <c r="M27" i="7"/>
  <c r="J26" i="7"/>
  <c r="Z26" i="7" s="1"/>
  <c r="V49" i="7"/>
  <c r="Z50" i="7"/>
  <c r="X50" i="7"/>
  <c r="V50" i="7"/>
  <c r="X42" i="7"/>
  <c r="X41" i="7"/>
  <c r="X40" i="7"/>
  <c r="V40" i="7"/>
  <c r="V42" i="7"/>
  <c r="V41" i="7"/>
  <c r="T42" i="7"/>
  <c r="T41" i="7"/>
  <c r="T40" i="7"/>
  <c r="R40" i="7"/>
  <c r="R42" i="7"/>
  <c r="R41" i="7"/>
  <c r="P42" i="7"/>
  <c r="P41" i="7"/>
  <c r="P40" i="7"/>
  <c r="N40" i="7"/>
  <c r="N42" i="7"/>
  <c r="N41" i="7"/>
  <c r="L42" i="7"/>
  <c r="L41" i="7"/>
  <c r="L40" i="7"/>
  <c r="H42" i="7"/>
  <c r="H41" i="7"/>
  <c r="H40" i="7"/>
  <c r="F40" i="7"/>
  <c r="F42" i="7"/>
  <c r="F41" i="7"/>
  <c r="D42" i="7"/>
  <c r="D41" i="7"/>
  <c r="D40" i="7"/>
  <c r="Y41" i="7"/>
  <c r="Y40" i="7"/>
  <c r="Y42" i="7"/>
  <c r="W42" i="7"/>
  <c r="W41" i="7"/>
  <c r="W40" i="7"/>
  <c r="U41" i="7"/>
  <c r="U40" i="7"/>
  <c r="U42" i="7"/>
  <c r="S42" i="7"/>
  <c r="S41" i="7"/>
  <c r="S40" i="7"/>
  <c r="Q41" i="7"/>
  <c r="Q40" i="7"/>
  <c r="Q42" i="7"/>
  <c r="O42" i="7"/>
  <c r="O41" i="7"/>
  <c r="O40" i="7"/>
  <c r="K42" i="7"/>
  <c r="K41" i="7"/>
  <c r="K40" i="7"/>
  <c r="I42" i="7"/>
  <c r="I41" i="7"/>
  <c r="I40" i="7"/>
  <c r="G41" i="7"/>
  <c r="G40" i="7"/>
  <c r="G42" i="7"/>
  <c r="E42" i="7"/>
  <c r="E41" i="7"/>
  <c r="E40" i="7"/>
  <c r="AA50" i="7"/>
  <c r="Y50" i="7"/>
  <c r="W50" i="7"/>
  <c r="U50" i="7"/>
  <c r="Y49" i="7"/>
  <c r="Y48" i="7"/>
  <c r="Y8" i="7"/>
  <c r="Y39" i="7" s="1"/>
  <c r="W8" i="7"/>
  <c r="U8" i="7"/>
  <c r="S8" i="7"/>
  <c r="Q8" i="7"/>
  <c r="O8" i="7"/>
  <c r="K8" i="7"/>
  <c r="X8" i="7"/>
  <c r="V8" i="7"/>
  <c r="T8" i="7"/>
  <c r="R8" i="7"/>
  <c r="P8" i="7"/>
  <c r="L8" i="7"/>
  <c r="C17" i="7"/>
  <c r="C9" i="7"/>
  <c r="Z28" i="7" l="1"/>
  <c r="Z15" i="7"/>
  <c r="M8" i="7"/>
  <c r="T47" i="7" s="1"/>
  <c r="AD47" i="7"/>
  <c r="AD52" i="7" s="1"/>
  <c r="O39" i="7"/>
  <c r="R39" i="7"/>
  <c r="V39" i="7"/>
  <c r="Q39" i="7"/>
  <c r="U39" i="7"/>
  <c r="M16" i="7"/>
  <c r="T48" i="7" s="1"/>
  <c r="Z23" i="7"/>
  <c r="L39" i="7"/>
  <c r="S47" i="7"/>
  <c r="S52" i="7" s="1"/>
  <c r="K39" i="7"/>
  <c r="R47" i="7"/>
  <c r="R52" i="7" s="1"/>
  <c r="M52" i="7"/>
  <c r="J47" i="7"/>
  <c r="N52" i="7"/>
  <c r="AC52" i="7"/>
  <c r="AB29" i="9"/>
  <c r="AB30" i="9"/>
  <c r="AB5" i="9"/>
  <c r="AB10" i="9"/>
  <c r="AB6" i="9"/>
  <c r="AB9" i="9"/>
  <c r="AB8" i="9"/>
  <c r="AB4" i="9"/>
  <c r="AB7" i="9"/>
  <c r="M32" i="7"/>
  <c r="T50" i="7" s="1"/>
  <c r="K52" i="7"/>
  <c r="O52" i="7"/>
  <c r="Z29" i="7"/>
  <c r="Z10" i="7"/>
  <c r="L52" i="7"/>
  <c r="P52" i="7"/>
  <c r="AB15" i="9"/>
  <c r="AB14" i="9"/>
  <c r="AB20" i="9"/>
  <c r="AB25" i="9"/>
  <c r="AB21" i="9"/>
  <c r="AB24" i="9"/>
  <c r="AB23" i="9"/>
  <c r="AB19" i="9"/>
  <c r="AB22" i="9"/>
  <c r="AB35" i="9"/>
  <c r="AB36" i="9"/>
  <c r="AB34" i="9"/>
  <c r="J9" i="7"/>
  <c r="C16" i="7"/>
  <c r="J48" i="7" s="1"/>
  <c r="Z11" i="7"/>
  <c r="D39" i="7"/>
  <c r="H39" i="7"/>
  <c r="Z20" i="7"/>
  <c r="J8" i="7"/>
  <c r="Q47" i="7" s="1"/>
  <c r="J56" i="7"/>
  <c r="E39" i="7"/>
  <c r="I39" i="7"/>
  <c r="Z6" i="7"/>
  <c r="J59" i="7"/>
  <c r="C24" i="7"/>
  <c r="J49" i="7" s="1"/>
  <c r="J17" i="7"/>
  <c r="Z17" i="7" s="1"/>
  <c r="P39" i="7"/>
  <c r="T39" i="7"/>
  <c r="X39" i="7"/>
  <c r="S39" i="7"/>
  <c r="W39" i="7"/>
  <c r="Z3" i="7"/>
  <c r="Z25" i="7"/>
  <c r="Z19" i="7"/>
  <c r="F39" i="7"/>
  <c r="J32" i="7"/>
  <c r="Q50" i="7" s="1"/>
  <c r="Z27" i="7"/>
  <c r="Z31" i="7"/>
  <c r="Z12" i="7"/>
  <c r="Z14" i="7"/>
  <c r="Z18" i="7"/>
  <c r="Z22" i="7"/>
  <c r="M24" i="7"/>
  <c r="T49" i="7" s="1"/>
  <c r="G39" i="7"/>
  <c r="N39" i="7"/>
  <c r="Z4" i="7"/>
  <c r="Z5" i="7"/>
  <c r="Z7" i="7"/>
  <c r="J60" i="7"/>
  <c r="U47" i="7"/>
  <c r="U52" i="7" s="1"/>
  <c r="Y47" i="7"/>
  <c r="Y52" i="7" s="1"/>
  <c r="AG47" i="7"/>
  <c r="AG52" i="7" s="1"/>
  <c r="X47" i="7"/>
  <c r="X52" i="7" s="1"/>
  <c r="AF47" i="7"/>
  <c r="AF52" i="7" s="1"/>
  <c r="M40" i="7"/>
  <c r="W47" i="7"/>
  <c r="W52" i="7" s="1"/>
  <c r="AA47" i="7"/>
  <c r="AA52" i="7" s="1"/>
  <c r="V47" i="7"/>
  <c r="V52" i="7" s="1"/>
  <c r="Z47" i="7"/>
  <c r="Z52" i="7" s="1"/>
  <c r="AH47" i="7"/>
  <c r="AH52" i="7" s="1"/>
  <c r="C41" i="7"/>
  <c r="M42" i="7"/>
  <c r="M41" i="7"/>
  <c r="C40" i="7"/>
  <c r="C42" i="7"/>
  <c r="AE49" i="7"/>
  <c r="J81" i="7"/>
  <c r="J79" i="7"/>
  <c r="J77" i="7"/>
  <c r="J80" i="7"/>
  <c r="J78" i="7"/>
  <c r="J76" i="7"/>
  <c r="J73" i="7"/>
  <c r="J71" i="7"/>
  <c r="J69" i="7"/>
  <c r="J74" i="7"/>
  <c r="J72" i="7"/>
  <c r="J70" i="7"/>
  <c r="J67" i="7"/>
  <c r="J65" i="7"/>
  <c r="B4" i="11" s="1"/>
  <c r="J63" i="7"/>
  <c r="J66" i="7"/>
  <c r="J64" i="7"/>
  <c r="J62" i="7"/>
  <c r="I50" i="7"/>
  <c r="I49" i="7"/>
  <c r="B3" i="7"/>
  <c r="B4" i="7"/>
  <c r="B5" i="7"/>
  <c r="B6" i="7"/>
  <c r="B7" i="7"/>
  <c r="B9" i="7"/>
  <c r="B10" i="7"/>
  <c r="B11" i="7"/>
  <c r="B12" i="7"/>
  <c r="B13" i="7"/>
  <c r="B14" i="7"/>
  <c r="B15" i="7"/>
  <c r="B17" i="7"/>
  <c r="B18" i="7"/>
  <c r="B19" i="7"/>
  <c r="B20" i="7"/>
  <c r="B21" i="7"/>
  <c r="B22" i="7"/>
  <c r="B23" i="7"/>
  <c r="B25" i="7"/>
  <c r="B26" i="7"/>
  <c r="B27" i="7"/>
  <c r="B28" i="7"/>
  <c r="B29" i="7"/>
  <c r="B30" i="7"/>
  <c r="B31" i="7"/>
  <c r="Z32" i="7" l="1"/>
  <c r="B5" i="11"/>
  <c r="B3" i="11"/>
  <c r="B6" i="11"/>
  <c r="B7" i="11"/>
  <c r="B2" i="11"/>
  <c r="T52" i="7"/>
  <c r="C39" i="7"/>
  <c r="M39" i="7"/>
  <c r="J52" i="7"/>
  <c r="Z24" i="7"/>
  <c r="Z9" i="7"/>
  <c r="Z16" i="7" s="1"/>
  <c r="J61" i="7"/>
  <c r="J68" i="7"/>
  <c r="J24" i="7"/>
  <c r="Q49" i="7" s="1"/>
  <c r="Z8" i="7"/>
  <c r="J16" i="7"/>
  <c r="J75" i="7"/>
  <c r="AE47" i="7"/>
  <c r="J42" i="7"/>
  <c r="J40" i="7"/>
  <c r="J41" i="7"/>
  <c r="AE48" i="7"/>
  <c r="A30" i="8"/>
  <c r="B30" i="8"/>
  <c r="C30" i="8"/>
  <c r="D30" i="8"/>
  <c r="E30" i="8"/>
  <c r="F30" i="8"/>
  <c r="B8" i="11" l="1"/>
  <c r="Z39" i="7"/>
  <c r="J39" i="7"/>
  <c r="Q48" i="7"/>
  <c r="Q52" i="7" s="1"/>
  <c r="AE52" i="7"/>
  <c r="L29" i="9" a="1"/>
  <c r="L30" i="9" s="1"/>
  <c r="M34" i="9" a="1"/>
  <c r="M35" i="9" s="1"/>
  <c r="G30" i="8"/>
  <c r="L29" i="9" l="1"/>
  <c r="M34" i="9"/>
  <c r="M36" i="9"/>
  <c r="B13" i="9" l="1"/>
  <c r="B18" i="9" s="1"/>
  <c r="B28" i="9" s="1"/>
  <c r="B33" i="9" s="1"/>
  <c r="C13" i="9"/>
  <c r="C18" i="9" s="1"/>
  <c r="C28" i="9" s="1"/>
  <c r="C33" i="9" s="1"/>
  <c r="D13" i="9"/>
  <c r="D18" i="9" s="1"/>
  <c r="D28" i="9" s="1"/>
  <c r="D33" i="9" s="1"/>
  <c r="E13" i="9"/>
  <c r="E18" i="9" s="1"/>
  <c r="E28" i="9" s="1"/>
  <c r="E33" i="9" s="1"/>
  <c r="F13" i="9"/>
  <c r="F18" i="9" s="1"/>
  <c r="F28" i="9" s="1"/>
  <c r="F33" i="9" s="1"/>
  <c r="G13" i="9"/>
  <c r="G18" i="9" s="1"/>
  <c r="G28" i="9" s="1"/>
  <c r="G33" i="9" s="1"/>
  <c r="H13" i="9"/>
  <c r="H18" i="9" s="1"/>
  <c r="H28" i="9" s="1"/>
  <c r="H33" i="9" s="1"/>
  <c r="I13" i="9"/>
  <c r="I18" i="9" s="1"/>
  <c r="I28" i="9" s="1"/>
  <c r="I33" i="9" s="1"/>
  <c r="J13" i="9"/>
  <c r="J18" i="9" s="1"/>
  <c r="J28" i="9" s="1"/>
  <c r="J33" i="9" s="1"/>
  <c r="K13" i="9"/>
  <c r="K18" i="9" s="1"/>
  <c r="K28" i="9" s="1"/>
  <c r="K33" i="9" s="1"/>
  <c r="L13" i="9"/>
  <c r="L18" i="9" s="1"/>
  <c r="L33" i="9" s="1"/>
  <c r="M13" i="9"/>
  <c r="M18" i="9" s="1"/>
  <c r="M28" i="9" s="1"/>
  <c r="M33" i="9" s="1"/>
  <c r="N13" i="9"/>
  <c r="N18" i="9" s="1"/>
  <c r="N28" i="9" s="1"/>
  <c r="N33" i="9" s="1"/>
  <c r="O13" i="9"/>
  <c r="O18" i="9" s="1"/>
  <c r="O28" i="9" s="1"/>
  <c r="O33" i="9" s="1"/>
  <c r="P13" i="9"/>
  <c r="P18" i="9" s="1"/>
  <c r="P28" i="9" s="1"/>
  <c r="P33" i="9" s="1"/>
  <c r="Q13" i="9"/>
  <c r="Q18" i="9" s="1"/>
  <c r="Q28" i="9" s="1"/>
  <c r="Q33" i="9" s="1"/>
  <c r="R13" i="9"/>
  <c r="R18" i="9" s="1"/>
  <c r="R28" i="9" s="1"/>
  <c r="R33" i="9" s="1"/>
  <c r="S13" i="9"/>
  <c r="S18" i="9" s="1"/>
  <c r="S28" i="9" s="1"/>
  <c r="S33" i="9" s="1"/>
  <c r="T13" i="9"/>
  <c r="T18" i="9" s="1"/>
  <c r="T28" i="9" s="1"/>
  <c r="T33" i="9" s="1"/>
  <c r="U13" i="9"/>
  <c r="U18" i="9" s="1"/>
  <c r="U28" i="9" s="1"/>
  <c r="U33" i="9" s="1"/>
  <c r="V13" i="9"/>
  <c r="V18" i="9" s="1"/>
  <c r="V28" i="9" s="1"/>
  <c r="V33" i="9" s="1"/>
  <c r="W13" i="9"/>
  <c r="W18" i="9" s="1"/>
  <c r="W28" i="9" s="1"/>
  <c r="W33" i="9" s="1"/>
  <c r="X13" i="9"/>
  <c r="X18" i="9" s="1"/>
  <c r="X28" i="9" s="1"/>
  <c r="X33" i="9" s="1"/>
  <c r="Y13" i="9"/>
  <c r="Y18" i="9" s="1"/>
  <c r="Y28" i="9" s="1"/>
  <c r="Y33" i="9" s="1"/>
  <c r="Z13" i="9"/>
  <c r="Z18" i="9" s="1"/>
  <c r="Z28" i="9" s="1"/>
  <c r="Z33" i="9" s="1"/>
  <c r="AA13" i="9"/>
  <c r="AA18" i="9" s="1"/>
  <c r="AA28" i="9" s="1"/>
  <c r="AA33" i="9" s="1"/>
  <c r="AB13" i="9"/>
  <c r="AB18" i="9" s="1"/>
  <c r="AB28" i="9" s="1"/>
  <c r="AB33" i="9" s="1"/>
  <c r="AC13" i="9"/>
  <c r="AC18" i="9" s="1"/>
  <c r="AC28" i="9" s="1"/>
  <c r="AC33" i="9" s="1"/>
  <c r="AD13" i="9"/>
  <c r="AD18" i="9" s="1"/>
  <c r="AD28" i="9" s="1"/>
  <c r="AD33" i="9" s="1"/>
  <c r="C25" i="8"/>
  <c r="M76" i="7"/>
  <c r="M77" i="7"/>
  <c r="M78" i="7"/>
  <c r="M79" i="7"/>
  <c r="M80" i="7"/>
  <c r="M75" i="7"/>
  <c r="M69" i="7"/>
  <c r="M70" i="7"/>
  <c r="M71" i="7"/>
  <c r="M72" i="7"/>
  <c r="M73" i="7"/>
  <c r="M68" i="7"/>
  <c r="M74" i="7" l="1"/>
  <c r="V14" i="9" a="1"/>
  <c r="V14" i="9" s="1"/>
  <c r="U34" i="9" a="1"/>
  <c r="Z4" i="9" a="1"/>
  <c r="X4" i="9" a="1"/>
  <c r="V29" i="9" a="1"/>
  <c r="V19" i="9" a="1"/>
  <c r="L75" i="7"/>
  <c r="Z34" i="9" a="1"/>
  <c r="X34" i="9" a="1"/>
  <c r="Z19" i="9" a="1"/>
  <c r="L79" i="7"/>
  <c r="X19" i="9" a="1"/>
  <c r="L77" i="7"/>
  <c r="V4" i="9" a="1"/>
  <c r="AA4" i="9" a="1"/>
  <c r="Y4" i="9" a="1"/>
  <c r="W4" i="9" a="1"/>
  <c r="AA14" i="9" a="1"/>
  <c r="Z14" i="9" a="1"/>
  <c r="Y14" i="9" a="1"/>
  <c r="X14" i="9" a="1"/>
  <c r="W14" i="9" a="1"/>
  <c r="AA29" i="9" a="1"/>
  <c r="Z29" i="9" a="1"/>
  <c r="Y29" i="9" a="1"/>
  <c r="X29" i="9" a="1"/>
  <c r="W29" i="9" a="1"/>
  <c r="V34" i="9" a="1"/>
  <c r="AA34" i="9" a="1"/>
  <c r="Y34" i="9" a="1"/>
  <c r="W34" i="9" a="1"/>
  <c r="AA19" i="9" a="1"/>
  <c r="L80" i="7"/>
  <c r="Y19" i="9" a="1"/>
  <c r="L78" i="7"/>
  <c r="W19" i="9" a="1"/>
  <c r="L76" i="7"/>
  <c r="S34" i="9" a="1"/>
  <c r="Q34" i="9" a="1"/>
  <c r="O34" i="9" a="1"/>
  <c r="T34" i="9" a="1"/>
  <c r="R34" i="9" a="1"/>
  <c r="P34" i="9" a="1"/>
  <c r="B22" i="8"/>
  <c r="D22" i="8"/>
  <c r="F22" i="8"/>
  <c r="F27" i="8"/>
  <c r="F25" i="8"/>
  <c r="F23" i="8"/>
  <c r="E27" i="8"/>
  <c r="E25" i="8"/>
  <c r="E23" i="8"/>
  <c r="D27" i="8"/>
  <c r="D25" i="8"/>
  <c r="D23" i="8"/>
  <c r="C27" i="8"/>
  <c r="C23" i="8"/>
  <c r="B27" i="8"/>
  <c r="B25" i="8"/>
  <c r="B23" i="8"/>
  <c r="A27" i="8"/>
  <c r="A25" i="8"/>
  <c r="A23" i="8"/>
  <c r="A29" i="8"/>
  <c r="C29" i="8"/>
  <c r="E29" i="8"/>
  <c r="A22" i="8"/>
  <c r="C22" i="8"/>
  <c r="E22" i="8"/>
  <c r="F28" i="8"/>
  <c r="F26" i="8"/>
  <c r="F24" i="8"/>
  <c r="E28" i="8"/>
  <c r="E26" i="8"/>
  <c r="E24" i="8"/>
  <c r="D28" i="8"/>
  <c r="D26" i="8"/>
  <c r="D24" i="8"/>
  <c r="C28" i="8"/>
  <c r="C26" i="8"/>
  <c r="C24" i="8"/>
  <c r="B28" i="8"/>
  <c r="B26" i="8"/>
  <c r="B24" i="8"/>
  <c r="A28" i="8"/>
  <c r="A26" i="8"/>
  <c r="A24" i="8"/>
  <c r="B29" i="8"/>
  <c r="D29" i="8"/>
  <c r="F29" i="8"/>
  <c r="M62" i="7"/>
  <c r="E7" i="11" s="1"/>
  <c r="M63" i="7"/>
  <c r="M64" i="7"/>
  <c r="M65" i="7"/>
  <c r="M66" i="7"/>
  <c r="M61" i="7"/>
  <c r="E8" i="11" s="1"/>
  <c r="J14" i="9" a="1"/>
  <c r="M56" i="7"/>
  <c r="E6" i="11" s="1"/>
  <c r="M57" i="7"/>
  <c r="E5" i="11" s="1"/>
  <c r="M58" i="7"/>
  <c r="E4" i="11" s="1"/>
  <c r="M59" i="7"/>
  <c r="E3" i="11" s="1"/>
  <c r="B14" i="9" a="1"/>
  <c r="K79" i="7"/>
  <c r="K77" i="7"/>
  <c r="V15" i="9" l="1"/>
  <c r="M67" i="7"/>
  <c r="M60" i="7"/>
  <c r="E4" i="9" a="1"/>
  <c r="E5" i="9" s="1"/>
  <c r="G4" i="9" a="1"/>
  <c r="G7" i="9" s="1"/>
  <c r="F14" i="9" a="1"/>
  <c r="F15" i="9" s="1"/>
  <c r="E14" i="9" a="1"/>
  <c r="E14" i="9" s="1"/>
  <c r="D14" i="9" a="1"/>
  <c r="D15" i="9" s="1"/>
  <c r="C14" i="9" a="1"/>
  <c r="C14" i="9" s="1"/>
  <c r="N4" i="9" a="1"/>
  <c r="N4" i="9" s="1"/>
  <c r="O14" i="9" a="1"/>
  <c r="O15" i="9" s="1"/>
  <c r="H4" i="9" a="1"/>
  <c r="H4" i="9" s="1"/>
  <c r="M14" i="9" a="1"/>
  <c r="M14" i="9" s="1"/>
  <c r="L14" i="9" a="1"/>
  <c r="L15" i="9" s="1"/>
  <c r="K14" i="9" a="1"/>
  <c r="K14" i="9" s="1"/>
  <c r="I14" i="9" a="1"/>
  <c r="I15" i="9" s="1"/>
  <c r="U14" i="9" a="1"/>
  <c r="U15" i="9" s="1"/>
  <c r="U29" i="9" a="1"/>
  <c r="U19" i="9" a="1"/>
  <c r="L74" i="7"/>
  <c r="W20" i="9"/>
  <c r="W25" i="9"/>
  <c r="W21" i="9"/>
  <c r="W24" i="9"/>
  <c r="W23" i="9"/>
  <c r="W19" i="9"/>
  <c r="W22" i="9"/>
  <c r="Y20" i="9"/>
  <c r="Y25" i="9"/>
  <c r="Y21" i="9"/>
  <c r="Y24" i="9"/>
  <c r="Y23" i="9"/>
  <c r="Y19" i="9"/>
  <c r="Y22" i="9"/>
  <c r="AA19" i="9"/>
  <c r="AA24" i="9"/>
  <c r="AA20" i="9"/>
  <c r="AA23" i="9"/>
  <c r="AA22" i="9"/>
  <c r="AA25" i="9"/>
  <c r="AA21" i="9"/>
  <c r="W34" i="9"/>
  <c r="W35" i="9"/>
  <c r="W36" i="9"/>
  <c r="Y34" i="9"/>
  <c r="Y35" i="9"/>
  <c r="Y36" i="9"/>
  <c r="AA34" i="9"/>
  <c r="AA36" i="9"/>
  <c r="AA35" i="9"/>
  <c r="V35" i="9"/>
  <c r="V34" i="9"/>
  <c r="V36" i="9"/>
  <c r="W29" i="9"/>
  <c r="W30" i="9"/>
  <c r="X29" i="9"/>
  <c r="X30" i="9"/>
  <c r="Y29" i="9"/>
  <c r="Y30" i="9"/>
  <c r="Z29" i="9"/>
  <c r="Z30" i="9"/>
  <c r="AA30" i="9"/>
  <c r="AA29" i="9"/>
  <c r="X15" i="9"/>
  <c r="X14" i="9"/>
  <c r="Z15" i="9"/>
  <c r="Z14" i="9"/>
  <c r="W4" i="9"/>
  <c r="W9" i="9"/>
  <c r="W5" i="9"/>
  <c r="W8" i="9"/>
  <c r="W7" i="9"/>
  <c r="W10" i="9"/>
  <c r="W6" i="9"/>
  <c r="AA4" i="9"/>
  <c r="AA6" i="9"/>
  <c r="AA8" i="9"/>
  <c r="AA10" i="9"/>
  <c r="AA5" i="9"/>
  <c r="AA7" i="9"/>
  <c r="AA9" i="9"/>
  <c r="X5" i="9"/>
  <c r="X10" i="9"/>
  <c r="X6" i="9"/>
  <c r="X9" i="9"/>
  <c r="X8" i="9"/>
  <c r="X4" i="9"/>
  <c r="X7" i="9"/>
  <c r="U4" i="9" a="1"/>
  <c r="G25" i="8"/>
  <c r="W14" i="9"/>
  <c r="W15" i="9"/>
  <c r="Y14" i="9"/>
  <c r="Y15" i="9"/>
  <c r="AA14" i="9"/>
  <c r="AA15" i="9"/>
  <c r="Y4" i="9"/>
  <c r="Y9" i="9"/>
  <c r="Y5" i="9"/>
  <c r="Y8" i="9"/>
  <c r="Y7" i="9"/>
  <c r="Y10" i="9"/>
  <c r="Y6" i="9"/>
  <c r="V4" i="9"/>
  <c r="V9" i="9"/>
  <c r="V5" i="9"/>
  <c r="V8" i="9"/>
  <c r="V7" i="9"/>
  <c r="V10" i="9"/>
  <c r="V6" i="9"/>
  <c r="X19" i="9"/>
  <c r="X21" i="9"/>
  <c r="X23" i="9"/>
  <c r="X25" i="9"/>
  <c r="X20" i="9"/>
  <c r="X22" i="9"/>
  <c r="X24" i="9"/>
  <c r="Z19" i="9"/>
  <c r="Z24" i="9"/>
  <c r="Z20" i="9"/>
  <c r="Z23" i="9"/>
  <c r="Z22" i="9"/>
  <c r="Z25" i="9"/>
  <c r="Z21" i="9"/>
  <c r="X34" i="9"/>
  <c r="X35" i="9"/>
  <c r="X36" i="9"/>
  <c r="Z34" i="9"/>
  <c r="Z35" i="9"/>
  <c r="Z36" i="9"/>
  <c r="V19" i="9"/>
  <c r="V24" i="9"/>
  <c r="V20" i="9"/>
  <c r="V23" i="9"/>
  <c r="V22" i="9"/>
  <c r="V25" i="9"/>
  <c r="V21" i="9"/>
  <c r="V29" i="9"/>
  <c r="V30" i="9"/>
  <c r="Z4" i="9"/>
  <c r="Z6" i="9"/>
  <c r="Z8" i="9"/>
  <c r="Z10" i="9"/>
  <c r="Z5" i="9"/>
  <c r="Z7" i="9"/>
  <c r="Z9" i="9"/>
  <c r="U34" i="9"/>
  <c r="U35" i="9"/>
  <c r="U36" i="9"/>
  <c r="N34" i="9" a="1"/>
  <c r="S4" i="9" a="1"/>
  <c r="Q4" i="9" a="1"/>
  <c r="O29" i="9" a="1"/>
  <c r="O19" i="9" a="1"/>
  <c r="L68" i="7"/>
  <c r="T19" i="9" a="1"/>
  <c r="L73" i="7"/>
  <c r="R19" i="9" a="1"/>
  <c r="L71" i="7"/>
  <c r="P19" i="9" a="1"/>
  <c r="L69" i="7"/>
  <c r="N14" i="9" a="1"/>
  <c r="N29" i="9" a="1"/>
  <c r="N19" i="9" a="1"/>
  <c r="L67" i="7"/>
  <c r="O4" i="9" a="1"/>
  <c r="T4" i="9" a="1"/>
  <c r="R4" i="9" a="1"/>
  <c r="P4" i="9" a="1"/>
  <c r="T14" i="9" a="1"/>
  <c r="S14" i="9" a="1"/>
  <c r="R14" i="9" a="1"/>
  <c r="Q14" i="9" a="1"/>
  <c r="P14" i="9" a="1"/>
  <c r="T29" i="9" a="1"/>
  <c r="S29" i="9" a="1"/>
  <c r="R29" i="9" a="1"/>
  <c r="Q29" i="9" a="1"/>
  <c r="P29" i="9" a="1"/>
  <c r="S19" i="9" a="1"/>
  <c r="L72" i="7"/>
  <c r="Q19" i="9" a="1"/>
  <c r="L70" i="7"/>
  <c r="P34" i="9"/>
  <c r="P35" i="9"/>
  <c r="P36" i="9"/>
  <c r="R34" i="9"/>
  <c r="R35" i="9"/>
  <c r="R36" i="9"/>
  <c r="T35" i="9"/>
  <c r="T34" i="9"/>
  <c r="T36" i="9"/>
  <c r="O34" i="9"/>
  <c r="O35" i="9"/>
  <c r="O36" i="9"/>
  <c r="Q34" i="9"/>
  <c r="Q36" i="9"/>
  <c r="Q35" i="9"/>
  <c r="S34" i="9"/>
  <c r="S35" i="9"/>
  <c r="S36" i="9"/>
  <c r="G14" i="9" a="1"/>
  <c r="G29" i="9" a="1"/>
  <c r="G19" i="9" a="1"/>
  <c r="L60" i="7"/>
  <c r="M4" i="9" a="1"/>
  <c r="L4" i="9" a="1"/>
  <c r="K4" i="9" a="1"/>
  <c r="J4" i="9" a="1"/>
  <c r="I4" i="9" a="1"/>
  <c r="H14" i="9" a="1"/>
  <c r="H29" i="9" a="1"/>
  <c r="H19" i="9" a="1"/>
  <c r="L61" i="7"/>
  <c r="M19" i="9" a="1"/>
  <c r="L66" i="7"/>
  <c r="K19" i="9" a="1"/>
  <c r="L64" i="7"/>
  <c r="I19" i="9" a="1"/>
  <c r="L62" i="7"/>
  <c r="K34" i="9" a="1"/>
  <c r="I34" i="9" a="1"/>
  <c r="G34" i="9" a="1"/>
  <c r="J14" i="9"/>
  <c r="J15" i="9"/>
  <c r="M29" i="9" a="1"/>
  <c r="K29" i="9" a="1"/>
  <c r="J29" i="9" a="1"/>
  <c r="I29" i="9" a="1"/>
  <c r="L19" i="9" a="1"/>
  <c r="L65" i="7"/>
  <c r="J19" i="9" a="1"/>
  <c r="L63" i="7"/>
  <c r="H34" i="9" a="1"/>
  <c r="L34" i="9" a="1"/>
  <c r="J34" i="9" a="1"/>
  <c r="B14" i="9"/>
  <c r="B15" i="9"/>
  <c r="E29" i="9" a="1"/>
  <c r="C29" i="9" a="1"/>
  <c r="E19" i="9" a="1"/>
  <c r="L58" i="7"/>
  <c r="C19" i="9" a="1"/>
  <c r="L56" i="7"/>
  <c r="F34" i="9" a="1"/>
  <c r="D34" i="9" a="1"/>
  <c r="B34" i="9" a="1"/>
  <c r="C4" i="9" a="1"/>
  <c r="B4" i="9" a="1"/>
  <c r="D4" i="9" a="1"/>
  <c r="F4" i="9" a="1"/>
  <c r="F29" i="9" a="1"/>
  <c r="D29" i="9" a="1"/>
  <c r="B29" i="9" a="1"/>
  <c r="F19" i="9" a="1"/>
  <c r="L59" i="7"/>
  <c r="D19" i="9" a="1"/>
  <c r="L57" i="7"/>
  <c r="B19" i="9" a="1"/>
  <c r="E34" i="9" a="1"/>
  <c r="C34" i="9" a="1"/>
  <c r="G26" i="8"/>
  <c r="K63" i="7"/>
  <c r="K58" i="7"/>
  <c r="G28" i="8"/>
  <c r="G27" i="8"/>
  <c r="G24" i="8"/>
  <c r="G23" i="8"/>
  <c r="K62" i="7"/>
  <c r="K64" i="7"/>
  <c r="A7" i="8"/>
  <c r="A5" i="8"/>
  <c r="B6" i="8"/>
  <c r="C7" i="8"/>
  <c r="C5" i="8"/>
  <c r="D6" i="8"/>
  <c r="E7" i="8"/>
  <c r="E5" i="8"/>
  <c r="F6" i="8"/>
  <c r="A14" i="8"/>
  <c r="A12" i="8"/>
  <c r="A10" i="8"/>
  <c r="B8" i="8"/>
  <c r="B13" i="8"/>
  <c r="B11" i="8"/>
  <c r="B9" i="8"/>
  <c r="C14" i="8"/>
  <c r="C12" i="8"/>
  <c r="C10" i="8"/>
  <c r="D8" i="8"/>
  <c r="D12" i="8"/>
  <c r="D10" i="8"/>
  <c r="E8" i="8"/>
  <c r="E13" i="8"/>
  <c r="E11" i="8"/>
  <c r="E9" i="8"/>
  <c r="F8" i="8"/>
  <c r="F13" i="8"/>
  <c r="F11" i="8"/>
  <c r="F9" i="8"/>
  <c r="B15" i="8"/>
  <c r="C15" i="8"/>
  <c r="A19" i="8"/>
  <c r="A17" i="8"/>
  <c r="A21" i="8"/>
  <c r="B20" i="8"/>
  <c r="B18" i="8"/>
  <c r="B16" i="8"/>
  <c r="C20" i="8"/>
  <c r="C18" i="8"/>
  <c r="C16" i="8"/>
  <c r="D20" i="8"/>
  <c r="D18" i="8"/>
  <c r="D16" i="8"/>
  <c r="E21" i="8"/>
  <c r="E19" i="8"/>
  <c r="E17" i="8"/>
  <c r="F15" i="8"/>
  <c r="F20" i="8"/>
  <c r="F18" i="8"/>
  <c r="F16" i="8"/>
  <c r="G22" i="8"/>
  <c r="G29" i="8"/>
  <c r="K59" i="7"/>
  <c r="A6" i="8"/>
  <c r="B7" i="8"/>
  <c r="B5" i="8"/>
  <c r="C6" i="8"/>
  <c r="D7" i="8"/>
  <c r="D5" i="8"/>
  <c r="E6" i="8"/>
  <c r="F7" i="8"/>
  <c r="F5" i="8"/>
  <c r="K66" i="7"/>
  <c r="K65" i="7"/>
  <c r="A8" i="8"/>
  <c r="A13" i="8"/>
  <c r="A11" i="8"/>
  <c r="A9" i="8"/>
  <c r="B14" i="8"/>
  <c r="B12" i="8"/>
  <c r="B10" i="8"/>
  <c r="C8" i="8"/>
  <c r="C13" i="8"/>
  <c r="C11" i="8"/>
  <c r="C9" i="8"/>
  <c r="D13" i="8"/>
  <c r="D11" i="8"/>
  <c r="D9" i="8"/>
  <c r="E14" i="8"/>
  <c r="E12" i="8"/>
  <c r="E10" i="8"/>
  <c r="D14" i="8"/>
  <c r="F14" i="8"/>
  <c r="F12" i="8"/>
  <c r="F10" i="8"/>
  <c r="K73" i="7"/>
  <c r="K72" i="7"/>
  <c r="K71" i="7"/>
  <c r="K70" i="7"/>
  <c r="K69" i="7"/>
  <c r="A15" i="8"/>
  <c r="D15" i="8"/>
  <c r="A20" i="8"/>
  <c r="A18" i="8"/>
  <c r="A16" i="8"/>
  <c r="B21" i="8"/>
  <c r="B19" i="8"/>
  <c r="B17" i="8"/>
  <c r="C21" i="8"/>
  <c r="C19" i="8"/>
  <c r="C17" i="8"/>
  <c r="D21" i="8"/>
  <c r="D19" i="8"/>
  <c r="D17" i="8"/>
  <c r="E15" i="8"/>
  <c r="E20" i="8"/>
  <c r="E18" i="8"/>
  <c r="E16" i="8"/>
  <c r="F21" i="8"/>
  <c r="F19" i="8"/>
  <c r="F17" i="8"/>
  <c r="K57" i="7"/>
  <c r="K56" i="7"/>
  <c r="A1" i="8"/>
  <c r="A4" i="8"/>
  <c r="A2" i="8"/>
  <c r="B3" i="8"/>
  <c r="C1" i="8"/>
  <c r="C4" i="8"/>
  <c r="C2" i="8"/>
  <c r="D3" i="8"/>
  <c r="E1" i="8"/>
  <c r="E4" i="8"/>
  <c r="E2" i="8"/>
  <c r="F3" i="8"/>
  <c r="A3" i="8"/>
  <c r="B1" i="8"/>
  <c r="B4" i="8"/>
  <c r="B2" i="8"/>
  <c r="C3" i="8"/>
  <c r="D1" i="8"/>
  <c r="D4" i="8"/>
  <c r="D2" i="8"/>
  <c r="E3" i="8"/>
  <c r="F1" i="8"/>
  <c r="F4" i="8"/>
  <c r="F2" i="8"/>
  <c r="K61" i="7"/>
  <c r="K68" i="7"/>
  <c r="K76" i="7"/>
  <c r="K80" i="7"/>
  <c r="K75" i="7"/>
  <c r="C6" i="11" l="1"/>
  <c r="D5" i="11"/>
  <c r="D3" i="11"/>
  <c r="D7" i="11"/>
  <c r="D8" i="11"/>
  <c r="G5" i="9"/>
  <c r="E2" i="11"/>
  <c r="D2" i="11"/>
  <c r="C8" i="11"/>
  <c r="C3" i="11"/>
  <c r="C4" i="11"/>
  <c r="D6" i="11"/>
  <c r="D4" i="11"/>
  <c r="U14" i="9"/>
  <c r="C7" i="11"/>
  <c r="H10" i="9"/>
  <c r="E15" i="9"/>
  <c r="G6" i="9"/>
  <c r="I14" i="9"/>
  <c r="H9" i="9"/>
  <c r="N6" i="9"/>
  <c r="C15" i="9"/>
  <c r="G10" i="9"/>
  <c r="G9" i="9"/>
  <c r="O14" i="9"/>
  <c r="E8" i="9"/>
  <c r="K60" i="7"/>
  <c r="K67" i="7"/>
  <c r="K74" i="7"/>
  <c r="L14" i="9"/>
  <c r="H8" i="9"/>
  <c r="G8" i="9"/>
  <c r="G4" i="9"/>
  <c r="D14" i="9"/>
  <c r="E7" i="9"/>
  <c r="K15" i="9"/>
  <c r="M15" i="9"/>
  <c r="N7" i="9"/>
  <c r="F14" i="9"/>
  <c r="E4" i="9"/>
  <c r="N10" i="9"/>
  <c r="E10" i="9"/>
  <c r="E6" i="9"/>
  <c r="E9" i="9"/>
  <c r="N9" i="9"/>
  <c r="N5" i="9"/>
  <c r="N8" i="9"/>
  <c r="H6" i="9"/>
  <c r="H7" i="9"/>
  <c r="H5" i="9"/>
  <c r="K78" i="7"/>
  <c r="C5" i="11" s="1"/>
  <c r="U4" i="9"/>
  <c r="U9" i="9"/>
  <c r="U5" i="9"/>
  <c r="U8" i="9"/>
  <c r="U7" i="9"/>
  <c r="U10" i="9"/>
  <c r="U6" i="9"/>
  <c r="U19" i="9"/>
  <c r="U24" i="9"/>
  <c r="U20" i="9"/>
  <c r="U23" i="9"/>
  <c r="U22" i="9"/>
  <c r="U25" i="9"/>
  <c r="U21" i="9"/>
  <c r="U30" i="9"/>
  <c r="U29" i="9"/>
  <c r="Q19" i="9"/>
  <c r="Q20" i="9"/>
  <c r="Q24" i="9"/>
  <c r="Q22" i="9"/>
  <c r="Q23" i="9"/>
  <c r="Q25" i="9"/>
  <c r="Q21" i="9"/>
  <c r="S19" i="9"/>
  <c r="S22" i="9"/>
  <c r="S25" i="9"/>
  <c r="S21" i="9"/>
  <c r="S24" i="9"/>
  <c r="S20" i="9"/>
  <c r="S23" i="9"/>
  <c r="P29" i="9"/>
  <c r="P30" i="9"/>
  <c r="Q29" i="9"/>
  <c r="Q30" i="9"/>
  <c r="R30" i="9"/>
  <c r="R29" i="9"/>
  <c r="S29" i="9"/>
  <c r="S30" i="9"/>
  <c r="T29" i="9"/>
  <c r="T30" i="9"/>
  <c r="Q14" i="9"/>
  <c r="Q15" i="9"/>
  <c r="S14" i="9"/>
  <c r="S15" i="9"/>
  <c r="P5" i="9"/>
  <c r="P10" i="9"/>
  <c r="P6" i="9"/>
  <c r="P9" i="9"/>
  <c r="P8" i="9"/>
  <c r="P4" i="9"/>
  <c r="P7" i="9"/>
  <c r="T5" i="9"/>
  <c r="T10" i="9"/>
  <c r="T6" i="9"/>
  <c r="T9" i="9"/>
  <c r="T8" i="9"/>
  <c r="T4" i="9"/>
  <c r="T7" i="9"/>
  <c r="N14" i="9"/>
  <c r="N15" i="9"/>
  <c r="P19" i="9"/>
  <c r="P24" i="9"/>
  <c r="P20" i="9"/>
  <c r="P23" i="9"/>
  <c r="P22" i="9"/>
  <c r="P25" i="9"/>
  <c r="P21" i="9"/>
  <c r="R20" i="9"/>
  <c r="R23" i="9"/>
  <c r="R19" i="9"/>
  <c r="R22" i="9"/>
  <c r="R25" i="9"/>
  <c r="R21" i="9"/>
  <c r="R24" i="9"/>
  <c r="T19" i="9"/>
  <c r="T22" i="9"/>
  <c r="T25" i="9"/>
  <c r="T21" i="9"/>
  <c r="T24" i="9"/>
  <c r="T20" i="9"/>
  <c r="T23" i="9"/>
  <c r="O20" i="9"/>
  <c r="O25" i="9"/>
  <c r="O21" i="9"/>
  <c r="O24" i="9"/>
  <c r="O23" i="9"/>
  <c r="O19" i="9"/>
  <c r="O22" i="9"/>
  <c r="O29" i="9"/>
  <c r="O30" i="9"/>
  <c r="S5" i="9"/>
  <c r="S7" i="9"/>
  <c r="S9" i="9"/>
  <c r="S4" i="9"/>
  <c r="S6" i="9"/>
  <c r="S8" i="9"/>
  <c r="S10" i="9"/>
  <c r="N35" i="9"/>
  <c r="N34" i="9"/>
  <c r="N36" i="9"/>
  <c r="P14" i="9"/>
  <c r="P15" i="9"/>
  <c r="R14" i="9"/>
  <c r="R15" i="9"/>
  <c r="T14" i="9"/>
  <c r="T15" i="9"/>
  <c r="R4" i="9"/>
  <c r="R9" i="9"/>
  <c r="R5" i="9"/>
  <c r="R8" i="9"/>
  <c r="R7" i="9"/>
  <c r="R10" i="9"/>
  <c r="R6" i="9"/>
  <c r="O4" i="9"/>
  <c r="O9" i="9"/>
  <c r="O5" i="9"/>
  <c r="O8" i="9"/>
  <c r="O7" i="9"/>
  <c r="O10" i="9"/>
  <c r="O6" i="9"/>
  <c r="N19" i="9"/>
  <c r="N21" i="9"/>
  <c r="N23" i="9"/>
  <c r="N25" i="9"/>
  <c r="N20" i="9"/>
  <c r="N22" i="9"/>
  <c r="N24" i="9"/>
  <c r="N30" i="9"/>
  <c r="N29" i="9"/>
  <c r="Q4" i="9"/>
  <c r="Q6" i="9"/>
  <c r="Q8" i="9"/>
  <c r="Q10" i="9"/>
  <c r="Q5" i="9"/>
  <c r="Q7" i="9"/>
  <c r="Q9" i="9"/>
  <c r="J34" i="9"/>
  <c r="J36" i="9"/>
  <c r="J35" i="9"/>
  <c r="L34" i="9"/>
  <c r="L35" i="9"/>
  <c r="L36" i="9"/>
  <c r="H34" i="9"/>
  <c r="H36" i="9"/>
  <c r="H35" i="9"/>
  <c r="J20" i="9"/>
  <c r="J25" i="9"/>
  <c r="J21" i="9"/>
  <c r="J24" i="9"/>
  <c r="J23" i="9"/>
  <c r="J19" i="9"/>
  <c r="J22" i="9"/>
  <c r="L19" i="9"/>
  <c r="L24" i="9"/>
  <c r="L20" i="9"/>
  <c r="L23" i="9"/>
  <c r="L22" i="9"/>
  <c r="L25" i="9"/>
  <c r="L21" i="9"/>
  <c r="I29" i="9"/>
  <c r="I30" i="9"/>
  <c r="J29" i="9"/>
  <c r="J30" i="9"/>
  <c r="K30" i="9"/>
  <c r="K29" i="9"/>
  <c r="M29" i="9"/>
  <c r="M30" i="9"/>
  <c r="H14" i="9"/>
  <c r="H15" i="9"/>
  <c r="J5" i="9"/>
  <c r="J7" i="9"/>
  <c r="J9" i="9"/>
  <c r="J4" i="9"/>
  <c r="J6" i="9"/>
  <c r="J8" i="9"/>
  <c r="J10" i="9"/>
  <c r="L5" i="9"/>
  <c r="L6" i="9"/>
  <c r="L8" i="9"/>
  <c r="L4" i="9"/>
  <c r="L7" i="9"/>
  <c r="L10" i="9"/>
  <c r="L9" i="9"/>
  <c r="G15" i="9"/>
  <c r="G14" i="9"/>
  <c r="G34" i="9"/>
  <c r="G36" i="9"/>
  <c r="G35" i="9"/>
  <c r="I34" i="9"/>
  <c r="I36" i="9"/>
  <c r="I35" i="9"/>
  <c r="K34" i="9"/>
  <c r="K36" i="9"/>
  <c r="K35" i="9"/>
  <c r="I20" i="9"/>
  <c r="I25" i="9"/>
  <c r="I21" i="9"/>
  <c r="I24" i="9"/>
  <c r="I23" i="9"/>
  <c r="I19" i="9"/>
  <c r="I22" i="9"/>
  <c r="K20" i="9"/>
  <c r="K25" i="9"/>
  <c r="K21" i="9"/>
  <c r="K24" i="9"/>
  <c r="K23" i="9"/>
  <c r="K19" i="9"/>
  <c r="K22" i="9"/>
  <c r="M20" i="9"/>
  <c r="M25" i="9"/>
  <c r="M21" i="9"/>
  <c r="M24" i="9"/>
  <c r="M23" i="9"/>
  <c r="M19" i="9"/>
  <c r="M22" i="9"/>
  <c r="H20" i="9"/>
  <c r="H25" i="9"/>
  <c r="H21" i="9"/>
  <c r="H24" i="9"/>
  <c r="H23" i="9"/>
  <c r="H19" i="9"/>
  <c r="H22" i="9"/>
  <c r="H29" i="9"/>
  <c r="H30" i="9"/>
  <c r="I4" i="9"/>
  <c r="I9" i="9"/>
  <c r="I5" i="9"/>
  <c r="I8" i="9"/>
  <c r="I7" i="9"/>
  <c r="I10" i="9"/>
  <c r="I6" i="9"/>
  <c r="K5" i="9"/>
  <c r="K9" i="9"/>
  <c r="K7" i="9"/>
  <c r="K8" i="9"/>
  <c r="K4" i="9"/>
  <c r="K10" i="9"/>
  <c r="K6" i="9"/>
  <c r="M5" i="9"/>
  <c r="M10" i="9"/>
  <c r="M8" i="9"/>
  <c r="M4" i="9"/>
  <c r="M7" i="9"/>
  <c r="M6" i="9"/>
  <c r="M9" i="9"/>
  <c r="G19" i="9"/>
  <c r="G24" i="9"/>
  <c r="G20" i="9"/>
  <c r="G23" i="9"/>
  <c r="G22" i="9"/>
  <c r="G25" i="9"/>
  <c r="G21" i="9"/>
  <c r="G29" i="9"/>
  <c r="G30" i="9"/>
  <c r="D29" i="9"/>
  <c r="D30" i="9"/>
  <c r="F29" i="9"/>
  <c r="F30" i="9"/>
  <c r="C4" i="9"/>
  <c r="C9" i="9"/>
  <c r="C5" i="9"/>
  <c r="C8" i="9"/>
  <c r="C7" i="9"/>
  <c r="C10" i="9"/>
  <c r="C6" i="9"/>
  <c r="C19" i="9"/>
  <c r="C21" i="9"/>
  <c r="C23" i="9"/>
  <c r="C25" i="9"/>
  <c r="C20" i="9"/>
  <c r="C22" i="9"/>
  <c r="C24" i="9"/>
  <c r="E20" i="9"/>
  <c r="E23" i="9"/>
  <c r="E19" i="9"/>
  <c r="E22" i="9"/>
  <c r="E25" i="9"/>
  <c r="E21" i="9"/>
  <c r="E24" i="9"/>
  <c r="C29" i="9"/>
  <c r="C30" i="9"/>
  <c r="E30" i="9"/>
  <c r="E29" i="9"/>
  <c r="C34" i="9"/>
  <c r="C35" i="9"/>
  <c r="C36" i="9"/>
  <c r="E34" i="9"/>
  <c r="E36" i="9"/>
  <c r="E35" i="9"/>
  <c r="B20" i="9"/>
  <c r="B23" i="9"/>
  <c r="B19" i="9"/>
  <c r="B22" i="9"/>
  <c r="B25" i="9"/>
  <c r="B21" i="9"/>
  <c r="B24" i="9"/>
  <c r="D19" i="9"/>
  <c r="D21" i="9"/>
  <c r="D23" i="9"/>
  <c r="D25" i="9"/>
  <c r="D20" i="9"/>
  <c r="D22" i="9"/>
  <c r="D24" i="9"/>
  <c r="F20" i="9"/>
  <c r="F23" i="9"/>
  <c r="F19" i="9"/>
  <c r="F22" i="9"/>
  <c r="F25" i="9"/>
  <c r="F21" i="9"/>
  <c r="F24" i="9"/>
  <c r="F4" i="9"/>
  <c r="F7" i="9"/>
  <c r="F10" i="9"/>
  <c r="F6" i="9"/>
  <c r="F9" i="9"/>
  <c r="F5" i="9"/>
  <c r="F8" i="9"/>
  <c r="B4" i="9"/>
  <c r="B5" i="9"/>
  <c r="B9" i="9"/>
  <c r="B7" i="9"/>
  <c r="B10" i="9"/>
  <c r="B6" i="9"/>
  <c r="B8" i="9"/>
  <c r="B34" i="9"/>
  <c r="B36" i="9"/>
  <c r="B35" i="9"/>
  <c r="D34" i="9"/>
  <c r="D36" i="9"/>
  <c r="D35" i="9"/>
  <c r="F34" i="9"/>
  <c r="F36" i="9"/>
  <c r="F35" i="9"/>
  <c r="B30" i="9"/>
  <c r="B29" i="9"/>
  <c r="D4" i="9"/>
  <c r="D9" i="9"/>
  <c r="D5" i="9"/>
  <c r="D6" i="9"/>
  <c r="D10" i="9"/>
  <c r="D7" i="9"/>
  <c r="D8" i="9"/>
  <c r="AB48" i="7"/>
  <c r="AB50" i="7"/>
  <c r="AB49" i="7"/>
  <c r="G18" i="8"/>
  <c r="G20" i="8"/>
  <c r="G9" i="8"/>
  <c r="G13" i="8"/>
  <c r="G6" i="8"/>
  <c r="G17" i="8"/>
  <c r="G10" i="8"/>
  <c r="G14" i="8"/>
  <c r="G7" i="8"/>
  <c r="G16" i="8"/>
  <c r="G15" i="8"/>
  <c r="G11" i="8"/>
  <c r="G8" i="8"/>
  <c r="G21" i="8"/>
  <c r="G19" i="8"/>
  <c r="G12" i="8"/>
  <c r="G5" i="8"/>
  <c r="G3" i="8"/>
  <c r="G4" i="8"/>
  <c r="G1" i="8"/>
  <c r="G2" i="8"/>
  <c r="C2" i="11" l="1"/>
  <c r="W57" i="7"/>
  <c r="W59" i="7"/>
  <c r="W58" i="7"/>
  <c r="W56" i="7"/>
  <c r="W60" i="7"/>
  <c r="AB47" i="7"/>
  <c r="AB52" i="7" s="1"/>
</calcChain>
</file>

<file path=xl/sharedStrings.xml><?xml version="1.0" encoding="utf-8"?>
<sst xmlns="http://schemas.openxmlformats.org/spreadsheetml/2006/main" count="215" uniqueCount="94">
  <si>
    <t>Semana</t>
  </si>
  <si>
    <t>Fecha</t>
  </si>
  <si>
    <t>2.1 0</t>
  </si>
  <si>
    <t>Total semanal</t>
  </si>
  <si>
    <t>Atenciones primer contacto presenciales</t>
  </si>
  <si>
    <t>Atenciones primer contacto a distancia</t>
  </si>
  <si>
    <t>Atenciones seguimiento psicológico</t>
  </si>
  <si>
    <t>Asesorías Telmujer</t>
  </si>
  <si>
    <t>Asesorías jurídicas subsecuentes</t>
  </si>
  <si>
    <t>Acompañamientos jurídicos</t>
  </si>
  <si>
    <t>Atención psicológica de primera vez y subsecuente a niñas, niños y adolescentes en Refugio</t>
  </si>
  <si>
    <t>Seguimientos de Trabajo Social</t>
  </si>
  <si>
    <t>Acumulado Mensual</t>
  </si>
  <si>
    <t>Incidentes de conocimiento Telmujer</t>
  </si>
  <si>
    <t>Atenciones de seguimiento (Centro de Empoderamiento)</t>
  </si>
  <si>
    <t>Atenciones de primera vez (Centro de Empoderamiento)</t>
  </si>
  <si>
    <t>Atenciones primer contacto presenciales (UAM)</t>
  </si>
  <si>
    <t>Atenciones primer contacto a distancia (UAM)</t>
  </si>
  <si>
    <t>Seguimientos de Trabajo Social en (UAM)</t>
  </si>
  <si>
    <t>Atenciones seguimiento psicológico (UAM)</t>
  </si>
  <si>
    <t>Asesorías jurídicas subsecuentes (UAM)</t>
  </si>
  <si>
    <t>Acompañamientos jurídicos (UAM)</t>
  </si>
  <si>
    <t>Atenciones psicológicas y jurídicas Refugio</t>
  </si>
  <si>
    <t>Ingresos al Refugio</t>
  </si>
  <si>
    <t>Total Centro Integral</t>
  </si>
  <si>
    <t>Total Centro de Empoderamiento</t>
  </si>
  <si>
    <t>Atenciones vía WhatsApp</t>
  </si>
  <si>
    <t>Atenciones de primera vez y subsecuentes a NNyA (UAM)</t>
  </si>
  <si>
    <t>Atenciones a mujeres UAM</t>
  </si>
  <si>
    <t>Atención psicológica de primera vez y subsecuente a NNyA en Refugio</t>
  </si>
  <si>
    <t>Refugio</t>
  </si>
  <si>
    <t>Telmujer</t>
  </si>
  <si>
    <t>UAMs</t>
  </si>
  <si>
    <t>Centro de Empoderamiento</t>
  </si>
  <si>
    <t>Centro Integral</t>
  </si>
  <si>
    <t>PROMEDIO</t>
  </si>
  <si>
    <t>MAX</t>
  </si>
  <si>
    <t>MIN</t>
  </si>
  <si>
    <t>V</t>
  </si>
  <si>
    <t>S</t>
  </si>
  <si>
    <t>D</t>
  </si>
  <si>
    <t>L</t>
  </si>
  <si>
    <t>J</t>
  </si>
  <si>
    <t>Domingo</t>
  </si>
  <si>
    <t>Sábado</t>
  </si>
  <si>
    <t>Viernes</t>
  </si>
  <si>
    <t>Jueves</t>
  </si>
  <si>
    <t>Miércoles</t>
  </si>
  <si>
    <t>Martes</t>
  </si>
  <si>
    <t>Lunes</t>
  </si>
  <si>
    <t>Atención a mujeres en Centro Integral</t>
  </si>
  <si>
    <t>Atención a NNyA en Centro de Empoderamiento</t>
  </si>
  <si>
    <t xml:space="preserve">Acumulado semanal </t>
  </si>
  <si>
    <t>M</t>
  </si>
  <si>
    <t>ç</t>
  </si>
  <si>
    <t>10
V</t>
  </si>
  <si>
    <t>MI</t>
  </si>
  <si>
    <t xml:space="preserve"> </t>
  </si>
  <si>
    <t>Semana 2
06 al 12</t>
  </si>
  <si>
    <t>Semana 3
13 al 19</t>
  </si>
  <si>
    <t>Semana 4
20 al 26</t>
  </si>
  <si>
    <t>01
MI</t>
  </si>
  <si>
    <t>02
J</t>
  </si>
  <si>
    <t>03
V</t>
  </si>
  <si>
    <t>04
S</t>
  </si>
  <si>
    <t>05
D</t>
  </si>
  <si>
    <t>06
L</t>
  </si>
  <si>
    <t>07
M</t>
  </si>
  <si>
    <t>08
MI</t>
  </si>
  <si>
    <t>09
J</t>
  </si>
  <si>
    <t>11
S</t>
  </si>
  <si>
    <t>12
D</t>
  </si>
  <si>
    <t>13
L</t>
  </si>
  <si>
    <t>14
M</t>
  </si>
  <si>
    <t>15
MI</t>
  </si>
  <si>
    <t>16
J</t>
  </si>
  <si>
    <t>17
V</t>
  </si>
  <si>
    <t>18
S</t>
  </si>
  <si>
    <t>19
D</t>
  </si>
  <si>
    <t>20
L</t>
  </si>
  <si>
    <t>21
M</t>
  </si>
  <si>
    <t>22
MI</t>
  </si>
  <si>
    <t>23
J</t>
  </si>
  <si>
    <t>24
V</t>
  </si>
  <si>
    <t>25
S</t>
  </si>
  <si>
    <t>26
D</t>
  </si>
  <si>
    <t>27
L</t>
  </si>
  <si>
    <t>28
M</t>
  </si>
  <si>
    <t>Semana 1
01 al 05</t>
  </si>
  <si>
    <t xml:space="preserve">      </t>
  </si>
  <si>
    <t>Semana 5
27 al 31</t>
  </si>
  <si>
    <t>29
MI</t>
  </si>
  <si>
    <t>30
J</t>
  </si>
  <si>
    <t>31
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</si>
</sst>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FFFF"/>
      <name val="Adelle Sans Light"/>
      <family val="3"/>
    </font>
    <font>
      <b/>
      <sz val="11"/>
      <color rgb="FFFFFFFF"/>
      <name val="Adelle Sans Light"/>
      <family val="3"/>
    </font>
    <font>
      <sz val="10"/>
      <color rgb="FFFFFFFF"/>
      <name val="Adelle Sans Light"/>
      <family val="3"/>
    </font>
    <font>
      <b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rgb="FFFF0000"/>
      <name val="Adelle Sans Light"/>
      <family val="3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scheme val="minor"/>
    </font>
    <font>
      <b/>
      <sz val="11"/>
      <name val="Adelle Sans Light"/>
      <family val="3"/>
    </font>
    <font>
      <b/>
      <sz val="10"/>
      <name val="Adelle Sans Light"/>
      <family val="3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33"/>
        <bgColor rgb="FF660033"/>
      </patternFill>
    </fill>
    <fill>
      <patternFill patternType="solid">
        <fgColor rgb="FFBFBFBF"/>
        <bgColor rgb="FFBFBFBF"/>
      </patternFill>
    </fill>
    <fill>
      <patternFill patternType="solid">
        <fgColor theme="9"/>
        <bgColor rgb="FF660033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66003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8C8C8"/>
        <bgColor rgb="FFC8C8C8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7">
    <xf numFmtId="0" fontId="0" fillId="0" borderId="0" xfId="0" applyFont="1" applyAlignment="1"/>
    <xf numFmtId="0" fontId="6" fillId="0" borderId="1" xfId="0" applyFont="1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6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14" fontId="13" fillId="0" borderId="18" xfId="0" applyNumberFormat="1" applyFont="1" applyBorder="1" applyAlignment="1">
      <alignment horizontal="center" wrapText="1"/>
    </xf>
    <xf numFmtId="0" fontId="0" fillId="0" borderId="18" xfId="0" applyBorder="1" applyAlignment="1">
      <alignment horizontal="center" vertical="center"/>
    </xf>
    <xf numFmtId="0" fontId="14" fillId="14" borderId="0" xfId="0" applyFont="1" applyFill="1" applyAlignment="1"/>
    <xf numFmtId="14" fontId="13" fillId="14" borderId="0" xfId="0" applyNumberFormat="1" applyFont="1" applyFill="1" applyBorder="1" applyAlignment="1">
      <alignment horizontal="center" wrapText="1"/>
    </xf>
    <xf numFmtId="0" fontId="14" fillId="8" borderId="0" xfId="0" applyFont="1" applyFill="1" applyAlignment="1"/>
    <xf numFmtId="14" fontId="13" fillId="8" borderId="0" xfId="0" applyNumberFormat="1" applyFont="1" applyFill="1" applyBorder="1" applyAlignment="1">
      <alignment horizontal="center" wrapText="1"/>
    </xf>
    <xf numFmtId="49" fontId="13" fillId="8" borderId="0" xfId="0" applyNumberFormat="1" applyFont="1" applyFill="1"/>
    <xf numFmtId="0" fontId="14" fillId="12" borderId="0" xfId="0" applyFont="1" applyFill="1" applyAlignment="1"/>
    <xf numFmtId="14" fontId="13" fillId="12" borderId="0" xfId="0" applyNumberFormat="1" applyFont="1" applyFill="1" applyBorder="1" applyAlignment="1">
      <alignment horizontal="center" wrapText="1"/>
    </xf>
    <xf numFmtId="49" fontId="13" fillId="12" borderId="0" xfId="0" applyNumberFormat="1" applyFont="1" applyFill="1"/>
    <xf numFmtId="0" fontId="15" fillId="7" borderId="15" xfId="0" applyFont="1" applyFill="1" applyBorder="1" applyAlignment="1">
      <alignment horizontal="center" vertical="center" wrapText="1"/>
    </xf>
    <xf numFmtId="1" fontId="14" fillId="14" borderId="0" xfId="0" applyNumberFormat="1" applyFont="1" applyFill="1" applyAlignment="1"/>
    <xf numFmtId="0" fontId="16" fillId="0" borderId="12" xfId="0" applyFont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1" fontId="13" fillId="11" borderId="14" xfId="0" applyNumberFormat="1" applyFont="1" applyFill="1" applyBorder="1" applyAlignment="1">
      <alignment horizontal="center"/>
    </xf>
    <xf numFmtId="1" fontId="10" fillId="13" borderId="12" xfId="0" applyNumberFormat="1" applyFont="1" applyFill="1" applyBorder="1" applyAlignment="1">
      <alignment horizontal="center"/>
    </xf>
    <xf numFmtId="1" fontId="0" fillId="0" borderId="0" xfId="0" applyNumberFormat="1" applyFont="1" applyAlignment="1"/>
    <xf numFmtId="1" fontId="6" fillId="6" borderId="12" xfId="0" applyNumberFormat="1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22" xfId="0" applyFont="1" applyBorder="1" applyAlignment="1">
      <alignment horizontal="center" vertical="center" wrapText="1"/>
    </xf>
    <xf numFmtId="1" fontId="17" fillId="11" borderId="14" xfId="0" applyNumberFormat="1" applyFont="1" applyFill="1" applyBorder="1" applyAlignment="1">
      <alignment horizontal="center"/>
    </xf>
    <xf numFmtId="14" fontId="17" fillId="0" borderId="18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  <xf numFmtId="1" fontId="6" fillId="6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6" fillId="0" borderId="18" xfId="0" applyFont="1" applyBorder="1" applyAlignment="1">
      <alignment horizontal="center"/>
    </xf>
    <xf numFmtId="14" fontId="6" fillId="0" borderId="18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8" fillId="0" borderId="0" xfId="0" applyFont="1" applyAlignment="1"/>
    <xf numFmtId="0" fontId="19" fillId="10" borderId="17" xfId="0" applyFont="1" applyFill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9" fillId="10" borderId="18" xfId="0" applyFont="1" applyFill="1" applyBorder="1" applyAlignment="1">
      <alignment horizontal="left" vertical="center" wrapText="1"/>
    </xf>
    <xf numFmtId="0" fontId="20" fillId="0" borderId="23" xfId="0" applyFont="1" applyBorder="1" applyAlignment="1">
      <alignment horizontal="center" vertical="center" wrapText="1" readingOrder="1"/>
    </xf>
    <xf numFmtId="0" fontId="20" fillId="0" borderId="18" xfId="0" applyFont="1" applyBorder="1" applyAlignment="1">
      <alignment horizontal="center" vertical="center" wrapText="1" readingOrder="1"/>
    </xf>
    <xf numFmtId="0" fontId="19" fillId="10" borderId="18" xfId="0" applyFont="1" applyFill="1" applyBorder="1" applyAlignment="1">
      <alignment horizontal="center" vertical="center"/>
    </xf>
    <xf numFmtId="0" fontId="21" fillId="0" borderId="0" xfId="0" applyFont="1" applyAlignment="1"/>
    <xf numFmtId="0" fontId="19" fillId="0" borderId="18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12" fillId="0" borderId="19" xfId="0" applyFont="1" applyBorder="1"/>
    <xf numFmtId="0" fontId="8" fillId="4" borderId="4" xfId="0" applyFont="1" applyFill="1" applyBorder="1" applyAlignment="1">
      <alignment horizontal="center" vertical="center" wrapText="1"/>
    </xf>
    <xf numFmtId="0" fontId="5" fillId="5" borderId="5" xfId="0" applyFont="1" applyFill="1" applyBorder="1"/>
    <xf numFmtId="0" fontId="7" fillId="2" borderId="8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11" fillId="13" borderId="20" xfId="0" applyFont="1" applyFill="1" applyBorder="1" applyAlignment="1">
      <alignment horizontal="center"/>
    </xf>
    <xf numFmtId="0" fontId="12" fillId="0" borderId="14" xfId="0" applyFont="1" applyBorder="1"/>
    <xf numFmtId="0" fontId="8" fillId="2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8" fillId="2" borderId="7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13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 readingOrder="1"/>
    </xf>
    <xf numFmtId="0" fontId="20" fillId="0" borderId="25" xfId="0" applyFont="1" applyBorder="1" applyAlignment="1">
      <alignment horizontal="center" vertical="center" wrapText="1" readingOrder="1"/>
    </xf>
    <xf numFmtId="0" fontId="20" fillId="0" borderId="26" xfId="0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A09C6FC8-9171-4EE1-9D1D-E98F5E17761C}"/>
  </cellStyles>
  <dxfs count="0"/>
  <tableStyles count="0" defaultTableStyle="TableStyleMedium2" defaultPivotStyle="PivotStyleLight16"/>
  <colors>
    <mruColors>
      <color rgb="FF5B4F63"/>
      <color rgb="FF998BA3"/>
      <color rgb="FFE3DFE5"/>
      <color rgb="FF8064A2"/>
      <color rgb="FF46244C"/>
      <color rgb="FFFFC000"/>
      <color rgb="FF54002A"/>
      <color rgb="FFE9D5DA"/>
      <color rgb="FFA6A6A6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199856003704335E-2"/>
          <c:y val="0.24875782409498612"/>
          <c:w val="0.45300472041291762"/>
          <c:h val="0.60785082827090953"/>
        </c:manualLayout>
      </c:layout>
      <c:pieChart>
        <c:varyColors val="1"/>
        <c:ser>
          <c:idx val="0"/>
          <c:order val="0"/>
          <c:spPr>
            <a:solidFill>
              <a:srgbClr val="EBE5EF"/>
            </a:solidFill>
          </c:spPr>
          <c:dPt>
            <c:idx val="0"/>
            <c:bubble3D val="0"/>
            <c:spPr>
              <a:solidFill>
                <a:srgbClr val="EBE5E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4-483B-A447-7DABAE959FFD}"/>
              </c:ext>
            </c:extLst>
          </c:dPt>
          <c:dPt>
            <c:idx val="1"/>
            <c:bubble3D val="0"/>
            <c:spPr>
              <a:solidFill>
                <a:srgbClr val="4F81B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64-483B-A447-7DABAE959FFD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B64-483B-A447-7DABAE959FFD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B64-483B-A447-7DABAE959FFD}"/>
              </c:ext>
            </c:extLst>
          </c:dPt>
          <c:dPt>
            <c:idx val="4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B64-483B-A447-7DABAE959FFD}"/>
              </c:ext>
            </c:extLst>
          </c:dPt>
          <c:dPt>
            <c:idx val="5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64-483B-A447-7DABAE959FFD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B64-483B-A447-7DABAE959FFD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F26BA6B2-D484-4500-9B91-1CE4ABA4635A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B64-483B-A447-7DABAE959FF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9ED0C8D-4FAD-4BD5-BD6D-802E9786DEB0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4B64-483B-A447-7DABAE959F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Marzo!$C$2:$I$2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Marzo!$C$39:$I$39</c:f>
              <c:numCache>
                <c:formatCode>0</c:formatCode>
                <c:ptCount val="7"/>
                <c:pt idx="0">
                  <c:v>85</c:v>
                </c:pt>
                <c:pt idx="1">
                  <c:v>11</c:v>
                </c:pt>
                <c:pt idx="2">
                  <c:v>206</c:v>
                </c:pt>
                <c:pt idx="3">
                  <c:v>120</c:v>
                </c:pt>
                <c:pt idx="4">
                  <c:v>87</c:v>
                </c:pt>
                <c:pt idx="5">
                  <c:v>2</c:v>
                </c:pt>
                <c:pt idx="6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5-4132-BB17-684430D4D87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075869285198756E-2"/>
          <c:y val="4.0499679655361352E-2"/>
          <c:w val="0.94243759000196836"/>
          <c:h val="0.64747478554303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Marzo!$I$47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Marzo!$J$46:$P$46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Marzo!$J$47:$P$47</c:f>
              <c:numCache>
                <c:formatCode>0</c:formatCode>
                <c:ptCount val="7"/>
                <c:pt idx="0">
                  <c:v>6</c:v>
                </c:pt>
                <c:pt idx="1">
                  <c:v>4</c:v>
                </c:pt>
                <c:pt idx="2">
                  <c:v>30</c:v>
                </c:pt>
                <c:pt idx="3">
                  <c:v>32</c:v>
                </c:pt>
                <c:pt idx="4">
                  <c:v>11</c:v>
                </c:pt>
                <c:pt idx="5">
                  <c:v>0</c:v>
                </c:pt>
                <c:pt idx="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B-48DA-9F4D-B0222C543D04}"/>
            </c:ext>
          </c:extLst>
        </c:ser>
        <c:ser>
          <c:idx val="1"/>
          <c:order val="1"/>
          <c:tx>
            <c:strRef>
              <c:f>Marzo!$I$48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Marzo!$J$46:$P$46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Marzo!$J$48:$P$48</c:f>
              <c:numCache>
                <c:formatCode>0</c:formatCode>
                <c:ptCount val="7"/>
                <c:pt idx="0">
                  <c:v>14</c:v>
                </c:pt>
                <c:pt idx="1">
                  <c:v>2</c:v>
                </c:pt>
                <c:pt idx="2">
                  <c:v>41</c:v>
                </c:pt>
                <c:pt idx="3">
                  <c:v>36</c:v>
                </c:pt>
                <c:pt idx="4">
                  <c:v>17</c:v>
                </c:pt>
                <c:pt idx="5">
                  <c:v>0</c:v>
                </c:pt>
                <c:pt idx="6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AB-48DA-9F4D-B0222C543D04}"/>
            </c:ext>
          </c:extLst>
        </c:ser>
        <c:ser>
          <c:idx val="2"/>
          <c:order val="2"/>
          <c:tx>
            <c:strRef>
              <c:f>Marzo!$I$49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Marzo!$J$46:$P$46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Marzo!$J$49:$P$49</c:f>
              <c:numCache>
                <c:formatCode>0</c:formatCode>
                <c:ptCount val="7"/>
                <c:pt idx="0">
                  <c:v>19</c:v>
                </c:pt>
                <c:pt idx="1">
                  <c:v>3</c:v>
                </c:pt>
                <c:pt idx="2">
                  <c:v>46</c:v>
                </c:pt>
                <c:pt idx="3">
                  <c:v>26</c:v>
                </c:pt>
                <c:pt idx="4">
                  <c:v>25</c:v>
                </c:pt>
                <c:pt idx="5">
                  <c:v>0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AB-48DA-9F4D-B0222C543D04}"/>
            </c:ext>
          </c:extLst>
        </c:ser>
        <c:ser>
          <c:idx val="3"/>
          <c:order val="3"/>
          <c:tx>
            <c:strRef>
              <c:f>Marzo!$I$50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Marzo!$J$46:$P$46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Marzo!$J$50:$P$50</c:f>
              <c:numCache>
                <c:formatCode>0</c:formatCode>
                <c:ptCount val="7"/>
                <c:pt idx="0">
                  <c:v>15</c:v>
                </c:pt>
                <c:pt idx="1">
                  <c:v>1</c:v>
                </c:pt>
                <c:pt idx="2">
                  <c:v>34</c:v>
                </c:pt>
                <c:pt idx="3">
                  <c:v>12</c:v>
                </c:pt>
                <c:pt idx="4">
                  <c:v>20</c:v>
                </c:pt>
                <c:pt idx="5">
                  <c:v>0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AB-48DA-9F4D-B0222C543D04}"/>
            </c:ext>
          </c:extLst>
        </c:ser>
        <c:ser>
          <c:idx val="4"/>
          <c:order val="4"/>
          <c:tx>
            <c:strRef>
              <c:f>Marzo!$I$51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Marzo!$J$46:$P$46</c:f>
              <c:strCache>
                <c:ptCount val="7"/>
                <c:pt idx="0">
                  <c:v>Atenciones primer contacto presenciales</c:v>
                </c:pt>
                <c:pt idx="1">
                  <c:v>Atenciones primer contacto a distancia</c:v>
                </c:pt>
                <c:pt idx="2">
                  <c:v>Atenciones seguimiento psicológico</c:v>
                </c:pt>
                <c:pt idx="3">
                  <c:v>Atenciones vía WhatsApp</c:v>
                </c:pt>
                <c:pt idx="4">
                  <c:v>Asesorías jurídicas subsecuentes</c:v>
                </c:pt>
                <c:pt idx="5">
                  <c:v>Acompañamientos jurídicos</c:v>
                </c:pt>
                <c:pt idx="6">
                  <c:v>Seguimientos de Trabajo Social</c:v>
                </c:pt>
              </c:strCache>
            </c:strRef>
          </c:cat>
          <c:val>
            <c:numRef>
              <c:f>Marzo!$J$51:$P$51</c:f>
              <c:numCache>
                <c:formatCode>0</c:formatCode>
                <c:ptCount val="7"/>
                <c:pt idx="0">
                  <c:v>31</c:v>
                </c:pt>
                <c:pt idx="1">
                  <c:v>1</c:v>
                </c:pt>
                <c:pt idx="2">
                  <c:v>55</c:v>
                </c:pt>
                <c:pt idx="3">
                  <c:v>14</c:v>
                </c:pt>
                <c:pt idx="4">
                  <c:v>14</c:v>
                </c:pt>
                <c:pt idx="5">
                  <c:v>2</c:v>
                </c:pt>
                <c:pt idx="6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AF-400E-A2A0-A2B49C562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0106032"/>
        <c:axId val="146943851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Marzo!$J$46:$P$46</c15:sqref>
                        </c15:formulaRef>
                      </c:ext>
                    </c:extLst>
                    <c:strCache>
                      <c:ptCount val="7"/>
                      <c:pt idx="0">
                        <c:v>Atenciones primer contacto presenciales</c:v>
                      </c:pt>
                      <c:pt idx="1">
                        <c:v>Atenciones primer contacto a distancia</c:v>
                      </c:pt>
                      <c:pt idx="2">
                        <c:v>Atenciones seguimiento psicológico</c:v>
                      </c:pt>
                      <c:pt idx="3">
                        <c:v>Atenciones vía WhatsApp</c:v>
                      </c:pt>
                      <c:pt idx="4">
                        <c:v>Asesorías jurídicas subsecuentes</c:v>
                      </c:pt>
                      <c:pt idx="5">
                        <c:v>Acompañamientos jurídicos</c:v>
                      </c:pt>
                      <c:pt idx="6">
                        <c:v>Seguimientos de Trabajo Social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F5AF-400E-A2A0-A2B49C562481}"/>
                  </c:ext>
                </c:extLst>
              </c15:ser>
            </c15:filteredBarSeries>
          </c:ext>
        </c:extLst>
      </c:barChart>
      <c:catAx>
        <c:axId val="15201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9438512"/>
        <c:crosses val="autoZero"/>
        <c:auto val="1"/>
        <c:lblAlgn val="ctr"/>
        <c:lblOffset val="100"/>
        <c:noMultiLvlLbl val="0"/>
      </c:catAx>
      <c:valAx>
        <c:axId val="14694385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5201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8209250044029685E-4"/>
          <c:y val="0.79999217257444022"/>
          <c:w val="0.78534009844628871"/>
          <c:h val="0.13049324900122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3C3551"/>
            </a:solidFill>
          </c:spPr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4-43D0-9984-0F8F0384F8BB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4-43D0-9984-0F8F0384F8B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Marzo!$K$2:$L$2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Marzo!$K$39:$L$39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5-4348-94AA-13D67ED6FD5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18253538151092"/>
          <c:y val="0.25374138303782295"/>
          <c:w val="0.33910084635920695"/>
          <c:h val="0.50641876452124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76103454804039E-3"/>
          <c:y val="3.8927438274257771E-2"/>
          <c:w val="0.96886668377476193"/>
          <c:h val="0.5115961990894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Marzo!$I$47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Marzo!$R$46:$S$46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Marzo!$R$47:$S$47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75-49CC-A171-CC520AAA2E1D}"/>
            </c:ext>
          </c:extLst>
        </c:ser>
        <c:ser>
          <c:idx val="1"/>
          <c:order val="1"/>
          <c:tx>
            <c:strRef>
              <c:f>Marzo!$I$48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Marzo!$R$46:$S$46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Marzo!$R$48:$S$48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75-49CC-A171-CC520AAA2E1D}"/>
            </c:ext>
          </c:extLst>
        </c:ser>
        <c:ser>
          <c:idx val="2"/>
          <c:order val="2"/>
          <c:tx>
            <c:strRef>
              <c:f>Marzo!$I$49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Marzo!$R$46:$S$46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Marzo!$R$49:$S$49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75-49CC-A171-CC520AAA2E1D}"/>
            </c:ext>
          </c:extLst>
        </c:ser>
        <c:ser>
          <c:idx val="3"/>
          <c:order val="3"/>
          <c:tx>
            <c:strRef>
              <c:f>Marzo!$I$50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38-4282-8FFC-D7E1633D82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Marzo!$R$46:$S$46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Marzo!$R$50:$S$50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75-49CC-A171-CC520AAA2E1D}"/>
            </c:ext>
          </c:extLst>
        </c:ser>
        <c:ser>
          <c:idx val="4"/>
          <c:order val="4"/>
          <c:tx>
            <c:strRef>
              <c:f>Marzo!$I$51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5B4F6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Marzo!$R$46:$S$46</c:f>
              <c:strCache>
                <c:ptCount val="2"/>
                <c:pt idx="0">
                  <c:v>Atenciones de primera vez (Centro de Empoderamiento)</c:v>
                </c:pt>
                <c:pt idx="1">
                  <c:v>Atenciones de seguimiento (Centro de Empoderamiento)</c:v>
                </c:pt>
              </c:strCache>
            </c:strRef>
          </c:cat>
          <c:val>
            <c:numRef>
              <c:f>Marzo!$R$51:$S$51</c:f>
              <c:numCache>
                <c:formatCode>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75-49CC-A171-CC520AAA2E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71775504"/>
        <c:axId val="163160086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Marzo!$R$46:$S$46</c15:sqref>
                        </c15:formulaRef>
                      </c:ext>
                    </c:extLst>
                    <c:strCache>
                      <c:ptCount val="2"/>
                      <c:pt idx="0">
                        <c:v>Atenciones de primera vez (Centro de Empoderamiento)</c:v>
                      </c:pt>
                      <c:pt idx="1">
                        <c:v>Atenciones de seguimiento (Centro de Empoderamiento)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84-4724-BE62-D827D3525D2B}"/>
                  </c:ext>
                </c:extLst>
              </c15:ser>
            </c15:filteredBarSeries>
          </c:ext>
        </c:extLst>
      </c:barChart>
      <c:catAx>
        <c:axId val="14717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31600864"/>
        <c:crosses val="autoZero"/>
        <c:auto val="1"/>
        <c:lblAlgn val="ctr"/>
        <c:lblOffset val="100"/>
        <c:noMultiLvlLbl val="0"/>
      </c:catAx>
      <c:valAx>
        <c:axId val="16316008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4717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Marzo!$J$55</c:f>
              <c:strCache>
                <c:ptCount val="1"/>
                <c:pt idx="0">
                  <c:v>Total Centro Integral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Marzo!$J$56:$J$87</c:f>
              <c:numCache>
                <c:formatCode>0</c:formatCode>
                <c:ptCount val="32"/>
                <c:pt idx="0">
                  <c:v>32</c:v>
                </c:pt>
                <c:pt idx="1">
                  <c:v>46</c:v>
                </c:pt>
                <c:pt idx="2">
                  <c:v>29</c:v>
                </c:pt>
                <c:pt idx="3">
                  <c:v>0</c:v>
                </c:pt>
                <c:pt idx="4">
                  <c:v>0</c:v>
                </c:pt>
                <c:pt idx="5">
                  <c:v>29</c:v>
                </c:pt>
                <c:pt idx="6">
                  <c:v>27</c:v>
                </c:pt>
                <c:pt idx="7">
                  <c:v>53</c:v>
                </c:pt>
                <c:pt idx="8">
                  <c:v>45</c:v>
                </c:pt>
                <c:pt idx="9">
                  <c:v>47</c:v>
                </c:pt>
                <c:pt idx="10">
                  <c:v>0</c:v>
                </c:pt>
                <c:pt idx="11">
                  <c:v>0</c:v>
                </c:pt>
                <c:pt idx="12">
                  <c:v>32</c:v>
                </c:pt>
                <c:pt idx="13">
                  <c:v>38</c:v>
                </c:pt>
                <c:pt idx="14">
                  <c:v>42</c:v>
                </c:pt>
                <c:pt idx="15">
                  <c:v>31</c:v>
                </c:pt>
                <c:pt idx="16">
                  <c:v>28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29</c:v>
                </c:pt>
                <c:pt idx="21">
                  <c:v>29</c:v>
                </c:pt>
                <c:pt idx="22">
                  <c:v>27</c:v>
                </c:pt>
                <c:pt idx="23">
                  <c:v>34</c:v>
                </c:pt>
                <c:pt idx="24">
                  <c:v>0</c:v>
                </c:pt>
                <c:pt idx="25">
                  <c:v>0</c:v>
                </c:pt>
                <c:pt idx="26">
                  <c:v>43</c:v>
                </c:pt>
                <c:pt idx="27">
                  <c:v>31</c:v>
                </c:pt>
                <c:pt idx="28">
                  <c:v>38</c:v>
                </c:pt>
                <c:pt idx="29">
                  <c:v>50</c:v>
                </c:pt>
                <c:pt idx="30">
                  <c:v>39</c:v>
                </c:pt>
                <c:pt idx="31">
                  <c:v>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C-4E39-A956-9797384FAB81}"/>
            </c:ext>
          </c:extLst>
        </c:ser>
        <c:ser>
          <c:idx val="1"/>
          <c:order val="1"/>
          <c:tx>
            <c:strRef>
              <c:f>Marzo!$K$55</c:f>
              <c:strCache>
                <c:ptCount val="1"/>
                <c:pt idx="0">
                  <c:v>Total Centro de Empoderamiento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Marzo!$K$55:$K$83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4C-4E39-A956-9797384FA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318928"/>
        <c:axId val="1466864464"/>
      </c:lineChart>
      <c:catAx>
        <c:axId val="146731892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66864464"/>
        <c:crosses val="autoZero"/>
        <c:auto val="1"/>
        <c:lblAlgn val="ctr"/>
        <c:lblOffset val="100"/>
        <c:noMultiLvlLbl val="0"/>
      </c:catAx>
      <c:valAx>
        <c:axId val="14668644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0" sourceLinked="1"/>
        <c:majorTickMark val="none"/>
        <c:minorTickMark val="none"/>
        <c:tickLblPos val="nextTo"/>
        <c:crossAx val="146731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DF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77-40EB-9E57-489D3C4CA5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7-40EB-9E57-489D3C4CA5F1}"/>
              </c:ext>
            </c:extLst>
          </c:dPt>
          <c:dPt>
            <c:idx val="2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77-40EB-9E57-489D3C4CA5F1}"/>
              </c:ext>
            </c:extLst>
          </c:dPt>
          <c:dPt>
            <c:idx val="3"/>
            <c:bubble3D val="0"/>
            <c:spPr>
              <a:solidFill>
                <a:srgbClr val="E9D5D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77-40EB-9E57-489D3C4CA5F1}"/>
              </c:ext>
            </c:extLst>
          </c:dPt>
          <c:dPt>
            <c:idx val="4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77-40EB-9E57-489D3C4CA5F1}"/>
              </c:ext>
            </c:extLst>
          </c:dPt>
          <c:dPt>
            <c:idx val="5"/>
            <c:bubble3D val="0"/>
            <c:spPr>
              <a:solidFill>
                <a:srgbClr val="4624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77-40EB-9E57-489D3C4CA5F1}"/>
              </c:ext>
            </c:extLst>
          </c:dPt>
          <c:dPt>
            <c:idx val="6"/>
            <c:bubble3D val="0"/>
            <c:spPr>
              <a:solidFill>
                <a:srgbClr val="54002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77-40EB-9E57-489D3C4CA5F1}"/>
              </c:ext>
            </c:extLst>
          </c:dPt>
          <c:dLbls>
            <c:dLbl>
              <c:idx val="5"/>
              <c:tx>
                <c:rich>
                  <a:bodyPr/>
                  <a:lstStyle/>
                  <a:p>
                    <a:fld id="{115BA3F2-17C8-4E52-B877-32A187A22959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877-40EB-9E57-489D3C4CA5F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68EF9C-15B0-4631-8299-118C90576415}" type="PERCENTAGE">
                      <a:rPr lang="en-US">
                        <a:solidFill>
                          <a:schemeClr val="bg1"/>
                        </a:solidFill>
                      </a:rPr>
                      <a:pPr/>
                      <a:t>[PORCENTAJE]</a:t>
                    </a:fld>
                    <a:endParaRPr lang="es-MX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D-B877-40EB-9E57-489D3C4CA5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Marzo!$P$2:$V$2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Marzo!$P$39:$V$39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3-4BDC-A5B8-2F3B232A4E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Marzo!$I$47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Marzo!$U$46:$AA$46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Marzo!$U$47:$AA$47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E-4ED3-92CD-5BB50AFEDE68}"/>
            </c:ext>
          </c:extLst>
        </c:ser>
        <c:ser>
          <c:idx val="1"/>
          <c:order val="1"/>
          <c:tx>
            <c:strRef>
              <c:f>Marzo!$I$48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Marzo!$U$46:$AA$46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Marzo!$U$48:$AA$48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E-4ED3-92CD-5BB50AFEDE68}"/>
            </c:ext>
          </c:extLst>
        </c:ser>
        <c:ser>
          <c:idx val="2"/>
          <c:order val="2"/>
          <c:tx>
            <c:strRef>
              <c:f>Marzo!$I$49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998BA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Marzo!$U$46:$AA$46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Marzo!$U$49:$AA$49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E-4ED3-92CD-5BB50AFEDE68}"/>
            </c:ext>
          </c:extLst>
        </c:ser>
        <c:ser>
          <c:idx val="3"/>
          <c:order val="3"/>
          <c:tx>
            <c:strRef>
              <c:f>Marzo!$I$50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Marzo!$U$46:$AA$46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Marzo!$U$50:$AA$50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0E-4ED3-92CD-5BB50AFEDE68}"/>
            </c:ext>
          </c:extLst>
        </c:ser>
        <c:ser>
          <c:idx val="4"/>
          <c:order val="4"/>
          <c:tx>
            <c:strRef>
              <c:f>Marzo!$I$51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Marzo!$U$46:$AA$46</c:f>
              <c:strCache>
                <c:ptCount val="7"/>
                <c:pt idx="0">
                  <c:v>Atenciones primer contacto presenciales (UAM)</c:v>
                </c:pt>
                <c:pt idx="1">
                  <c:v>Atenciones primer contacto a distancia (UAM)</c:v>
                </c:pt>
                <c:pt idx="2">
                  <c:v>Seguimientos de Trabajo Social en (UAM)</c:v>
                </c:pt>
                <c:pt idx="3">
                  <c:v>Atenciones seguimiento psicológico (UAM)</c:v>
                </c:pt>
                <c:pt idx="4">
                  <c:v>Asesorías jurídicas subsecuentes (UAM)</c:v>
                </c:pt>
                <c:pt idx="5">
                  <c:v>Acompañamientos jurídicos (UAM)</c:v>
                </c:pt>
                <c:pt idx="6">
                  <c:v>Atenciones de primera vez y subsecuentes a NNyA (UAM)</c:v>
                </c:pt>
              </c:strCache>
            </c:strRef>
          </c:cat>
          <c:val>
            <c:numRef>
              <c:f>Marzo!$U$51:$AA$51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0E-4ED3-92CD-5BB50AFEDE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61872"/>
        <c:axId val="162855014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Marzo!$U$46:$AA$46</c15:sqref>
                        </c15:formulaRef>
                      </c:ext>
                    </c:extLst>
                    <c:strCache>
                      <c:ptCount val="7"/>
                      <c:pt idx="0">
                        <c:v>Atenciones primer contacto presenciales (UAM)</c:v>
                      </c:pt>
                      <c:pt idx="1">
                        <c:v>Atenciones primer contacto a distancia (UAM)</c:v>
                      </c:pt>
                      <c:pt idx="2">
                        <c:v>Seguimientos de Trabajo Social en (UAM)</c:v>
                      </c:pt>
                      <c:pt idx="3">
                        <c:v>Atenciones seguimiento psicológico (UAM)</c:v>
                      </c:pt>
                      <c:pt idx="4">
                        <c:v>Asesorías jurídicas subsecuentes (UAM)</c:v>
                      </c:pt>
                      <c:pt idx="5">
                        <c:v>Acompañamientos jurídicos (UAM)</c:v>
                      </c:pt>
                      <c:pt idx="6">
                        <c:v>Atenciones de primera vez y subsecuentes a NNyA (UAM)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B3-42EA-8D5A-2AEEC84D5751}"/>
                  </c:ext>
                </c:extLst>
              </c15:ser>
            </c15:filteredBarSeries>
          </c:ext>
        </c:extLst>
      </c:barChart>
      <c:catAx>
        <c:axId val="170886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0144"/>
        <c:crosses val="autoZero"/>
        <c:auto val="1"/>
        <c:lblAlgn val="ctr"/>
        <c:lblOffset val="100"/>
        <c:noMultiLvlLbl val="0"/>
      </c:catAx>
      <c:valAx>
        <c:axId val="16285501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6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66590888190748"/>
          <c:y val="0.89661266665036088"/>
          <c:w val="0.6028163501863808"/>
          <c:h val="8.41733564674321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Marzo!$L$55</c:f>
              <c:strCache>
                <c:ptCount val="1"/>
                <c:pt idx="0">
                  <c:v>Atenciones a mujeres UAM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Marzo!$L$56:$L$87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264-A875-F686E1BF65D5}"/>
            </c:ext>
          </c:extLst>
        </c:ser>
        <c:ser>
          <c:idx val="1"/>
          <c:order val="1"/>
          <c:tx>
            <c:strRef>
              <c:f>Marzo!$M$55</c:f>
              <c:strCache>
                <c:ptCount val="1"/>
                <c:pt idx="0">
                  <c:v>Atenciones de primera vez y subsecuentes a NNyA (UAM)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Marzo!$M$56:$M$87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A-4264-A875-F686E1BF6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008096"/>
        <c:axId val="1628551808"/>
      </c:lineChart>
      <c:catAx>
        <c:axId val="179200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628551808"/>
        <c:crosses val="autoZero"/>
        <c:auto val="1"/>
        <c:lblAlgn val="ctr"/>
        <c:lblOffset val="100"/>
        <c:noMultiLvlLbl val="0"/>
      </c:catAx>
      <c:valAx>
        <c:axId val="162855180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7920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8BA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0F-4015-A3A7-A777EF6B649F}"/>
              </c:ext>
            </c:extLst>
          </c:dPt>
          <c:dPt>
            <c:idx val="1"/>
            <c:bubble3D val="0"/>
            <c:spPr>
              <a:solidFill>
                <a:srgbClr val="5B4F6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0F-4015-A3A7-A777EF6B64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Marzo!$N$2:$O$2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Marzo!$N$39:$O$39</c:f>
              <c:numCache>
                <c:formatCode>0</c:formatCode>
                <c:ptCount val="2"/>
                <c:pt idx="0">
                  <c:v>637</c:v>
                </c:pt>
                <c:pt idx="1">
                  <c:v>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A-4376-8B89-50071156DDF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Marzo!$I$47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Marzo!$AC$46:$AD$46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Marzo!$AC$47:$AD$47</c:f>
              <c:numCache>
                <c:formatCode>0</c:formatCode>
                <c:ptCount val="2"/>
                <c:pt idx="0">
                  <c:v>103</c:v>
                </c:pt>
                <c:pt idx="1">
                  <c:v>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6-489A-A582-ABA95FE3BA37}"/>
            </c:ext>
          </c:extLst>
        </c:ser>
        <c:ser>
          <c:idx val="1"/>
          <c:order val="1"/>
          <c:tx>
            <c:strRef>
              <c:f>Marzo!$I$48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Marzo!$AC$46:$AD$46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Marzo!$AC$48:$AD$48</c:f>
              <c:numCache>
                <c:formatCode>0</c:formatCode>
                <c:ptCount val="2"/>
                <c:pt idx="0">
                  <c:v>142</c:v>
                </c:pt>
                <c:pt idx="1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06-489A-A582-ABA95FE3BA37}"/>
            </c:ext>
          </c:extLst>
        </c:ser>
        <c:ser>
          <c:idx val="2"/>
          <c:order val="2"/>
          <c:tx>
            <c:strRef>
              <c:f>Marzo!$I$49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Marzo!$AC$46:$AD$46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Marzo!$AC$49:$AD$49</c:f>
              <c:numCache>
                <c:formatCode>0</c:formatCode>
                <c:ptCount val="2"/>
                <c:pt idx="0">
                  <c:v>140</c:v>
                </c:pt>
                <c:pt idx="1">
                  <c:v>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06-489A-A582-ABA95FE3BA37}"/>
            </c:ext>
          </c:extLst>
        </c:ser>
        <c:ser>
          <c:idx val="3"/>
          <c:order val="3"/>
          <c:tx>
            <c:strRef>
              <c:f>Marzo!$I$50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Marzo!$AC$46:$AD$46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Marzo!$AC$50:$AD$50</c:f>
              <c:numCache>
                <c:formatCode>0</c:formatCode>
                <c:ptCount val="2"/>
                <c:pt idx="0">
                  <c:v>148</c:v>
                </c:pt>
                <c:pt idx="1">
                  <c:v>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06-489A-A582-ABA95FE3BA37}"/>
            </c:ext>
          </c:extLst>
        </c:ser>
        <c:ser>
          <c:idx val="4"/>
          <c:order val="4"/>
          <c:tx>
            <c:strRef>
              <c:f>Marzo!$I$51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Marzo!$AC$46:$AD$46</c:f>
              <c:strCache>
                <c:ptCount val="2"/>
                <c:pt idx="0">
                  <c:v>Asesorías Telmujer</c:v>
                </c:pt>
                <c:pt idx="1">
                  <c:v>Incidentes de conocimiento Telmujer</c:v>
                </c:pt>
              </c:strCache>
            </c:strRef>
          </c:cat>
          <c:val>
            <c:numRef>
              <c:f>Marzo!$AC$51:$AD$51</c:f>
              <c:numCache>
                <c:formatCode>0</c:formatCode>
                <c:ptCount val="2"/>
                <c:pt idx="0">
                  <c:v>104</c:v>
                </c:pt>
                <c:pt idx="1">
                  <c:v>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06-489A-A582-ABA95FE3BA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08879472"/>
        <c:axId val="1470431600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Marzo!$AC$46:$AD$46</c15:sqref>
                        </c15:formulaRef>
                      </c:ext>
                    </c:extLst>
                    <c:strCache>
                      <c:ptCount val="2"/>
                      <c:pt idx="0">
                        <c:v>Asesorías Telmujer</c:v>
                      </c:pt>
                      <c:pt idx="1">
                        <c:v>Incidentes de conocimiento Telmujer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311-4683-95B4-EFF5605E436C}"/>
                  </c:ext>
                </c:extLst>
              </c15:ser>
            </c15:filteredBarSeries>
          </c:ext>
        </c:extLst>
      </c:barChart>
      <c:catAx>
        <c:axId val="17088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470431600"/>
        <c:crosses val="autoZero"/>
        <c:auto val="1"/>
        <c:lblAlgn val="ctr"/>
        <c:lblOffset val="100"/>
        <c:noMultiLvlLbl val="0"/>
      </c:catAx>
      <c:valAx>
        <c:axId val="147043160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7088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644737214352639E-2"/>
          <c:y val="0"/>
          <c:w val="0.90245458587545879"/>
          <c:h val="0.77790679108454075"/>
        </c:manualLayout>
      </c:layout>
      <c:lineChart>
        <c:grouping val="standard"/>
        <c:varyColors val="0"/>
        <c:ser>
          <c:idx val="0"/>
          <c:order val="0"/>
          <c:tx>
            <c:strRef>
              <c:f>Marzo!$N$55</c:f>
              <c:strCache>
                <c:ptCount val="1"/>
                <c:pt idx="0">
                  <c:v>Asesorías Telmujer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Marzo!$N$56:$N$87</c:f>
              <c:numCache>
                <c:formatCode>General</c:formatCode>
                <c:ptCount val="32"/>
                <c:pt idx="0">
                  <c:v>23</c:v>
                </c:pt>
                <c:pt idx="1">
                  <c:v>22</c:v>
                </c:pt>
                <c:pt idx="2">
                  <c:v>18</c:v>
                </c:pt>
                <c:pt idx="3">
                  <c:v>21</c:v>
                </c:pt>
                <c:pt idx="4">
                  <c:v>19</c:v>
                </c:pt>
                <c:pt idx="5">
                  <c:v>24</c:v>
                </c:pt>
                <c:pt idx="6">
                  <c:v>19</c:v>
                </c:pt>
                <c:pt idx="7">
                  <c:v>21</c:v>
                </c:pt>
                <c:pt idx="8">
                  <c:v>19</c:v>
                </c:pt>
                <c:pt idx="9">
                  <c:v>19</c:v>
                </c:pt>
                <c:pt idx="10">
                  <c:v>20</c:v>
                </c:pt>
                <c:pt idx="11">
                  <c:v>20</c:v>
                </c:pt>
                <c:pt idx="12">
                  <c:v>24</c:v>
                </c:pt>
                <c:pt idx="13">
                  <c:v>20</c:v>
                </c:pt>
                <c:pt idx="14">
                  <c:v>18</c:v>
                </c:pt>
                <c:pt idx="15">
                  <c:v>19</c:v>
                </c:pt>
                <c:pt idx="16">
                  <c:v>16</c:v>
                </c:pt>
                <c:pt idx="17">
                  <c:v>22</c:v>
                </c:pt>
                <c:pt idx="18">
                  <c:v>21</c:v>
                </c:pt>
                <c:pt idx="19">
                  <c:v>21</c:v>
                </c:pt>
                <c:pt idx="20">
                  <c:v>27</c:v>
                </c:pt>
                <c:pt idx="21">
                  <c:v>24</c:v>
                </c:pt>
                <c:pt idx="22">
                  <c:v>22</c:v>
                </c:pt>
                <c:pt idx="23">
                  <c:v>19</c:v>
                </c:pt>
                <c:pt idx="24">
                  <c:v>18</c:v>
                </c:pt>
                <c:pt idx="25">
                  <c:v>17</c:v>
                </c:pt>
                <c:pt idx="26">
                  <c:v>21</c:v>
                </c:pt>
                <c:pt idx="27">
                  <c:v>16</c:v>
                </c:pt>
                <c:pt idx="28">
                  <c:v>22</c:v>
                </c:pt>
                <c:pt idx="29">
                  <c:v>19</c:v>
                </c:pt>
                <c:pt idx="30">
                  <c:v>26</c:v>
                </c:pt>
                <c:pt idx="31" formatCode="0">
                  <c:v>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B-425D-AFD0-0671D9138B37}"/>
            </c:ext>
          </c:extLst>
        </c:ser>
        <c:ser>
          <c:idx val="1"/>
          <c:order val="1"/>
          <c:tx>
            <c:strRef>
              <c:f>Marzo!$O$55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Marzo!$O$56:$O$87</c:f>
              <c:numCache>
                <c:formatCode>General</c:formatCode>
                <c:ptCount val="32"/>
                <c:pt idx="0">
                  <c:v>83</c:v>
                </c:pt>
                <c:pt idx="1">
                  <c:v>111</c:v>
                </c:pt>
                <c:pt idx="2">
                  <c:v>79</c:v>
                </c:pt>
                <c:pt idx="3">
                  <c:v>110</c:v>
                </c:pt>
                <c:pt idx="4">
                  <c:v>168</c:v>
                </c:pt>
                <c:pt idx="5">
                  <c:v>141</c:v>
                </c:pt>
                <c:pt idx="6">
                  <c:v>76</c:v>
                </c:pt>
                <c:pt idx="7">
                  <c:v>90</c:v>
                </c:pt>
                <c:pt idx="8">
                  <c:v>54</c:v>
                </c:pt>
                <c:pt idx="9">
                  <c:v>72</c:v>
                </c:pt>
                <c:pt idx="10">
                  <c:v>109</c:v>
                </c:pt>
                <c:pt idx="11">
                  <c:v>135</c:v>
                </c:pt>
                <c:pt idx="12">
                  <c:v>127</c:v>
                </c:pt>
                <c:pt idx="13">
                  <c:v>87</c:v>
                </c:pt>
                <c:pt idx="14">
                  <c:v>63</c:v>
                </c:pt>
                <c:pt idx="15">
                  <c:v>73</c:v>
                </c:pt>
                <c:pt idx="16">
                  <c:v>105</c:v>
                </c:pt>
                <c:pt idx="17">
                  <c:v>79</c:v>
                </c:pt>
                <c:pt idx="18">
                  <c:v>169</c:v>
                </c:pt>
                <c:pt idx="19">
                  <c:v>131</c:v>
                </c:pt>
                <c:pt idx="20">
                  <c:v>92</c:v>
                </c:pt>
                <c:pt idx="21">
                  <c:v>81</c:v>
                </c:pt>
                <c:pt idx="22">
                  <c:v>87</c:v>
                </c:pt>
                <c:pt idx="23">
                  <c:v>89</c:v>
                </c:pt>
                <c:pt idx="24">
                  <c:v>127</c:v>
                </c:pt>
                <c:pt idx="25">
                  <c:v>153</c:v>
                </c:pt>
                <c:pt idx="26">
                  <c:v>146</c:v>
                </c:pt>
                <c:pt idx="27">
                  <c:v>82</c:v>
                </c:pt>
                <c:pt idx="28">
                  <c:v>88</c:v>
                </c:pt>
                <c:pt idx="29">
                  <c:v>98</c:v>
                </c:pt>
                <c:pt idx="30">
                  <c:v>95</c:v>
                </c:pt>
                <c:pt idx="31" formatCode="0">
                  <c:v>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B-425D-AFD0-0671D9138B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8595424"/>
        <c:axId val="999281968"/>
      </c:lineChart>
      <c:catAx>
        <c:axId val="9885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968"/>
        <c:crosses val="autoZero"/>
        <c:auto val="1"/>
        <c:lblAlgn val="ctr"/>
        <c:lblOffset val="100"/>
        <c:noMultiLvlLbl val="0"/>
      </c:catAx>
      <c:valAx>
        <c:axId val="999281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9885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Marzo!$I$47</c:f>
              <c:strCache>
                <c:ptCount val="1"/>
                <c:pt idx="0">
                  <c:v>Semana 1
01 al 05</c:v>
                </c:pt>
              </c:strCache>
            </c:strRef>
          </c:tx>
          <c:spPr>
            <a:solidFill>
              <a:srgbClr val="E3DFE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Marzo!$AF$46:$AH$46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Marzo!$AF$47:$AH$47</c:f>
              <c:numCache>
                <c:formatCode>0</c:formatCode>
                <c:ptCount val="3"/>
                <c:pt idx="0">
                  <c:v>8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C-4641-A647-9FE9A82AFA4B}"/>
            </c:ext>
          </c:extLst>
        </c:ser>
        <c:ser>
          <c:idx val="1"/>
          <c:order val="1"/>
          <c:tx>
            <c:strRef>
              <c:f>Marzo!$I$48</c:f>
              <c:strCache>
                <c:ptCount val="1"/>
                <c:pt idx="0">
                  <c:v>Semana 2
06 al 12</c:v>
                </c:pt>
              </c:strCache>
            </c:strRef>
          </c:tx>
          <c:spPr>
            <a:solidFill>
              <a:srgbClr val="5400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Marzo!$AF$46:$AH$46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Marzo!$AF$48:$AH$48</c:f>
              <c:numCache>
                <c:formatCode>0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C-4641-A647-9FE9A82AFA4B}"/>
            </c:ext>
          </c:extLst>
        </c:ser>
        <c:ser>
          <c:idx val="2"/>
          <c:order val="2"/>
          <c:tx>
            <c:strRef>
              <c:f>Marzo!$I$49</c:f>
              <c:strCache>
                <c:ptCount val="1"/>
                <c:pt idx="0">
                  <c:v>Semana 3
13 al 19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Marzo!$AF$46:$AH$46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Marzo!$AF$49:$AH$49</c:f>
              <c:numCache>
                <c:formatCode>0</c:formatCode>
                <c:ptCount val="3"/>
                <c:pt idx="0">
                  <c:v>11</c:v>
                </c:pt>
                <c:pt idx="1">
                  <c:v>19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C-4641-A647-9FE9A82AFA4B}"/>
            </c:ext>
          </c:extLst>
        </c:ser>
        <c:ser>
          <c:idx val="3"/>
          <c:order val="3"/>
          <c:tx>
            <c:strRef>
              <c:f>Marzo!$I$50</c:f>
              <c:strCache>
                <c:ptCount val="1"/>
                <c:pt idx="0">
                  <c:v>Semana 4
20 al 26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Marzo!$AF$46:$AH$46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Marzo!$AF$50:$AH$50</c:f>
              <c:numCache>
                <c:formatCode>0</c:formatCode>
                <c:ptCount val="3"/>
                <c:pt idx="0">
                  <c:v>5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C-4641-A647-9FE9A82AFA4B}"/>
            </c:ext>
          </c:extLst>
        </c:ser>
        <c:ser>
          <c:idx val="4"/>
          <c:order val="4"/>
          <c:tx>
            <c:strRef>
              <c:f>Marzo!$I$51</c:f>
              <c:strCache>
                <c:ptCount val="1"/>
                <c:pt idx="0">
                  <c:v>Semana 5
27 al 31</c:v>
                </c:pt>
              </c:strCache>
            </c:strRef>
          </c:tx>
          <c:spPr>
            <a:solidFill>
              <a:srgbClr val="46244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Marzo!$AF$46:$AH$46</c:f>
              <c:strCache>
                <c:ptCount val="3"/>
                <c:pt idx="0">
                  <c:v>Atenciones psicológicas y jurídicas Refugio</c:v>
                </c:pt>
                <c:pt idx="1">
                  <c:v>Atención psicológica de primera vez y subsecuente a NNyA en Refugio</c:v>
                </c:pt>
                <c:pt idx="2">
                  <c:v>Ingresos al Refugio</c:v>
                </c:pt>
              </c:strCache>
            </c:strRef>
          </c:cat>
          <c:val>
            <c:numRef>
              <c:f>Marzo!$AF$51:$AH$51</c:f>
              <c:numCache>
                <c:formatCode>0</c:formatCode>
                <c:ptCount val="3"/>
                <c:pt idx="0">
                  <c:v>4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5C-4641-A647-9FE9A82AFA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2445408"/>
        <c:axId val="1119563952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Marzo!$AF$46:$AH$46</c15:sqref>
                        </c15:formulaRef>
                      </c:ext>
                    </c:extLst>
                    <c:strCache>
                      <c:ptCount val="3"/>
                      <c:pt idx="0">
                        <c:v>Atenciones psicológicas y jurídicas Refugio</c:v>
                      </c:pt>
                      <c:pt idx="1">
                        <c:v>Atención psicológica de primera vez y subsecuente a NNyA en Refugio</c:v>
                      </c:pt>
                      <c:pt idx="2">
                        <c:v>Ingresos al Refugio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Febrero!#REF!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D37-41E9-8D6F-510684A9743F}"/>
                  </c:ext>
                </c:extLst>
              </c15:ser>
            </c15:filteredBarSeries>
          </c:ext>
        </c:extLst>
      </c:barChart>
      <c:catAx>
        <c:axId val="10824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3952"/>
        <c:crosses val="autoZero"/>
        <c:auto val="1"/>
        <c:lblAlgn val="ctr"/>
        <c:lblOffset val="100"/>
        <c:noMultiLvlLbl val="0"/>
      </c:catAx>
      <c:valAx>
        <c:axId val="111956395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0824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3132757292635757E-2"/>
          <c:y val="0.65970382346435008"/>
          <c:w val="0.85393507525380385"/>
          <c:h val="0.20945200649023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Marzo!$P$55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Marzo!$P$56:$P$87</c:f>
              <c:numCache>
                <c:formatCode>General</c:formatCode>
                <c:ptCount val="3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 formatCode="0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5-4917-8A48-2322900F6DAB}"/>
            </c:ext>
          </c:extLst>
        </c:ser>
        <c:ser>
          <c:idx val="1"/>
          <c:order val="1"/>
          <c:tx>
            <c:strRef>
              <c:f>Marzo!$Q$55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Marzo!$Q$56:$Q$87</c:f>
              <c:numCache>
                <c:formatCode>General</c:formatCode>
                <c:ptCount val="3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3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6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5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5-4917-8A48-2322900F6DAB}"/>
            </c:ext>
          </c:extLst>
        </c:ser>
        <c:ser>
          <c:idx val="2"/>
          <c:order val="2"/>
          <c:tx>
            <c:strRef>
              <c:f>Marzo!$R$55</c:f>
              <c:strCache>
                <c:ptCount val="1"/>
                <c:pt idx="0">
                  <c:v>Ingresos al Refugio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Marzo!$I$56:$I$83</c:f>
              <c:strCache>
                <c:ptCount val="28"/>
                <c:pt idx="0">
                  <c:v>01
MI</c:v>
                </c:pt>
                <c:pt idx="1">
                  <c:v>02
J</c:v>
                </c:pt>
                <c:pt idx="2">
                  <c:v>03
V</c:v>
                </c:pt>
                <c:pt idx="3">
                  <c:v>04
S</c:v>
                </c:pt>
                <c:pt idx="4">
                  <c:v>05
D</c:v>
                </c:pt>
                <c:pt idx="5">
                  <c:v>06
L</c:v>
                </c:pt>
                <c:pt idx="6">
                  <c:v>07
M</c:v>
                </c:pt>
                <c:pt idx="7">
                  <c:v>08
MI</c:v>
                </c:pt>
                <c:pt idx="8">
                  <c:v>09
J</c:v>
                </c:pt>
                <c:pt idx="9">
                  <c:v>10
V</c:v>
                </c:pt>
                <c:pt idx="10">
                  <c:v>11
S</c:v>
                </c:pt>
                <c:pt idx="11">
                  <c:v>12
D</c:v>
                </c:pt>
                <c:pt idx="12">
                  <c:v>13
L</c:v>
                </c:pt>
                <c:pt idx="13">
                  <c:v>14
M</c:v>
                </c:pt>
                <c:pt idx="14">
                  <c:v>15
MI</c:v>
                </c:pt>
                <c:pt idx="15">
                  <c:v>16
J</c:v>
                </c:pt>
                <c:pt idx="16">
                  <c:v>17
V</c:v>
                </c:pt>
                <c:pt idx="17">
                  <c:v>18
S</c:v>
                </c:pt>
                <c:pt idx="18">
                  <c:v>19
D</c:v>
                </c:pt>
                <c:pt idx="19">
                  <c:v>20
L</c:v>
                </c:pt>
                <c:pt idx="20">
                  <c:v>21
M</c:v>
                </c:pt>
                <c:pt idx="21">
                  <c:v>22
MI</c:v>
                </c:pt>
                <c:pt idx="22">
                  <c:v>23
J</c:v>
                </c:pt>
                <c:pt idx="23">
                  <c:v>24
V</c:v>
                </c:pt>
                <c:pt idx="24">
                  <c:v>25
S</c:v>
                </c:pt>
                <c:pt idx="25">
                  <c:v>26
D</c:v>
                </c:pt>
                <c:pt idx="26">
                  <c:v>27
L</c:v>
                </c:pt>
                <c:pt idx="27">
                  <c:v>28
M</c:v>
                </c:pt>
              </c:strCache>
            </c:strRef>
          </c:cat>
          <c:val>
            <c:numRef>
              <c:f>Marzo!$R$56:$R$87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 formatCode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5-4917-8A48-2322900F6D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2407808"/>
        <c:axId val="999281136"/>
      </c:lineChart>
      <c:catAx>
        <c:axId val="10824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999281136"/>
        <c:crosses val="autoZero"/>
        <c:auto val="1"/>
        <c:lblAlgn val="ctr"/>
        <c:lblOffset val="100"/>
        <c:noMultiLvlLbl val="0"/>
      </c:catAx>
      <c:valAx>
        <c:axId val="999281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r>
                  <a:rPr lang="es-MX">
                    <a:latin typeface="Adelle Sans Light" panose="02000503000000020004" pitchFamily="50" charset="0"/>
                  </a:rPr>
                  <a:t>Atenciones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delle Sans Light" panose="02000503000000020004" pitchFamily="50" charset="0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crossAx val="108240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5428012805861"/>
          <c:y val="0.12274943218959447"/>
          <c:w val="0.8456957404386598"/>
          <c:h val="0.78377858514187537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Marzo!$V$56:$V$60</c:f>
              <c:strCache>
                <c:ptCount val="5"/>
                <c:pt idx="0">
                  <c:v>Refugio</c:v>
                </c:pt>
                <c:pt idx="1">
                  <c:v>Telmujer</c:v>
                </c:pt>
                <c:pt idx="2">
                  <c:v>UAMs</c:v>
                </c:pt>
                <c:pt idx="3">
                  <c:v>Centro de Empoderamiento</c:v>
                </c:pt>
                <c:pt idx="4">
                  <c:v>Centro Integral</c:v>
                </c:pt>
              </c:strCache>
            </c:strRef>
          </c:cat>
          <c:val>
            <c:numRef>
              <c:f>Marzo!$W$56:$W$60</c:f>
              <c:numCache>
                <c:formatCode>0</c:formatCode>
                <c:ptCount val="5"/>
                <c:pt idx="0">
                  <c:v>100</c:v>
                </c:pt>
                <c:pt idx="1">
                  <c:v>3837</c:v>
                </c:pt>
                <c:pt idx="2">
                  <c:v>0</c:v>
                </c:pt>
                <c:pt idx="3">
                  <c:v>0</c:v>
                </c:pt>
                <c:pt idx="4">
                  <c:v>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29-46D0-B1EB-BE0A8A7C2C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081204976"/>
        <c:axId val="1119565616"/>
      </c:barChart>
      <c:catAx>
        <c:axId val="10812049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5616"/>
        <c:crosses val="autoZero"/>
        <c:auto val="1"/>
        <c:lblAlgn val="ctr"/>
        <c:lblOffset val="100"/>
        <c:noMultiLvlLbl val="0"/>
      </c:catAx>
      <c:valAx>
        <c:axId val="111956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8120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Atención a mujeres en Centro Integral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Hoja4!$B$2:$B$8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138</c:v>
                </c:pt>
                <c:pt idx="3">
                  <c:v>149</c:v>
                </c:pt>
                <c:pt idx="4">
                  <c:v>156</c:v>
                </c:pt>
                <c:pt idx="5">
                  <c:v>125</c:v>
                </c:pt>
                <c:pt idx="6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D0-434D-A7E3-011452CD45D3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Atención a NNyA en Centro de Empoderamiento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D0-434D-A7E3-011452CD45D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D0-434D-A7E3-011452CD45D3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D0-434D-A7E3-011452CD45D3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D0-434D-A7E3-011452CD45D3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D0-434D-A7E3-011452CD4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Hoja4!$C$2:$C$8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0-434D-A7E3-011452CD45D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22348608"/>
        <c:axId val="1119566448"/>
      </c:barChart>
      <c:catAx>
        <c:axId val="1122348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19566448"/>
        <c:crosses val="autoZero"/>
        <c:auto val="1"/>
        <c:lblAlgn val="ctr"/>
        <c:lblOffset val="100"/>
        <c:noMultiLvlLbl val="0"/>
      </c:catAx>
      <c:valAx>
        <c:axId val="1119566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1223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r>
              <a:rPr lang="es-MX">
                <a:latin typeface="Adelle Sans Light" panose="02000503000000020004" pitchFamily="50" charset="0"/>
              </a:rPr>
              <a:t>Servicios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Hoja4!$F$1</c:f>
              <c:strCache>
                <c:ptCount val="1"/>
                <c:pt idx="0">
                  <c:v>Asesorías Telmujer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Hoja4!$F$2:$F$8</c:f>
              <c:numCache>
                <c:formatCode>0</c:formatCode>
                <c:ptCount val="7"/>
                <c:pt idx="0">
                  <c:v>77</c:v>
                </c:pt>
                <c:pt idx="1">
                  <c:v>81</c:v>
                </c:pt>
                <c:pt idx="2">
                  <c:v>72</c:v>
                </c:pt>
                <c:pt idx="3">
                  <c:v>82</c:v>
                </c:pt>
                <c:pt idx="4">
                  <c:v>86</c:v>
                </c:pt>
                <c:pt idx="5">
                  <c:v>82</c:v>
                </c:pt>
                <c:pt idx="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7-4996-86C6-BA2CBAFDE9EA}"/>
            </c:ext>
          </c:extLst>
        </c:ser>
        <c:ser>
          <c:idx val="1"/>
          <c:order val="1"/>
          <c:tx>
            <c:strRef>
              <c:f>Hoja4!$G$1</c:f>
              <c:strCache>
                <c:ptCount val="1"/>
                <c:pt idx="0">
                  <c:v>Incidentes de conocimiento Telmujer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Hoja4!$G$2:$G$8</c:f>
              <c:numCache>
                <c:formatCode>0</c:formatCode>
                <c:ptCount val="7"/>
                <c:pt idx="0">
                  <c:v>625</c:v>
                </c:pt>
                <c:pt idx="1">
                  <c:v>425</c:v>
                </c:pt>
                <c:pt idx="2">
                  <c:v>345</c:v>
                </c:pt>
                <c:pt idx="3">
                  <c:v>325</c:v>
                </c:pt>
                <c:pt idx="4">
                  <c:v>317</c:v>
                </c:pt>
                <c:pt idx="5">
                  <c:v>337</c:v>
                </c:pt>
                <c:pt idx="6">
                  <c:v>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7-4996-86C6-BA2CBAFDE9EA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1152244240"/>
        <c:axId val="1157287248"/>
      </c:barChart>
      <c:catAx>
        <c:axId val="1152244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57287248"/>
        <c:crosses val="autoZero"/>
        <c:auto val="1"/>
        <c:lblAlgn val="ctr"/>
        <c:lblOffset val="100"/>
        <c:noMultiLvlLbl val="0"/>
      </c:catAx>
      <c:valAx>
        <c:axId val="11572872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15224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Atenciones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5940679825587625"/>
          <c:y val="0.24339841222582786"/>
          <c:w val="0.8234244183567675"/>
          <c:h val="0.629106448731660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Hoja4!$H$1</c:f>
              <c:strCache>
                <c:ptCount val="1"/>
                <c:pt idx="0">
                  <c:v>Atenciones psicológicas y jurídicas Refugio</c:v>
                </c:pt>
              </c:strCache>
            </c:strRef>
          </c:tx>
          <c:spPr>
            <a:solidFill>
              <a:srgbClr val="EBE5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Hoja4!$H$2:$H$8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E-4726-AE92-CF3115E004A8}"/>
            </c:ext>
          </c:extLst>
        </c:ser>
        <c:ser>
          <c:idx val="1"/>
          <c:order val="1"/>
          <c:tx>
            <c:strRef>
              <c:f>Hoja4!$I$1</c:f>
              <c:strCache>
                <c:ptCount val="1"/>
                <c:pt idx="0">
                  <c:v>Atención psicológica de primera vez y subsecuente a NNyA en Refugio</c:v>
                </c:pt>
              </c:strCache>
            </c:strRef>
          </c:tx>
          <c:spPr>
            <a:solidFill>
              <a:srgbClr val="3C3551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F5E-4726-AE92-CF3115E004A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F5E-4726-AE92-CF3115E004A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2F5E-4726-AE92-CF3115E004A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2F5E-4726-AE92-CF3115E004A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Adelle Sans Light" panose="02000503000000020004" pitchFamily="50" charset="0"/>
                      <a:ea typeface="+mn-ea"/>
                      <a:cs typeface="+mn-cs"/>
                    </a:defRPr>
                  </a:pPr>
                  <a:endParaRPr lang="es-MX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F5E-4726-AE92-CF3115E004A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Hoja4!$I$2:$I$8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9</c:v>
                </c:pt>
                <c:pt idx="3">
                  <c:v>15</c:v>
                </c:pt>
                <c:pt idx="4">
                  <c:v>16</c:v>
                </c:pt>
                <c:pt idx="5">
                  <c:v>10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E-4726-AE92-CF3115E004A8}"/>
            </c:ext>
          </c:extLst>
        </c:ser>
        <c:ser>
          <c:idx val="2"/>
          <c:order val="2"/>
          <c:tx>
            <c:strRef>
              <c:f>Hoja4!$J$1</c:f>
              <c:strCache>
                <c:ptCount val="1"/>
                <c:pt idx="0">
                  <c:v>Ingresos al Refugio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delle Sans Light" panose="02000503000000020004" pitchFamily="50" charset="0"/>
                    <a:ea typeface="+mn-ea"/>
                    <a:cs typeface="+mn-cs"/>
                  </a:defRPr>
                </a:pPr>
                <a:endParaRPr lang="es-MX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Hoja4!$A$2:$A$8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Hoja4!$J$2:$J$8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E-4726-AE92-CF3115E004A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909415344"/>
        <c:axId val="1120035216"/>
      </c:barChart>
      <c:catAx>
        <c:axId val="909415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delle Sans Light" panose="02000503000000020004" pitchFamily="50" charset="0"/>
                <a:ea typeface="+mn-ea"/>
                <a:cs typeface="+mn-cs"/>
              </a:defRPr>
            </a:pPr>
            <a:endParaRPr lang="es-MX"/>
          </a:p>
        </c:txPr>
        <c:crossAx val="1120035216"/>
        <c:crosses val="autoZero"/>
        <c:auto val="1"/>
        <c:lblAlgn val="ctr"/>
        <c:lblOffset val="100"/>
        <c:noMultiLvlLbl val="0"/>
      </c:catAx>
      <c:valAx>
        <c:axId val="112003521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90941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delle Sans Light" panose="02000503000000020004" pitchFamily="50" charset="0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378525</xdr:colOff>
      <xdr:row>42</xdr:row>
      <xdr:rowOff>198433</xdr:rowOff>
    </xdr:from>
    <xdr:to>
      <xdr:col>5</xdr:col>
      <xdr:colOff>693964</xdr:colOff>
      <xdr:row>48</xdr:row>
      <xdr:rowOff>54428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EEE78-21E7-4DB8-A979-490838D1B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17320</xdr:colOff>
      <xdr:row>48</xdr:row>
      <xdr:rowOff>87831</xdr:rowOff>
    </xdr:from>
    <xdr:to>
      <xdr:col>7</xdr:col>
      <xdr:colOff>640773</xdr:colOff>
      <xdr:row>54</xdr:row>
      <xdr:rowOff>917864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9C5978-AF3E-4193-83D9-8E2DD45C0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230333</xdr:colOff>
      <xdr:row>98</xdr:row>
      <xdr:rowOff>22764</xdr:rowOff>
    </xdr:from>
    <xdr:to>
      <xdr:col>5</xdr:col>
      <xdr:colOff>370114</xdr:colOff>
      <xdr:row>107</xdr:row>
      <xdr:rowOff>12865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0BFAAD7-5EFB-4510-A576-E9503D936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69274</xdr:colOff>
      <xdr:row>54</xdr:row>
      <xdr:rowOff>1056410</xdr:rowOff>
    </xdr:from>
    <xdr:to>
      <xdr:col>7</xdr:col>
      <xdr:colOff>502228</xdr:colOff>
      <xdr:row>64</xdr:row>
      <xdr:rowOff>155864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40428F6-FFB4-45FF-94A5-3AD98BC1B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87</xdr:row>
      <xdr:rowOff>156778</xdr:rowOff>
    </xdr:from>
    <xdr:to>
      <xdr:col>5</xdr:col>
      <xdr:colOff>634837</xdr:colOff>
      <xdr:row>96</xdr:row>
      <xdr:rowOff>65316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8CA4413-DA79-412C-8615-038E1F0B3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23811</xdr:colOff>
      <xdr:row>66</xdr:row>
      <xdr:rowOff>20410</xdr:rowOff>
    </xdr:from>
    <xdr:to>
      <xdr:col>28</xdr:col>
      <xdr:colOff>23812</xdr:colOff>
      <xdr:row>82</xdr:row>
      <xdr:rowOff>71437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6387FB-9D5B-4B87-92F4-0A3D0D3AD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244927</xdr:colOff>
      <xdr:row>88</xdr:row>
      <xdr:rowOff>79168</xdr:rowOff>
    </xdr:from>
    <xdr:to>
      <xdr:col>17</xdr:col>
      <xdr:colOff>121227</xdr:colOff>
      <xdr:row>100</xdr:row>
      <xdr:rowOff>155863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1C569DE-1E7D-4689-B648-3412A38FC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108</xdr:row>
      <xdr:rowOff>63831</xdr:rowOff>
    </xdr:from>
    <xdr:to>
      <xdr:col>6</xdr:col>
      <xdr:colOff>299357</xdr:colOff>
      <xdr:row>114</xdr:row>
      <xdr:rowOff>176399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F2295F0-1314-4F8C-B179-BA99F1631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142995</xdr:colOff>
      <xdr:row>138</xdr:row>
      <xdr:rowOff>150967</xdr:rowOff>
    </xdr:from>
    <xdr:to>
      <xdr:col>4</xdr:col>
      <xdr:colOff>446313</xdr:colOff>
      <xdr:row>147</xdr:row>
      <xdr:rowOff>40574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7F67D48-A470-4A0C-B9F6-3EB1C6B84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125</xdr:row>
      <xdr:rowOff>166256</xdr:rowOff>
    </xdr:from>
    <xdr:to>
      <xdr:col>7</xdr:col>
      <xdr:colOff>-2</xdr:colOff>
      <xdr:row>135</xdr:row>
      <xdr:rowOff>168729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5E74933-3E99-449B-8289-8B39CE3780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23812</xdr:colOff>
      <xdr:row>54</xdr:row>
      <xdr:rowOff>415636</xdr:rowOff>
    </xdr:from>
    <xdr:to>
      <xdr:col>29</xdr:col>
      <xdr:colOff>809624</xdr:colOff>
      <xdr:row>63</xdr:row>
      <xdr:rowOff>71437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129218-4E7E-4E9C-8F69-43A65812C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152</xdr:row>
      <xdr:rowOff>152637</xdr:rowOff>
    </xdr:from>
    <xdr:to>
      <xdr:col>7</xdr:col>
      <xdr:colOff>261009</xdr:colOff>
      <xdr:row>160</xdr:row>
      <xdr:rowOff>113558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529A2AB-566E-4385-9391-3C14E7303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163</xdr:row>
      <xdr:rowOff>40821</xdr:rowOff>
    </xdr:from>
    <xdr:to>
      <xdr:col>6</xdr:col>
      <xdr:colOff>533400</xdr:colOff>
      <xdr:row>176</xdr:row>
      <xdr:rowOff>135452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E2C5581B-5E27-43A1-8648-2A8BE3E59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384031</xdr:colOff>
      <xdr:row>89</xdr:row>
      <xdr:rowOff>108857</xdr:rowOff>
    </xdr:from>
    <xdr:to>
      <xdr:col>24</xdr:col>
      <xdr:colOff>258535</xdr:colOff>
      <xdr:row>100</xdr:row>
      <xdr:rowOff>107928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4D8E0ECA-CEF5-4606-9C8C-95C4D3AC3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1100573</xdr:colOff>
      <xdr:row>12</xdr:row>
      <xdr:rowOff>84859</xdr:rowOff>
    </xdr:from>
    <xdr:to>
      <xdr:col>1</xdr:col>
      <xdr:colOff>2130136</xdr:colOff>
      <xdr:row>22</xdr:row>
      <xdr:rowOff>155864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7C2AFB-556D-4BEC-9B2E-D04661CDE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1437409</xdr:colOff>
      <xdr:row>24</xdr:row>
      <xdr:rowOff>151100</xdr:rowOff>
    </xdr:from>
    <xdr:to>
      <xdr:col>5</xdr:col>
      <xdr:colOff>138545</xdr:colOff>
      <xdr:row>37</xdr:row>
      <xdr:rowOff>17317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E1DB67-ABDA-419A-A0DF-CA92DD61D3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2385210</xdr:colOff>
      <xdr:row>11</xdr:row>
      <xdr:rowOff>158215</xdr:rowOff>
    </xdr:from>
    <xdr:to>
      <xdr:col>6</xdr:col>
      <xdr:colOff>1610591</xdr:colOff>
      <xdr:row>24</xdr:row>
      <xdr:rowOff>86591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A77C6D-D931-42EA-8E08-06AC80388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6"/>
  <sheetViews>
    <sheetView tabSelected="1" zoomScale="70" zoomScaleNormal="70" workbookViewId="0">
      <pane xSplit="2" ySplit="1" topLeftCell="T7" activePane="bottomRight" state="frozen"/>
      <selection activeCell="G46" sqref="G46"/>
      <selection pane="topRight" activeCell="G46" sqref="G46"/>
      <selection pane="bottomLeft" activeCell="G46" sqref="G46"/>
      <selection pane="bottomRight" activeCell="Z7" sqref="Z7:Z13"/>
    </sheetView>
  </sheetViews>
  <sheetFormatPr baseColWidth="10" defaultColWidth="14.42578125" defaultRowHeight="15" customHeight="1"/>
  <cols>
    <col min="1" max="1" width="10.140625" customWidth="1"/>
    <col min="2" max="2" width="12.42578125" bestFit="1" customWidth="1"/>
    <col min="3" max="24" width="10.7109375" customWidth="1"/>
  </cols>
  <sheetData>
    <row r="1" spans="1:26" ht="127.5">
      <c r="A1" s="13" t="s">
        <v>0</v>
      </c>
      <c r="B1" s="14" t="s">
        <v>1</v>
      </c>
      <c r="C1" s="3" t="s">
        <v>4</v>
      </c>
      <c r="D1" s="4" t="s">
        <v>5</v>
      </c>
      <c r="E1" s="4" t="s">
        <v>6</v>
      </c>
      <c r="F1" s="4" t="s">
        <v>26</v>
      </c>
      <c r="G1" s="3" t="s">
        <v>8</v>
      </c>
      <c r="H1" s="4" t="s">
        <v>9</v>
      </c>
      <c r="I1" s="4" t="s">
        <v>11</v>
      </c>
      <c r="J1" s="32" t="s">
        <v>24</v>
      </c>
      <c r="K1" s="10" t="s">
        <v>15</v>
      </c>
      <c r="L1" s="11" t="s">
        <v>14</v>
      </c>
      <c r="M1" s="32" t="s">
        <v>25</v>
      </c>
      <c r="N1" s="3" t="s">
        <v>7</v>
      </c>
      <c r="O1" s="3" t="s">
        <v>13</v>
      </c>
      <c r="P1" s="3" t="s">
        <v>16</v>
      </c>
      <c r="Q1" s="4" t="s">
        <v>17</v>
      </c>
      <c r="R1" s="4" t="s">
        <v>18</v>
      </c>
      <c r="S1" s="4" t="s">
        <v>19</v>
      </c>
      <c r="T1" s="3" t="s">
        <v>20</v>
      </c>
      <c r="U1" s="4" t="s">
        <v>21</v>
      </c>
      <c r="V1" s="4" t="s">
        <v>27</v>
      </c>
      <c r="W1" s="11" t="s">
        <v>22</v>
      </c>
      <c r="X1" s="11" t="s">
        <v>10</v>
      </c>
      <c r="Y1" s="11" t="s">
        <v>23</v>
      </c>
      <c r="Z1" s="40" t="s">
        <v>3</v>
      </c>
    </row>
    <row r="2" spans="1:26">
      <c r="A2" s="49">
        <v>10</v>
      </c>
      <c r="B2" s="50">
        <v>44986</v>
      </c>
      <c r="C2" s="49">
        <v>3</v>
      </c>
      <c r="D2" s="49">
        <v>2</v>
      </c>
      <c r="E2" s="49">
        <v>7</v>
      </c>
      <c r="F2" s="49">
        <v>6</v>
      </c>
      <c r="G2" s="49">
        <v>5</v>
      </c>
      <c r="H2" s="49">
        <v>0</v>
      </c>
      <c r="I2" s="49">
        <v>9</v>
      </c>
      <c r="J2">
        <f>+SUM(C2:I2)</f>
        <v>32</v>
      </c>
      <c r="K2" s="49">
        <v>0</v>
      </c>
      <c r="L2" s="49">
        <v>0</v>
      </c>
      <c r="M2">
        <f>+SUM(K2:L2)</f>
        <v>0</v>
      </c>
      <c r="N2" s="49">
        <v>23</v>
      </c>
      <c r="O2" s="49">
        <v>83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3</v>
      </c>
      <c r="X2" s="49">
        <v>4</v>
      </c>
      <c r="Y2" s="49">
        <v>0</v>
      </c>
      <c r="Z2" s="34">
        <f>+J2+SUM(M2:Y2)</f>
        <v>145</v>
      </c>
    </row>
    <row r="3" spans="1:26">
      <c r="A3" s="49">
        <v>10</v>
      </c>
      <c r="B3" s="50">
        <v>44987</v>
      </c>
      <c r="C3" s="49">
        <v>2</v>
      </c>
      <c r="D3" s="49">
        <v>1</v>
      </c>
      <c r="E3" s="49">
        <v>12</v>
      </c>
      <c r="F3" s="49">
        <v>18</v>
      </c>
      <c r="G3" s="49">
        <v>6</v>
      </c>
      <c r="H3" s="49">
        <v>0</v>
      </c>
      <c r="I3" s="49">
        <v>7</v>
      </c>
      <c r="J3">
        <f t="shared" ref="J3:J32" si="0">+SUM(C3:I3)</f>
        <v>46</v>
      </c>
      <c r="K3" s="49">
        <v>0</v>
      </c>
      <c r="L3" s="49">
        <v>0</v>
      </c>
      <c r="M3">
        <f t="shared" ref="M3:M32" si="1">+SUM(K3:L3)</f>
        <v>0</v>
      </c>
      <c r="N3" s="49">
        <v>22</v>
      </c>
      <c r="O3" s="49">
        <v>111</v>
      </c>
      <c r="P3" s="49">
        <v>0</v>
      </c>
      <c r="Q3" s="49">
        <v>0</v>
      </c>
      <c r="R3" s="49">
        <v>0</v>
      </c>
      <c r="S3" s="49">
        <v>0</v>
      </c>
      <c r="T3" s="49">
        <v>0</v>
      </c>
      <c r="U3" s="49">
        <v>0</v>
      </c>
      <c r="V3" s="49">
        <v>0</v>
      </c>
      <c r="W3" s="49">
        <v>2</v>
      </c>
      <c r="X3" s="49">
        <v>3</v>
      </c>
      <c r="Y3" s="49">
        <v>0</v>
      </c>
      <c r="Z3" s="34">
        <f t="shared" ref="Z3:Z32" si="2">+J3+SUM(M3:Y3)</f>
        <v>184</v>
      </c>
    </row>
    <row r="4" spans="1:26">
      <c r="A4" s="49">
        <v>10</v>
      </c>
      <c r="B4" s="50">
        <v>44988</v>
      </c>
      <c r="C4" s="49">
        <v>1</v>
      </c>
      <c r="D4" s="49">
        <v>1</v>
      </c>
      <c r="E4" s="49">
        <v>11</v>
      </c>
      <c r="F4" s="49">
        <v>8</v>
      </c>
      <c r="G4" s="49">
        <v>0</v>
      </c>
      <c r="H4" s="49">
        <v>0</v>
      </c>
      <c r="I4" s="49">
        <v>8</v>
      </c>
      <c r="J4">
        <f t="shared" si="0"/>
        <v>29</v>
      </c>
      <c r="K4" s="49">
        <v>0</v>
      </c>
      <c r="L4" s="49">
        <v>0</v>
      </c>
      <c r="M4">
        <f t="shared" si="1"/>
        <v>0</v>
      </c>
      <c r="N4" s="49">
        <v>18</v>
      </c>
      <c r="O4" s="49">
        <v>79</v>
      </c>
      <c r="P4" s="49">
        <v>0</v>
      </c>
      <c r="Q4" s="49">
        <v>0</v>
      </c>
      <c r="R4" s="49">
        <v>0</v>
      </c>
      <c r="S4" s="49">
        <v>0</v>
      </c>
      <c r="T4" s="49">
        <v>0</v>
      </c>
      <c r="U4" s="49">
        <v>0</v>
      </c>
      <c r="V4" s="49">
        <v>0</v>
      </c>
      <c r="W4" s="49">
        <v>3</v>
      </c>
      <c r="X4" s="49">
        <v>2</v>
      </c>
      <c r="Y4" s="49">
        <v>0</v>
      </c>
      <c r="Z4" s="34">
        <f t="shared" si="2"/>
        <v>131</v>
      </c>
    </row>
    <row r="5" spans="1:26">
      <c r="A5" s="49">
        <v>10</v>
      </c>
      <c r="B5" s="50">
        <v>44989</v>
      </c>
      <c r="C5" s="49">
        <v>0</v>
      </c>
      <c r="D5" s="49">
        <v>0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>
        <f t="shared" si="0"/>
        <v>0</v>
      </c>
      <c r="K5" s="49">
        <v>0</v>
      </c>
      <c r="L5" s="49">
        <v>0</v>
      </c>
      <c r="M5">
        <f t="shared" si="1"/>
        <v>0</v>
      </c>
      <c r="N5" s="49">
        <v>21</v>
      </c>
      <c r="O5" s="49">
        <v>110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34">
        <f t="shared" si="2"/>
        <v>131</v>
      </c>
    </row>
    <row r="6" spans="1:26">
      <c r="A6" s="49">
        <v>10</v>
      </c>
      <c r="B6" s="50">
        <v>44990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>
        <f t="shared" si="0"/>
        <v>0</v>
      </c>
      <c r="K6" s="49">
        <v>0</v>
      </c>
      <c r="L6" s="49">
        <v>0</v>
      </c>
      <c r="M6">
        <f t="shared" si="1"/>
        <v>0</v>
      </c>
      <c r="N6" s="49">
        <v>19</v>
      </c>
      <c r="O6" s="49">
        <v>168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34">
        <f t="shared" si="2"/>
        <v>187</v>
      </c>
    </row>
    <row r="7" spans="1:26">
      <c r="A7" s="49">
        <v>11</v>
      </c>
      <c r="B7" s="50">
        <v>44991</v>
      </c>
      <c r="C7" s="49">
        <v>5</v>
      </c>
      <c r="D7" s="49">
        <v>0</v>
      </c>
      <c r="E7" s="49">
        <v>5</v>
      </c>
      <c r="F7" s="49">
        <v>6</v>
      </c>
      <c r="G7" s="49">
        <v>3</v>
      </c>
      <c r="H7" s="49">
        <v>0</v>
      </c>
      <c r="I7" s="49">
        <v>10</v>
      </c>
      <c r="J7">
        <f t="shared" si="0"/>
        <v>29</v>
      </c>
      <c r="K7" s="49">
        <v>0</v>
      </c>
      <c r="L7" s="49">
        <v>0</v>
      </c>
      <c r="M7">
        <f t="shared" si="1"/>
        <v>0</v>
      </c>
      <c r="N7" s="49">
        <v>24</v>
      </c>
      <c r="O7" s="49">
        <v>141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2</v>
      </c>
      <c r="X7" s="49">
        <v>5</v>
      </c>
      <c r="Y7" s="49">
        <v>0</v>
      </c>
      <c r="Z7" s="34">
        <f t="shared" si="2"/>
        <v>201</v>
      </c>
    </row>
    <row r="8" spans="1:26">
      <c r="A8" s="49">
        <v>11</v>
      </c>
      <c r="B8" s="50">
        <v>44992</v>
      </c>
      <c r="C8" s="49">
        <v>1</v>
      </c>
      <c r="D8" s="49">
        <v>0</v>
      </c>
      <c r="E8" s="49">
        <v>6</v>
      </c>
      <c r="F8" s="49">
        <v>6</v>
      </c>
      <c r="G8" s="49">
        <v>6</v>
      </c>
      <c r="H8" s="49">
        <v>0</v>
      </c>
      <c r="I8" s="49">
        <v>8</v>
      </c>
      <c r="J8">
        <f t="shared" si="0"/>
        <v>27</v>
      </c>
      <c r="K8" s="49">
        <v>0</v>
      </c>
      <c r="L8" s="49">
        <v>0</v>
      </c>
      <c r="M8">
        <f t="shared" si="1"/>
        <v>0</v>
      </c>
      <c r="N8" s="49">
        <v>19</v>
      </c>
      <c r="O8" s="49">
        <v>76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3</v>
      </c>
      <c r="X8" s="49">
        <v>3</v>
      </c>
      <c r="Y8" s="49">
        <v>3</v>
      </c>
      <c r="Z8" s="34">
        <f t="shared" si="2"/>
        <v>131</v>
      </c>
    </row>
    <row r="9" spans="1:26">
      <c r="A9" s="49">
        <v>11</v>
      </c>
      <c r="B9" s="50">
        <v>44993</v>
      </c>
      <c r="C9" s="49">
        <v>3</v>
      </c>
      <c r="D9" s="49">
        <v>1</v>
      </c>
      <c r="E9" s="49">
        <v>9</v>
      </c>
      <c r="F9" s="49">
        <v>6</v>
      </c>
      <c r="G9" s="49">
        <v>3</v>
      </c>
      <c r="H9" s="49">
        <v>0</v>
      </c>
      <c r="I9" s="49">
        <v>31</v>
      </c>
      <c r="J9">
        <f t="shared" si="0"/>
        <v>53</v>
      </c>
      <c r="K9" s="49">
        <v>0</v>
      </c>
      <c r="L9" s="49">
        <v>0</v>
      </c>
      <c r="M9">
        <f t="shared" si="1"/>
        <v>0</v>
      </c>
      <c r="N9" s="49">
        <v>21</v>
      </c>
      <c r="O9" s="49">
        <v>90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4</v>
      </c>
      <c r="X9" s="49">
        <v>2</v>
      </c>
      <c r="Y9" s="49">
        <v>0</v>
      </c>
      <c r="Z9" s="34">
        <f t="shared" si="2"/>
        <v>170</v>
      </c>
    </row>
    <row r="10" spans="1:26">
      <c r="A10" s="49">
        <v>11</v>
      </c>
      <c r="B10" s="50">
        <v>44994</v>
      </c>
      <c r="C10" s="49">
        <v>2</v>
      </c>
      <c r="D10" s="49">
        <v>1</v>
      </c>
      <c r="E10" s="49">
        <v>8</v>
      </c>
      <c r="F10" s="49">
        <v>6</v>
      </c>
      <c r="G10" s="49">
        <v>3</v>
      </c>
      <c r="H10" s="49">
        <v>0</v>
      </c>
      <c r="I10" s="49">
        <v>25</v>
      </c>
      <c r="J10">
        <f t="shared" si="0"/>
        <v>45</v>
      </c>
      <c r="K10" s="49">
        <v>0</v>
      </c>
      <c r="L10" s="49">
        <v>0</v>
      </c>
      <c r="M10">
        <f t="shared" si="1"/>
        <v>0</v>
      </c>
      <c r="N10" s="49">
        <v>19</v>
      </c>
      <c r="O10" s="49">
        <v>54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4</v>
      </c>
      <c r="X10" s="49">
        <v>5</v>
      </c>
      <c r="Y10" s="49">
        <v>0</v>
      </c>
      <c r="Z10" s="34">
        <f t="shared" si="2"/>
        <v>127</v>
      </c>
    </row>
    <row r="11" spans="1:26">
      <c r="A11" s="49">
        <v>11</v>
      </c>
      <c r="B11" s="50">
        <v>44995</v>
      </c>
      <c r="C11" s="49">
        <v>3</v>
      </c>
      <c r="D11" s="49">
        <v>0</v>
      </c>
      <c r="E11" s="49">
        <v>13</v>
      </c>
      <c r="F11" s="49">
        <v>12</v>
      </c>
      <c r="G11" s="49">
        <v>2</v>
      </c>
      <c r="H11" s="49">
        <v>0</v>
      </c>
      <c r="I11" s="49">
        <v>17</v>
      </c>
      <c r="J11">
        <f t="shared" si="0"/>
        <v>47</v>
      </c>
      <c r="K11" s="49">
        <v>0</v>
      </c>
      <c r="L11" s="49">
        <v>0</v>
      </c>
      <c r="M11">
        <f t="shared" si="1"/>
        <v>0</v>
      </c>
      <c r="N11" s="49">
        <v>19</v>
      </c>
      <c r="O11" s="49">
        <v>72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2</v>
      </c>
      <c r="X11" s="49">
        <v>4</v>
      </c>
      <c r="Y11" s="49">
        <v>0</v>
      </c>
      <c r="Z11" s="34">
        <f t="shared" si="2"/>
        <v>144</v>
      </c>
    </row>
    <row r="12" spans="1:26">
      <c r="A12" s="49">
        <v>11</v>
      </c>
      <c r="B12" s="50">
        <v>44996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>
        <f t="shared" si="0"/>
        <v>0</v>
      </c>
      <c r="K12" s="49">
        <v>0</v>
      </c>
      <c r="L12" s="49">
        <v>0</v>
      </c>
      <c r="M12">
        <f t="shared" si="1"/>
        <v>0</v>
      </c>
      <c r="N12" s="49">
        <v>20</v>
      </c>
      <c r="O12" s="49">
        <v>109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34">
        <f t="shared" si="2"/>
        <v>129</v>
      </c>
    </row>
    <row r="13" spans="1:26">
      <c r="A13" s="49">
        <v>11</v>
      </c>
      <c r="B13" s="50">
        <v>44997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>
        <f t="shared" si="0"/>
        <v>0</v>
      </c>
      <c r="K13" s="49">
        <v>0</v>
      </c>
      <c r="L13" s="49">
        <v>0</v>
      </c>
      <c r="M13">
        <f t="shared" si="1"/>
        <v>0</v>
      </c>
      <c r="N13" s="49">
        <v>20</v>
      </c>
      <c r="O13" s="49">
        <v>135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34">
        <f t="shared" si="2"/>
        <v>155</v>
      </c>
    </row>
    <row r="14" spans="1:26">
      <c r="A14" s="49">
        <v>12</v>
      </c>
      <c r="B14" s="50">
        <v>44998</v>
      </c>
      <c r="C14" s="49">
        <v>2</v>
      </c>
      <c r="D14" s="49">
        <v>0</v>
      </c>
      <c r="E14" s="49">
        <v>8</v>
      </c>
      <c r="F14" s="49">
        <v>8</v>
      </c>
      <c r="G14" s="49">
        <v>2</v>
      </c>
      <c r="H14" s="49">
        <v>0</v>
      </c>
      <c r="I14" s="49">
        <v>12</v>
      </c>
      <c r="J14">
        <f t="shared" si="0"/>
        <v>32</v>
      </c>
      <c r="K14" s="49">
        <v>0</v>
      </c>
      <c r="L14" s="49">
        <v>0</v>
      </c>
      <c r="M14">
        <f t="shared" si="1"/>
        <v>0</v>
      </c>
      <c r="N14" s="49">
        <v>24</v>
      </c>
      <c r="O14" s="49">
        <v>127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3</v>
      </c>
      <c r="X14" s="49">
        <v>2</v>
      </c>
      <c r="Y14" s="49">
        <v>0</v>
      </c>
      <c r="Z14" s="34">
        <f t="shared" si="2"/>
        <v>188</v>
      </c>
    </row>
    <row r="15" spans="1:26">
      <c r="A15" s="49">
        <v>12</v>
      </c>
      <c r="B15" s="50">
        <v>44999</v>
      </c>
      <c r="C15" s="49">
        <v>5</v>
      </c>
      <c r="D15" s="49">
        <v>1</v>
      </c>
      <c r="E15" s="49">
        <v>10</v>
      </c>
      <c r="F15" s="49">
        <v>8</v>
      </c>
      <c r="G15" s="49">
        <v>3</v>
      </c>
      <c r="H15" s="49">
        <v>0</v>
      </c>
      <c r="I15" s="49">
        <v>11</v>
      </c>
      <c r="J15">
        <f t="shared" si="0"/>
        <v>38</v>
      </c>
      <c r="K15" s="49">
        <v>0</v>
      </c>
      <c r="L15" s="49">
        <v>0</v>
      </c>
      <c r="M15">
        <f t="shared" si="1"/>
        <v>0</v>
      </c>
      <c r="N15" s="49">
        <v>20</v>
      </c>
      <c r="O15" s="49">
        <v>87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3</v>
      </c>
      <c r="X15" s="49">
        <v>3</v>
      </c>
      <c r="Y15" s="49">
        <v>0</v>
      </c>
      <c r="Z15" s="34">
        <f t="shared" si="2"/>
        <v>151</v>
      </c>
    </row>
    <row r="16" spans="1:26">
      <c r="A16" s="49">
        <v>12</v>
      </c>
      <c r="B16" s="50">
        <v>45000</v>
      </c>
      <c r="C16" s="49">
        <v>4</v>
      </c>
      <c r="D16" s="49">
        <v>1</v>
      </c>
      <c r="E16" s="49">
        <v>12</v>
      </c>
      <c r="F16" s="49">
        <v>6</v>
      </c>
      <c r="G16" s="49">
        <v>8</v>
      </c>
      <c r="H16" s="49">
        <v>0</v>
      </c>
      <c r="I16" s="49">
        <v>11</v>
      </c>
      <c r="J16">
        <f t="shared" si="0"/>
        <v>42</v>
      </c>
      <c r="K16" s="49">
        <v>0</v>
      </c>
      <c r="L16" s="49">
        <v>0</v>
      </c>
      <c r="M16">
        <f t="shared" si="1"/>
        <v>0</v>
      </c>
      <c r="N16" s="49">
        <v>18</v>
      </c>
      <c r="O16" s="49">
        <v>63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1</v>
      </c>
      <c r="X16" s="49">
        <v>5</v>
      </c>
      <c r="Y16" s="49">
        <v>0</v>
      </c>
      <c r="Z16" s="34">
        <f t="shared" si="2"/>
        <v>129</v>
      </c>
    </row>
    <row r="17" spans="1:26">
      <c r="A17" s="49">
        <v>12</v>
      </c>
      <c r="B17" s="50">
        <v>45001</v>
      </c>
      <c r="C17" s="49">
        <v>5</v>
      </c>
      <c r="D17" s="49">
        <v>1</v>
      </c>
      <c r="E17" s="49">
        <v>5</v>
      </c>
      <c r="F17" s="49">
        <v>4</v>
      </c>
      <c r="G17" s="49">
        <v>7</v>
      </c>
      <c r="H17" s="49">
        <v>0</v>
      </c>
      <c r="I17" s="49">
        <v>9</v>
      </c>
      <c r="J17">
        <f t="shared" si="0"/>
        <v>31</v>
      </c>
      <c r="K17" s="49">
        <v>0</v>
      </c>
      <c r="L17" s="49">
        <v>0</v>
      </c>
      <c r="M17">
        <f t="shared" si="1"/>
        <v>0</v>
      </c>
      <c r="N17" s="49">
        <v>19</v>
      </c>
      <c r="O17" s="49">
        <v>73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2</v>
      </c>
      <c r="X17" s="49">
        <v>6</v>
      </c>
      <c r="Y17" s="49">
        <v>0</v>
      </c>
      <c r="Z17" s="34">
        <f t="shared" si="2"/>
        <v>131</v>
      </c>
    </row>
    <row r="18" spans="1:26">
      <c r="A18" s="49">
        <v>12</v>
      </c>
      <c r="B18" s="50">
        <v>45002</v>
      </c>
      <c r="C18" s="49">
        <v>3</v>
      </c>
      <c r="D18" s="49">
        <v>0</v>
      </c>
      <c r="E18" s="49">
        <v>11</v>
      </c>
      <c r="F18" s="49">
        <v>0</v>
      </c>
      <c r="G18" s="49">
        <v>5</v>
      </c>
      <c r="H18" s="49">
        <v>0</v>
      </c>
      <c r="I18" s="49">
        <v>9</v>
      </c>
      <c r="J18">
        <f t="shared" si="0"/>
        <v>28</v>
      </c>
      <c r="K18" s="49">
        <v>0</v>
      </c>
      <c r="L18" s="49">
        <v>0</v>
      </c>
      <c r="M18">
        <f t="shared" si="1"/>
        <v>0</v>
      </c>
      <c r="N18" s="49">
        <v>16</v>
      </c>
      <c r="O18" s="49">
        <v>105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2</v>
      </c>
      <c r="X18" s="49">
        <v>3</v>
      </c>
      <c r="Y18" s="49">
        <v>0</v>
      </c>
      <c r="Z18" s="34">
        <f t="shared" si="2"/>
        <v>154</v>
      </c>
    </row>
    <row r="19" spans="1:26">
      <c r="A19" s="49">
        <v>12</v>
      </c>
      <c r="B19" s="50">
        <v>45003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>
        <f t="shared" si="0"/>
        <v>0</v>
      </c>
      <c r="K19" s="49">
        <v>0</v>
      </c>
      <c r="L19" s="49">
        <v>0</v>
      </c>
      <c r="M19">
        <f t="shared" si="1"/>
        <v>0</v>
      </c>
      <c r="N19" s="49">
        <v>22</v>
      </c>
      <c r="O19" s="49">
        <v>79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34">
        <f t="shared" si="2"/>
        <v>101</v>
      </c>
    </row>
    <row r="20" spans="1:26">
      <c r="A20" s="49">
        <v>12</v>
      </c>
      <c r="B20" s="50">
        <v>45004</v>
      </c>
      <c r="C20" s="49">
        <v>0</v>
      </c>
      <c r="D20" s="49">
        <v>0</v>
      </c>
      <c r="E20" s="49">
        <v>0</v>
      </c>
      <c r="F20" s="49">
        <v>0</v>
      </c>
      <c r="G20" s="49">
        <v>0</v>
      </c>
      <c r="H20" s="49">
        <v>0</v>
      </c>
      <c r="I20" s="49">
        <v>0</v>
      </c>
      <c r="J20">
        <f t="shared" si="0"/>
        <v>0</v>
      </c>
      <c r="K20" s="49">
        <v>0</v>
      </c>
      <c r="L20" s="49">
        <v>0</v>
      </c>
      <c r="M20">
        <f t="shared" si="1"/>
        <v>0</v>
      </c>
      <c r="N20" s="49">
        <v>21</v>
      </c>
      <c r="O20" s="49">
        <v>169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34">
        <f t="shared" si="2"/>
        <v>190</v>
      </c>
    </row>
    <row r="21" spans="1:26">
      <c r="A21" s="49">
        <v>13</v>
      </c>
      <c r="B21" s="50">
        <v>45005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>
        <f t="shared" si="0"/>
        <v>0</v>
      </c>
      <c r="K21" s="49">
        <v>0</v>
      </c>
      <c r="L21" s="49">
        <v>0</v>
      </c>
      <c r="M21">
        <f t="shared" si="1"/>
        <v>0</v>
      </c>
      <c r="N21" s="49">
        <v>21</v>
      </c>
      <c r="O21" s="49">
        <v>131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34">
        <f t="shared" si="2"/>
        <v>152</v>
      </c>
    </row>
    <row r="22" spans="1:26">
      <c r="A22" s="49">
        <v>13</v>
      </c>
      <c r="B22" s="50">
        <v>45006</v>
      </c>
      <c r="C22" s="49">
        <v>4</v>
      </c>
      <c r="D22" s="49">
        <v>1</v>
      </c>
      <c r="E22" s="49">
        <v>7</v>
      </c>
      <c r="F22" s="49">
        <v>2</v>
      </c>
      <c r="G22" s="49">
        <v>5</v>
      </c>
      <c r="H22" s="49">
        <v>0</v>
      </c>
      <c r="I22" s="49">
        <v>10</v>
      </c>
      <c r="J22">
        <f t="shared" si="0"/>
        <v>29</v>
      </c>
      <c r="K22" s="49">
        <v>0</v>
      </c>
      <c r="L22" s="49">
        <v>0</v>
      </c>
      <c r="M22">
        <f t="shared" si="1"/>
        <v>0</v>
      </c>
      <c r="N22" s="49">
        <v>27</v>
      </c>
      <c r="O22" s="49">
        <v>92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2</v>
      </c>
      <c r="X22" s="49">
        <v>2</v>
      </c>
      <c r="Y22" s="49">
        <v>0</v>
      </c>
      <c r="Z22" s="34">
        <f t="shared" si="2"/>
        <v>152</v>
      </c>
    </row>
    <row r="23" spans="1:26">
      <c r="A23" s="49">
        <v>13</v>
      </c>
      <c r="B23" s="50">
        <v>45007</v>
      </c>
      <c r="C23" s="49">
        <v>5</v>
      </c>
      <c r="D23" s="49">
        <v>0</v>
      </c>
      <c r="E23" s="49">
        <v>7</v>
      </c>
      <c r="F23" s="49">
        <v>4</v>
      </c>
      <c r="G23" s="49">
        <v>4</v>
      </c>
      <c r="H23" s="49">
        <v>0</v>
      </c>
      <c r="I23" s="49">
        <v>9</v>
      </c>
      <c r="J23">
        <f t="shared" si="0"/>
        <v>29</v>
      </c>
      <c r="K23" s="49">
        <v>0</v>
      </c>
      <c r="L23" s="49">
        <v>0</v>
      </c>
      <c r="M23">
        <f t="shared" si="1"/>
        <v>0</v>
      </c>
      <c r="N23" s="49">
        <v>24</v>
      </c>
      <c r="O23" s="49">
        <v>81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1</v>
      </c>
      <c r="X23" s="49">
        <v>5</v>
      </c>
      <c r="Y23" s="49">
        <v>0</v>
      </c>
      <c r="Z23" s="34">
        <f t="shared" si="2"/>
        <v>140</v>
      </c>
    </row>
    <row r="24" spans="1:26">
      <c r="A24" s="49">
        <v>13</v>
      </c>
      <c r="B24" s="50">
        <v>45008</v>
      </c>
      <c r="C24" s="49">
        <v>3</v>
      </c>
      <c r="D24" s="49">
        <v>0</v>
      </c>
      <c r="E24" s="49">
        <v>9</v>
      </c>
      <c r="F24" s="49">
        <v>2</v>
      </c>
      <c r="G24" s="49">
        <v>5</v>
      </c>
      <c r="H24" s="49">
        <v>0</v>
      </c>
      <c r="I24" s="49">
        <v>8</v>
      </c>
      <c r="J24">
        <f t="shared" si="0"/>
        <v>27</v>
      </c>
      <c r="K24" s="49">
        <v>0</v>
      </c>
      <c r="L24" s="49">
        <v>0</v>
      </c>
      <c r="M24">
        <f t="shared" si="1"/>
        <v>0</v>
      </c>
      <c r="N24" s="49">
        <v>22</v>
      </c>
      <c r="O24" s="49">
        <v>87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1</v>
      </c>
      <c r="X24" s="49">
        <v>1</v>
      </c>
      <c r="Y24" s="49">
        <v>0</v>
      </c>
      <c r="Z24" s="34">
        <f t="shared" si="2"/>
        <v>138</v>
      </c>
    </row>
    <row r="25" spans="1:26">
      <c r="A25" s="49">
        <v>13</v>
      </c>
      <c r="B25" s="50">
        <v>45009</v>
      </c>
      <c r="C25" s="49">
        <v>3</v>
      </c>
      <c r="D25" s="49">
        <v>0</v>
      </c>
      <c r="E25" s="49">
        <v>11</v>
      </c>
      <c r="F25" s="49">
        <v>4</v>
      </c>
      <c r="G25" s="49">
        <v>6</v>
      </c>
      <c r="H25" s="49">
        <v>0</v>
      </c>
      <c r="I25" s="49">
        <v>10</v>
      </c>
      <c r="J25">
        <f t="shared" si="0"/>
        <v>34</v>
      </c>
      <c r="K25" s="49">
        <v>0</v>
      </c>
      <c r="L25" s="49">
        <v>0</v>
      </c>
      <c r="M25">
        <f t="shared" si="1"/>
        <v>0</v>
      </c>
      <c r="N25" s="49">
        <v>19</v>
      </c>
      <c r="O25" s="49">
        <v>89</v>
      </c>
      <c r="P25" s="49">
        <v>0</v>
      </c>
      <c r="Q25" s="49">
        <v>0</v>
      </c>
      <c r="R25" s="49">
        <v>0</v>
      </c>
      <c r="S25" s="49">
        <v>0</v>
      </c>
      <c r="T25" s="49">
        <v>0</v>
      </c>
      <c r="U25" s="49">
        <v>0</v>
      </c>
      <c r="V25" s="49">
        <v>0</v>
      </c>
      <c r="W25" s="49">
        <v>1</v>
      </c>
      <c r="X25" s="49">
        <v>0</v>
      </c>
      <c r="Y25" s="49">
        <v>0</v>
      </c>
      <c r="Z25" s="34">
        <f t="shared" si="2"/>
        <v>143</v>
      </c>
    </row>
    <row r="26" spans="1:26">
      <c r="A26" s="49">
        <v>13</v>
      </c>
      <c r="B26" s="50">
        <v>45010</v>
      </c>
      <c r="C26" s="49">
        <v>0</v>
      </c>
      <c r="D26" s="49">
        <v>0</v>
      </c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>
        <f t="shared" si="0"/>
        <v>0</v>
      </c>
      <c r="K26" s="49">
        <v>0</v>
      </c>
      <c r="L26" s="49">
        <v>0</v>
      </c>
      <c r="M26">
        <f t="shared" si="1"/>
        <v>0</v>
      </c>
      <c r="N26" s="49">
        <v>18</v>
      </c>
      <c r="O26" s="49">
        <v>127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34">
        <f t="shared" si="2"/>
        <v>145</v>
      </c>
    </row>
    <row r="27" spans="1:26">
      <c r="A27" s="49">
        <v>13</v>
      </c>
      <c r="B27" s="50">
        <v>45011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>
        <f t="shared" si="0"/>
        <v>0</v>
      </c>
      <c r="K27" s="49">
        <v>0</v>
      </c>
      <c r="L27" s="49">
        <v>0</v>
      </c>
      <c r="M27">
        <f t="shared" si="1"/>
        <v>0</v>
      </c>
      <c r="N27" s="49">
        <v>17</v>
      </c>
      <c r="O27" s="49">
        <v>153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34">
        <f t="shared" si="2"/>
        <v>170</v>
      </c>
    </row>
    <row r="28" spans="1:26">
      <c r="A28" s="49">
        <v>14</v>
      </c>
      <c r="B28" s="50">
        <v>45012</v>
      </c>
      <c r="C28" s="49">
        <v>8</v>
      </c>
      <c r="D28" s="49">
        <v>1</v>
      </c>
      <c r="E28" s="49">
        <v>15</v>
      </c>
      <c r="F28" s="49">
        <v>0</v>
      </c>
      <c r="G28" s="49">
        <v>6</v>
      </c>
      <c r="H28" s="49">
        <v>0</v>
      </c>
      <c r="I28" s="49">
        <v>13</v>
      </c>
      <c r="J28">
        <f t="shared" si="0"/>
        <v>43</v>
      </c>
      <c r="K28" s="49">
        <v>0</v>
      </c>
      <c r="L28" s="49">
        <v>0</v>
      </c>
      <c r="M28">
        <f t="shared" si="1"/>
        <v>0</v>
      </c>
      <c r="N28" s="49">
        <v>21</v>
      </c>
      <c r="O28" s="49">
        <v>146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2</v>
      </c>
      <c r="X28" s="49">
        <v>0</v>
      </c>
      <c r="Y28" s="49">
        <v>0</v>
      </c>
      <c r="Z28" s="34">
        <f t="shared" si="2"/>
        <v>212</v>
      </c>
    </row>
    <row r="29" spans="1:26">
      <c r="A29" s="49">
        <v>14</v>
      </c>
      <c r="B29" s="50">
        <v>45013</v>
      </c>
      <c r="C29" s="49">
        <v>6</v>
      </c>
      <c r="D29" s="49">
        <v>0</v>
      </c>
      <c r="E29" s="49">
        <v>12</v>
      </c>
      <c r="F29" s="49">
        <v>0</v>
      </c>
      <c r="G29" s="49">
        <v>1</v>
      </c>
      <c r="H29" s="49">
        <v>1</v>
      </c>
      <c r="I29" s="49">
        <v>11</v>
      </c>
      <c r="J29">
        <f t="shared" si="0"/>
        <v>31</v>
      </c>
      <c r="K29" s="49">
        <v>0</v>
      </c>
      <c r="L29" s="49">
        <v>0</v>
      </c>
      <c r="M29">
        <f t="shared" si="1"/>
        <v>0</v>
      </c>
      <c r="N29" s="49">
        <v>16</v>
      </c>
      <c r="O29" s="49">
        <v>82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2</v>
      </c>
      <c r="Y29" s="49">
        <v>0</v>
      </c>
      <c r="Z29" s="34">
        <f t="shared" si="2"/>
        <v>131</v>
      </c>
    </row>
    <row r="30" spans="1:26">
      <c r="A30" s="49">
        <v>14</v>
      </c>
      <c r="B30" s="50">
        <v>45014</v>
      </c>
      <c r="C30" s="49">
        <v>6</v>
      </c>
      <c r="D30" s="49">
        <v>0</v>
      </c>
      <c r="E30" s="49">
        <v>9</v>
      </c>
      <c r="F30" s="49">
        <v>6</v>
      </c>
      <c r="G30" s="49">
        <v>3</v>
      </c>
      <c r="H30" s="49">
        <v>0</v>
      </c>
      <c r="I30" s="49">
        <v>14</v>
      </c>
      <c r="J30">
        <f t="shared" si="0"/>
        <v>38</v>
      </c>
      <c r="K30" s="49">
        <v>0</v>
      </c>
      <c r="L30" s="49">
        <v>0</v>
      </c>
      <c r="M30">
        <f t="shared" si="1"/>
        <v>0</v>
      </c>
      <c r="N30" s="49">
        <v>22</v>
      </c>
      <c r="O30" s="49">
        <v>88</v>
      </c>
      <c r="P30" s="49">
        <v>0</v>
      </c>
      <c r="Q30" s="49">
        <v>0</v>
      </c>
      <c r="R30" s="49">
        <v>0</v>
      </c>
      <c r="S30" s="49">
        <v>0</v>
      </c>
      <c r="T30" s="49">
        <v>0</v>
      </c>
      <c r="U30" s="49">
        <v>0</v>
      </c>
      <c r="V30" s="49">
        <v>0</v>
      </c>
      <c r="W30" s="49">
        <v>2</v>
      </c>
      <c r="X30" s="49">
        <v>0</v>
      </c>
      <c r="Y30" s="49">
        <v>0</v>
      </c>
      <c r="Z30" s="34">
        <f t="shared" si="2"/>
        <v>150</v>
      </c>
    </row>
    <row r="31" spans="1:26">
      <c r="A31" s="49">
        <v>14</v>
      </c>
      <c r="B31" s="50">
        <v>45015</v>
      </c>
      <c r="C31" s="49">
        <v>3</v>
      </c>
      <c r="D31" s="49">
        <v>0</v>
      </c>
      <c r="E31" s="49">
        <v>15</v>
      </c>
      <c r="F31" s="49">
        <v>4</v>
      </c>
      <c r="G31" s="49">
        <v>3</v>
      </c>
      <c r="H31" s="49">
        <v>1</v>
      </c>
      <c r="I31" s="49">
        <v>24</v>
      </c>
      <c r="J31">
        <f t="shared" si="0"/>
        <v>50</v>
      </c>
      <c r="K31" s="49">
        <v>0</v>
      </c>
      <c r="L31" s="49">
        <v>0</v>
      </c>
      <c r="M31">
        <f t="shared" si="1"/>
        <v>0</v>
      </c>
      <c r="N31" s="49">
        <v>19</v>
      </c>
      <c r="O31" s="49">
        <v>98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34">
        <f t="shared" si="2"/>
        <v>167</v>
      </c>
    </row>
    <row r="32" spans="1:26">
      <c r="A32" s="49">
        <v>14</v>
      </c>
      <c r="B32" s="50">
        <v>45016</v>
      </c>
      <c r="C32" s="51">
        <v>8</v>
      </c>
      <c r="D32" s="49">
        <v>0</v>
      </c>
      <c r="E32" s="51">
        <v>4</v>
      </c>
      <c r="F32" s="51">
        <v>4</v>
      </c>
      <c r="G32" s="51">
        <v>1</v>
      </c>
      <c r="H32" s="51">
        <v>0</v>
      </c>
      <c r="I32" s="51">
        <v>22</v>
      </c>
      <c r="J32">
        <f t="shared" si="0"/>
        <v>39</v>
      </c>
      <c r="K32" s="51">
        <v>0</v>
      </c>
      <c r="L32" s="51">
        <v>0</v>
      </c>
      <c r="M32">
        <f t="shared" si="1"/>
        <v>0</v>
      </c>
      <c r="N32" s="51">
        <v>26</v>
      </c>
      <c r="O32" s="51">
        <v>95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51">
        <v>0</v>
      </c>
      <c r="X32" s="51">
        <v>0</v>
      </c>
      <c r="Y32" s="49">
        <v>0</v>
      </c>
      <c r="Z32" s="34">
        <f t="shared" si="2"/>
        <v>160</v>
      </c>
    </row>
    <row r="33" spans="1:26" ht="15.75" customHeight="1">
      <c r="A33" s="61" t="s">
        <v>12</v>
      </c>
      <c r="B33" s="62"/>
      <c r="C33" s="35">
        <f>SUM(C2:C32)</f>
        <v>85</v>
      </c>
      <c r="D33" s="35">
        <f t="shared" ref="D33:Y33" si="3">SUM(D2:D32)</f>
        <v>11</v>
      </c>
      <c r="E33" s="35">
        <f t="shared" si="3"/>
        <v>206</v>
      </c>
      <c r="F33" s="35">
        <f t="shared" si="3"/>
        <v>120</v>
      </c>
      <c r="G33" s="35">
        <f t="shared" si="3"/>
        <v>87</v>
      </c>
      <c r="H33" s="35">
        <f t="shared" si="3"/>
        <v>2</v>
      </c>
      <c r="I33" s="35">
        <f t="shared" si="3"/>
        <v>288</v>
      </c>
      <c r="J33" s="35">
        <f t="shared" si="3"/>
        <v>799</v>
      </c>
      <c r="K33" s="35">
        <f t="shared" si="3"/>
        <v>0</v>
      </c>
      <c r="L33" s="35">
        <f t="shared" si="3"/>
        <v>0</v>
      </c>
      <c r="M33" s="35">
        <f t="shared" si="3"/>
        <v>0</v>
      </c>
      <c r="N33" s="35">
        <f t="shared" si="3"/>
        <v>637</v>
      </c>
      <c r="O33" s="35">
        <f t="shared" si="3"/>
        <v>3200</v>
      </c>
      <c r="P33" s="35">
        <f t="shared" si="3"/>
        <v>0</v>
      </c>
      <c r="Q33" s="35">
        <f t="shared" si="3"/>
        <v>0</v>
      </c>
      <c r="R33" s="35">
        <f t="shared" si="3"/>
        <v>0</v>
      </c>
      <c r="S33" s="35">
        <f t="shared" si="3"/>
        <v>0</v>
      </c>
      <c r="T33" s="35">
        <f t="shared" si="3"/>
        <v>0</v>
      </c>
      <c r="U33" s="35">
        <f t="shared" si="3"/>
        <v>0</v>
      </c>
      <c r="V33" s="35">
        <f t="shared" si="3"/>
        <v>0</v>
      </c>
      <c r="W33" s="35">
        <f t="shared" si="3"/>
        <v>43</v>
      </c>
      <c r="X33" s="35">
        <f t="shared" si="3"/>
        <v>57</v>
      </c>
      <c r="Y33" s="35">
        <f t="shared" si="3"/>
        <v>3</v>
      </c>
      <c r="Z33" s="35">
        <f>SUM(Z2:Z32)</f>
        <v>4739</v>
      </c>
    </row>
    <row r="34" spans="1:26" ht="15.75" customHeight="1"/>
    <row r="35" spans="1:26" ht="15.75" customHeight="1"/>
    <row r="36" spans="1:26" ht="15.75" customHeight="1"/>
    <row r="37" spans="1:26" ht="15.75" customHeight="1"/>
    <row r="38" spans="1:26" ht="15.75" customHeight="1"/>
    <row r="39" spans="1:26" ht="15.75" customHeight="1"/>
    <row r="40" spans="1:26" ht="15.75" customHeight="1"/>
    <row r="41" spans="1:26" ht="15.75" customHeight="1"/>
    <row r="42" spans="1:26" ht="15.75" customHeight="1"/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33:B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D5FD-2490-4B80-86D0-ED19DF2CD247}">
  <dimension ref="A1:AH1001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C3" sqref="C3:I7"/>
    </sheetView>
  </sheetViews>
  <sheetFormatPr baseColWidth="10" defaultColWidth="14.42578125" defaultRowHeight="15" customHeight="1"/>
  <cols>
    <col min="1" max="1" width="10.140625" customWidth="1"/>
    <col min="2" max="2" width="13.85546875" customWidth="1"/>
    <col min="3" max="3" width="12.140625" bestFit="1" customWidth="1"/>
    <col min="4" max="14" width="10.7109375" customWidth="1"/>
    <col min="15" max="15" width="9.5703125" customWidth="1"/>
    <col min="16" max="27" width="10.7109375" customWidth="1"/>
  </cols>
  <sheetData>
    <row r="1" spans="1:27" ht="15.75" thickBot="1">
      <c r="A1" s="13"/>
      <c r="B1" s="14"/>
      <c r="C1" s="69">
        <v>2.1</v>
      </c>
      <c r="D1" s="70"/>
      <c r="E1" s="2">
        <v>2.2000000000000002</v>
      </c>
      <c r="F1" s="9"/>
      <c r="G1" s="9"/>
      <c r="H1" s="9"/>
      <c r="I1" s="9"/>
      <c r="J1" s="9"/>
      <c r="K1" s="71"/>
      <c r="L1" s="71"/>
      <c r="M1" s="71"/>
      <c r="N1" s="71"/>
      <c r="O1" s="72"/>
      <c r="P1" s="12"/>
      <c r="Q1" s="12"/>
      <c r="R1" s="12"/>
      <c r="S1" s="12">
        <v>2.9</v>
      </c>
      <c r="T1" s="63" t="s">
        <v>2</v>
      </c>
      <c r="U1" s="64"/>
      <c r="V1" s="12">
        <v>2.11</v>
      </c>
      <c r="W1" s="15"/>
      <c r="X1" s="15"/>
      <c r="Y1" s="15"/>
      <c r="Z1" s="65" t="s">
        <v>3</v>
      </c>
      <c r="AA1" s="1"/>
    </row>
    <row r="2" spans="1:27" ht="128.25" thickBot="1">
      <c r="A2" s="13" t="s">
        <v>0</v>
      </c>
      <c r="B2" s="14" t="s">
        <v>1</v>
      </c>
      <c r="C2" s="3" t="s">
        <v>4</v>
      </c>
      <c r="D2" s="4" t="s">
        <v>5</v>
      </c>
      <c r="E2" s="4" t="s">
        <v>6</v>
      </c>
      <c r="F2" s="4" t="s">
        <v>26</v>
      </c>
      <c r="G2" s="3" t="s">
        <v>8</v>
      </c>
      <c r="H2" s="4" t="s">
        <v>9</v>
      </c>
      <c r="I2" s="4" t="s">
        <v>11</v>
      </c>
      <c r="J2" s="32" t="s">
        <v>24</v>
      </c>
      <c r="K2" s="10" t="s">
        <v>15</v>
      </c>
      <c r="L2" s="11" t="s">
        <v>14</v>
      </c>
      <c r="M2" s="32" t="s">
        <v>25</v>
      </c>
      <c r="N2" s="3" t="s">
        <v>7</v>
      </c>
      <c r="O2" s="3" t="s">
        <v>13</v>
      </c>
      <c r="P2" s="3" t="s">
        <v>16</v>
      </c>
      <c r="Q2" s="4" t="s">
        <v>17</v>
      </c>
      <c r="R2" s="4" t="s">
        <v>18</v>
      </c>
      <c r="S2" s="4" t="s">
        <v>19</v>
      </c>
      <c r="T2" s="3" t="s">
        <v>20</v>
      </c>
      <c r="U2" s="4" t="s">
        <v>21</v>
      </c>
      <c r="V2" s="4" t="s">
        <v>27</v>
      </c>
      <c r="W2" s="11" t="s">
        <v>22</v>
      </c>
      <c r="X2" s="11" t="s">
        <v>10</v>
      </c>
      <c r="Y2" s="11" t="s">
        <v>23</v>
      </c>
      <c r="Z2" s="66"/>
      <c r="AA2" s="5"/>
    </row>
    <row r="3" spans="1:27" ht="31.5" customHeight="1">
      <c r="A3" s="73" t="s">
        <v>88</v>
      </c>
      <c r="B3" s="22">
        <f>+'Final Marzo 2023'!B2</f>
        <v>44986</v>
      </c>
      <c r="C3" s="23">
        <f>+'Final Marzo 2023'!C2</f>
        <v>3</v>
      </c>
      <c r="D3" s="23">
        <f>+'Final Marzo 2023'!D2</f>
        <v>2</v>
      </c>
      <c r="E3" s="23">
        <f>+'Final Marzo 2023'!E2</f>
        <v>7</v>
      </c>
      <c r="F3" s="23">
        <f>+'Final Marzo 2023'!F2</f>
        <v>6</v>
      </c>
      <c r="G3" s="23">
        <f>+'Final Marzo 2023'!G2</f>
        <v>5</v>
      </c>
      <c r="H3" s="23">
        <f>+'Final Marzo 2023'!H2</f>
        <v>0</v>
      </c>
      <c r="I3" s="23">
        <f>+'Final Marzo 2023'!I2</f>
        <v>9</v>
      </c>
      <c r="J3" s="36">
        <f>SUM(C3:I3)</f>
        <v>32</v>
      </c>
      <c r="K3" s="23">
        <f>+'Final Marzo 2023'!K2</f>
        <v>0</v>
      </c>
      <c r="L3" s="23">
        <f>+'Final Marzo 2023'!L2</f>
        <v>0</v>
      </c>
      <c r="M3" s="36">
        <f>SUM(K3:L3)</f>
        <v>0</v>
      </c>
      <c r="N3" s="23">
        <f>+'Final Marzo 2023'!N2</f>
        <v>23</v>
      </c>
      <c r="O3" s="23">
        <f>+'Final Marzo 2023'!O2</f>
        <v>83</v>
      </c>
      <c r="P3" s="23">
        <f>+'Final Marzo 2023'!P2</f>
        <v>0</v>
      </c>
      <c r="Q3" s="23">
        <f>+'Final Marzo 2023'!Q2</f>
        <v>0</v>
      </c>
      <c r="R3" s="23">
        <f>+'Final Marzo 2023'!R2</f>
        <v>0</v>
      </c>
      <c r="S3" s="23">
        <f>+'Final Marzo 2023'!S2</f>
        <v>0</v>
      </c>
      <c r="T3" s="23">
        <f>+'Final Marzo 2023'!T2</f>
        <v>0</v>
      </c>
      <c r="U3" s="23">
        <f>+'Final Marzo 2023'!U2</f>
        <v>0</v>
      </c>
      <c r="V3" s="23">
        <f>+'Final Marzo 2023'!V2</f>
        <v>0</v>
      </c>
      <c r="W3" s="23">
        <f>+'Final Marzo 2023'!W2</f>
        <v>3</v>
      </c>
      <c r="X3" s="23">
        <f>+'Final Marzo 2023'!X2</f>
        <v>4</v>
      </c>
      <c r="Y3" s="23">
        <f>+'Final Marzo 2023'!Y2</f>
        <v>0</v>
      </c>
      <c r="Z3" s="36">
        <f>+J3+M3+SUM(N3:Y3)</f>
        <v>145</v>
      </c>
      <c r="AA3" s="7"/>
    </row>
    <row r="4" spans="1:27" ht="31.5" customHeight="1">
      <c r="A4" s="73"/>
      <c r="B4" s="22">
        <f>+'Final Marzo 2023'!B3</f>
        <v>44987</v>
      </c>
      <c r="C4" s="23">
        <f>+'Final Marzo 2023'!C3</f>
        <v>2</v>
      </c>
      <c r="D4" s="23">
        <f>+'Final Marzo 2023'!D3</f>
        <v>1</v>
      </c>
      <c r="E4" s="23">
        <f>+'Final Marzo 2023'!E3</f>
        <v>12</v>
      </c>
      <c r="F4" s="23">
        <f>+'Final Marzo 2023'!F3</f>
        <v>18</v>
      </c>
      <c r="G4" s="23">
        <f>+'Final Marzo 2023'!G3</f>
        <v>6</v>
      </c>
      <c r="H4" s="23">
        <f>+'Final Marzo 2023'!H3</f>
        <v>0</v>
      </c>
      <c r="I4" s="23">
        <f>+'Final Marzo 2023'!I3</f>
        <v>7</v>
      </c>
      <c r="J4" s="36">
        <f t="shared" ref="J4:J7" si="0">SUM(C4:I4)</f>
        <v>46</v>
      </c>
      <c r="K4" s="23">
        <f>+'Final Marzo 2023'!K3</f>
        <v>0</v>
      </c>
      <c r="L4" s="23">
        <f>+'Final Marzo 2023'!L3</f>
        <v>0</v>
      </c>
      <c r="M4" s="36">
        <f t="shared" ref="M4:M7" si="1">SUM(K4:L4)</f>
        <v>0</v>
      </c>
      <c r="N4" s="23">
        <f>+'Final Marzo 2023'!N3</f>
        <v>22</v>
      </c>
      <c r="O4" s="23">
        <f>+'Final Marzo 2023'!O3</f>
        <v>111</v>
      </c>
      <c r="P4" s="23">
        <f>+'Final Marzo 2023'!P3</f>
        <v>0</v>
      </c>
      <c r="Q4" s="23">
        <f>+'Final Marzo 2023'!Q3</f>
        <v>0</v>
      </c>
      <c r="R4" s="23">
        <f>+'Final Marzo 2023'!R3</f>
        <v>0</v>
      </c>
      <c r="S4" s="23">
        <f>+'Final Marzo 2023'!S3</f>
        <v>0</v>
      </c>
      <c r="T4" s="23">
        <f>+'Final Marzo 2023'!T3</f>
        <v>0</v>
      </c>
      <c r="U4" s="23">
        <f>+'Final Marzo 2023'!U3</f>
        <v>0</v>
      </c>
      <c r="V4" s="23">
        <f>+'Final Marzo 2023'!V3</f>
        <v>0</v>
      </c>
      <c r="W4" s="23">
        <f>+'Final Marzo 2023'!W3</f>
        <v>2</v>
      </c>
      <c r="X4" s="23">
        <f>+'Final Marzo 2023'!X3</f>
        <v>3</v>
      </c>
      <c r="Y4" s="23">
        <f>+'Final Marzo 2023'!Y3</f>
        <v>0</v>
      </c>
      <c r="Z4" s="36">
        <f t="shared" ref="Z4:Z31" si="2">+J4+M4+SUM(N4:Y4)</f>
        <v>184</v>
      </c>
      <c r="AA4" s="7"/>
    </row>
    <row r="5" spans="1:27" ht="31.5" customHeight="1">
      <c r="A5" s="73"/>
      <c r="B5" s="22">
        <f>+'Final Marzo 2023'!B4</f>
        <v>44988</v>
      </c>
      <c r="C5" s="23">
        <f>+'Final Marzo 2023'!C4</f>
        <v>1</v>
      </c>
      <c r="D5" s="23">
        <f>+'Final Marzo 2023'!D4</f>
        <v>1</v>
      </c>
      <c r="E5" s="23">
        <f>+'Final Marzo 2023'!E4</f>
        <v>11</v>
      </c>
      <c r="F5" s="23">
        <f>+'Final Marzo 2023'!F4</f>
        <v>8</v>
      </c>
      <c r="G5" s="23">
        <f>+'Final Marzo 2023'!G4</f>
        <v>0</v>
      </c>
      <c r="H5" s="23">
        <f>+'Final Marzo 2023'!H4</f>
        <v>0</v>
      </c>
      <c r="I5" s="23">
        <f>+'Final Marzo 2023'!I4</f>
        <v>8</v>
      </c>
      <c r="J5" s="36">
        <f t="shared" si="0"/>
        <v>29</v>
      </c>
      <c r="K5" s="23">
        <f>+'Final Marzo 2023'!K4</f>
        <v>0</v>
      </c>
      <c r="L5" s="23">
        <f>+'Final Marzo 2023'!L4</f>
        <v>0</v>
      </c>
      <c r="M5" s="36">
        <f t="shared" si="1"/>
        <v>0</v>
      </c>
      <c r="N5" s="23">
        <f>+'Final Marzo 2023'!N4</f>
        <v>18</v>
      </c>
      <c r="O5" s="23">
        <f>+'Final Marzo 2023'!O4</f>
        <v>79</v>
      </c>
      <c r="P5" s="23">
        <f>+'Final Marzo 2023'!P4</f>
        <v>0</v>
      </c>
      <c r="Q5" s="23">
        <f>+'Final Marzo 2023'!Q4</f>
        <v>0</v>
      </c>
      <c r="R5" s="23">
        <f>+'Final Marzo 2023'!R4</f>
        <v>0</v>
      </c>
      <c r="S5" s="23">
        <f>+'Final Marzo 2023'!S4</f>
        <v>0</v>
      </c>
      <c r="T5" s="23">
        <f>+'Final Marzo 2023'!T4</f>
        <v>0</v>
      </c>
      <c r="U5" s="23">
        <f>+'Final Marzo 2023'!U4</f>
        <v>0</v>
      </c>
      <c r="V5" s="23">
        <f>+'Final Marzo 2023'!V4</f>
        <v>0</v>
      </c>
      <c r="W5" s="23">
        <f>+'Final Marzo 2023'!W4</f>
        <v>3</v>
      </c>
      <c r="X5" s="23">
        <f>+'Final Marzo 2023'!X4</f>
        <v>2</v>
      </c>
      <c r="Y5" s="23">
        <f>+'Final Marzo 2023'!Y4</f>
        <v>0</v>
      </c>
      <c r="Z5" s="36">
        <f t="shared" si="2"/>
        <v>131</v>
      </c>
      <c r="AA5" s="7"/>
    </row>
    <row r="6" spans="1:27" ht="30" customHeight="1">
      <c r="A6" s="73"/>
      <c r="B6" s="22">
        <f>+'Final Marzo 2023'!B5</f>
        <v>44989</v>
      </c>
      <c r="C6" s="23">
        <f>+'Final Marzo 2023'!C5</f>
        <v>0</v>
      </c>
      <c r="D6" s="23">
        <f>+'Final Marzo 2023'!D5</f>
        <v>0</v>
      </c>
      <c r="E6" s="23">
        <f>+'Final Marzo 2023'!E5</f>
        <v>0</v>
      </c>
      <c r="F6" s="23">
        <f>+'Final Marzo 2023'!F5</f>
        <v>0</v>
      </c>
      <c r="G6" s="23">
        <f>+'Final Marzo 2023'!G5</f>
        <v>0</v>
      </c>
      <c r="H6" s="23">
        <f>+'Final Marzo 2023'!H5</f>
        <v>0</v>
      </c>
      <c r="I6" s="23">
        <f>+'Final Marzo 2023'!I5</f>
        <v>0</v>
      </c>
      <c r="J6" s="36">
        <f t="shared" si="0"/>
        <v>0</v>
      </c>
      <c r="K6" s="23">
        <f>+'Final Marzo 2023'!K5</f>
        <v>0</v>
      </c>
      <c r="L6" s="23">
        <f>+'Final Marzo 2023'!L5</f>
        <v>0</v>
      </c>
      <c r="M6" s="36">
        <f t="shared" si="1"/>
        <v>0</v>
      </c>
      <c r="N6" s="23">
        <f>+'Final Marzo 2023'!N5</f>
        <v>21</v>
      </c>
      <c r="O6" s="23">
        <f>+'Final Marzo 2023'!O5</f>
        <v>110</v>
      </c>
      <c r="P6" s="23">
        <f>+'Final Marzo 2023'!P5</f>
        <v>0</v>
      </c>
      <c r="Q6" s="23">
        <f>+'Final Marzo 2023'!Q5</f>
        <v>0</v>
      </c>
      <c r="R6" s="23">
        <f>+'Final Marzo 2023'!R5</f>
        <v>0</v>
      </c>
      <c r="S6" s="23">
        <f>+'Final Marzo 2023'!S5</f>
        <v>0</v>
      </c>
      <c r="T6" s="23">
        <f>+'Final Marzo 2023'!T5</f>
        <v>0</v>
      </c>
      <c r="U6" s="23">
        <f>+'Final Marzo 2023'!U5</f>
        <v>0</v>
      </c>
      <c r="V6" s="23">
        <f>+'Final Marzo 2023'!V5</f>
        <v>0</v>
      </c>
      <c r="W6" s="23">
        <f>+'Final Marzo 2023'!W5</f>
        <v>0</v>
      </c>
      <c r="X6" s="23">
        <f>+'Final Marzo 2023'!X5</f>
        <v>0</v>
      </c>
      <c r="Y6" s="23">
        <f>+'Final Marzo 2023'!Y5</f>
        <v>0</v>
      </c>
      <c r="Z6" s="36">
        <f t="shared" si="2"/>
        <v>131</v>
      </c>
      <c r="AA6" s="7"/>
    </row>
    <row r="7" spans="1:27" ht="31.5" customHeight="1">
      <c r="A7" s="73"/>
      <c r="B7" s="22">
        <f>+'Final Marzo 2023'!B6</f>
        <v>44990</v>
      </c>
      <c r="C7" s="23">
        <f>+'Final Marzo 2023'!C6</f>
        <v>0</v>
      </c>
      <c r="D7" s="23">
        <f>+'Final Marzo 2023'!D6</f>
        <v>0</v>
      </c>
      <c r="E7" s="23">
        <f>+'Final Marzo 2023'!E6</f>
        <v>0</v>
      </c>
      <c r="F7" s="23">
        <f>+'Final Marzo 2023'!F6</f>
        <v>0</v>
      </c>
      <c r="G7" s="23">
        <f>+'Final Marzo 2023'!G6</f>
        <v>0</v>
      </c>
      <c r="H7" s="23">
        <f>+'Final Marzo 2023'!H6</f>
        <v>0</v>
      </c>
      <c r="I7" s="23">
        <f>+'Final Marzo 2023'!I6</f>
        <v>0</v>
      </c>
      <c r="J7" s="36">
        <f t="shared" si="0"/>
        <v>0</v>
      </c>
      <c r="K7" s="23">
        <f>+'Final Marzo 2023'!K6</f>
        <v>0</v>
      </c>
      <c r="L7" s="23">
        <f>+'Final Marzo 2023'!L6</f>
        <v>0</v>
      </c>
      <c r="M7" s="36">
        <f t="shared" si="1"/>
        <v>0</v>
      </c>
      <c r="N7" s="23">
        <f>+'Final Marzo 2023'!N6</f>
        <v>19</v>
      </c>
      <c r="O7" s="23">
        <f>+'Final Marzo 2023'!O6</f>
        <v>168</v>
      </c>
      <c r="P7" s="23">
        <f>+'Final Marzo 2023'!P6</f>
        <v>0</v>
      </c>
      <c r="Q7" s="23">
        <f>+'Final Marzo 2023'!Q6</f>
        <v>0</v>
      </c>
      <c r="R7" s="23">
        <f>+'Final Marzo 2023'!R6</f>
        <v>0</v>
      </c>
      <c r="S7" s="23">
        <f>+'Final Marzo 2023'!S6</f>
        <v>0</v>
      </c>
      <c r="T7" s="23">
        <f>+'Final Marzo 2023'!T6</f>
        <v>0</v>
      </c>
      <c r="U7" s="23">
        <f>+'Final Marzo 2023'!U6</f>
        <v>0</v>
      </c>
      <c r="V7" s="23">
        <f>+'Final Marzo 2023'!V6</f>
        <v>0</v>
      </c>
      <c r="W7" s="23">
        <f>+'Final Marzo 2023'!W6</f>
        <v>0</v>
      </c>
      <c r="X7" s="23">
        <f>+'Final Marzo 2023'!X6</f>
        <v>0</v>
      </c>
      <c r="Y7" s="23">
        <f>+'Final Marzo 2023'!Y6</f>
        <v>0</v>
      </c>
      <c r="Z7" s="36">
        <f t="shared" si="2"/>
        <v>187</v>
      </c>
      <c r="AA7" s="7"/>
    </row>
    <row r="8" spans="1:27" ht="15.75">
      <c r="A8" s="41"/>
      <c r="B8" s="22"/>
      <c r="C8" s="44">
        <f>SUM(C3:C7)</f>
        <v>6</v>
      </c>
      <c r="D8" s="44">
        <f t="shared" ref="D8:I8" si="3">SUM(D3:D7)</f>
        <v>4</v>
      </c>
      <c r="E8" s="44">
        <f t="shared" si="3"/>
        <v>30</v>
      </c>
      <c r="F8" s="44">
        <f t="shared" si="3"/>
        <v>32</v>
      </c>
      <c r="G8" s="44">
        <f t="shared" si="3"/>
        <v>11</v>
      </c>
      <c r="H8" s="44">
        <f t="shared" si="3"/>
        <v>0</v>
      </c>
      <c r="I8" s="44">
        <f t="shared" si="3"/>
        <v>24</v>
      </c>
      <c r="J8" s="44">
        <f t="shared" ref="J8:Z8" si="4">SUM(J3:J7)</f>
        <v>107</v>
      </c>
      <c r="K8" s="44">
        <f t="shared" si="4"/>
        <v>0</v>
      </c>
      <c r="L8" s="44">
        <f t="shared" si="4"/>
        <v>0</v>
      </c>
      <c r="M8" s="44">
        <f t="shared" si="4"/>
        <v>0</v>
      </c>
      <c r="N8" s="44">
        <f t="shared" si="4"/>
        <v>103</v>
      </c>
      <c r="O8" s="44">
        <f t="shared" si="4"/>
        <v>551</v>
      </c>
      <c r="P8" s="44">
        <f t="shared" si="4"/>
        <v>0</v>
      </c>
      <c r="Q8" s="44">
        <f t="shared" si="4"/>
        <v>0</v>
      </c>
      <c r="R8" s="44">
        <f t="shared" si="4"/>
        <v>0</v>
      </c>
      <c r="S8" s="44">
        <f t="shared" si="4"/>
        <v>0</v>
      </c>
      <c r="T8" s="44">
        <f t="shared" si="4"/>
        <v>0</v>
      </c>
      <c r="U8" s="44">
        <f t="shared" si="4"/>
        <v>0</v>
      </c>
      <c r="V8" s="44">
        <f t="shared" si="4"/>
        <v>0</v>
      </c>
      <c r="W8" s="44">
        <f t="shared" si="4"/>
        <v>8</v>
      </c>
      <c r="X8" s="44">
        <f t="shared" si="4"/>
        <v>9</v>
      </c>
      <c r="Y8" s="44">
        <f t="shared" si="4"/>
        <v>0</v>
      </c>
      <c r="Z8" s="44">
        <f t="shared" si="4"/>
        <v>778</v>
      </c>
      <c r="AA8" s="7"/>
    </row>
    <row r="9" spans="1:27" ht="31.5" customHeight="1">
      <c r="A9" s="73" t="s">
        <v>58</v>
      </c>
      <c r="B9" s="22">
        <f>+'Final Marzo 2023'!B7</f>
        <v>44991</v>
      </c>
      <c r="C9" s="23">
        <f>+'Final Marzo 2023'!C7</f>
        <v>5</v>
      </c>
      <c r="D9" s="23">
        <f>+'Final Marzo 2023'!D7</f>
        <v>0</v>
      </c>
      <c r="E9" s="23">
        <f>+'Final Marzo 2023'!E7</f>
        <v>5</v>
      </c>
      <c r="F9" s="23">
        <f>+'Final Marzo 2023'!F7</f>
        <v>6</v>
      </c>
      <c r="G9" s="23">
        <f>+'Final Marzo 2023'!G7</f>
        <v>3</v>
      </c>
      <c r="H9" s="23">
        <f>+'Final Marzo 2023'!H7</f>
        <v>0</v>
      </c>
      <c r="I9" s="23">
        <f>+'Final Marzo 2023'!I7</f>
        <v>10</v>
      </c>
      <c r="J9" s="36">
        <f>+SUM(C9:I9)</f>
        <v>29</v>
      </c>
      <c r="K9" s="23">
        <f>+'Final Marzo 2023'!K7</f>
        <v>0</v>
      </c>
      <c r="L9" s="23">
        <f>+'Final Marzo 2023'!L7</f>
        <v>0</v>
      </c>
      <c r="M9" s="36">
        <f>+SUM(K9:L9)</f>
        <v>0</v>
      </c>
      <c r="N9" s="23">
        <f>+'Final Marzo 2023'!N7</f>
        <v>24</v>
      </c>
      <c r="O9" s="23">
        <f>+'Final Marzo 2023'!O7</f>
        <v>141</v>
      </c>
      <c r="P9" s="23">
        <f>+'Final Marzo 2023'!P7</f>
        <v>0</v>
      </c>
      <c r="Q9" s="23">
        <f>+'Final Marzo 2023'!Q7</f>
        <v>0</v>
      </c>
      <c r="R9" s="23">
        <f>+'Final Marzo 2023'!R7</f>
        <v>0</v>
      </c>
      <c r="S9" s="23">
        <f>+'Final Marzo 2023'!S7</f>
        <v>0</v>
      </c>
      <c r="T9" s="23">
        <f>+'Final Marzo 2023'!T7</f>
        <v>0</v>
      </c>
      <c r="U9" s="23">
        <f>+'Final Marzo 2023'!U7</f>
        <v>0</v>
      </c>
      <c r="V9" s="23">
        <f>+'Final Marzo 2023'!V7</f>
        <v>0</v>
      </c>
      <c r="W9" s="23">
        <f>+'Final Marzo 2023'!W7</f>
        <v>2</v>
      </c>
      <c r="X9" s="23">
        <f>+'Final Marzo 2023'!X7</f>
        <v>5</v>
      </c>
      <c r="Y9" s="23">
        <f>+'Final Marzo 2023'!Y7</f>
        <v>0</v>
      </c>
      <c r="Z9" s="36">
        <f t="shared" si="2"/>
        <v>201</v>
      </c>
      <c r="AA9" s="7"/>
    </row>
    <row r="10" spans="1:27" ht="31.5" customHeight="1">
      <c r="A10" s="73"/>
      <c r="B10" s="22">
        <f>+'Final Marzo 2023'!B8</f>
        <v>44992</v>
      </c>
      <c r="C10" s="23">
        <f>+'Final Marzo 2023'!C8</f>
        <v>1</v>
      </c>
      <c r="D10" s="23">
        <f>+'Final Marzo 2023'!D8</f>
        <v>0</v>
      </c>
      <c r="E10" s="23">
        <f>+'Final Marzo 2023'!E8</f>
        <v>6</v>
      </c>
      <c r="F10" s="23">
        <f>+'Final Marzo 2023'!F8</f>
        <v>6</v>
      </c>
      <c r="G10" s="23">
        <f>+'Final Marzo 2023'!G8</f>
        <v>6</v>
      </c>
      <c r="H10" s="23">
        <f>+'Final Marzo 2023'!H8</f>
        <v>0</v>
      </c>
      <c r="I10" s="23">
        <f>+'Final Marzo 2023'!I8</f>
        <v>8</v>
      </c>
      <c r="J10" s="36">
        <f t="shared" ref="J10:J15" si="5">+SUM(C10:I10)</f>
        <v>27</v>
      </c>
      <c r="K10" s="23">
        <f>+'Final Marzo 2023'!K8</f>
        <v>0</v>
      </c>
      <c r="L10" s="23">
        <f>+'Final Marzo 2023'!L8</f>
        <v>0</v>
      </c>
      <c r="M10" s="36">
        <f t="shared" ref="M10:M15" si="6">+SUM(K10:L10)</f>
        <v>0</v>
      </c>
      <c r="N10" s="23">
        <f>+'Final Marzo 2023'!N8</f>
        <v>19</v>
      </c>
      <c r="O10" s="23">
        <f>+'Final Marzo 2023'!O8</f>
        <v>76</v>
      </c>
      <c r="P10" s="23">
        <f>+'Final Marzo 2023'!P8</f>
        <v>0</v>
      </c>
      <c r="Q10" s="23">
        <f>+'Final Marzo 2023'!Q8</f>
        <v>0</v>
      </c>
      <c r="R10" s="23">
        <f>+'Final Marzo 2023'!R8</f>
        <v>0</v>
      </c>
      <c r="S10" s="23">
        <f>+'Final Marzo 2023'!S8</f>
        <v>0</v>
      </c>
      <c r="T10" s="23">
        <f>+'Final Marzo 2023'!T8</f>
        <v>0</v>
      </c>
      <c r="U10" s="23">
        <f>+'Final Marzo 2023'!U8</f>
        <v>0</v>
      </c>
      <c r="V10" s="23">
        <f>+'Final Marzo 2023'!V8</f>
        <v>0</v>
      </c>
      <c r="W10" s="23">
        <f>+'Final Marzo 2023'!W8</f>
        <v>3</v>
      </c>
      <c r="X10" s="23">
        <f>+'Final Marzo 2023'!X8</f>
        <v>3</v>
      </c>
      <c r="Y10" s="23">
        <f>+'Final Marzo 2023'!Y8</f>
        <v>3</v>
      </c>
      <c r="Z10" s="36">
        <f t="shared" si="2"/>
        <v>131</v>
      </c>
      <c r="AA10" s="7"/>
    </row>
    <row r="11" spans="1:27" ht="31.5" customHeight="1">
      <c r="A11" s="73"/>
      <c r="B11" s="22">
        <f>+'Final Marzo 2023'!B9</f>
        <v>44993</v>
      </c>
      <c r="C11" s="23">
        <f>+'Final Marzo 2023'!C9</f>
        <v>3</v>
      </c>
      <c r="D11" s="23">
        <f>+'Final Marzo 2023'!D9</f>
        <v>1</v>
      </c>
      <c r="E11" s="23">
        <f>+'Final Marzo 2023'!E9</f>
        <v>9</v>
      </c>
      <c r="F11" s="23">
        <f>+'Final Marzo 2023'!F9</f>
        <v>6</v>
      </c>
      <c r="G11" s="23">
        <f>+'Final Marzo 2023'!G9</f>
        <v>3</v>
      </c>
      <c r="H11" s="23">
        <f>+'Final Marzo 2023'!H9</f>
        <v>0</v>
      </c>
      <c r="I11" s="23">
        <f>+'Final Marzo 2023'!I9</f>
        <v>31</v>
      </c>
      <c r="J11" s="36">
        <f t="shared" si="5"/>
        <v>53</v>
      </c>
      <c r="K11" s="23">
        <f>+'Final Marzo 2023'!K9</f>
        <v>0</v>
      </c>
      <c r="L11" s="23">
        <f>+'Final Marzo 2023'!L9</f>
        <v>0</v>
      </c>
      <c r="M11" s="36">
        <f t="shared" si="6"/>
        <v>0</v>
      </c>
      <c r="N11" s="23">
        <f>+'Final Marzo 2023'!N9</f>
        <v>21</v>
      </c>
      <c r="O11" s="23">
        <f>+'Final Marzo 2023'!O9</f>
        <v>90</v>
      </c>
      <c r="P11" s="23">
        <f>+'Final Marzo 2023'!P9</f>
        <v>0</v>
      </c>
      <c r="Q11" s="23">
        <f>+'Final Marzo 2023'!Q9</f>
        <v>0</v>
      </c>
      <c r="R11" s="23">
        <f>+'Final Marzo 2023'!R9</f>
        <v>0</v>
      </c>
      <c r="S11" s="23">
        <f>+'Final Marzo 2023'!S9</f>
        <v>0</v>
      </c>
      <c r="T11" s="23">
        <f>+'Final Marzo 2023'!T9</f>
        <v>0</v>
      </c>
      <c r="U11" s="23">
        <f>+'Final Marzo 2023'!U9</f>
        <v>0</v>
      </c>
      <c r="V11" s="23">
        <f>+'Final Marzo 2023'!V9</f>
        <v>0</v>
      </c>
      <c r="W11" s="23">
        <f>+'Final Marzo 2023'!W9</f>
        <v>4</v>
      </c>
      <c r="X11" s="23">
        <f>+'Final Marzo 2023'!X9</f>
        <v>2</v>
      </c>
      <c r="Y11" s="23">
        <f>+'Final Marzo 2023'!Y9</f>
        <v>0</v>
      </c>
      <c r="Z11" s="36">
        <f t="shared" si="2"/>
        <v>170</v>
      </c>
      <c r="AA11" s="7"/>
    </row>
    <row r="12" spans="1:27" ht="31.5" customHeight="1">
      <c r="A12" s="73"/>
      <c r="B12" s="22">
        <f>+'Final Marzo 2023'!B10</f>
        <v>44994</v>
      </c>
      <c r="C12" s="23">
        <f>+'Final Marzo 2023'!C10</f>
        <v>2</v>
      </c>
      <c r="D12" s="23">
        <f>+'Final Marzo 2023'!D10</f>
        <v>1</v>
      </c>
      <c r="E12" s="23">
        <f>+'Final Marzo 2023'!E10</f>
        <v>8</v>
      </c>
      <c r="F12" s="23">
        <f>+'Final Marzo 2023'!F10</f>
        <v>6</v>
      </c>
      <c r="G12" s="23">
        <f>+'Final Marzo 2023'!G10</f>
        <v>3</v>
      </c>
      <c r="H12" s="23">
        <f>+'Final Marzo 2023'!H10</f>
        <v>0</v>
      </c>
      <c r="I12" s="23">
        <f>+'Final Marzo 2023'!I10</f>
        <v>25</v>
      </c>
      <c r="J12" s="36">
        <f t="shared" si="5"/>
        <v>45</v>
      </c>
      <c r="K12" s="23">
        <f>+'Final Marzo 2023'!K10</f>
        <v>0</v>
      </c>
      <c r="L12" s="23">
        <f>+'Final Marzo 2023'!L10</f>
        <v>0</v>
      </c>
      <c r="M12" s="36">
        <f t="shared" si="6"/>
        <v>0</v>
      </c>
      <c r="N12" s="23">
        <f>+'Final Marzo 2023'!N10</f>
        <v>19</v>
      </c>
      <c r="O12" s="23">
        <f>+'Final Marzo 2023'!O10</f>
        <v>54</v>
      </c>
      <c r="P12" s="23">
        <f>+'Final Marzo 2023'!P10</f>
        <v>0</v>
      </c>
      <c r="Q12" s="23">
        <f>+'Final Marzo 2023'!Q10</f>
        <v>0</v>
      </c>
      <c r="R12" s="23">
        <f>+'Final Marzo 2023'!R10</f>
        <v>0</v>
      </c>
      <c r="S12" s="23">
        <f>+'Final Marzo 2023'!S10</f>
        <v>0</v>
      </c>
      <c r="T12" s="23">
        <f>+'Final Marzo 2023'!T10</f>
        <v>0</v>
      </c>
      <c r="U12" s="23">
        <f>+'Final Marzo 2023'!U10</f>
        <v>0</v>
      </c>
      <c r="V12" s="23">
        <f>+'Final Marzo 2023'!V10</f>
        <v>0</v>
      </c>
      <c r="W12" s="23">
        <f>+'Final Marzo 2023'!W10</f>
        <v>4</v>
      </c>
      <c r="X12" s="23">
        <f>+'Final Marzo 2023'!X10</f>
        <v>5</v>
      </c>
      <c r="Y12" s="23">
        <f>+'Final Marzo 2023'!Y10</f>
        <v>0</v>
      </c>
      <c r="Z12" s="36">
        <f t="shared" si="2"/>
        <v>127</v>
      </c>
      <c r="AA12" s="7"/>
    </row>
    <row r="13" spans="1:27" ht="31.5" customHeight="1">
      <c r="A13" s="73"/>
      <c r="B13" s="22">
        <f>+'Final Marzo 2023'!B11</f>
        <v>44995</v>
      </c>
      <c r="C13" s="23">
        <f>+'Final Marzo 2023'!C11</f>
        <v>3</v>
      </c>
      <c r="D13" s="23">
        <f>+'Final Marzo 2023'!D11</f>
        <v>0</v>
      </c>
      <c r="E13" s="23">
        <f>+'Final Marzo 2023'!E11</f>
        <v>13</v>
      </c>
      <c r="F13" s="23">
        <f>+'Final Marzo 2023'!F11</f>
        <v>12</v>
      </c>
      <c r="G13" s="23">
        <f>+'Final Marzo 2023'!G11</f>
        <v>2</v>
      </c>
      <c r="H13" s="23">
        <f>+'Final Marzo 2023'!H11</f>
        <v>0</v>
      </c>
      <c r="I13" s="23">
        <f>+'Final Marzo 2023'!I11</f>
        <v>17</v>
      </c>
      <c r="J13" s="36">
        <f t="shared" si="5"/>
        <v>47</v>
      </c>
      <c r="K13" s="23">
        <f>+'Final Marzo 2023'!K11</f>
        <v>0</v>
      </c>
      <c r="L13" s="23">
        <f>+'Final Marzo 2023'!L11</f>
        <v>0</v>
      </c>
      <c r="M13" s="36">
        <f t="shared" si="6"/>
        <v>0</v>
      </c>
      <c r="N13" s="23">
        <f>+'Final Marzo 2023'!N11</f>
        <v>19</v>
      </c>
      <c r="O13" s="23">
        <f>+'Final Marzo 2023'!O11</f>
        <v>72</v>
      </c>
      <c r="P13" s="23">
        <f>+'Final Marzo 2023'!P11</f>
        <v>0</v>
      </c>
      <c r="Q13" s="23">
        <f>+'Final Marzo 2023'!Q11</f>
        <v>0</v>
      </c>
      <c r="R13" s="23">
        <f>+'Final Marzo 2023'!R11</f>
        <v>0</v>
      </c>
      <c r="S13" s="23">
        <f>+'Final Marzo 2023'!S11</f>
        <v>0</v>
      </c>
      <c r="T13" s="23">
        <f>+'Final Marzo 2023'!T11</f>
        <v>0</v>
      </c>
      <c r="U13" s="23">
        <f>+'Final Marzo 2023'!U11</f>
        <v>0</v>
      </c>
      <c r="V13" s="23">
        <f>+'Final Marzo 2023'!V11</f>
        <v>0</v>
      </c>
      <c r="W13" s="23">
        <f>+'Final Marzo 2023'!W11</f>
        <v>2</v>
      </c>
      <c r="X13" s="23">
        <f>+'Final Marzo 2023'!X11</f>
        <v>4</v>
      </c>
      <c r="Y13" s="23">
        <f>+'Final Marzo 2023'!Y11</f>
        <v>0</v>
      </c>
      <c r="Z13" s="36">
        <f t="shared" si="2"/>
        <v>144</v>
      </c>
      <c r="AA13" s="7"/>
    </row>
    <row r="14" spans="1:27" ht="30" customHeight="1">
      <c r="A14" s="73"/>
      <c r="B14" s="22">
        <f>+'Final Marzo 2023'!B12</f>
        <v>44996</v>
      </c>
      <c r="C14" s="23">
        <f>+'Final Marzo 2023'!C12</f>
        <v>0</v>
      </c>
      <c r="D14" s="23">
        <f>+'Final Marzo 2023'!D12</f>
        <v>0</v>
      </c>
      <c r="E14" s="23">
        <f>+'Final Marzo 2023'!E12</f>
        <v>0</v>
      </c>
      <c r="F14" s="23">
        <f>+'Final Marzo 2023'!F12</f>
        <v>0</v>
      </c>
      <c r="G14" s="23">
        <f>+'Final Marzo 2023'!G12</f>
        <v>0</v>
      </c>
      <c r="H14" s="23">
        <f>+'Final Marzo 2023'!H12</f>
        <v>0</v>
      </c>
      <c r="I14" s="23">
        <f>+'Final Marzo 2023'!I12</f>
        <v>0</v>
      </c>
      <c r="J14" s="36">
        <f t="shared" si="5"/>
        <v>0</v>
      </c>
      <c r="K14" s="23">
        <f>+'Final Marzo 2023'!K12</f>
        <v>0</v>
      </c>
      <c r="L14" s="23">
        <f>+'Final Marzo 2023'!L12</f>
        <v>0</v>
      </c>
      <c r="M14" s="36">
        <f t="shared" si="6"/>
        <v>0</v>
      </c>
      <c r="N14" s="23">
        <f>+'Final Marzo 2023'!N12</f>
        <v>20</v>
      </c>
      <c r="O14" s="23">
        <f>+'Final Marzo 2023'!O12</f>
        <v>109</v>
      </c>
      <c r="P14" s="23">
        <f>+'Final Marzo 2023'!P12</f>
        <v>0</v>
      </c>
      <c r="Q14" s="23">
        <f>+'Final Marzo 2023'!Q12</f>
        <v>0</v>
      </c>
      <c r="R14" s="23">
        <f>+'Final Marzo 2023'!R12</f>
        <v>0</v>
      </c>
      <c r="S14" s="23">
        <f>+'Final Marzo 2023'!S12</f>
        <v>0</v>
      </c>
      <c r="T14" s="23">
        <f>+'Final Marzo 2023'!T12</f>
        <v>0</v>
      </c>
      <c r="U14" s="23">
        <f>+'Final Marzo 2023'!U12</f>
        <v>0</v>
      </c>
      <c r="V14" s="23">
        <f>+'Final Marzo 2023'!V12</f>
        <v>0</v>
      </c>
      <c r="W14" s="23">
        <f>+'Final Marzo 2023'!W12</f>
        <v>0</v>
      </c>
      <c r="X14" s="23">
        <f>+'Final Marzo 2023'!X12</f>
        <v>0</v>
      </c>
      <c r="Y14" s="23">
        <f>+'Final Marzo 2023'!Y12</f>
        <v>0</v>
      </c>
      <c r="Z14" s="36">
        <f t="shared" si="2"/>
        <v>129</v>
      </c>
      <c r="AA14" s="7"/>
    </row>
    <row r="15" spans="1:27" ht="31.5" customHeight="1">
      <c r="A15" s="73"/>
      <c r="B15" s="22">
        <f>+'Final Marzo 2023'!B13</f>
        <v>44997</v>
      </c>
      <c r="C15" s="23">
        <f>+'Final Marzo 2023'!C13</f>
        <v>0</v>
      </c>
      <c r="D15" s="23">
        <f>+'Final Marzo 2023'!D13</f>
        <v>0</v>
      </c>
      <c r="E15" s="23">
        <f>+'Final Marzo 2023'!E13</f>
        <v>0</v>
      </c>
      <c r="F15" s="23">
        <f>+'Final Marzo 2023'!F13</f>
        <v>0</v>
      </c>
      <c r="G15" s="23">
        <f>+'Final Marzo 2023'!G13</f>
        <v>0</v>
      </c>
      <c r="H15" s="23">
        <f>+'Final Marzo 2023'!H13</f>
        <v>0</v>
      </c>
      <c r="I15" s="23">
        <f>+'Final Marzo 2023'!I13</f>
        <v>0</v>
      </c>
      <c r="J15" s="36">
        <f t="shared" si="5"/>
        <v>0</v>
      </c>
      <c r="K15" s="23">
        <f>+'Final Marzo 2023'!K13</f>
        <v>0</v>
      </c>
      <c r="L15" s="23">
        <f>+'Final Marzo 2023'!L13</f>
        <v>0</v>
      </c>
      <c r="M15" s="36">
        <f t="shared" si="6"/>
        <v>0</v>
      </c>
      <c r="N15" s="23">
        <f>+'Final Marzo 2023'!N13</f>
        <v>20</v>
      </c>
      <c r="O15" s="23">
        <f>+'Final Marzo 2023'!O13</f>
        <v>135</v>
      </c>
      <c r="P15" s="23">
        <f>+'Final Marzo 2023'!P13</f>
        <v>0</v>
      </c>
      <c r="Q15" s="23">
        <f>+'Final Marzo 2023'!Q13</f>
        <v>0</v>
      </c>
      <c r="R15" s="23">
        <f>+'Final Marzo 2023'!R13</f>
        <v>0</v>
      </c>
      <c r="S15" s="23">
        <f>+'Final Marzo 2023'!S13</f>
        <v>0</v>
      </c>
      <c r="T15" s="23">
        <f>+'Final Marzo 2023'!T13</f>
        <v>0</v>
      </c>
      <c r="U15" s="23">
        <f>+'Final Marzo 2023'!U13</f>
        <v>0</v>
      </c>
      <c r="V15" s="23">
        <f>+'Final Marzo 2023'!V13</f>
        <v>0</v>
      </c>
      <c r="W15" s="23">
        <f>+'Final Marzo 2023'!W13</f>
        <v>0</v>
      </c>
      <c r="X15" s="23">
        <f>+'Final Marzo 2023'!X13</f>
        <v>0</v>
      </c>
      <c r="Y15" s="23">
        <f>+'Final Marzo 2023'!Y13</f>
        <v>0</v>
      </c>
      <c r="Z15" s="36">
        <f t="shared" si="2"/>
        <v>155</v>
      </c>
      <c r="AA15" s="7"/>
    </row>
    <row r="16" spans="1:27" ht="15.75">
      <c r="A16" s="41"/>
      <c r="B16" s="22"/>
      <c r="C16" s="44">
        <f>SUM(C9:C15)</f>
        <v>14</v>
      </c>
      <c r="D16" s="44">
        <f t="shared" ref="D16:Y16" si="7">SUM(D9:D15)</f>
        <v>2</v>
      </c>
      <c r="E16" s="44">
        <f t="shared" si="7"/>
        <v>41</v>
      </c>
      <c r="F16" s="44">
        <f t="shared" si="7"/>
        <v>36</v>
      </c>
      <c r="G16" s="44">
        <f t="shared" si="7"/>
        <v>17</v>
      </c>
      <c r="H16" s="44">
        <f t="shared" si="7"/>
        <v>0</v>
      </c>
      <c r="I16" s="44">
        <f t="shared" si="7"/>
        <v>91</v>
      </c>
      <c r="J16" s="44">
        <f>SUM(J9:J15)</f>
        <v>201</v>
      </c>
      <c r="K16" s="44">
        <f t="shared" si="7"/>
        <v>0</v>
      </c>
      <c r="L16" s="44">
        <f t="shared" si="7"/>
        <v>0</v>
      </c>
      <c r="M16" s="44">
        <f t="shared" si="7"/>
        <v>0</v>
      </c>
      <c r="N16" s="44">
        <f t="shared" si="7"/>
        <v>142</v>
      </c>
      <c r="O16" s="44">
        <f t="shared" si="7"/>
        <v>677</v>
      </c>
      <c r="P16" s="44">
        <f t="shared" si="7"/>
        <v>0</v>
      </c>
      <c r="Q16" s="44">
        <f t="shared" si="7"/>
        <v>0</v>
      </c>
      <c r="R16" s="44">
        <f t="shared" si="7"/>
        <v>0</v>
      </c>
      <c r="S16" s="44">
        <f t="shared" si="7"/>
        <v>0</v>
      </c>
      <c r="T16" s="44">
        <f t="shared" si="7"/>
        <v>0</v>
      </c>
      <c r="U16" s="44">
        <f t="shared" si="7"/>
        <v>0</v>
      </c>
      <c r="V16" s="44">
        <f t="shared" si="7"/>
        <v>0</v>
      </c>
      <c r="W16" s="44">
        <f t="shared" si="7"/>
        <v>15</v>
      </c>
      <c r="X16" s="44">
        <f t="shared" si="7"/>
        <v>19</v>
      </c>
      <c r="Y16" s="44">
        <f t="shared" si="7"/>
        <v>3</v>
      </c>
      <c r="Z16" s="44">
        <f t="shared" ref="Z16" si="8">SUM(Z9:Z15)</f>
        <v>1057</v>
      </c>
      <c r="AA16" s="7"/>
    </row>
    <row r="17" spans="1:27" ht="31.5" customHeight="1">
      <c r="A17" s="73" t="s">
        <v>59</v>
      </c>
      <c r="B17" s="22">
        <f>+'Final Marzo 2023'!B14</f>
        <v>44998</v>
      </c>
      <c r="C17" s="23">
        <f>+'Final Marzo 2023'!C14</f>
        <v>2</v>
      </c>
      <c r="D17" s="23">
        <f>+'Final Marzo 2023'!D14</f>
        <v>0</v>
      </c>
      <c r="E17" s="23">
        <f>+'Final Marzo 2023'!E14</f>
        <v>8</v>
      </c>
      <c r="F17" s="23">
        <f>+'Final Marzo 2023'!F14</f>
        <v>8</v>
      </c>
      <c r="G17" s="23">
        <f>+'Final Marzo 2023'!G14</f>
        <v>2</v>
      </c>
      <c r="H17" s="23">
        <f>+'Final Marzo 2023'!H14</f>
        <v>0</v>
      </c>
      <c r="I17" s="23">
        <f>+'Final Marzo 2023'!I14</f>
        <v>12</v>
      </c>
      <c r="J17" s="36">
        <f>+SUM(C17:I17)</f>
        <v>32</v>
      </c>
      <c r="K17" s="23">
        <f>+'Final Marzo 2023'!K14</f>
        <v>0</v>
      </c>
      <c r="L17" s="23">
        <f>+'Final Marzo 2023'!L14</f>
        <v>0</v>
      </c>
      <c r="M17" s="36">
        <f>+SUM(K17:L17)</f>
        <v>0</v>
      </c>
      <c r="N17" s="23">
        <f>+'Final Marzo 2023'!N14</f>
        <v>24</v>
      </c>
      <c r="O17" s="23">
        <f>+'Final Marzo 2023'!O14</f>
        <v>127</v>
      </c>
      <c r="P17" s="23">
        <f>+'Final Marzo 2023'!P14</f>
        <v>0</v>
      </c>
      <c r="Q17" s="23">
        <f>+'Final Marzo 2023'!Q14</f>
        <v>0</v>
      </c>
      <c r="R17" s="23">
        <f>+'Final Marzo 2023'!R14</f>
        <v>0</v>
      </c>
      <c r="S17" s="23">
        <f>+'Final Marzo 2023'!S14</f>
        <v>0</v>
      </c>
      <c r="T17" s="23">
        <f>+'Final Marzo 2023'!T14</f>
        <v>0</v>
      </c>
      <c r="U17" s="23">
        <f>+'Final Marzo 2023'!U14</f>
        <v>0</v>
      </c>
      <c r="V17" s="23">
        <f>+'Final Marzo 2023'!V14</f>
        <v>0</v>
      </c>
      <c r="W17" s="23">
        <f>+'Final Marzo 2023'!W14</f>
        <v>3</v>
      </c>
      <c r="X17" s="23">
        <f>+'Final Marzo 2023'!X14</f>
        <v>2</v>
      </c>
      <c r="Y17" s="23">
        <f>+'Final Marzo 2023'!Y14</f>
        <v>0</v>
      </c>
      <c r="Z17" s="36">
        <f t="shared" si="2"/>
        <v>188</v>
      </c>
      <c r="AA17" s="7"/>
    </row>
    <row r="18" spans="1:27" ht="31.5" customHeight="1">
      <c r="A18" s="73"/>
      <c r="B18" s="22">
        <f>+'Final Marzo 2023'!B15</f>
        <v>44999</v>
      </c>
      <c r="C18" s="23">
        <f>+'Final Marzo 2023'!C15</f>
        <v>5</v>
      </c>
      <c r="D18" s="23">
        <f>+'Final Marzo 2023'!D15</f>
        <v>1</v>
      </c>
      <c r="E18" s="23">
        <f>+'Final Marzo 2023'!E15</f>
        <v>10</v>
      </c>
      <c r="F18" s="23">
        <f>+'Final Marzo 2023'!F15</f>
        <v>8</v>
      </c>
      <c r="G18" s="23">
        <f>+'Final Marzo 2023'!G15</f>
        <v>3</v>
      </c>
      <c r="H18" s="23">
        <f>+'Final Marzo 2023'!H15</f>
        <v>0</v>
      </c>
      <c r="I18" s="23">
        <f>+'Final Marzo 2023'!I15</f>
        <v>11</v>
      </c>
      <c r="J18" s="36">
        <f t="shared" ref="J18:J23" si="9">+SUM(C18:I18)</f>
        <v>38</v>
      </c>
      <c r="K18" s="23">
        <f>+'Final Marzo 2023'!K15</f>
        <v>0</v>
      </c>
      <c r="L18" s="23">
        <f>+'Final Marzo 2023'!L15</f>
        <v>0</v>
      </c>
      <c r="M18" s="36">
        <f t="shared" ref="M18:M23" si="10">+SUM(K18:L18)</f>
        <v>0</v>
      </c>
      <c r="N18" s="23">
        <f>+'Final Marzo 2023'!N15</f>
        <v>20</v>
      </c>
      <c r="O18" s="23">
        <f>+'Final Marzo 2023'!O15</f>
        <v>87</v>
      </c>
      <c r="P18" s="23">
        <f>+'Final Marzo 2023'!P15</f>
        <v>0</v>
      </c>
      <c r="Q18" s="23">
        <f>+'Final Marzo 2023'!Q15</f>
        <v>0</v>
      </c>
      <c r="R18" s="23">
        <f>+'Final Marzo 2023'!R15</f>
        <v>0</v>
      </c>
      <c r="S18" s="23">
        <f>+'Final Marzo 2023'!S15</f>
        <v>0</v>
      </c>
      <c r="T18" s="23">
        <f>+'Final Marzo 2023'!T15</f>
        <v>0</v>
      </c>
      <c r="U18" s="23">
        <f>+'Final Marzo 2023'!U15</f>
        <v>0</v>
      </c>
      <c r="V18" s="23">
        <f>+'Final Marzo 2023'!V15</f>
        <v>0</v>
      </c>
      <c r="W18" s="23">
        <f>+'Final Marzo 2023'!W15</f>
        <v>3</v>
      </c>
      <c r="X18" s="23">
        <f>+'Final Marzo 2023'!X15</f>
        <v>3</v>
      </c>
      <c r="Y18" s="23">
        <f>+'Final Marzo 2023'!Y15</f>
        <v>0</v>
      </c>
      <c r="Z18" s="36">
        <f t="shared" si="2"/>
        <v>151</v>
      </c>
      <c r="AA18" s="7"/>
    </row>
    <row r="19" spans="1:27" ht="31.5" customHeight="1">
      <c r="A19" s="73"/>
      <c r="B19" s="22">
        <f>+'Final Marzo 2023'!B16</f>
        <v>45000</v>
      </c>
      <c r="C19" s="23">
        <f>+'Final Marzo 2023'!C16</f>
        <v>4</v>
      </c>
      <c r="D19" s="23">
        <f>+'Final Marzo 2023'!D16</f>
        <v>1</v>
      </c>
      <c r="E19" s="23">
        <f>+'Final Marzo 2023'!E16</f>
        <v>12</v>
      </c>
      <c r="F19" s="23">
        <f>+'Final Marzo 2023'!F16</f>
        <v>6</v>
      </c>
      <c r="G19" s="23">
        <f>+'Final Marzo 2023'!G16</f>
        <v>8</v>
      </c>
      <c r="H19" s="23">
        <f>+'Final Marzo 2023'!H16</f>
        <v>0</v>
      </c>
      <c r="I19" s="23">
        <f>+'Final Marzo 2023'!I16</f>
        <v>11</v>
      </c>
      <c r="J19" s="36">
        <f t="shared" si="9"/>
        <v>42</v>
      </c>
      <c r="K19" s="23">
        <f>+'Final Marzo 2023'!K16</f>
        <v>0</v>
      </c>
      <c r="L19" s="23">
        <f>+'Final Marzo 2023'!L16</f>
        <v>0</v>
      </c>
      <c r="M19" s="36">
        <f t="shared" si="10"/>
        <v>0</v>
      </c>
      <c r="N19" s="23">
        <f>+'Final Marzo 2023'!N16</f>
        <v>18</v>
      </c>
      <c r="O19" s="23">
        <f>+'Final Marzo 2023'!O16</f>
        <v>63</v>
      </c>
      <c r="P19" s="23">
        <f>+'Final Marzo 2023'!P16</f>
        <v>0</v>
      </c>
      <c r="Q19" s="23">
        <f>+'Final Marzo 2023'!Q16</f>
        <v>0</v>
      </c>
      <c r="R19" s="23">
        <f>+'Final Marzo 2023'!R16</f>
        <v>0</v>
      </c>
      <c r="S19" s="23">
        <f>+'Final Marzo 2023'!S16</f>
        <v>0</v>
      </c>
      <c r="T19" s="23">
        <f>+'Final Marzo 2023'!T16</f>
        <v>0</v>
      </c>
      <c r="U19" s="23">
        <f>+'Final Marzo 2023'!U16</f>
        <v>0</v>
      </c>
      <c r="V19" s="23">
        <f>+'Final Marzo 2023'!V16</f>
        <v>0</v>
      </c>
      <c r="W19" s="23">
        <f>+'Final Marzo 2023'!W16</f>
        <v>1</v>
      </c>
      <c r="X19" s="23">
        <f>+'Final Marzo 2023'!X16</f>
        <v>5</v>
      </c>
      <c r="Y19" s="23">
        <f>+'Final Marzo 2023'!Y16</f>
        <v>0</v>
      </c>
      <c r="Z19" s="36">
        <f t="shared" si="2"/>
        <v>129</v>
      </c>
      <c r="AA19" s="7"/>
    </row>
    <row r="20" spans="1:27" ht="31.5" customHeight="1">
      <c r="A20" s="73"/>
      <c r="B20" s="22">
        <f>+'Final Marzo 2023'!B17</f>
        <v>45001</v>
      </c>
      <c r="C20" s="23">
        <f>+'Final Marzo 2023'!C17</f>
        <v>5</v>
      </c>
      <c r="D20" s="23">
        <f>+'Final Marzo 2023'!D17</f>
        <v>1</v>
      </c>
      <c r="E20" s="23">
        <f>+'Final Marzo 2023'!E17</f>
        <v>5</v>
      </c>
      <c r="F20" s="23">
        <f>+'Final Marzo 2023'!F17</f>
        <v>4</v>
      </c>
      <c r="G20" s="23">
        <f>+'Final Marzo 2023'!G17</f>
        <v>7</v>
      </c>
      <c r="H20" s="23">
        <f>+'Final Marzo 2023'!H17</f>
        <v>0</v>
      </c>
      <c r="I20" s="23">
        <f>+'Final Marzo 2023'!I17</f>
        <v>9</v>
      </c>
      <c r="J20" s="36">
        <f t="shared" si="9"/>
        <v>31</v>
      </c>
      <c r="K20" s="23">
        <f>+'Final Marzo 2023'!K17</f>
        <v>0</v>
      </c>
      <c r="L20" s="23">
        <f>+'Final Marzo 2023'!L17</f>
        <v>0</v>
      </c>
      <c r="M20" s="36">
        <f t="shared" si="10"/>
        <v>0</v>
      </c>
      <c r="N20" s="23">
        <f>+'Final Marzo 2023'!N17</f>
        <v>19</v>
      </c>
      <c r="O20" s="23">
        <f>+'Final Marzo 2023'!O17</f>
        <v>73</v>
      </c>
      <c r="P20" s="23">
        <f>+'Final Marzo 2023'!P17</f>
        <v>0</v>
      </c>
      <c r="Q20" s="23">
        <f>+'Final Marzo 2023'!Q17</f>
        <v>0</v>
      </c>
      <c r="R20" s="23">
        <f>+'Final Marzo 2023'!R17</f>
        <v>0</v>
      </c>
      <c r="S20" s="23">
        <f>+'Final Marzo 2023'!S17</f>
        <v>0</v>
      </c>
      <c r="T20" s="23">
        <f>+'Final Marzo 2023'!T17</f>
        <v>0</v>
      </c>
      <c r="U20" s="23">
        <f>+'Final Marzo 2023'!U17</f>
        <v>0</v>
      </c>
      <c r="V20" s="23">
        <f>+'Final Marzo 2023'!V17</f>
        <v>0</v>
      </c>
      <c r="W20" s="23">
        <f>+'Final Marzo 2023'!W17</f>
        <v>2</v>
      </c>
      <c r="X20" s="23">
        <f>+'Final Marzo 2023'!X17</f>
        <v>6</v>
      </c>
      <c r="Y20" s="23">
        <f>+'Final Marzo 2023'!Y17</f>
        <v>0</v>
      </c>
      <c r="Z20" s="36">
        <f t="shared" si="2"/>
        <v>131</v>
      </c>
      <c r="AA20" s="7"/>
    </row>
    <row r="21" spans="1:27" ht="31.5" customHeight="1">
      <c r="A21" s="73"/>
      <c r="B21" s="22">
        <f>+'Final Marzo 2023'!B18</f>
        <v>45002</v>
      </c>
      <c r="C21" s="23">
        <f>+'Final Marzo 2023'!C18</f>
        <v>3</v>
      </c>
      <c r="D21" s="23">
        <f>+'Final Marzo 2023'!D18</f>
        <v>0</v>
      </c>
      <c r="E21" s="23">
        <f>+'Final Marzo 2023'!E18</f>
        <v>11</v>
      </c>
      <c r="F21" s="23">
        <f>+'Final Marzo 2023'!F18</f>
        <v>0</v>
      </c>
      <c r="G21" s="23">
        <f>+'Final Marzo 2023'!G18</f>
        <v>5</v>
      </c>
      <c r="H21" s="23">
        <f>+'Final Marzo 2023'!H18</f>
        <v>0</v>
      </c>
      <c r="I21" s="23">
        <f>+'Final Marzo 2023'!I18</f>
        <v>9</v>
      </c>
      <c r="J21" s="36">
        <f t="shared" si="9"/>
        <v>28</v>
      </c>
      <c r="K21" s="23">
        <f>+'Final Marzo 2023'!K18</f>
        <v>0</v>
      </c>
      <c r="L21" s="23">
        <f>+'Final Marzo 2023'!L18</f>
        <v>0</v>
      </c>
      <c r="M21" s="36">
        <f t="shared" si="10"/>
        <v>0</v>
      </c>
      <c r="N21" s="23">
        <f>+'Final Marzo 2023'!N18</f>
        <v>16</v>
      </c>
      <c r="O21" s="23">
        <f>+'Final Marzo 2023'!O18</f>
        <v>105</v>
      </c>
      <c r="P21" s="23">
        <f>+'Final Marzo 2023'!P18</f>
        <v>0</v>
      </c>
      <c r="Q21" s="23">
        <f>+'Final Marzo 2023'!Q18</f>
        <v>0</v>
      </c>
      <c r="R21" s="23">
        <f>+'Final Marzo 2023'!R18</f>
        <v>0</v>
      </c>
      <c r="S21" s="23">
        <f>+'Final Marzo 2023'!S18</f>
        <v>0</v>
      </c>
      <c r="T21" s="23">
        <f>+'Final Marzo 2023'!T18</f>
        <v>0</v>
      </c>
      <c r="U21" s="23">
        <f>+'Final Marzo 2023'!U18</f>
        <v>0</v>
      </c>
      <c r="V21" s="23">
        <f>+'Final Marzo 2023'!V18</f>
        <v>0</v>
      </c>
      <c r="W21" s="23">
        <f>+'Final Marzo 2023'!W18</f>
        <v>2</v>
      </c>
      <c r="X21" s="23">
        <f>+'Final Marzo 2023'!X18</f>
        <v>3</v>
      </c>
      <c r="Y21" s="23">
        <f>+'Final Marzo 2023'!Y18</f>
        <v>0</v>
      </c>
      <c r="Z21" s="36">
        <f t="shared" si="2"/>
        <v>154</v>
      </c>
      <c r="AA21" s="7"/>
    </row>
    <row r="22" spans="1:27" ht="30" customHeight="1">
      <c r="A22" s="73"/>
      <c r="B22" s="22">
        <f>+'Final Marzo 2023'!B19</f>
        <v>45003</v>
      </c>
      <c r="C22" s="23">
        <f>+'Final Marzo 2023'!C19</f>
        <v>0</v>
      </c>
      <c r="D22" s="23">
        <f>+'Final Marzo 2023'!D19</f>
        <v>0</v>
      </c>
      <c r="E22" s="23">
        <f>+'Final Marzo 2023'!E19</f>
        <v>0</v>
      </c>
      <c r="F22" s="23">
        <f>+'Final Marzo 2023'!F19</f>
        <v>0</v>
      </c>
      <c r="G22" s="23">
        <f>+'Final Marzo 2023'!G19</f>
        <v>0</v>
      </c>
      <c r="H22" s="23">
        <f>+'Final Marzo 2023'!H19</f>
        <v>0</v>
      </c>
      <c r="I22" s="23">
        <f>+'Final Marzo 2023'!I19</f>
        <v>0</v>
      </c>
      <c r="J22" s="36">
        <f t="shared" si="9"/>
        <v>0</v>
      </c>
      <c r="K22" s="23">
        <f>+'Final Marzo 2023'!K19</f>
        <v>0</v>
      </c>
      <c r="L22" s="23">
        <f>+'Final Marzo 2023'!L19</f>
        <v>0</v>
      </c>
      <c r="M22" s="36">
        <f t="shared" si="10"/>
        <v>0</v>
      </c>
      <c r="N22" s="23">
        <f>+'Final Marzo 2023'!N19</f>
        <v>22</v>
      </c>
      <c r="O22" s="23">
        <f>+'Final Marzo 2023'!O19</f>
        <v>79</v>
      </c>
      <c r="P22" s="23">
        <f>+'Final Marzo 2023'!P19</f>
        <v>0</v>
      </c>
      <c r="Q22" s="23">
        <f>+'Final Marzo 2023'!Q19</f>
        <v>0</v>
      </c>
      <c r="R22" s="23">
        <f>+'Final Marzo 2023'!R19</f>
        <v>0</v>
      </c>
      <c r="S22" s="23">
        <f>+'Final Marzo 2023'!S19</f>
        <v>0</v>
      </c>
      <c r="T22" s="23">
        <f>+'Final Marzo 2023'!T19</f>
        <v>0</v>
      </c>
      <c r="U22" s="23">
        <f>+'Final Marzo 2023'!U19</f>
        <v>0</v>
      </c>
      <c r="V22" s="23">
        <f>+'Final Marzo 2023'!V19</f>
        <v>0</v>
      </c>
      <c r="W22" s="23">
        <f>+'Final Marzo 2023'!W19</f>
        <v>0</v>
      </c>
      <c r="X22" s="23">
        <f>+'Final Marzo 2023'!X19</f>
        <v>0</v>
      </c>
      <c r="Y22" s="23">
        <f>+'Final Marzo 2023'!Y19</f>
        <v>0</v>
      </c>
      <c r="Z22" s="36">
        <f t="shared" si="2"/>
        <v>101</v>
      </c>
      <c r="AA22" s="7"/>
    </row>
    <row r="23" spans="1:27" ht="31.5" customHeight="1">
      <c r="A23" s="73"/>
      <c r="B23" s="22">
        <f>+'Final Marzo 2023'!B20</f>
        <v>45004</v>
      </c>
      <c r="C23" s="23">
        <f>+'Final Marzo 2023'!C20</f>
        <v>0</v>
      </c>
      <c r="D23" s="23">
        <f>+'Final Marzo 2023'!D20</f>
        <v>0</v>
      </c>
      <c r="E23" s="23">
        <f>+'Final Marzo 2023'!E20</f>
        <v>0</v>
      </c>
      <c r="F23" s="23">
        <f>+'Final Marzo 2023'!F20</f>
        <v>0</v>
      </c>
      <c r="G23" s="23">
        <f>+'Final Marzo 2023'!G20</f>
        <v>0</v>
      </c>
      <c r="H23" s="23">
        <f>+'Final Marzo 2023'!H20</f>
        <v>0</v>
      </c>
      <c r="I23" s="23">
        <f>+'Final Marzo 2023'!I20</f>
        <v>0</v>
      </c>
      <c r="J23" s="36">
        <f t="shared" si="9"/>
        <v>0</v>
      </c>
      <c r="K23" s="23">
        <f>+'Final Marzo 2023'!K20</f>
        <v>0</v>
      </c>
      <c r="L23" s="23">
        <f>+'Final Marzo 2023'!L20</f>
        <v>0</v>
      </c>
      <c r="M23" s="36">
        <f t="shared" si="10"/>
        <v>0</v>
      </c>
      <c r="N23" s="23">
        <f>+'Final Marzo 2023'!N20</f>
        <v>21</v>
      </c>
      <c r="O23" s="23">
        <f>+'Final Marzo 2023'!O20</f>
        <v>169</v>
      </c>
      <c r="P23" s="23">
        <f>+'Final Marzo 2023'!P20</f>
        <v>0</v>
      </c>
      <c r="Q23" s="23">
        <f>+'Final Marzo 2023'!Q20</f>
        <v>0</v>
      </c>
      <c r="R23" s="23">
        <f>+'Final Marzo 2023'!R20</f>
        <v>0</v>
      </c>
      <c r="S23" s="23">
        <f>+'Final Marzo 2023'!S20</f>
        <v>0</v>
      </c>
      <c r="T23" s="23">
        <f>+'Final Marzo 2023'!T20</f>
        <v>0</v>
      </c>
      <c r="U23" s="23">
        <f>+'Final Marzo 2023'!U20</f>
        <v>0</v>
      </c>
      <c r="V23" s="23">
        <f>+'Final Marzo 2023'!V20</f>
        <v>0</v>
      </c>
      <c r="W23" s="23">
        <f>+'Final Marzo 2023'!W20</f>
        <v>0</v>
      </c>
      <c r="X23" s="23">
        <f>+'Final Marzo 2023'!X20</f>
        <v>0</v>
      </c>
      <c r="Y23" s="23">
        <f>+'Final Marzo 2023'!Y20</f>
        <v>0</v>
      </c>
      <c r="Z23" s="36">
        <f t="shared" si="2"/>
        <v>190</v>
      </c>
      <c r="AA23" s="7"/>
    </row>
    <row r="24" spans="1:27" ht="15.75">
      <c r="A24" s="42"/>
      <c r="B24" s="45"/>
      <c r="C24" s="44">
        <f>SUM(C17:C23)</f>
        <v>19</v>
      </c>
      <c r="D24" s="44">
        <f t="shared" ref="D24:Y24" si="11">SUM(D17:D23)</f>
        <v>3</v>
      </c>
      <c r="E24" s="44">
        <f t="shared" si="11"/>
        <v>46</v>
      </c>
      <c r="F24" s="44">
        <f t="shared" si="11"/>
        <v>26</v>
      </c>
      <c r="G24" s="44">
        <f t="shared" si="11"/>
        <v>25</v>
      </c>
      <c r="H24" s="44">
        <f t="shared" si="11"/>
        <v>0</v>
      </c>
      <c r="I24" s="44">
        <f t="shared" si="11"/>
        <v>52</v>
      </c>
      <c r="J24" s="44">
        <f t="shared" si="11"/>
        <v>171</v>
      </c>
      <c r="K24" s="44">
        <f t="shared" si="11"/>
        <v>0</v>
      </c>
      <c r="L24" s="44">
        <f t="shared" si="11"/>
        <v>0</v>
      </c>
      <c r="M24" s="44">
        <f t="shared" si="11"/>
        <v>0</v>
      </c>
      <c r="N24" s="44">
        <f t="shared" si="11"/>
        <v>140</v>
      </c>
      <c r="O24" s="44">
        <f t="shared" si="11"/>
        <v>703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0</v>
      </c>
      <c r="W24" s="44">
        <f t="shared" si="11"/>
        <v>11</v>
      </c>
      <c r="X24" s="44">
        <f t="shared" si="11"/>
        <v>19</v>
      </c>
      <c r="Y24" s="44">
        <f t="shared" si="11"/>
        <v>0</v>
      </c>
      <c r="Z24" s="44">
        <f t="shared" ref="Z24" si="12">SUM(Z17:Z23)</f>
        <v>1044</v>
      </c>
      <c r="AA24" s="7"/>
    </row>
    <row r="25" spans="1:27" ht="31.5" customHeight="1">
      <c r="A25" s="73" t="s">
        <v>60</v>
      </c>
      <c r="B25" s="22">
        <f>+'Final Marzo 2023'!B21</f>
        <v>45005</v>
      </c>
      <c r="C25" s="23">
        <f>+'Final Marzo 2023'!C21</f>
        <v>0</v>
      </c>
      <c r="D25" s="23">
        <f>+'Final Marzo 2023'!D21</f>
        <v>0</v>
      </c>
      <c r="E25" s="23">
        <f>+'Final Marzo 2023'!E21</f>
        <v>0</v>
      </c>
      <c r="F25" s="23">
        <f>+'Final Marzo 2023'!F21</f>
        <v>0</v>
      </c>
      <c r="G25" s="23">
        <f>+'Final Marzo 2023'!G21</f>
        <v>0</v>
      </c>
      <c r="H25" s="23">
        <f>+'Final Marzo 2023'!H21</f>
        <v>0</v>
      </c>
      <c r="I25" s="23">
        <f>+'Final Marzo 2023'!I21</f>
        <v>0</v>
      </c>
      <c r="J25" s="36">
        <f>+SUM(C25:I25)</f>
        <v>0</v>
      </c>
      <c r="K25" s="23">
        <f>+'Final Marzo 2023'!K21</f>
        <v>0</v>
      </c>
      <c r="L25" s="23">
        <f>+'Final Marzo 2023'!L21</f>
        <v>0</v>
      </c>
      <c r="M25" s="36">
        <f>+SUM(K25:L25)</f>
        <v>0</v>
      </c>
      <c r="N25" s="23">
        <f>+'Final Marzo 2023'!N21</f>
        <v>21</v>
      </c>
      <c r="O25" s="23">
        <f>+'Final Marzo 2023'!O21</f>
        <v>131</v>
      </c>
      <c r="P25" s="23">
        <f>+'Final Marzo 2023'!P21</f>
        <v>0</v>
      </c>
      <c r="Q25" s="23">
        <f>+'Final Marzo 2023'!Q21</f>
        <v>0</v>
      </c>
      <c r="R25" s="23">
        <f>+'Final Marzo 2023'!R21</f>
        <v>0</v>
      </c>
      <c r="S25" s="23">
        <f>+'Final Marzo 2023'!S21</f>
        <v>0</v>
      </c>
      <c r="T25" s="23">
        <f>+'Final Marzo 2023'!T21</f>
        <v>0</v>
      </c>
      <c r="U25" s="23">
        <f>+'Final Marzo 2023'!U21</f>
        <v>0</v>
      </c>
      <c r="V25" s="23">
        <f>+'Final Marzo 2023'!V21</f>
        <v>0</v>
      </c>
      <c r="W25" s="23">
        <f>+'Final Marzo 2023'!W21</f>
        <v>0</v>
      </c>
      <c r="X25" s="23">
        <f>+'Final Marzo 2023'!X21</f>
        <v>0</v>
      </c>
      <c r="Y25" s="23">
        <f>+'Final Marzo 2023'!Y21</f>
        <v>0</v>
      </c>
      <c r="Z25" s="36">
        <f t="shared" si="2"/>
        <v>152</v>
      </c>
      <c r="AA25" s="7"/>
    </row>
    <row r="26" spans="1:27" ht="31.5" customHeight="1">
      <c r="A26" s="73"/>
      <c r="B26" s="22">
        <f>+'Final Marzo 2023'!B22</f>
        <v>45006</v>
      </c>
      <c r="C26" s="23">
        <f>+'Final Marzo 2023'!C22</f>
        <v>4</v>
      </c>
      <c r="D26" s="23">
        <f>+'Final Marzo 2023'!D22</f>
        <v>1</v>
      </c>
      <c r="E26" s="23">
        <f>+'Final Marzo 2023'!E22</f>
        <v>7</v>
      </c>
      <c r="F26" s="23">
        <f>+'Final Marzo 2023'!F22</f>
        <v>2</v>
      </c>
      <c r="G26" s="23">
        <f>+'Final Marzo 2023'!G22</f>
        <v>5</v>
      </c>
      <c r="H26" s="23">
        <f>+'Final Marzo 2023'!H22</f>
        <v>0</v>
      </c>
      <c r="I26" s="23">
        <f>+'Final Marzo 2023'!I22</f>
        <v>10</v>
      </c>
      <c r="J26" s="36">
        <f t="shared" ref="J26:J31" si="13">+SUM(C26:I26)</f>
        <v>29</v>
      </c>
      <c r="K26" s="23">
        <f>+'Final Marzo 2023'!K22</f>
        <v>0</v>
      </c>
      <c r="L26" s="23">
        <f>+'Final Marzo 2023'!L22</f>
        <v>0</v>
      </c>
      <c r="M26" s="36">
        <f t="shared" ref="M26:M31" si="14">+SUM(K26:L26)</f>
        <v>0</v>
      </c>
      <c r="N26" s="23">
        <f>+'Final Marzo 2023'!N22</f>
        <v>27</v>
      </c>
      <c r="O26" s="23">
        <f>+'Final Marzo 2023'!O22</f>
        <v>92</v>
      </c>
      <c r="P26" s="23">
        <f>+'Final Marzo 2023'!P22</f>
        <v>0</v>
      </c>
      <c r="Q26" s="23">
        <f>+'Final Marzo 2023'!Q22</f>
        <v>0</v>
      </c>
      <c r="R26" s="23">
        <f>+'Final Marzo 2023'!R22</f>
        <v>0</v>
      </c>
      <c r="S26" s="23">
        <f>+'Final Marzo 2023'!S22</f>
        <v>0</v>
      </c>
      <c r="T26" s="23">
        <f>+'Final Marzo 2023'!T22</f>
        <v>0</v>
      </c>
      <c r="U26" s="23">
        <f>+'Final Marzo 2023'!U22</f>
        <v>0</v>
      </c>
      <c r="V26" s="23">
        <f>+'Final Marzo 2023'!V22</f>
        <v>0</v>
      </c>
      <c r="W26" s="23">
        <f>+'Final Marzo 2023'!W22</f>
        <v>2</v>
      </c>
      <c r="X26" s="23">
        <f>+'Final Marzo 2023'!X22</f>
        <v>2</v>
      </c>
      <c r="Y26" s="23">
        <f>+'Final Marzo 2023'!Y22</f>
        <v>0</v>
      </c>
      <c r="Z26" s="36">
        <f t="shared" si="2"/>
        <v>152</v>
      </c>
      <c r="AA26" s="7"/>
    </row>
    <row r="27" spans="1:27" ht="31.5" customHeight="1">
      <c r="A27" s="73"/>
      <c r="B27" s="22">
        <f>+'Final Marzo 2023'!B23</f>
        <v>45007</v>
      </c>
      <c r="C27" s="23">
        <f>+'Final Marzo 2023'!C23</f>
        <v>5</v>
      </c>
      <c r="D27" s="23">
        <f>+'Final Marzo 2023'!D23</f>
        <v>0</v>
      </c>
      <c r="E27" s="23">
        <f>+'Final Marzo 2023'!E23</f>
        <v>7</v>
      </c>
      <c r="F27" s="23">
        <f>+'Final Marzo 2023'!F23</f>
        <v>4</v>
      </c>
      <c r="G27" s="23">
        <f>+'Final Marzo 2023'!G23</f>
        <v>4</v>
      </c>
      <c r="H27" s="23">
        <f>+'Final Marzo 2023'!H23</f>
        <v>0</v>
      </c>
      <c r="I27" s="23">
        <f>+'Final Marzo 2023'!I23</f>
        <v>9</v>
      </c>
      <c r="J27" s="36">
        <f t="shared" si="13"/>
        <v>29</v>
      </c>
      <c r="K27" s="23">
        <f>+'Final Marzo 2023'!K23</f>
        <v>0</v>
      </c>
      <c r="L27" s="23">
        <f>+'Final Marzo 2023'!L23</f>
        <v>0</v>
      </c>
      <c r="M27" s="36">
        <f t="shared" si="14"/>
        <v>0</v>
      </c>
      <c r="N27" s="23">
        <f>+'Final Marzo 2023'!N23</f>
        <v>24</v>
      </c>
      <c r="O27" s="23">
        <f>+'Final Marzo 2023'!O23</f>
        <v>81</v>
      </c>
      <c r="P27" s="23">
        <f>+'Final Marzo 2023'!P23</f>
        <v>0</v>
      </c>
      <c r="Q27" s="23">
        <f>+'Final Marzo 2023'!Q23</f>
        <v>0</v>
      </c>
      <c r="R27" s="23">
        <f>+'Final Marzo 2023'!R23</f>
        <v>0</v>
      </c>
      <c r="S27" s="23">
        <f>+'Final Marzo 2023'!S23</f>
        <v>0</v>
      </c>
      <c r="T27" s="23">
        <f>+'Final Marzo 2023'!T23</f>
        <v>0</v>
      </c>
      <c r="U27" s="23">
        <f>+'Final Marzo 2023'!U23</f>
        <v>0</v>
      </c>
      <c r="V27" s="23">
        <f>+'Final Marzo 2023'!V23</f>
        <v>0</v>
      </c>
      <c r="W27" s="23">
        <f>+'Final Marzo 2023'!W23</f>
        <v>1</v>
      </c>
      <c r="X27" s="23">
        <f>+'Final Marzo 2023'!X23</f>
        <v>5</v>
      </c>
      <c r="Y27" s="23">
        <f>+'Final Marzo 2023'!Y23</f>
        <v>0</v>
      </c>
      <c r="Z27" s="36">
        <f t="shared" si="2"/>
        <v>140</v>
      </c>
      <c r="AA27" s="7"/>
    </row>
    <row r="28" spans="1:27" ht="31.5" customHeight="1">
      <c r="A28" s="73"/>
      <c r="B28" s="22">
        <f>+'Final Marzo 2023'!B24</f>
        <v>45008</v>
      </c>
      <c r="C28" s="23">
        <f>+'Final Marzo 2023'!C24</f>
        <v>3</v>
      </c>
      <c r="D28" s="23">
        <f>+'Final Marzo 2023'!D24</f>
        <v>0</v>
      </c>
      <c r="E28" s="23">
        <f>+'Final Marzo 2023'!E24</f>
        <v>9</v>
      </c>
      <c r="F28" s="23">
        <f>+'Final Marzo 2023'!F24</f>
        <v>2</v>
      </c>
      <c r="G28" s="23">
        <f>+'Final Marzo 2023'!G24</f>
        <v>5</v>
      </c>
      <c r="H28" s="23">
        <f>+'Final Marzo 2023'!H24</f>
        <v>0</v>
      </c>
      <c r="I28" s="23">
        <f>+'Final Marzo 2023'!I24</f>
        <v>8</v>
      </c>
      <c r="J28" s="36">
        <f t="shared" si="13"/>
        <v>27</v>
      </c>
      <c r="K28" s="23">
        <f>+'Final Marzo 2023'!K24</f>
        <v>0</v>
      </c>
      <c r="L28" s="23">
        <f>+'Final Marzo 2023'!L24</f>
        <v>0</v>
      </c>
      <c r="M28" s="36">
        <f t="shared" si="14"/>
        <v>0</v>
      </c>
      <c r="N28" s="23">
        <f>+'Final Marzo 2023'!N24</f>
        <v>22</v>
      </c>
      <c r="O28" s="23">
        <f>+'Final Marzo 2023'!O24</f>
        <v>87</v>
      </c>
      <c r="P28" s="23">
        <f>+'Final Marzo 2023'!P24</f>
        <v>0</v>
      </c>
      <c r="Q28" s="23">
        <f>+'Final Marzo 2023'!Q24</f>
        <v>0</v>
      </c>
      <c r="R28" s="23">
        <f>+'Final Marzo 2023'!R24</f>
        <v>0</v>
      </c>
      <c r="S28" s="23">
        <f>+'Final Marzo 2023'!S24</f>
        <v>0</v>
      </c>
      <c r="T28" s="23">
        <f>+'Final Marzo 2023'!T24</f>
        <v>0</v>
      </c>
      <c r="U28" s="23">
        <f>+'Final Marzo 2023'!U24</f>
        <v>0</v>
      </c>
      <c r="V28" s="23">
        <f>+'Final Marzo 2023'!V24</f>
        <v>0</v>
      </c>
      <c r="W28" s="23">
        <f>+'Final Marzo 2023'!W24</f>
        <v>1</v>
      </c>
      <c r="X28" s="23">
        <f>+'Final Marzo 2023'!X24</f>
        <v>1</v>
      </c>
      <c r="Y28" s="23">
        <f>+'Final Marzo 2023'!Y24</f>
        <v>0</v>
      </c>
      <c r="Z28" s="36">
        <f t="shared" si="2"/>
        <v>138</v>
      </c>
      <c r="AA28" s="7"/>
    </row>
    <row r="29" spans="1:27" ht="31.5" customHeight="1">
      <c r="A29" s="73"/>
      <c r="B29" s="22">
        <f>+'Final Marzo 2023'!B25</f>
        <v>45009</v>
      </c>
      <c r="C29" s="23">
        <f>+'Final Marzo 2023'!C25</f>
        <v>3</v>
      </c>
      <c r="D29" s="23">
        <f>+'Final Marzo 2023'!D25</f>
        <v>0</v>
      </c>
      <c r="E29" s="23">
        <f>+'Final Marzo 2023'!E25</f>
        <v>11</v>
      </c>
      <c r="F29" s="23">
        <f>+'Final Marzo 2023'!F25</f>
        <v>4</v>
      </c>
      <c r="G29" s="23">
        <f>+'Final Marzo 2023'!G25</f>
        <v>6</v>
      </c>
      <c r="H29" s="23">
        <f>+'Final Marzo 2023'!H25</f>
        <v>0</v>
      </c>
      <c r="I29" s="23">
        <f>+'Final Marzo 2023'!I25</f>
        <v>10</v>
      </c>
      <c r="J29" s="36">
        <f t="shared" si="13"/>
        <v>34</v>
      </c>
      <c r="K29" s="23">
        <f>+'Final Marzo 2023'!K25</f>
        <v>0</v>
      </c>
      <c r="L29" s="23">
        <f>+'Final Marzo 2023'!L25</f>
        <v>0</v>
      </c>
      <c r="M29" s="36">
        <f t="shared" si="14"/>
        <v>0</v>
      </c>
      <c r="N29" s="23">
        <f>+'Final Marzo 2023'!N25</f>
        <v>19</v>
      </c>
      <c r="O29" s="23">
        <f>+'Final Marzo 2023'!O25</f>
        <v>89</v>
      </c>
      <c r="P29" s="23">
        <f>+'Final Marzo 2023'!P25</f>
        <v>0</v>
      </c>
      <c r="Q29" s="23">
        <f>+'Final Marzo 2023'!Q25</f>
        <v>0</v>
      </c>
      <c r="R29" s="23">
        <f>+'Final Marzo 2023'!R25</f>
        <v>0</v>
      </c>
      <c r="S29" s="23">
        <f>+'Final Marzo 2023'!S25</f>
        <v>0</v>
      </c>
      <c r="T29" s="23">
        <f>+'Final Marzo 2023'!T25</f>
        <v>0</v>
      </c>
      <c r="U29" s="23">
        <f>+'Final Marzo 2023'!U25</f>
        <v>0</v>
      </c>
      <c r="V29" s="23">
        <f>+'Final Marzo 2023'!V25</f>
        <v>0</v>
      </c>
      <c r="W29" s="23">
        <f>+'Final Marzo 2023'!W25</f>
        <v>1</v>
      </c>
      <c r="X29" s="23">
        <f>+'Final Marzo 2023'!X25</f>
        <v>0</v>
      </c>
      <c r="Y29" s="23">
        <f>+'Final Marzo 2023'!Y25</f>
        <v>0</v>
      </c>
      <c r="Z29" s="36">
        <f t="shared" si="2"/>
        <v>143</v>
      </c>
      <c r="AA29" s="7"/>
    </row>
    <row r="30" spans="1:27" ht="30" customHeight="1">
      <c r="A30" s="73"/>
      <c r="B30" s="22">
        <f>+'Final Marzo 2023'!B26</f>
        <v>45010</v>
      </c>
      <c r="C30" s="23">
        <f>+'Final Marzo 2023'!C26</f>
        <v>0</v>
      </c>
      <c r="D30" s="23">
        <f>+'Final Marzo 2023'!D26</f>
        <v>0</v>
      </c>
      <c r="E30" s="23">
        <f>+'Final Marzo 2023'!E26</f>
        <v>0</v>
      </c>
      <c r="F30" s="23">
        <f>+'Final Marzo 2023'!F26</f>
        <v>0</v>
      </c>
      <c r="G30" s="23">
        <f>+'Final Marzo 2023'!G26</f>
        <v>0</v>
      </c>
      <c r="H30" s="23">
        <f>+'Final Marzo 2023'!H26</f>
        <v>0</v>
      </c>
      <c r="I30" s="23">
        <f>+'Final Marzo 2023'!I26</f>
        <v>0</v>
      </c>
      <c r="J30" s="36">
        <f t="shared" si="13"/>
        <v>0</v>
      </c>
      <c r="K30" s="23">
        <f>+'Final Marzo 2023'!K26</f>
        <v>0</v>
      </c>
      <c r="L30" s="23">
        <f>+'Final Marzo 2023'!L26</f>
        <v>0</v>
      </c>
      <c r="M30" s="36">
        <f t="shared" si="14"/>
        <v>0</v>
      </c>
      <c r="N30" s="23">
        <f>+'Final Marzo 2023'!N26</f>
        <v>18</v>
      </c>
      <c r="O30" s="23">
        <f>+'Final Marzo 2023'!O26</f>
        <v>127</v>
      </c>
      <c r="P30" s="23">
        <f>+'Final Marzo 2023'!P26</f>
        <v>0</v>
      </c>
      <c r="Q30" s="23">
        <f>+'Final Marzo 2023'!Q26</f>
        <v>0</v>
      </c>
      <c r="R30" s="23">
        <f>+'Final Marzo 2023'!R26</f>
        <v>0</v>
      </c>
      <c r="S30" s="23">
        <f>+'Final Marzo 2023'!S26</f>
        <v>0</v>
      </c>
      <c r="T30" s="23">
        <f>+'Final Marzo 2023'!T26</f>
        <v>0</v>
      </c>
      <c r="U30" s="23">
        <f>+'Final Marzo 2023'!U26</f>
        <v>0</v>
      </c>
      <c r="V30" s="23">
        <f>+'Final Marzo 2023'!V26</f>
        <v>0</v>
      </c>
      <c r="W30" s="23">
        <f>+'Final Marzo 2023'!W26</f>
        <v>0</v>
      </c>
      <c r="X30" s="23">
        <f>+'Final Marzo 2023'!X26</f>
        <v>0</v>
      </c>
      <c r="Y30" s="23">
        <f>+'Final Marzo 2023'!Y26</f>
        <v>0</v>
      </c>
      <c r="Z30" s="36">
        <f t="shared" si="2"/>
        <v>145</v>
      </c>
      <c r="AA30" s="7"/>
    </row>
    <row r="31" spans="1:27" ht="31.5" customHeight="1">
      <c r="A31" s="73"/>
      <c r="B31" s="22">
        <f>+'Final Marzo 2023'!B27</f>
        <v>45011</v>
      </c>
      <c r="C31" s="23">
        <f>+'Final Marzo 2023'!C27</f>
        <v>0</v>
      </c>
      <c r="D31" s="23">
        <f>+'Final Marzo 2023'!D27</f>
        <v>0</v>
      </c>
      <c r="E31" s="23">
        <f>+'Final Marzo 2023'!E27</f>
        <v>0</v>
      </c>
      <c r="F31" s="23">
        <f>+'Final Marzo 2023'!F27</f>
        <v>0</v>
      </c>
      <c r="G31" s="23">
        <f>+'Final Marzo 2023'!G27</f>
        <v>0</v>
      </c>
      <c r="H31" s="23">
        <f>+'Final Marzo 2023'!H27</f>
        <v>0</v>
      </c>
      <c r="I31" s="23">
        <f>+'Final Marzo 2023'!I27</f>
        <v>0</v>
      </c>
      <c r="J31" s="36">
        <f t="shared" si="13"/>
        <v>0</v>
      </c>
      <c r="K31" s="23">
        <f>+'Final Marzo 2023'!K27</f>
        <v>0</v>
      </c>
      <c r="L31" s="23">
        <f>+'Final Marzo 2023'!L27</f>
        <v>0</v>
      </c>
      <c r="M31" s="36">
        <f t="shared" si="14"/>
        <v>0</v>
      </c>
      <c r="N31" s="23">
        <f>+'Final Marzo 2023'!N27</f>
        <v>17</v>
      </c>
      <c r="O31" s="23">
        <f>+'Final Marzo 2023'!O27</f>
        <v>153</v>
      </c>
      <c r="P31" s="23">
        <f>+'Final Marzo 2023'!P27</f>
        <v>0</v>
      </c>
      <c r="Q31" s="23">
        <f>+'Final Marzo 2023'!Q27</f>
        <v>0</v>
      </c>
      <c r="R31" s="23">
        <f>+'Final Marzo 2023'!R27</f>
        <v>0</v>
      </c>
      <c r="S31" s="23">
        <f>+'Final Marzo 2023'!S27</f>
        <v>0</v>
      </c>
      <c r="T31" s="23">
        <f>+'Final Marzo 2023'!T27</f>
        <v>0</v>
      </c>
      <c r="U31" s="23">
        <f>+'Final Marzo 2023'!U27</f>
        <v>0</v>
      </c>
      <c r="V31" s="23">
        <f>+'Final Marzo 2023'!V27</f>
        <v>0</v>
      </c>
      <c r="W31" s="23">
        <f>+'Final Marzo 2023'!W27</f>
        <v>0</v>
      </c>
      <c r="X31" s="23">
        <f>+'Final Marzo 2023'!X27</f>
        <v>0</v>
      </c>
      <c r="Y31" s="23">
        <f>+'Final Marzo 2023'!Y27</f>
        <v>0</v>
      </c>
      <c r="Z31" s="36">
        <f t="shared" si="2"/>
        <v>170</v>
      </c>
      <c r="AA31" s="7"/>
    </row>
    <row r="32" spans="1:27" ht="15.75">
      <c r="A32" s="43"/>
      <c r="B32" s="45"/>
      <c r="C32" s="44">
        <f>SUM(C25:C31)</f>
        <v>15</v>
      </c>
      <c r="D32" s="44">
        <f t="shared" ref="D32:X32" si="15">SUM(D25:D31)</f>
        <v>1</v>
      </c>
      <c r="E32" s="44">
        <f t="shared" si="15"/>
        <v>34</v>
      </c>
      <c r="F32" s="44">
        <f t="shared" si="15"/>
        <v>12</v>
      </c>
      <c r="G32" s="44">
        <f t="shared" si="15"/>
        <v>20</v>
      </c>
      <c r="H32" s="44">
        <f t="shared" si="15"/>
        <v>0</v>
      </c>
      <c r="I32" s="44">
        <f t="shared" si="15"/>
        <v>37</v>
      </c>
      <c r="J32" s="44">
        <f t="shared" si="15"/>
        <v>119</v>
      </c>
      <c r="K32" s="44">
        <f t="shared" si="15"/>
        <v>0</v>
      </c>
      <c r="L32" s="44">
        <f t="shared" si="15"/>
        <v>0</v>
      </c>
      <c r="M32" s="44">
        <f t="shared" si="15"/>
        <v>0</v>
      </c>
      <c r="N32" s="44">
        <f t="shared" si="15"/>
        <v>148</v>
      </c>
      <c r="O32" s="44">
        <f t="shared" si="15"/>
        <v>760</v>
      </c>
      <c r="P32" s="44">
        <f t="shared" si="15"/>
        <v>0</v>
      </c>
      <c r="Q32" s="44">
        <f t="shared" si="15"/>
        <v>0</v>
      </c>
      <c r="R32" s="44">
        <f t="shared" si="15"/>
        <v>0</v>
      </c>
      <c r="S32" s="44">
        <f t="shared" si="15"/>
        <v>0</v>
      </c>
      <c r="T32" s="44">
        <f t="shared" si="15"/>
        <v>0</v>
      </c>
      <c r="U32" s="44">
        <f t="shared" si="15"/>
        <v>0</v>
      </c>
      <c r="V32" s="44">
        <f t="shared" si="15"/>
        <v>0</v>
      </c>
      <c r="W32" s="44">
        <f t="shared" si="15"/>
        <v>5</v>
      </c>
      <c r="X32" s="44">
        <f t="shared" si="15"/>
        <v>8</v>
      </c>
      <c r="Y32" s="44">
        <f>SUM(Y25:Y31)</f>
        <v>0</v>
      </c>
      <c r="Z32" s="44">
        <f>SUM(Z25:Z31)</f>
        <v>1040</v>
      </c>
      <c r="AA32" s="7"/>
    </row>
    <row r="33" spans="1:34" ht="31.5" customHeight="1">
      <c r="A33" s="73" t="s">
        <v>90</v>
      </c>
      <c r="B33" s="22">
        <f>+'Final Marzo 2023'!B28</f>
        <v>45012</v>
      </c>
      <c r="C33" s="23">
        <f>+'Final Marzo 2023'!C28</f>
        <v>8</v>
      </c>
      <c r="D33" s="23">
        <f>+'Final Marzo 2023'!D28</f>
        <v>1</v>
      </c>
      <c r="E33" s="23">
        <f>+'Final Marzo 2023'!E28</f>
        <v>15</v>
      </c>
      <c r="F33" s="23">
        <f>+'Final Marzo 2023'!F28</f>
        <v>0</v>
      </c>
      <c r="G33" s="23">
        <f>+'Final Marzo 2023'!G28</f>
        <v>6</v>
      </c>
      <c r="H33" s="23">
        <f>+'Final Marzo 2023'!H28</f>
        <v>0</v>
      </c>
      <c r="I33" s="23">
        <f>+'Final Marzo 2023'!I28</f>
        <v>13</v>
      </c>
      <c r="J33" s="36">
        <f>+SUM(C33:I33)</f>
        <v>43</v>
      </c>
      <c r="K33" s="23">
        <f>+'Final Marzo 2023'!K28</f>
        <v>0</v>
      </c>
      <c r="L33" s="23">
        <f>+'Final Marzo 2023'!L28</f>
        <v>0</v>
      </c>
      <c r="M33" s="36">
        <f>+SUM(K33:L33)</f>
        <v>0</v>
      </c>
      <c r="N33" s="23">
        <f>+'Final Marzo 2023'!N28</f>
        <v>21</v>
      </c>
      <c r="O33" s="23">
        <f>+'Final Marzo 2023'!O28</f>
        <v>146</v>
      </c>
      <c r="P33" s="23">
        <f>+'Final Marzo 2023'!P28</f>
        <v>0</v>
      </c>
      <c r="Q33" s="23">
        <f>+'Final Marzo 2023'!Q28</f>
        <v>0</v>
      </c>
      <c r="R33" s="23">
        <f>+'Final Marzo 2023'!R28</f>
        <v>0</v>
      </c>
      <c r="S33" s="23">
        <f>+'Final Marzo 2023'!S28</f>
        <v>0</v>
      </c>
      <c r="T33" s="23">
        <f>+'Final Marzo 2023'!T28</f>
        <v>0</v>
      </c>
      <c r="U33" s="23">
        <f>+'Final Marzo 2023'!U28</f>
        <v>0</v>
      </c>
      <c r="V33" s="23">
        <f>+'Final Marzo 2023'!V28</f>
        <v>0</v>
      </c>
      <c r="W33" s="23">
        <f>+'Final Marzo 2023'!W28</f>
        <v>2</v>
      </c>
      <c r="X33" s="23">
        <f>+'Final Marzo 2023'!X28</f>
        <v>0</v>
      </c>
      <c r="Y33" s="23">
        <f>+'Final Marzo 2023'!Y28</f>
        <v>0</v>
      </c>
      <c r="Z33" s="36">
        <f>+J33+M33+SUM(N33:Y33)</f>
        <v>212</v>
      </c>
      <c r="AA33" s="7"/>
    </row>
    <row r="34" spans="1:34" ht="31.5" customHeight="1">
      <c r="A34" s="73"/>
      <c r="B34" s="22">
        <f>+'Final Marzo 2023'!B29</f>
        <v>45013</v>
      </c>
      <c r="C34" s="23">
        <f>+'Final Marzo 2023'!C29</f>
        <v>6</v>
      </c>
      <c r="D34" s="23">
        <f>+'Final Marzo 2023'!D29</f>
        <v>0</v>
      </c>
      <c r="E34" s="23">
        <f>+'Final Marzo 2023'!E29</f>
        <v>12</v>
      </c>
      <c r="F34" s="23">
        <f>+'Final Marzo 2023'!F29</f>
        <v>0</v>
      </c>
      <c r="G34" s="23">
        <f>+'Final Marzo 2023'!G29</f>
        <v>1</v>
      </c>
      <c r="H34" s="23">
        <f>+'Final Marzo 2023'!H29</f>
        <v>1</v>
      </c>
      <c r="I34" s="23">
        <f>+'Final Marzo 2023'!I29</f>
        <v>11</v>
      </c>
      <c r="J34" s="36">
        <f>+SUM(C34:I34)</f>
        <v>31</v>
      </c>
      <c r="K34" s="23">
        <f>+'Final Marzo 2023'!K29</f>
        <v>0</v>
      </c>
      <c r="L34" s="23">
        <f>+'Final Marzo 2023'!L29</f>
        <v>0</v>
      </c>
      <c r="M34" s="36">
        <f>+SUM(K34:L34)</f>
        <v>0</v>
      </c>
      <c r="N34" s="23">
        <f>+'Final Marzo 2023'!N29</f>
        <v>16</v>
      </c>
      <c r="O34" s="23">
        <f>+'Final Marzo 2023'!O29</f>
        <v>82</v>
      </c>
      <c r="P34" s="23">
        <f>+'Final Marzo 2023'!P29</f>
        <v>0</v>
      </c>
      <c r="Q34" s="23">
        <f>+'Final Marzo 2023'!Q29</f>
        <v>0</v>
      </c>
      <c r="R34" s="23">
        <f>+'Final Marzo 2023'!R29</f>
        <v>0</v>
      </c>
      <c r="S34" s="23">
        <f>+'Final Marzo 2023'!S29</f>
        <v>0</v>
      </c>
      <c r="T34" s="23">
        <f>+'Final Marzo 2023'!T29</f>
        <v>0</v>
      </c>
      <c r="U34" s="23">
        <f>+'Final Marzo 2023'!U29</f>
        <v>0</v>
      </c>
      <c r="V34" s="23">
        <f>+'Final Marzo 2023'!V29</f>
        <v>0</v>
      </c>
      <c r="W34" s="23">
        <f>+'Final Marzo 2023'!W29</f>
        <v>0</v>
      </c>
      <c r="X34" s="23">
        <f>+'Final Marzo 2023'!X29</f>
        <v>2</v>
      </c>
      <c r="Y34" s="23">
        <f>+'Final Marzo 2023'!Y29</f>
        <v>0</v>
      </c>
      <c r="Z34" s="36">
        <f>+J34+M34+SUM(N34:Y34)</f>
        <v>131</v>
      </c>
      <c r="AA34" s="7"/>
    </row>
    <row r="35" spans="1:34" ht="31.5" customHeight="1">
      <c r="A35" s="73"/>
      <c r="B35" s="22">
        <f>+'Final Marzo 2023'!B30</f>
        <v>45014</v>
      </c>
      <c r="C35" s="23">
        <f>+'Final Marzo 2023'!C30</f>
        <v>6</v>
      </c>
      <c r="D35" s="23">
        <f>+'Final Marzo 2023'!D30</f>
        <v>0</v>
      </c>
      <c r="E35" s="23">
        <f>+'Final Marzo 2023'!E30</f>
        <v>9</v>
      </c>
      <c r="F35" s="23">
        <f>+'Final Marzo 2023'!F30</f>
        <v>6</v>
      </c>
      <c r="G35" s="23">
        <f>+'Final Marzo 2023'!G30</f>
        <v>3</v>
      </c>
      <c r="H35" s="23">
        <f>+'Final Marzo 2023'!H30</f>
        <v>0</v>
      </c>
      <c r="I35" s="23">
        <f>+'Final Marzo 2023'!I30</f>
        <v>14</v>
      </c>
      <c r="J35" s="36">
        <f t="shared" ref="J35:J36" si="16">+SUM(C35:I35)</f>
        <v>38</v>
      </c>
      <c r="K35" s="23">
        <f>+'Final Marzo 2023'!K30</f>
        <v>0</v>
      </c>
      <c r="L35" s="23">
        <f>+'Final Marzo 2023'!L30</f>
        <v>0</v>
      </c>
      <c r="M35" s="36">
        <f t="shared" ref="M35:M36" si="17">+SUM(K35:L35)</f>
        <v>0</v>
      </c>
      <c r="N35" s="23">
        <f>+'Final Marzo 2023'!N30</f>
        <v>22</v>
      </c>
      <c r="O35" s="23">
        <f>+'Final Marzo 2023'!O30</f>
        <v>88</v>
      </c>
      <c r="P35" s="23">
        <f>+'Final Marzo 2023'!P30</f>
        <v>0</v>
      </c>
      <c r="Q35" s="23">
        <f>+'Final Marzo 2023'!Q30</f>
        <v>0</v>
      </c>
      <c r="R35" s="23">
        <f>+'Final Marzo 2023'!R30</f>
        <v>0</v>
      </c>
      <c r="S35" s="23">
        <f>+'Final Marzo 2023'!S30</f>
        <v>0</v>
      </c>
      <c r="T35" s="23">
        <f>+'Final Marzo 2023'!T30</f>
        <v>0</v>
      </c>
      <c r="U35" s="23">
        <f>+'Final Marzo 2023'!U30</f>
        <v>0</v>
      </c>
      <c r="V35" s="23">
        <f>+'Final Marzo 2023'!V30</f>
        <v>0</v>
      </c>
      <c r="W35" s="23">
        <f>+'Final Marzo 2023'!W30</f>
        <v>2</v>
      </c>
      <c r="X35" s="23">
        <f>+'Final Marzo 2023'!X30</f>
        <v>0</v>
      </c>
      <c r="Y35" s="23">
        <f>+'Final Marzo 2023'!Y30</f>
        <v>0</v>
      </c>
      <c r="Z35" s="36">
        <f t="shared" ref="Z35:Z36" si="18">+J35+M35+SUM(N35:Y35)</f>
        <v>150</v>
      </c>
      <c r="AA35" s="7"/>
    </row>
    <row r="36" spans="1:34" ht="31.5" customHeight="1">
      <c r="A36" s="73"/>
      <c r="B36" s="22">
        <f>+'Final Marzo 2023'!B31</f>
        <v>45015</v>
      </c>
      <c r="C36" s="23">
        <f>+'Final Marzo 2023'!C31</f>
        <v>3</v>
      </c>
      <c r="D36" s="23">
        <f>+'Final Marzo 2023'!D31</f>
        <v>0</v>
      </c>
      <c r="E36" s="23">
        <f>+'Final Marzo 2023'!E31</f>
        <v>15</v>
      </c>
      <c r="F36" s="23">
        <f>+'Final Marzo 2023'!F31</f>
        <v>4</v>
      </c>
      <c r="G36" s="23">
        <f>+'Final Marzo 2023'!G31</f>
        <v>3</v>
      </c>
      <c r="H36" s="23">
        <f>+'Final Marzo 2023'!H31</f>
        <v>1</v>
      </c>
      <c r="I36" s="23">
        <f>+'Final Marzo 2023'!I31</f>
        <v>24</v>
      </c>
      <c r="J36" s="36">
        <f t="shared" si="16"/>
        <v>50</v>
      </c>
      <c r="K36" s="23">
        <f>+'Final Marzo 2023'!K31</f>
        <v>0</v>
      </c>
      <c r="L36" s="23">
        <f>+'Final Marzo 2023'!L31</f>
        <v>0</v>
      </c>
      <c r="M36" s="36">
        <f t="shared" si="17"/>
        <v>0</v>
      </c>
      <c r="N36" s="23">
        <f>+'Final Marzo 2023'!N31</f>
        <v>19</v>
      </c>
      <c r="O36" s="23">
        <f>+'Final Marzo 2023'!O31</f>
        <v>98</v>
      </c>
      <c r="P36" s="23">
        <f>+'Final Marzo 2023'!P31</f>
        <v>0</v>
      </c>
      <c r="Q36" s="23">
        <f>+'Final Marzo 2023'!Q31</f>
        <v>0</v>
      </c>
      <c r="R36" s="23">
        <f>+'Final Marzo 2023'!R31</f>
        <v>0</v>
      </c>
      <c r="S36" s="23">
        <f>+'Final Marzo 2023'!S31</f>
        <v>0</v>
      </c>
      <c r="T36" s="23">
        <f>+'Final Marzo 2023'!T31</f>
        <v>0</v>
      </c>
      <c r="U36" s="23">
        <f>+'Final Marzo 2023'!U31</f>
        <v>0</v>
      </c>
      <c r="V36" s="23">
        <f>+'Final Marzo 2023'!V31</f>
        <v>0</v>
      </c>
      <c r="W36" s="23">
        <f>+'Final Marzo 2023'!W31</f>
        <v>0</v>
      </c>
      <c r="X36" s="23">
        <f>+'Final Marzo 2023'!X31</f>
        <v>0</v>
      </c>
      <c r="Y36" s="23">
        <f>+'Final Marzo 2023'!Y31</f>
        <v>0</v>
      </c>
      <c r="Z36" s="36">
        <f t="shared" si="18"/>
        <v>167</v>
      </c>
      <c r="AA36" s="7"/>
    </row>
    <row r="37" spans="1:34" ht="31.5" customHeight="1">
      <c r="A37" s="73"/>
      <c r="B37" s="22">
        <f>+'Final Marzo 2023'!B32</f>
        <v>45016</v>
      </c>
      <c r="C37" s="23">
        <f>+'Final Marzo 2023'!C32</f>
        <v>8</v>
      </c>
      <c r="D37" s="23">
        <f>+'Final Marzo 2023'!D32</f>
        <v>0</v>
      </c>
      <c r="E37" s="23">
        <f>+'Final Marzo 2023'!E32</f>
        <v>4</v>
      </c>
      <c r="F37" s="23">
        <f>+'Final Marzo 2023'!F32</f>
        <v>4</v>
      </c>
      <c r="G37" s="23">
        <f>+'Final Marzo 2023'!G32</f>
        <v>1</v>
      </c>
      <c r="H37" s="23">
        <f>+'Final Marzo 2023'!H32</f>
        <v>0</v>
      </c>
      <c r="I37" s="23">
        <f>+'Final Marzo 2023'!I32</f>
        <v>22</v>
      </c>
      <c r="J37" s="36">
        <f>+SUM(C37:I37)</f>
        <v>39</v>
      </c>
      <c r="K37" s="23">
        <f>+'Final Marzo 2023'!K32</f>
        <v>0</v>
      </c>
      <c r="L37" s="23">
        <f>+'Final Marzo 2023'!L32</f>
        <v>0</v>
      </c>
      <c r="M37" s="36">
        <f>+SUM(K37:L37)</f>
        <v>0</v>
      </c>
      <c r="N37" s="23">
        <f>+'Final Marzo 2023'!N32</f>
        <v>26</v>
      </c>
      <c r="O37" s="23">
        <f>+'Final Marzo 2023'!O32</f>
        <v>95</v>
      </c>
      <c r="P37" s="23">
        <f>+'Final Marzo 2023'!P32</f>
        <v>0</v>
      </c>
      <c r="Q37" s="23">
        <f>+'Final Marzo 2023'!Q32</f>
        <v>0</v>
      </c>
      <c r="R37" s="23">
        <f>+'Final Marzo 2023'!R32</f>
        <v>0</v>
      </c>
      <c r="S37" s="23">
        <f>+'Final Marzo 2023'!S32</f>
        <v>0</v>
      </c>
      <c r="T37" s="23">
        <f>+'Final Marzo 2023'!T32</f>
        <v>0</v>
      </c>
      <c r="U37" s="23">
        <f>+'Final Marzo 2023'!U32</f>
        <v>0</v>
      </c>
      <c r="V37" s="23">
        <f>+'Final Marzo 2023'!V32</f>
        <v>0</v>
      </c>
      <c r="W37" s="23">
        <f>+'Final Marzo 2023'!W32</f>
        <v>0</v>
      </c>
      <c r="X37" s="23">
        <f>+'Final Marzo 2023'!X32</f>
        <v>0</v>
      </c>
      <c r="Y37" s="23">
        <f>+'Final Marzo 2023'!Y32</f>
        <v>0</v>
      </c>
      <c r="Z37" s="36">
        <f>+J37+M37+SUM(N37:Y37)</f>
        <v>160</v>
      </c>
      <c r="AA37" s="7"/>
    </row>
    <row r="38" spans="1:34" ht="15.75">
      <c r="A38" s="42"/>
      <c r="B38" s="45"/>
      <c r="C38" s="44">
        <f>SUM(C33:C37)</f>
        <v>31</v>
      </c>
      <c r="D38" s="44">
        <f t="shared" ref="D38:X38" si="19">SUM(D33:D37)</f>
        <v>1</v>
      </c>
      <c r="E38" s="44">
        <f t="shared" si="19"/>
        <v>55</v>
      </c>
      <c r="F38" s="44">
        <f t="shared" si="19"/>
        <v>14</v>
      </c>
      <c r="G38" s="44">
        <f t="shared" si="19"/>
        <v>14</v>
      </c>
      <c r="H38" s="44">
        <f t="shared" si="19"/>
        <v>2</v>
      </c>
      <c r="I38" s="44">
        <f t="shared" si="19"/>
        <v>84</v>
      </c>
      <c r="J38" s="44">
        <f>SUM(J33:J37)</f>
        <v>201</v>
      </c>
      <c r="K38" s="44">
        <f t="shared" si="19"/>
        <v>0</v>
      </c>
      <c r="L38" s="44">
        <f t="shared" si="19"/>
        <v>0</v>
      </c>
      <c r="M38" s="44">
        <f>SUM(M33:M37)</f>
        <v>0</v>
      </c>
      <c r="N38" s="44">
        <f t="shared" si="19"/>
        <v>104</v>
      </c>
      <c r="O38" s="44">
        <f t="shared" si="19"/>
        <v>509</v>
      </c>
      <c r="P38" s="44">
        <f t="shared" si="19"/>
        <v>0</v>
      </c>
      <c r="Q38" s="44">
        <f t="shared" si="19"/>
        <v>0</v>
      </c>
      <c r="R38" s="44">
        <f t="shared" si="19"/>
        <v>0</v>
      </c>
      <c r="S38" s="44">
        <f t="shared" si="19"/>
        <v>0</v>
      </c>
      <c r="T38" s="44">
        <f t="shared" si="19"/>
        <v>0</v>
      </c>
      <c r="U38" s="44">
        <f t="shared" si="19"/>
        <v>0</v>
      </c>
      <c r="V38" s="44">
        <f t="shared" si="19"/>
        <v>0</v>
      </c>
      <c r="W38" s="44">
        <f t="shared" si="19"/>
        <v>4</v>
      </c>
      <c r="X38" s="44">
        <f t="shared" si="19"/>
        <v>2</v>
      </c>
      <c r="Y38" s="44">
        <f>SUM(Y33:Y37)</f>
        <v>0</v>
      </c>
      <c r="Z38" s="44">
        <f>SUM(Z33:Z37)</f>
        <v>820</v>
      </c>
      <c r="AA38" s="7"/>
    </row>
    <row r="39" spans="1:34" ht="15.75" customHeight="1">
      <c r="A39" s="67" t="s">
        <v>52</v>
      </c>
      <c r="B39" s="68"/>
      <c r="C39" s="37">
        <f>+C8+C16+C24+C32+C38</f>
        <v>85</v>
      </c>
      <c r="D39" s="37">
        <f t="shared" ref="D39:X39" si="20">+D8+D16+D24+D32+D38</f>
        <v>11</v>
      </c>
      <c r="E39" s="37">
        <f t="shared" si="20"/>
        <v>206</v>
      </c>
      <c r="F39" s="37">
        <f t="shared" si="20"/>
        <v>120</v>
      </c>
      <c r="G39" s="37">
        <f t="shared" si="20"/>
        <v>87</v>
      </c>
      <c r="H39" s="37">
        <f t="shared" si="20"/>
        <v>2</v>
      </c>
      <c r="I39" s="37">
        <f t="shared" si="20"/>
        <v>288</v>
      </c>
      <c r="J39" s="37">
        <f t="shared" si="20"/>
        <v>799</v>
      </c>
      <c r="K39" s="37">
        <f t="shared" si="20"/>
        <v>0</v>
      </c>
      <c r="L39" s="37">
        <f t="shared" si="20"/>
        <v>0</v>
      </c>
      <c r="M39" s="37">
        <f t="shared" si="20"/>
        <v>0</v>
      </c>
      <c r="N39" s="37">
        <f t="shared" si="20"/>
        <v>637</v>
      </c>
      <c r="O39" s="37">
        <f>+O8+O16+O24+O32+O38</f>
        <v>3200</v>
      </c>
      <c r="P39" s="37">
        <f t="shared" si="20"/>
        <v>0</v>
      </c>
      <c r="Q39" s="37">
        <f t="shared" si="20"/>
        <v>0</v>
      </c>
      <c r="R39" s="37">
        <f t="shared" si="20"/>
        <v>0</v>
      </c>
      <c r="S39" s="37">
        <f t="shared" si="20"/>
        <v>0</v>
      </c>
      <c r="T39" s="37">
        <f t="shared" si="20"/>
        <v>0</v>
      </c>
      <c r="U39" s="37">
        <f t="shared" si="20"/>
        <v>0</v>
      </c>
      <c r="V39" s="37">
        <f t="shared" si="20"/>
        <v>0</v>
      </c>
      <c r="W39" s="37">
        <f t="shared" si="20"/>
        <v>43</v>
      </c>
      <c r="X39" s="37">
        <f t="shared" si="20"/>
        <v>57</v>
      </c>
      <c r="Y39" s="37">
        <f>+Y8+Y16+Y24+Y32+Y38</f>
        <v>3</v>
      </c>
      <c r="Z39" s="37">
        <f>+Z8+Z16+Z24+Z32+Z38</f>
        <v>4739</v>
      </c>
      <c r="AA39" s="8"/>
    </row>
    <row r="40" spans="1:34" s="17" customFormat="1" ht="15.75" customHeight="1">
      <c r="A40" s="24"/>
      <c r="B40" s="25" t="s">
        <v>35</v>
      </c>
      <c r="C40" s="33">
        <f t="shared" ref="C40:Y40" si="21">AVERAGE(C3:C7,C9:C15,C17:C23,C25:C31)</f>
        <v>2.0769230769230771</v>
      </c>
      <c r="D40" s="33">
        <f t="shared" si="21"/>
        <v>0.38461538461538464</v>
      </c>
      <c r="E40" s="33">
        <f t="shared" si="21"/>
        <v>5.8076923076923075</v>
      </c>
      <c r="F40" s="33">
        <f t="shared" si="21"/>
        <v>4.0769230769230766</v>
      </c>
      <c r="G40" s="33">
        <f t="shared" si="21"/>
        <v>2.8076923076923075</v>
      </c>
      <c r="H40" s="33">
        <f t="shared" si="21"/>
        <v>0</v>
      </c>
      <c r="I40" s="33">
        <f t="shared" si="21"/>
        <v>7.8461538461538458</v>
      </c>
      <c r="J40" s="33">
        <f t="shared" si="21"/>
        <v>23</v>
      </c>
      <c r="K40" s="33">
        <f t="shared" si="21"/>
        <v>0</v>
      </c>
      <c r="L40" s="33">
        <f t="shared" si="21"/>
        <v>0</v>
      </c>
      <c r="M40" s="33">
        <f t="shared" si="21"/>
        <v>0</v>
      </c>
      <c r="N40" s="33">
        <f t="shared" si="21"/>
        <v>20.5</v>
      </c>
      <c r="O40" s="33">
        <f t="shared" si="21"/>
        <v>103.5</v>
      </c>
      <c r="P40" s="33">
        <f t="shared" si="21"/>
        <v>0</v>
      </c>
      <c r="Q40" s="33">
        <f t="shared" si="21"/>
        <v>0</v>
      </c>
      <c r="R40" s="33">
        <f t="shared" si="21"/>
        <v>0</v>
      </c>
      <c r="S40" s="33">
        <f t="shared" si="21"/>
        <v>0</v>
      </c>
      <c r="T40" s="33">
        <f t="shared" si="21"/>
        <v>0</v>
      </c>
      <c r="U40" s="33">
        <f t="shared" si="21"/>
        <v>0</v>
      </c>
      <c r="V40" s="33">
        <f t="shared" si="21"/>
        <v>0</v>
      </c>
      <c r="W40" s="33">
        <f t="shared" si="21"/>
        <v>1.5</v>
      </c>
      <c r="X40" s="33">
        <f t="shared" si="21"/>
        <v>2.1153846153846154</v>
      </c>
      <c r="Y40" s="33">
        <f t="shared" si="21"/>
        <v>0.11538461538461539</v>
      </c>
      <c r="Z40" s="33"/>
    </row>
    <row r="41" spans="1:34" s="18" customFormat="1" ht="15.75" customHeight="1">
      <c r="A41" s="26"/>
      <c r="B41" s="27" t="s">
        <v>36</v>
      </c>
      <c r="C41" s="26">
        <f t="shared" ref="C41:Y41" si="22">MAX(C3:C7,C9:C15,C17:C23,C25:C31)</f>
        <v>5</v>
      </c>
      <c r="D41" s="26">
        <f t="shared" si="22"/>
        <v>2</v>
      </c>
      <c r="E41" s="26">
        <f t="shared" si="22"/>
        <v>13</v>
      </c>
      <c r="F41" s="26">
        <f t="shared" si="22"/>
        <v>18</v>
      </c>
      <c r="G41" s="26">
        <f t="shared" si="22"/>
        <v>8</v>
      </c>
      <c r="H41" s="26">
        <f t="shared" si="22"/>
        <v>0</v>
      </c>
      <c r="I41" s="26">
        <f t="shared" si="22"/>
        <v>31</v>
      </c>
      <c r="J41" s="26">
        <f t="shared" si="22"/>
        <v>53</v>
      </c>
      <c r="K41" s="26">
        <f t="shared" si="22"/>
        <v>0</v>
      </c>
      <c r="L41" s="26">
        <f t="shared" si="22"/>
        <v>0</v>
      </c>
      <c r="M41" s="26">
        <f t="shared" si="22"/>
        <v>0</v>
      </c>
      <c r="N41" s="26">
        <f t="shared" si="22"/>
        <v>27</v>
      </c>
      <c r="O41" s="26">
        <f t="shared" si="22"/>
        <v>169</v>
      </c>
      <c r="P41" s="26">
        <f t="shared" si="22"/>
        <v>0</v>
      </c>
      <c r="Q41" s="26">
        <f t="shared" si="22"/>
        <v>0</v>
      </c>
      <c r="R41" s="26">
        <f t="shared" si="22"/>
        <v>0</v>
      </c>
      <c r="S41" s="26">
        <f t="shared" si="22"/>
        <v>0</v>
      </c>
      <c r="T41" s="26">
        <f t="shared" si="22"/>
        <v>0</v>
      </c>
      <c r="U41" s="26">
        <f t="shared" si="22"/>
        <v>0</v>
      </c>
      <c r="V41" s="26">
        <f t="shared" si="22"/>
        <v>0</v>
      </c>
      <c r="W41" s="26">
        <f t="shared" si="22"/>
        <v>4</v>
      </c>
      <c r="X41" s="26">
        <f t="shared" si="22"/>
        <v>6</v>
      </c>
      <c r="Y41" s="26">
        <f t="shared" si="22"/>
        <v>3</v>
      </c>
      <c r="Z41" s="28"/>
    </row>
    <row r="42" spans="1:34" s="19" customFormat="1" ht="15.75" customHeight="1">
      <c r="A42" s="29"/>
      <c r="B42" s="30" t="s">
        <v>37</v>
      </c>
      <c r="C42" s="29">
        <f t="shared" ref="C42:Y42" si="23">MIN(C3:C5,C9:C13,C17:C21,C25:C29)</f>
        <v>0</v>
      </c>
      <c r="D42" s="29">
        <f t="shared" si="23"/>
        <v>0</v>
      </c>
      <c r="E42" s="29">
        <f t="shared" si="23"/>
        <v>0</v>
      </c>
      <c r="F42" s="29">
        <f t="shared" si="23"/>
        <v>0</v>
      </c>
      <c r="G42" s="29">
        <f t="shared" si="23"/>
        <v>0</v>
      </c>
      <c r="H42" s="29">
        <f t="shared" si="23"/>
        <v>0</v>
      </c>
      <c r="I42" s="29">
        <f t="shared" si="23"/>
        <v>0</v>
      </c>
      <c r="J42" s="29">
        <f t="shared" si="23"/>
        <v>0</v>
      </c>
      <c r="K42" s="29">
        <f t="shared" si="23"/>
        <v>0</v>
      </c>
      <c r="L42" s="29">
        <f t="shared" si="23"/>
        <v>0</v>
      </c>
      <c r="M42" s="29">
        <f t="shared" si="23"/>
        <v>0</v>
      </c>
      <c r="N42" s="29">
        <f t="shared" si="23"/>
        <v>16</v>
      </c>
      <c r="O42" s="29">
        <f t="shared" si="23"/>
        <v>54</v>
      </c>
      <c r="P42" s="29">
        <f t="shared" si="23"/>
        <v>0</v>
      </c>
      <c r="Q42" s="29">
        <f t="shared" si="23"/>
        <v>0</v>
      </c>
      <c r="R42" s="29">
        <f t="shared" si="23"/>
        <v>0</v>
      </c>
      <c r="S42" s="29">
        <f t="shared" si="23"/>
        <v>0</v>
      </c>
      <c r="T42" s="29">
        <f t="shared" si="23"/>
        <v>0</v>
      </c>
      <c r="U42" s="29">
        <f t="shared" si="23"/>
        <v>0</v>
      </c>
      <c r="V42" s="29">
        <f t="shared" si="23"/>
        <v>0</v>
      </c>
      <c r="W42" s="29">
        <f t="shared" si="23"/>
        <v>0</v>
      </c>
      <c r="X42" s="29">
        <f t="shared" si="23"/>
        <v>0</v>
      </c>
      <c r="Y42" s="29">
        <f t="shared" si="23"/>
        <v>0</v>
      </c>
      <c r="Z42" s="31"/>
    </row>
    <row r="43" spans="1:34" ht="15.75" customHeight="1"/>
    <row r="44" spans="1:34" ht="15.75" customHeight="1"/>
    <row r="45" spans="1:34" ht="15.75" customHeight="1" thickBot="1"/>
    <row r="46" spans="1:34" ht="89.25">
      <c r="J46" s="3" t="s">
        <v>4</v>
      </c>
      <c r="K46" s="4" t="s">
        <v>5</v>
      </c>
      <c r="L46" s="4" t="s">
        <v>6</v>
      </c>
      <c r="M46" s="4" t="s">
        <v>26</v>
      </c>
      <c r="N46" s="3" t="s">
        <v>8</v>
      </c>
      <c r="O46" s="4" t="s">
        <v>9</v>
      </c>
      <c r="P46" s="4" t="s">
        <v>11</v>
      </c>
      <c r="R46" s="10" t="s">
        <v>15</v>
      </c>
      <c r="S46" s="11" t="s">
        <v>14</v>
      </c>
      <c r="U46" s="3" t="s">
        <v>16</v>
      </c>
      <c r="V46" s="4" t="s">
        <v>17</v>
      </c>
      <c r="W46" s="4" t="s">
        <v>18</v>
      </c>
      <c r="X46" s="4" t="s">
        <v>19</v>
      </c>
      <c r="Y46" s="3" t="s">
        <v>20</v>
      </c>
      <c r="Z46" s="4" t="s">
        <v>21</v>
      </c>
      <c r="AA46" s="4" t="s">
        <v>27</v>
      </c>
      <c r="AC46" s="3" t="s">
        <v>7</v>
      </c>
      <c r="AD46" s="3" t="s">
        <v>13</v>
      </c>
      <c r="AF46" s="11" t="s">
        <v>22</v>
      </c>
      <c r="AG46" s="11" t="s">
        <v>29</v>
      </c>
      <c r="AH46" s="11" t="s">
        <v>23</v>
      </c>
    </row>
    <row r="47" spans="1:34" ht="30">
      <c r="I47" s="16" t="str">
        <f>+A3</f>
        <v>Semana 1
01 al 05</v>
      </c>
      <c r="J47" s="39">
        <f>+C8</f>
        <v>6</v>
      </c>
      <c r="K47" s="39">
        <f t="shared" ref="K47:T47" si="24">+D8</f>
        <v>4</v>
      </c>
      <c r="L47" s="39">
        <f t="shared" si="24"/>
        <v>30</v>
      </c>
      <c r="M47" s="39">
        <f t="shared" si="24"/>
        <v>32</v>
      </c>
      <c r="N47" s="39">
        <f t="shared" si="24"/>
        <v>11</v>
      </c>
      <c r="O47" s="39">
        <f t="shared" si="24"/>
        <v>0</v>
      </c>
      <c r="P47" s="39">
        <f t="shared" si="24"/>
        <v>24</v>
      </c>
      <c r="Q47">
        <f t="shared" si="24"/>
        <v>107</v>
      </c>
      <c r="R47" s="39">
        <f t="shared" si="24"/>
        <v>0</v>
      </c>
      <c r="S47" s="39">
        <f t="shared" si="24"/>
        <v>0</v>
      </c>
      <c r="T47">
        <f t="shared" si="24"/>
        <v>0</v>
      </c>
      <c r="U47" s="39">
        <f>+P8</f>
        <v>0</v>
      </c>
      <c r="V47" s="39">
        <f t="shared" ref="V47:AA47" si="25">+Q8</f>
        <v>0</v>
      </c>
      <c r="W47" s="39">
        <f t="shared" si="25"/>
        <v>0</v>
      </c>
      <c r="X47" s="39">
        <f t="shared" si="25"/>
        <v>0</v>
      </c>
      <c r="Y47" s="39">
        <f t="shared" si="25"/>
        <v>0</v>
      </c>
      <c r="Z47" s="39">
        <f t="shared" si="25"/>
        <v>0</v>
      </c>
      <c r="AA47" s="39">
        <f t="shared" si="25"/>
        <v>0</v>
      </c>
      <c r="AB47">
        <f t="shared" ref="AB47:AB50" si="26">SUM(U47:AA47)</f>
        <v>0</v>
      </c>
      <c r="AC47" s="39">
        <f>+N8</f>
        <v>103</v>
      </c>
      <c r="AD47" s="39">
        <f>+O8</f>
        <v>551</v>
      </c>
      <c r="AE47" s="38">
        <f>SUM(AC47:AD47)</f>
        <v>654</v>
      </c>
      <c r="AF47" s="39">
        <f>+W8</f>
        <v>8</v>
      </c>
      <c r="AG47" s="39">
        <f>+X8</f>
        <v>9</v>
      </c>
      <c r="AH47" s="39">
        <f>+Y8</f>
        <v>0</v>
      </c>
    </row>
    <row r="48" spans="1:34" ht="30">
      <c r="I48" s="16" t="str">
        <f>+A9</f>
        <v>Semana 2
06 al 12</v>
      </c>
      <c r="J48" s="39">
        <f>+C16</f>
        <v>14</v>
      </c>
      <c r="K48" s="39">
        <f t="shared" ref="K48:T48" si="27">+D16</f>
        <v>2</v>
      </c>
      <c r="L48" s="39">
        <f t="shared" si="27"/>
        <v>41</v>
      </c>
      <c r="M48" s="39">
        <f t="shared" si="27"/>
        <v>36</v>
      </c>
      <c r="N48" s="39">
        <f t="shared" si="27"/>
        <v>17</v>
      </c>
      <c r="O48" s="39">
        <f t="shared" si="27"/>
        <v>0</v>
      </c>
      <c r="P48" s="39">
        <f t="shared" si="27"/>
        <v>91</v>
      </c>
      <c r="Q48">
        <f t="shared" si="27"/>
        <v>201</v>
      </c>
      <c r="R48" s="39">
        <f t="shared" si="27"/>
        <v>0</v>
      </c>
      <c r="S48" s="39">
        <f t="shared" si="27"/>
        <v>0</v>
      </c>
      <c r="T48">
        <f t="shared" si="27"/>
        <v>0</v>
      </c>
      <c r="U48" s="39">
        <f>+P16</f>
        <v>0</v>
      </c>
      <c r="V48" s="39">
        <f t="shared" ref="V48:AA48" si="28">+Q16</f>
        <v>0</v>
      </c>
      <c r="W48" s="39">
        <f t="shared" si="28"/>
        <v>0</v>
      </c>
      <c r="X48" s="39">
        <f t="shared" si="28"/>
        <v>0</v>
      </c>
      <c r="Y48" s="39">
        <f t="shared" si="28"/>
        <v>0</v>
      </c>
      <c r="Z48" s="39">
        <f t="shared" si="28"/>
        <v>0</v>
      </c>
      <c r="AA48" s="39">
        <f t="shared" si="28"/>
        <v>0</v>
      </c>
      <c r="AB48">
        <f t="shared" si="26"/>
        <v>0</v>
      </c>
      <c r="AC48" s="39">
        <f>+N16</f>
        <v>142</v>
      </c>
      <c r="AD48" s="39">
        <f>+O16</f>
        <v>677</v>
      </c>
      <c r="AE48" s="38">
        <f t="shared" ref="AE48:AE49" si="29">SUM(AC48:AD48)</f>
        <v>819</v>
      </c>
      <c r="AF48" s="39">
        <f>+W16</f>
        <v>15</v>
      </c>
      <c r="AG48" s="39">
        <f t="shared" ref="AG48:AH48" si="30">+X16</f>
        <v>19</v>
      </c>
      <c r="AH48" s="39">
        <f t="shared" si="30"/>
        <v>3</v>
      </c>
    </row>
    <row r="49" spans="9:34" ht="30">
      <c r="I49" s="16" t="str">
        <f>+A17</f>
        <v>Semana 3
13 al 19</v>
      </c>
      <c r="J49" s="39">
        <f>+C24</f>
        <v>19</v>
      </c>
      <c r="K49" s="39">
        <f t="shared" ref="K49:T49" si="31">+D24</f>
        <v>3</v>
      </c>
      <c r="L49" s="39">
        <f t="shared" si="31"/>
        <v>46</v>
      </c>
      <c r="M49" s="39">
        <f t="shared" si="31"/>
        <v>26</v>
      </c>
      <c r="N49" s="39">
        <f t="shared" si="31"/>
        <v>25</v>
      </c>
      <c r="O49" s="39">
        <f t="shared" si="31"/>
        <v>0</v>
      </c>
      <c r="P49" s="39">
        <f t="shared" si="31"/>
        <v>52</v>
      </c>
      <c r="Q49">
        <f t="shared" si="31"/>
        <v>171</v>
      </c>
      <c r="R49" s="39">
        <f t="shared" si="31"/>
        <v>0</v>
      </c>
      <c r="S49" s="39">
        <f t="shared" si="31"/>
        <v>0</v>
      </c>
      <c r="T49">
        <f t="shared" si="31"/>
        <v>0</v>
      </c>
      <c r="U49" s="39">
        <f>+P24</f>
        <v>0</v>
      </c>
      <c r="V49" s="39">
        <f t="shared" ref="V49:AA49" si="32">+Q24</f>
        <v>0</v>
      </c>
      <c r="W49" s="39">
        <f t="shared" si="32"/>
        <v>0</v>
      </c>
      <c r="X49" s="39">
        <f t="shared" si="32"/>
        <v>0</v>
      </c>
      <c r="Y49" s="39">
        <f t="shared" si="32"/>
        <v>0</v>
      </c>
      <c r="Z49" s="39">
        <f t="shared" si="32"/>
        <v>0</v>
      </c>
      <c r="AA49" s="39">
        <f t="shared" si="32"/>
        <v>0</v>
      </c>
      <c r="AB49">
        <f t="shared" si="26"/>
        <v>0</v>
      </c>
      <c r="AC49" s="39">
        <f>+N24</f>
        <v>140</v>
      </c>
      <c r="AD49" s="39">
        <f>+O24</f>
        <v>703</v>
      </c>
      <c r="AE49" s="38">
        <f t="shared" si="29"/>
        <v>843</v>
      </c>
      <c r="AF49" s="39">
        <f>+W24</f>
        <v>11</v>
      </c>
      <c r="AG49" s="39">
        <f t="shared" ref="AG49:AH49" si="33">+X24</f>
        <v>19</v>
      </c>
      <c r="AH49" s="39">
        <f t="shared" si="33"/>
        <v>0</v>
      </c>
    </row>
    <row r="50" spans="9:34" ht="30">
      <c r="I50" s="16" t="str">
        <f>+A25</f>
        <v>Semana 4
20 al 26</v>
      </c>
      <c r="J50" s="39">
        <f>+C32</f>
        <v>15</v>
      </c>
      <c r="K50" s="39">
        <f t="shared" ref="K50:T50" si="34">+D32</f>
        <v>1</v>
      </c>
      <c r="L50" s="39">
        <f t="shared" si="34"/>
        <v>34</v>
      </c>
      <c r="M50" s="39">
        <f t="shared" si="34"/>
        <v>12</v>
      </c>
      <c r="N50" s="39">
        <f t="shared" si="34"/>
        <v>20</v>
      </c>
      <c r="O50" s="39">
        <f t="shared" si="34"/>
        <v>0</v>
      </c>
      <c r="P50" s="39">
        <f t="shared" si="34"/>
        <v>37</v>
      </c>
      <c r="Q50">
        <f t="shared" si="34"/>
        <v>119</v>
      </c>
      <c r="R50" s="39">
        <f t="shared" si="34"/>
        <v>0</v>
      </c>
      <c r="S50" s="39">
        <f t="shared" si="34"/>
        <v>0</v>
      </c>
      <c r="T50">
        <f t="shared" si="34"/>
        <v>0</v>
      </c>
      <c r="U50" s="39">
        <f>+P38</f>
        <v>0</v>
      </c>
      <c r="V50" s="39">
        <f t="shared" ref="V50:AA50" si="35">+Q38</f>
        <v>0</v>
      </c>
      <c r="W50" s="39">
        <f t="shared" si="35"/>
        <v>0</v>
      </c>
      <c r="X50" s="39">
        <f t="shared" si="35"/>
        <v>0</v>
      </c>
      <c r="Y50" s="39">
        <f t="shared" si="35"/>
        <v>0</v>
      </c>
      <c r="Z50" s="39">
        <f t="shared" si="35"/>
        <v>0</v>
      </c>
      <c r="AA50" s="39">
        <f t="shared" si="35"/>
        <v>0</v>
      </c>
      <c r="AB50">
        <f t="shared" si="26"/>
        <v>0</v>
      </c>
      <c r="AC50" s="39">
        <f>+N32</f>
        <v>148</v>
      </c>
      <c r="AD50" s="39">
        <f>+O32</f>
        <v>760</v>
      </c>
      <c r="AE50" s="38">
        <f>SUM(AC50:AD50)</f>
        <v>908</v>
      </c>
      <c r="AF50" s="39">
        <f>+W32</f>
        <v>5</v>
      </c>
      <c r="AG50" s="39">
        <f t="shared" ref="AG50:AH50" si="36">+X32</f>
        <v>8</v>
      </c>
      <c r="AH50" s="39">
        <f t="shared" si="36"/>
        <v>0</v>
      </c>
    </row>
    <row r="51" spans="9:34" ht="30">
      <c r="I51" s="16" t="str">
        <f>+A33</f>
        <v>Semana 5
27 al 31</v>
      </c>
      <c r="J51" s="39">
        <f>+C38</f>
        <v>31</v>
      </c>
      <c r="K51" s="39">
        <f t="shared" ref="K51:T51" si="37">+D38</f>
        <v>1</v>
      </c>
      <c r="L51" s="39">
        <f t="shared" si="37"/>
        <v>55</v>
      </c>
      <c r="M51" s="39">
        <f t="shared" si="37"/>
        <v>14</v>
      </c>
      <c r="N51" s="39">
        <f t="shared" si="37"/>
        <v>14</v>
      </c>
      <c r="O51" s="39">
        <f t="shared" si="37"/>
        <v>2</v>
      </c>
      <c r="P51" s="39">
        <f t="shared" si="37"/>
        <v>84</v>
      </c>
      <c r="Q51">
        <f t="shared" si="37"/>
        <v>201</v>
      </c>
      <c r="R51" s="39">
        <f t="shared" si="37"/>
        <v>0</v>
      </c>
      <c r="S51" s="39">
        <f t="shared" si="37"/>
        <v>0</v>
      </c>
      <c r="T51">
        <f t="shared" si="37"/>
        <v>0</v>
      </c>
      <c r="U51" s="39">
        <f>+P38</f>
        <v>0</v>
      </c>
      <c r="V51" s="39">
        <f t="shared" ref="V51:AB51" si="38">+Q38</f>
        <v>0</v>
      </c>
      <c r="W51" s="39">
        <f t="shared" si="38"/>
        <v>0</v>
      </c>
      <c r="X51" s="39">
        <f t="shared" si="38"/>
        <v>0</v>
      </c>
      <c r="Y51" s="39">
        <f t="shared" si="38"/>
        <v>0</v>
      </c>
      <c r="Z51" s="39">
        <f t="shared" si="38"/>
        <v>0</v>
      </c>
      <c r="AA51" s="39">
        <f t="shared" si="38"/>
        <v>0</v>
      </c>
      <c r="AB51" s="47">
        <f t="shared" si="38"/>
        <v>4</v>
      </c>
      <c r="AC51" s="47">
        <f>+N38</f>
        <v>104</v>
      </c>
      <c r="AD51" s="47">
        <f>+O38</f>
        <v>509</v>
      </c>
      <c r="AE51" s="38">
        <f>SUM(AC51:AD51)</f>
        <v>613</v>
      </c>
      <c r="AF51" s="47">
        <f>+W38</f>
        <v>4</v>
      </c>
      <c r="AG51" s="47">
        <f t="shared" ref="AG51:AH51" si="39">+X38</f>
        <v>2</v>
      </c>
      <c r="AH51" s="47">
        <f t="shared" si="39"/>
        <v>0</v>
      </c>
    </row>
    <row r="52" spans="9:34" ht="15.75" customHeight="1">
      <c r="J52" s="38">
        <f>SUM(J47:J51)</f>
        <v>85</v>
      </c>
      <c r="K52" s="38">
        <f t="shared" ref="K52:AH52" si="40">SUM(K47:K51)</f>
        <v>11</v>
      </c>
      <c r="L52" s="38">
        <f t="shared" si="40"/>
        <v>206</v>
      </c>
      <c r="M52" s="38">
        <f t="shared" si="40"/>
        <v>120</v>
      </c>
      <c r="N52" s="38">
        <f t="shared" si="40"/>
        <v>87</v>
      </c>
      <c r="O52" s="38">
        <f t="shared" si="40"/>
        <v>2</v>
      </c>
      <c r="P52" s="38">
        <f t="shared" si="40"/>
        <v>288</v>
      </c>
      <c r="Q52" s="38">
        <f t="shared" si="40"/>
        <v>799</v>
      </c>
      <c r="R52" s="38">
        <f t="shared" si="40"/>
        <v>0</v>
      </c>
      <c r="S52" s="38">
        <f t="shared" si="40"/>
        <v>0</v>
      </c>
      <c r="T52" s="38">
        <f t="shared" si="40"/>
        <v>0</v>
      </c>
      <c r="U52" s="38">
        <f t="shared" si="40"/>
        <v>0</v>
      </c>
      <c r="V52" s="38">
        <f t="shared" si="40"/>
        <v>0</v>
      </c>
      <c r="W52" s="38">
        <f t="shared" si="40"/>
        <v>0</v>
      </c>
      <c r="X52" s="38">
        <f t="shared" si="40"/>
        <v>0</v>
      </c>
      <c r="Y52" s="38">
        <f t="shared" si="40"/>
        <v>0</v>
      </c>
      <c r="Z52" s="38">
        <f t="shared" si="40"/>
        <v>0</v>
      </c>
      <c r="AA52" s="38">
        <f t="shared" si="40"/>
        <v>0</v>
      </c>
      <c r="AB52" s="38">
        <f t="shared" si="40"/>
        <v>4</v>
      </c>
      <c r="AC52" s="38">
        <f>SUM(AC47:AC51)</f>
        <v>637</v>
      </c>
      <c r="AD52" s="38">
        <f t="shared" si="40"/>
        <v>3200</v>
      </c>
      <c r="AE52" s="38">
        <f t="shared" si="40"/>
        <v>3837</v>
      </c>
      <c r="AF52" s="38">
        <f t="shared" si="40"/>
        <v>43</v>
      </c>
      <c r="AG52" s="38">
        <f t="shared" si="40"/>
        <v>57</v>
      </c>
      <c r="AH52" s="38">
        <f t="shared" si="40"/>
        <v>3</v>
      </c>
    </row>
    <row r="53" spans="9:34" ht="15.75" customHeight="1"/>
    <row r="54" spans="9:34" ht="15.75" customHeight="1"/>
    <row r="55" spans="9:34" ht="105">
      <c r="I55" s="20" t="s">
        <v>1</v>
      </c>
      <c r="J55" s="16" t="s">
        <v>24</v>
      </c>
      <c r="K55" s="16" t="s">
        <v>25</v>
      </c>
      <c r="L55" s="16" t="s">
        <v>28</v>
      </c>
      <c r="M55" s="16" t="s">
        <v>27</v>
      </c>
      <c r="N55" s="16" t="s">
        <v>7</v>
      </c>
      <c r="O55" s="16" t="s">
        <v>13</v>
      </c>
      <c r="P55" s="16" t="s">
        <v>22</v>
      </c>
      <c r="Q55" s="16" t="s">
        <v>29</v>
      </c>
      <c r="R55" s="16" t="s">
        <v>23</v>
      </c>
      <c r="S55" s="16"/>
    </row>
    <row r="56" spans="9:34" ht="15.75" customHeight="1">
      <c r="I56" t="s">
        <v>61</v>
      </c>
      <c r="J56" s="38">
        <f>+J3</f>
        <v>32</v>
      </c>
      <c r="K56">
        <f>+M4</f>
        <v>0</v>
      </c>
      <c r="L56">
        <f>+P4</f>
        <v>0</v>
      </c>
      <c r="M56">
        <f>+V4</f>
        <v>0</v>
      </c>
      <c r="N56">
        <f t="shared" ref="N56:O60" si="41">+N3</f>
        <v>23</v>
      </c>
      <c r="O56">
        <f t="shared" si="41"/>
        <v>83</v>
      </c>
      <c r="P56">
        <f>+W3</f>
        <v>3</v>
      </c>
      <c r="Q56">
        <f t="shared" ref="Q56:R56" si="42">+X3</f>
        <v>4</v>
      </c>
      <c r="R56">
        <f t="shared" si="42"/>
        <v>0</v>
      </c>
      <c r="V56" s="16" t="s">
        <v>30</v>
      </c>
      <c r="W56" s="38">
        <f>SUM(W39:X39)</f>
        <v>100</v>
      </c>
    </row>
    <row r="57" spans="9:34" ht="15.75" customHeight="1">
      <c r="I57" t="s">
        <v>62</v>
      </c>
      <c r="J57" s="38">
        <f>+J4</f>
        <v>46</v>
      </c>
      <c r="K57">
        <f>+M5</f>
        <v>0</v>
      </c>
      <c r="L57">
        <f>+P5</f>
        <v>0</v>
      </c>
      <c r="M57">
        <f>+V5</f>
        <v>0</v>
      </c>
      <c r="N57">
        <f t="shared" si="41"/>
        <v>22</v>
      </c>
      <c r="O57">
        <f t="shared" si="41"/>
        <v>111</v>
      </c>
      <c r="P57">
        <f>+W4</f>
        <v>2</v>
      </c>
      <c r="Q57">
        <f t="shared" ref="Q57:R60" si="43">+X4</f>
        <v>3</v>
      </c>
      <c r="R57">
        <f t="shared" si="43"/>
        <v>0</v>
      </c>
      <c r="V57" s="16" t="s">
        <v>31</v>
      </c>
      <c r="W57" s="38">
        <f>SUM(N39:O39)</f>
        <v>3837</v>
      </c>
    </row>
    <row r="58" spans="9:34" ht="15.75" customHeight="1">
      <c r="I58" t="s">
        <v>63</v>
      </c>
      <c r="J58" s="38">
        <f>+J5</f>
        <v>29</v>
      </c>
      <c r="K58">
        <f>+M6</f>
        <v>0</v>
      </c>
      <c r="L58">
        <f>+P6</f>
        <v>0</v>
      </c>
      <c r="M58">
        <f>+V6</f>
        <v>0</v>
      </c>
      <c r="N58">
        <f t="shared" si="41"/>
        <v>18</v>
      </c>
      <c r="O58">
        <f t="shared" si="41"/>
        <v>79</v>
      </c>
      <c r="P58">
        <f>+W5</f>
        <v>3</v>
      </c>
      <c r="Q58">
        <f t="shared" si="43"/>
        <v>2</v>
      </c>
      <c r="R58">
        <f t="shared" si="43"/>
        <v>0</v>
      </c>
      <c r="V58" s="16" t="s">
        <v>32</v>
      </c>
      <c r="W58" s="38">
        <f>SUM(P39:V39)</f>
        <v>0</v>
      </c>
    </row>
    <row r="59" spans="9:34" ht="15.75" customHeight="1">
      <c r="I59" t="s">
        <v>64</v>
      </c>
      <c r="J59" s="38">
        <f>+J6</f>
        <v>0</v>
      </c>
      <c r="K59">
        <f>+M7</f>
        <v>0</v>
      </c>
      <c r="L59">
        <f>+P7</f>
        <v>0</v>
      </c>
      <c r="M59">
        <f>+V7</f>
        <v>0</v>
      </c>
      <c r="N59">
        <f t="shared" si="41"/>
        <v>21</v>
      </c>
      <c r="O59">
        <f t="shared" si="41"/>
        <v>110</v>
      </c>
      <c r="P59">
        <f>+W6</f>
        <v>0</v>
      </c>
      <c r="Q59">
        <f t="shared" si="43"/>
        <v>0</v>
      </c>
      <c r="R59">
        <f t="shared" si="43"/>
        <v>0</v>
      </c>
      <c r="V59" s="16" t="s">
        <v>33</v>
      </c>
      <c r="W59" s="38">
        <f>SUM(K39:L39)</f>
        <v>0</v>
      </c>
    </row>
    <row r="60" spans="9:34" ht="15.75" customHeight="1">
      <c r="I60" t="s">
        <v>65</v>
      </c>
      <c r="J60" s="38">
        <f>+J7</f>
        <v>0</v>
      </c>
      <c r="K60">
        <f t="shared" ref="K60:K66" si="44">+M9</f>
        <v>0</v>
      </c>
      <c r="L60">
        <f t="shared" ref="L60:L66" si="45">+P9</f>
        <v>0</v>
      </c>
      <c r="M60">
        <f t="shared" ref="M60:M66" si="46">+V9</f>
        <v>0</v>
      </c>
      <c r="N60">
        <f t="shared" si="41"/>
        <v>19</v>
      </c>
      <c r="O60">
        <f t="shared" si="41"/>
        <v>168</v>
      </c>
      <c r="P60">
        <f>+W7</f>
        <v>0</v>
      </c>
      <c r="Q60">
        <f t="shared" si="43"/>
        <v>0</v>
      </c>
      <c r="R60">
        <f t="shared" si="43"/>
        <v>0</v>
      </c>
      <c r="V60" s="16" t="s">
        <v>34</v>
      </c>
      <c r="W60" s="38">
        <f>SUM(J39)</f>
        <v>799</v>
      </c>
    </row>
    <row r="61" spans="9:34" ht="15.75" customHeight="1">
      <c r="I61" t="s">
        <v>66</v>
      </c>
      <c r="J61" s="38">
        <f t="shared" ref="J61:J67" si="47">+J9</f>
        <v>29</v>
      </c>
      <c r="K61">
        <f t="shared" si="44"/>
        <v>0</v>
      </c>
      <c r="L61">
        <f t="shared" si="45"/>
        <v>0</v>
      </c>
      <c r="M61">
        <f t="shared" si="46"/>
        <v>0</v>
      </c>
      <c r="N61">
        <f t="shared" ref="N61:O67" si="48">+N9</f>
        <v>24</v>
      </c>
      <c r="O61">
        <f t="shared" si="48"/>
        <v>141</v>
      </c>
      <c r="P61">
        <f t="shared" ref="P61:P67" si="49">+W9</f>
        <v>2</v>
      </c>
      <c r="Q61">
        <f t="shared" ref="Q61:R61" si="50">+X9</f>
        <v>5</v>
      </c>
      <c r="R61">
        <f t="shared" si="50"/>
        <v>0</v>
      </c>
    </row>
    <row r="62" spans="9:34" ht="15.75" customHeight="1">
      <c r="I62" t="s">
        <v>67</v>
      </c>
      <c r="J62" s="38">
        <f t="shared" si="47"/>
        <v>27</v>
      </c>
      <c r="K62">
        <f t="shared" si="44"/>
        <v>0</v>
      </c>
      <c r="L62">
        <f t="shared" si="45"/>
        <v>0</v>
      </c>
      <c r="M62">
        <f t="shared" si="46"/>
        <v>0</v>
      </c>
      <c r="N62">
        <f t="shared" si="48"/>
        <v>19</v>
      </c>
      <c r="O62">
        <f t="shared" si="48"/>
        <v>76</v>
      </c>
      <c r="P62">
        <f t="shared" si="49"/>
        <v>3</v>
      </c>
      <c r="Q62">
        <f t="shared" ref="Q62:R67" si="51">+X10</f>
        <v>3</v>
      </c>
      <c r="R62">
        <f t="shared" si="51"/>
        <v>3</v>
      </c>
    </row>
    <row r="63" spans="9:34" ht="15.75" customHeight="1">
      <c r="I63" t="s">
        <v>68</v>
      </c>
      <c r="J63" s="38">
        <f t="shared" si="47"/>
        <v>53</v>
      </c>
      <c r="K63">
        <f t="shared" si="44"/>
        <v>0</v>
      </c>
      <c r="L63">
        <f t="shared" si="45"/>
        <v>0</v>
      </c>
      <c r="M63">
        <f t="shared" si="46"/>
        <v>0</v>
      </c>
      <c r="N63">
        <f t="shared" si="48"/>
        <v>21</v>
      </c>
      <c r="O63">
        <f t="shared" si="48"/>
        <v>90</v>
      </c>
      <c r="P63">
        <f t="shared" si="49"/>
        <v>4</v>
      </c>
      <c r="Q63">
        <f t="shared" si="51"/>
        <v>2</v>
      </c>
      <c r="R63">
        <f t="shared" si="51"/>
        <v>0</v>
      </c>
    </row>
    <row r="64" spans="9:34" ht="15.75" customHeight="1">
      <c r="I64" t="s">
        <v>69</v>
      </c>
      <c r="J64" s="38">
        <f t="shared" si="47"/>
        <v>45</v>
      </c>
      <c r="K64">
        <f t="shared" si="44"/>
        <v>0</v>
      </c>
      <c r="L64">
        <f t="shared" si="45"/>
        <v>0</v>
      </c>
      <c r="M64">
        <f t="shared" si="46"/>
        <v>0</v>
      </c>
      <c r="N64">
        <f t="shared" si="48"/>
        <v>19</v>
      </c>
      <c r="O64">
        <f t="shared" si="48"/>
        <v>54</v>
      </c>
      <c r="P64">
        <f t="shared" si="49"/>
        <v>4</v>
      </c>
      <c r="Q64">
        <f t="shared" si="51"/>
        <v>5</v>
      </c>
      <c r="R64">
        <f t="shared" si="51"/>
        <v>0</v>
      </c>
    </row>
    <row r="65" spans="9:18" ht="15.75" customHeight="1">
      <c r="I65" t="s">
        <v>55</v>
      </c>
      <c r="J65" s="38">
        <f t="shared" si="47"/>
        <v>47</v>
      </c>
      <c r="K65">
        <f t="shared" si="44"/>
        <v>0</v>
      </c>
      <c r="L65">
        <f t="shared" si="45"/>
        <v>0</v>
      </c>
      <c r="M65">
        <f t="shared" si="46"/>
        <v>0</v>
      </c>
      <c r="N65">
        <f t="shared" si="48"/>
        <v>19</v>
      </c>
      <c r="O65">
        <f t="shared" si="48"/>
        <v>72</v>
      </c>
      <c r="P65">
        <f t="shared" si="49"/>
        <v>2</v>
      </c>
      <c r="Q65">
        <f t="shared" si="51"/>
        <v>4</v>
      </c>
      <c r="R65">
        <f t="shared" si="51"/>
        <v>0</v>
      </c>
    </row>
    <row r="66" spans="9:18" ht="15.75" customHeight="1">
      <c r="I66" t="s">
        <v>70</v>
      </c>
      <c r="J66" s="38">
        <f t="shared" si="47"/>
        <v>0</v>
      </c>
      <c r="K66">
        <f t="shared" si="44"/>
        <v>0</v>
      </c>
      <c r="L66">
        <f t="shared" si="45"/>
        <v>0</v>
      </c>
      <c r="M66">
        <f t="shared" si="46"/>
        <v>0</v>
      </c>
      <c r="N66">
        <f t="shared" si="48"/>
        <v>20</v>
      </c>
      <c r="O66">
        <f t="shared" si="48"/>
        <v>109</v>
      </c>
      <c r="P66">
        <f t="shared" si="49"/>
        <v>0</v>
      </c>
      <c r="Q66">
        <f t="shared" si="51"/>
        <v>0</v>
      </c>
      <c r="R66">
        <f t="shared" si="51"/>
        <v>0</v>
      </c>
    </row>
    <row r="67" spans="9:18" ht="15.75" customHeight="1">
      <c r="I67" t="s">
        <v>71</v>
      </c>
      <c r="J67" s="38">
        <f t="shared" si="47"/>
        <v>0</v>
      </c>
      <c r="K67">
        <f t="shared" ref="K67:K73" si="52">+M17</f>
        <v>0</v>
      </c>
      <c r="L67">
        <f t="shared" ref="L67:L73" si="53">+P17</f>
        <v>0</v>
      </c>
      <c r="M67">
        <f t="shared" ref="M67:M73" si="54">+V17</f>
        <v>0</v>
      </c>
      <c r="N67">
        <f t="shared" si="48"/>
        <v>20</v>
      </c>
      <c r="O67">
        <f t="shared" si="48"/>
        <v>135</v>
      </c>
      <c r="P67">
        <f t="shared" si="49"/>
        <v>0</v>
      </c>
      <c r="Q67">
        <f t="shared" si="51"/>
        <v>0</v>
      </c>
      <c r="R67">
        <f t="shared" si="51"/>
        <v>0</v>
      </c>
    </row>
    <row r="68" spans="9:18" ht="15.75" customHeight="1">
      <c r="I68" t="s">
        <v>72</v>
      </c>
      <c r="J68" s="38">
        <f t="shared" ref="J68:J74" si="55">+J17</f>
        <v>32</v>
      </c>
      <c r="K68">
        <f t="shared" si="52"/>
        <v>0</v>
      </c>
      <c r="L68">
        <f t="shared" si="53"/>
        <v>0</v>
      </c>
      <c r="M68">
        <f t="shared" si="54"/>
        <v>0</v>
      </c>
      <c r="N68">
        <f t="shared" ref="N68:O74" si="56">+N17</f>
        <v>24</v>
      </c>
      <c r="O68">
        <f t="shared" si="56"/>
        <v>127</v>
      </c>
      <c r="P68">
        <f t="shared" ref="P68:P74" si="57">+W17</f>
        <v>3</v>
      </c>
      <c r="Q68">
        <f t="shared" ref="Q68:R68" si="58">+X17</f>
        <v>2</v>
      </c>
      <c r="R68">
        <f t="shared" si="58"/>
        <v>0</v>
      </c>
    </row>
    <row r="69" spans="9:18" ht="15.75" customHeight="1">
      <c r="I69" t="s">
        <v>73</v>
      </c>
      <c r="J69" s="38">
        <f t="shared" si="55"/>
        <v>38</v>
      </c>
      <c r="K69">
        <f t="shared" si="52"/>
        <v>0</v>
      </c>
      <c r="L69">
        <f t="shared" si="53"/>
        <v>0</v>
      </c>
      <c r="M69">
        <f t="shared" si="54"/>
        <v>0</v>
      </c>
      <c r="N69">
        <f t="shared" si="56"/>
        <v>20</v>
      </c>
      <c r="O69">
        <f t="shared" si="56"/>
        <v>87</v>
      </c>
      <c r="P69">
        <f t="shared" si="57"/>
        <v>3</v>
      </c>
      <c r="Q69">
        <f t="shared" ref="Q69:R74" si="59">+X18</f>
        <v>3</v>
      </c>
      <c r="R69">
        <f t="shared" si="59"/>
        <v>0</v>
      </c>
    </row>
    <row r="70" spans="9:18" ht="15.75" customHeight="1">
      <c r="I70" t="s">
        <v>74</v>
      </c>
      <c r="J70" s="38">
        <f t="shared" si="55"/>
        <v>42</v>
      </c>
      <c r="K70">
        <f t="shared" si="52"/>
        <v>0</v>
      </c>
      <c r="L70">
        <f t="shared" si="53"/>
        <v>0</v>
      </c>
      <c r="M70">
        <f t="shared" si="54"/>
        <v>0</v>
      </c>
      <c r="N70">
        <f t="shared" si="56"/>
        <v>18</v>
      </c>
      <c r="O70">
        <f t="shared" si="56"/>
        <v>63</v>
      </c>
      <c r="P70">
        <f t="shared" si="57"/>
        <v>1</v>
      </c>
      <c r="Q70">
        <f t="shared" si="59"/>
        <v>5</v>
      </c>
      <c r="R70">
        <f t="shared" si="59"/>
        <v>0</v>
      </c>
    </row>
    <row r="71" spans="9:18" ht="15.75" customHeight="1">
      <c r="I71" t="s">
        <v>75</v>
      </c>
      <c r="J71" s="38">
        <f t="shared" si="55"/>
        <v>31</v>
      </c>
      <c r="K71">
        <f t="shared" si="52"/>
        <v>0</v>
      </c>
      <c r="L71">
        <f t="shared" si="53"/>
        <v>0</v>
      </c>
      <c r="M71">
        <f t="shared" si="54"/>
        <v>0</v>
      </c>
      <c r="N71">
        <f t="shared" si="56"/>
        <v>19</v>
      </c>
      <c r="O71">
        <f t="shared" si="56"/>
        <v>73</v>
      </c>
      <c r="P71">
        <f t="shared" si="57"/>
        <v>2</v>
      </c>
      <c r="Q71">
        <f t="shared" si="59"/>
        <v>6</v>
      </c>
      <c r="R71">
        <f t="shared" si="59"/>
        <v>0</v>
      </c>
    </row>
    <row r="72" spans="9:18" ht="15.75" customHeight="1">
      <c r="I72" t="s">
        <v>76</v>
      </c>
      <c r="J72" s="38">
        <f t="shared" si="55"/>
        <v>28</v>
      </c>
      <c r="K72">
        <f t="shared" si="52"/>
        <v>0</v>
      </c>
      <c r="L72">
        <f t="shared" si="53"/>
        <v>0</v>
      </c>
      <c r="M72">
        <f t="shared" si="54"/>
        <v>0</v>
      </c>
      <c r="N72">
        <f t="shared" si="56"/>
        <v>16</v>
      </c>
      <c r="O72">
        <f t="shared" si="56"/>
        <v>105</v>
      </c>
      <c r="P72">
        <f t="shared" si="57"/>
        <v>2</v>
      </c>
      <c r="Q72">
        <f t="shared" si="59"/>
        <v>3</v>
      </c>
      <c r="R72">
        <f t="shared" si="59"/>
        <v>0</v>
      </c>
    </row>
    <row r="73" spans="9:18" ht="15.75" customHeight="1">
      <c r="I73" t="s">
        <v>77</v>
      </c>
      <c r="J73" s="38">
        <f t="shared" si="55"/>
        <v>0</v>
      </c>
      <c r="K73">
        <f t="shared" si="52"/>
        <v>0</v>
      </c>
      <c r="L73">
        <f t="shared" si="53"/>
        <v>0</v>
      </c>
      <c r="M73">
        <f t="shared" si="54"/>
        <v>0</v>
      </c>
      <c r="N73">
        <f t="shared" si="56"/>
        <v>22</v>
      </c>
      <c r="O73">
        <f t="shared" si="56"/>
        <v>79</v>
      </c>
      <c r="P73">
        <f t="shared" si="57"/>
        <v>0</v>
      </c>
      <c r="Q73">
        <f t="shared" si="59"/>
        <v>0</v>
      </c>
      <c r="R73">
        <f t="shared" si="59"/>
        <v>0</v>
      </c>
    </row>
    <row r="74" spans="9:18" ht="15.75" customHeight="1">
      <c r="I74" t="s">
        <v>78</v>
      </c>
      <c r="J74" s="38">
        <f t="shared" si="55"/>
        <v>0</v>
      </c>
      <c r="K74">
        <f t="shared" ref="K74:K80" si="60">+M25</f>
        <v>0</v>
      </c>
      <c r="L74">
        <f t="shared" ref="L74:L80" si="61">+P25</f>
        <v>0</v>
      </c>
      <c r="M74">
        <f t="shared" ref="M74:M80" si="62">+V25</f>
        <v>0</v>
      </c>
      <c r="N74">
        <f t="shared" si="56"/>
        <v>21</v>
      </c>
      <c r="O74">
        <f t="shared" si="56"/>
        <v>169</v>
      </c>
      <c r="P74">
        <f t="shared" si="57"/>
        <v>0</v>
      </c>
      <c r="Q74">
        <f t="shared" si="59"/>
        <v>0</v>
      </c>
      <c r="R74">
        <f t="shared" si="59"/>
        <v>0</v>
      </c>
    </row>
    <row r="75" spans="9:18" ht="15.75" customHeight="1">
      <c r="I75" t="s">
        <v>79</v>
      </c>
      <c r="J75" s="38">
        <f t="shared" ref="J75:J81" si="63">+J25</f>
        <v>0</v>
      </c>
      <c r="K75">
        <f t="shared" si="60"/>
        <v>0</v>
      </c>
      <c r="L75">
        <f t="shared" si="61"/>
        <v>0</v>
      </c>
      <c r="M75">
        <f t="shared" si="62"/>
        <v>0</v>
      </c>
      <c r="N75">
        <f t="shared" ref="N75:O81" si="64">+N25</f>
        <v>21</v>
      </c>
      <c r="O75">
        <f t="shared" si="64"/>
        <v>131</v>
      </c>
      <c r="P75">
        <f t="shared" ref="P75:P81" si="65">+W25</f>
        <v>0</v>
      </c>
      <c r="Q75">
        <f t="shared" ref="Q75:R75" si="66">+X25</f>
        <v>0</v>
      </c>
      <c r="R75">
        <f t="shared" si="66"/>
        <v>0</v>
      </c>
    </row>
    <row r="76" spans="9:18" ht="15.75" customHeight="1">
      <c r="I76" t="s">
        <v>80</v>
      </c>
      <c r="J76" s="38">
        <f t="shared" si="63"/>
        <v>29</v>
      </c>
      <c r="K76">
        <f t="shared" si="60"/>
        <v>0</v>
      </c>
      <c r="L76">
        <f t="shared" si="61"/>
        <v>0</v>
      </c>
      <c r="M76">
        <f t="shared" si="62"/>
        <v>0</v>
      </c>
      <c r="N76">
        <f t="shared" si="64"/>
        <v>27</v>
      </c>
      <c r="O76">
        <f t="shared" si="64"/>
        <v>92</v>
      </c>
      <c r="P76">
        <f t="shared" si="65"/>
        <v>2</v>
      </c>
      <c r="Q76">
        <f t="shared" ref="Q76:R81" si="67">+X26</f>
        <v>2</v>
      </c>
      <c r="R76">
        <f t="shared" si="67"/>
        <v>0</v>
      </c>
    </row>
    <row r="77" spans="9:18" ht="15.75" customHeight="1">
      <c r="I77" t="s">
        <v>81</v>
      </c>
      <c r="J77" s="38">
        <f t="shared" si="63"/>
        <v>29</v>
      </c>
      <c r="K77">
        <f t="shared" si="60"/>
        <v>0</v>
      </c>
      <c r="L77">
        <f t="shared" si="61"/>
        <v>0</v>
      </c>
      <c r="M77">
        <f t="shared" si="62"/>
        <v>0</v>
      </c>
      <c r="N77">
        <f t="shared" si="64"/>
        <v>24</v>
      </c>
      <c r="O77">
        <f t="shared" si="64"/>
        <v>81</v>
      </c>
      <c r="P77">
        <f t="shared" si="65"/>
        <v>1</v>
      </c>
      <c r="Q77">
        <f t="shared" si="67"/>
        <v>5</v>
      </c>
      <c r="R77">
        <f t="shared" si="67"/>
        <v>0</v>
      </c>
    </row>
    <row r="78" spans="9:18" ht="15.75" customHeight="1">
      <c r="I78" t="s">
        <v>82</v>
      </c>
      <c r="J78" s="38">
        <f t="shared" si="63"/>
        <v>27</v>
      </c>
      <c r="K78">
        <f t="shared" si="60"/>
        <v>0</v>
      </c>
      <c r="L78">
        <f t="shared" si="61"/>
        <v>0</v>
      </c>
      <c r="M78">
        <f t="shared" si="62"/>
        <v>0</v>
      </c>
      <c r="N78">
        <f t="shared" si="64"/>
        <v>22</v>
      </c>
      <c r="O78">
        <f t="shared" si="64"/>
        <v>87</v>
      </c>
      <c r="P78">
        <f t="shared" si="65"/>
        <v>1</v>
      </c>
      <c r="Q78">
        <f t="shared" si="67"/>
        <v>1</v>
      </c>
      <c r="R78">
        <f t="shared" si="67"/>
        <v>0</v>
      </c>
    </row>
    <row r="79" spans="9:18" ht="15.75" customHeight="1">
      <c r="I79" t="s">
        <v>83</v>
      </c>
      <c r="J79" s="38">
        <f t="shared" si="63"/>
        <v>34</v>
      </c>
      <c r="K79">
        <f t="shared" si="60"/>
        <v>0</v>
      </c>
      <c r="L79">
        <f t="shared" si="61"/>
        <v>0</v>
      </c>
      <c r="M79">
        <f t="shared" si="62"/>
        <v>0</v>
      </c>
      <c r="N79">
        <f t="shared" si="64"/>
        <v>19</v>
      </c>
      <c r="O79">
        <f t="shared" si="64"/>
        <v>89</v>
      </c>
      <c r="P79">
        <f t="shared" si="65"/>
        <v>1</v>
      </c>
      <c r="Q79">
        <f t="shared" si="67"/>
        <v>0</v>
      </c>
      <c r="R79">
        <f t="shared" si="67"/>
        <v>0</v>
      </c>
    </row>
    <row r="80" spans="9:18" ht="15.75" customHeight="1">
      <c r="I80" s="46" t="s">
        <v>84</v>
      </c>
      <c r="J80" s="38">
        <f t="shared" si="63"/>
        <v>0</v>
      </c>
      <c r="K80">
        <f t="shared" si="60"/>
        <v>0</v>
      </c>
      <c r="L80">
        <f t="shared" si="61"/>
        <v>0</v>
      </c>
      <c r="M80">
        <f t="shared" si="62"/>
        <v>0</v>
      </c>
      <c r="N80">
        <f t="shared" si="64"/>
        <v>18</v>
      </c>
      <c r="O80">
        <f t="shared" si="64"/>
        <v>127</v>
      </c>
      <c r="P80">
        <f t="shared" si="65"/>
        <v>0</v>
      </c>
      <c r="Q80">
        <f t="shared" si="67"/>
        <v>0</v>
      </c>
      <c r="R80">
        <f t="shared" si="67"/>
        <v>0</v>
      </c>
    </row>
    <row r="81" spans="9:18" ht="15.75" customHeight="1">
      <c r="I81" t="s">
        <v>85</v>
      </c>
      <c r="J81" s="38">
        <f t="shared" si="63"/>
        <v>0</v>
      </c>
      <c r="K81">
        <v>0</v>
      </c>
      <c r="L81">
        <v>0</v>
      </c>
      <c r="M81">
        <v>0</v>
      </c>
      <c r="N81">
        <f t="shared" si="64"/>
        <v>17</v>
      </c>
      <c r="O81">
        <f t="shared" si="64"/>
        <v>153</v>
      </c>
      <c r="P81">
        <f t="shared" si="65"/>
        <v>0</v>
      </c>
      <c r="Q81">
        <f t="shared" si="67"/>
        <v>0</v>
      </c>
      <c r="R81">
        <f t="shared" si="67"/>
        <v>0</v>
      </c>
    </row>
    <row r="82" spans="9:18" ht="15.75" customHeight="1">
      <c r="I82" t="s">
        <v>86</v>
      </c>
      <c r="J82" s="38">
        <f>+J33</f>
        <v>43</v>
      </c>
      <c r="K82">
        <v>0</v>
      </c>
      <c r="L82">
        <v>0</v>
      </c>
      <c r="M82">
        <v>0</v>
      </c>
      <c r="N82">
        <f>+N33</f>
        <v>21</v>
      </c>
      <c r="O82">
        <f>+O33</f>
        <v>146</v>
      </c>
      <c r="P82">
        <f>+W33</f>
        <v>2</v>
      </c>
      <c r="Q82">
        <f t="shared" ref="Q82:R82" si="68">+X33</f>
        <v>0</v>
      </c>
      <c r="R82">
        <f t="shared" si="68"/>
        <v>0</v>
      </c>
    </row>
    <row r="83" spans="9:18" ht="15.75" customHeight="1">
      <c r="I83" t="s">
        <v>87</v>
      </c>
      <c r="J83" s="38">
        <f>+J34</f>
        <v>31</v>
      </c>
      <c r="K83">
        <v>0</v>
      </c>
      <c r="L83">
        <v>0</v>
      </c>
      <c r="M83">
        <v>0</v>
      </c>
      <c r="N83">
        <f>+N34</f>
        <v>16</v>
      </c>
      <c r="O83">
        <f>+O34</f>
        <v>82</v>
      </c>
      <c r="P83">
        <f>+W34</f>
        <v>0</v>
      </c>
      <c r="Q83">
        <f t="shared" ref="Q83:Q86" si="69">+X34</f>
        <v>2</v>
      </c>
      <c r="R83">
        <f t="shared" ref="R83:R86" si="70">+Y34</f>
        <v>0</v>
      </c>
    </row>
    <row r="84" spans="9:18" ht="15.75" customHeight="1">
      <c r="I84" t="s">
        <v>91</v>
      </c>
      <c r="J84" s="38">
        <f t="shared" ref="J84:J86" si="71">+J35</f>
        <v>38</v>
      </c>
      <c r="K84">
        <v>0</v>
      </c>
      <c r="L84">
        <v>0</v>
      </c>
      <c r="M84">
        <v>0</v>
      </c>
      <c r="N84">
        <f t="shared" ref="N84:O86" si="72">+N35</f>
        <v>22</v>
      </c>
      <c r="O84">
        <f t="shared" si="72"/>
        <v>88</v>
      </c>
      <c r="P84">
        <f t="shared" ref="P84:P86" si="73">+W35</f>
        <v>2</v>
      </c>
      <c r="Q84">
        <f t="shared" si="69"/>
        <v>0</v>
      </c>
      <c r="R84">
        <f t="shared" si="70"/>
        <v>0</v>
      </c>
    </row>
    <row r="85" spans="9:18" ht="15.75" customHeight="1">
      <c r="I85" t="s">
        <v>92</v>
      </c>
      <c r="J85" s="38">
        <f t="shared" si="71"/>
        <v>50</v>
      </c>
      <c r="K85">
        <v>0</v>
      </c>
      <c r="L85">
        <v>0</v>
      </c>
      <c r="M85">
        <v>0</v>
      </c>
      <c r="N85">
        <f t="shared" si="72"/>
        <v>19</v>
      </c>
      <c r="O85">
        <f t="shared" si="72"/>
        <v>98</v>
      </c>
      <c r="P85">
        <f t="shared" si="73"/>
        <v>0</v>
      </c>
      <c r="Q85">
        <f t="shared" si="69"/>
        <v>0</v>
      </c>
      <c r="R85">
        <f t="shared" si="70"/>
        <v>0</v>
      </c>
    </row>
    <row r="86" spans="9:18" ht="15.75" customHeight="1">
      <c r="I86" t="s">
        <v>93</v>
      </c>
      <c r="J86" s="38">
        <f t="shared" si="71"/>
        <v>39</v>
      </c>
      <c r="K86">
        <v>0</v>
      </c>
      <c r="L86">
        <v>0</v>
      </c>
      <c r="M86">
        <v>0</v>
      </c>
      <c r="N86">
        <f t="shared" si="72"/>
        <v>26</v>
      </c>
      <c r="O86">
        <f t="shared" si="72"/>
        <v>95</v>
      </c>
      <c r="P86">
        <f t="shared" si="73"/>
        <v>0</v>
      </c>
      <c r="Q86">
        <f t="shared" si="69"/>
        <v>0</v>
      </c>
      <c r="R86">
        <f t="shared" si="70"/>
        <v>0</v>
      </c>
    </row>
    <row r="87" spans="9:18" ht="15.75" customHeight="1">
      <c r="J87" s="38">
        <f>SUM(J56:J86)</f>
        <v>799</v>
      </c>
      <c r="K87" s="38">
        <f t="shared" ref="K87:R87" si="74">SUM(K56:K86)</f>
        <v>0</v>
      </c>
      <c r="L87" s="38">
        <f t="shared" si="74"/>
        <v>0</v>
      </c>
      <c r="M87" s="38">
        <f t="shared" si="74"/>
        <v>0</v>
      </c>
      <c r="N87" s="38">
        <f t="shared" si="74"/>
        <v>637</v>
      </c>
      <c r="O87" s="38">
        <f t="shared" si="74"/>
        <v>3200</v>
      </c>
      <c r="P87" s="38">
        <f t="shared" si="74"/>
        <v>43</v>
      </c>
      <c r="Q87" s="38">
        <f t="shared" si="74"/>
        <v>57</v>
      </c>
      <c r="R87" s="38">
        <f t="shared" si="74"/>
        <v>3</v>
      </c>
    </row>
    <row r="88" spans="9:18" ht="15.75" customHeight="1"/>
    <row r="89" spans="9:18" ht="15.75" customHeight="1"/>
    <row r="90" spans="9:18" ht="15.75" customHeight="1"/>
    <row r="91" spans="9:18" ht="15.75" customHeight="1"/>
    <row r="92" spans="9:18" ht="15.75" customHeight="1"/>
    <row r="93" spans="9:18" ht="15.75" customHeight="1"/>
    <row r="94" spans="9:18" ht="15.75" customHeight="1"/>
    <row r="95" spans="9:18" ht="15.75" customHeight="1"/>
    <row r="96" spans="9:1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I55:R87" xr:uid="{45EBAD05-685C-44A4-9391-6ECB3A7A875D}"/>
  <mergeCells count="10">
    <mergeCell ref="T1:U1"/>
    <mergeCell ref="Z1:Z2"/>
    <mergeCell ref="A39:B39"/>
    <mergeCell ref="C1:D1"/>
    <mergeCell ref="K1:O1"/>
    <mergeCell ref="A3:A7"/>
    <mergeCell ref="A9:A15"/>
    <mergeCell ref="A17:A23"/>
    <mergeCell ref="A25:A31"/>
    <mergeCell ref="A33:A37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198D-4AC2-49DE-B262-8D1A08B5F2E4}">
  <dimension ref="A1:AG39"/>
  <sheetViews>
    <sheetView zoomScale="70" zoomScaleNormal="70" workbookViewId="0">
      <selection activeCell="R40" sqref="R40"/>
    </sheetView>
  </sheetViews>
  <sheetFormatPr baseColWidth="10" defaultRowHeight="15"/>
  <cols>
    <col min="1" max="1" width="36.28515625" style="52" customWidth="1"/>
    <col min="2" max="3" width="6" style="52" customWidth="1"/>
    <col min="4" max="4" width="4.7109375" style="52" bestFit="1" customWidth="1"/>
    <col min="5" max="5" width="6" style="52" bestFit="1" customWidth="1"/>
    <col min="6" max="7" width="6.140625" style="52" bestFit="1" customWidth="1"/>
    <col min="8" max="9" width="6" style="52" customWidth="1"/>
    <col min="10" max="10" width="4.7109375" style="52" customWidth="1"/>
    <col min="11" max="11" width="4.7109375" style="52" bestFit="1" customWidth="1"/>
    <col min="12" max="12" width="6" style="52" bestFit="1" customWidth="1"/>
    <col min="13" max="13" width="4.7109375" style="52" customWidth="1"/>
    <col min="14" max="14" width="6.140625" style="52" bestFit="1" customWidth="1"/>
    <col min="15" max="15" width="4.7109375" style="52" bestFit="1" customWidth="1"/>
    <col min="16" max="16" width="5.28515625" style="52" customWidth="1"/>
    <col min="17" max="17" width="6" style="52" customWidth="1"/>
    <col min="18" max="18" width="6" style="52" bestFit="1" customWidth="1"/>
    <col min="19" max="19" width="6.140625" style="52" bestFit="1" customWidth="1"/>
    <col min="20" max="20" width="5.28515625" style="52" customWidth="1"/>
    <col min="21" max="22" width="6.140625" style="52" bestFit="1" customWidth="1"/>
    <col min="23" max="24" width="6" style="52" customWidth="1"/>
    <col min="25" max="25" width="4.5703125" style="52" customWidth="1"/>
    <col min="26" max="26" width="6" style="52" bestFit="1" customWidth="1"/>
    <col min="27" max="27" width="5.28515625" style="52" customWidth="1"/>
    <col min="28" max="28" width="5.7109375" style="52" customWidth="1"/>
    <col min="29" max="29" width="7.42578125" style="52" bestFit="1" customWidth="1"/>
    <col min="30" max="30" width="9" style="52" bestFit="1" customWidth="1"/>
    <col min="31" max="32" width="6.5703125" style="52" customWidth="1"/>
    <col min="33" max="33" width="7.42578125" style="52" customWidth="1"/>
    <col min="34" max="16384" width="11.42578125" style="52"/>
  </cols>
  <sheetData>
    <row r="1" spans="1:33" ht="51.75" customHeight="1" thickBot="1"/>
    <row r="2" spans="1:33" s="54" customFormat="1" ht="27" customHeight="1" thickBot="1">
      <c r="A2" s="53"/>
      <c r="B2" s="74" t="str">
        <f>+Marzo!A3</f>
        <v>Semana 1
01 al 05</v>
      </c>
      <c r="C2" s="75"/>
      <c r="D2" s="75"/>
      <c r="E2" s="75"/>
      <c r="F2" s="75"/>
      <c r="G2" s="76"/>
      <c r="H2" s="74" t="str">
        <f>+Marzo!A9</f>
        <v>Semana 2
06 al 12</v>
      </c>
      <c r="I2" s="75"/>
      <c r="J2" s="75"/>
      <c r="K2" s="75"/>
      <c r="L2" s="75"/>
      <c r="M2" s="75"/>
      <c r="N2" s="76"/>
      <c r="O2" s="74" t="str">
        <f>+Marzo!A17</f>
        <v>Semana 3
13 al 19</v>
      </c>
      <c r="P2" s="75"/>
      <c r="Q2" s="75"/>
      <c r="R2" s="75"/>
      <c r="S2" s="75"/>
      <c r="T2" s="75"/>
      <c r="U2" s="76"/>
      <c r="V2" s="74" t="str">
        <f>+Marzo!A25</f>
        <v>Semana 4
20 al 26</v>
      </c>
      <c r="W2" s="75"/>
      <c r="X2" s="75"/>
      <c r="Y2" s="75"/>
      <c r="Z2" s="75"/>
      <c r="AA2" s="75"/>
      <c r="AB2" s="76"/>
      <c r="AC2" s="74" t="str">
        <f>+Marzo!A33</f>
        <v>Semana 5
27 al 31</v>
      </c>
      <c r="AD2" s="75"/>
      <c r="AE2" s="75"/>
      <c r="AF2" s="75"/>
      <c r="AG2" s="76"/>
    </row>
    <row r="3" spans="1:33">
      <c r="A3" s="55"/>
      <c r="B3" s="56" t="s">
        <v>53</v>
      </c>
      <c r="C3" s="56" t="s">
        <v>56</v>
      </c>
      <c r="D3" s="56" t="s">
        <v>42</v>
      </c>
      <c r="E3" s="56" t="s">
        <v>38</v>
      </c>
      <c r="F3" s="56" t="s">
        <v>39</v>
      </c>
      <c r="G3" s="56" t="s">
        <v>40</v>
      </c>
      <c r="H3" s="57" t="s">
        <v>41</v>
      </c>
      <c r="I3" s="57" t="s">
        <v>53</v>
      </c>
      <c r="J3" s="57" t="s">
        <v>56</v>
      </c>
      <c r="K3" s="57" t="s">
        <v>42</v>
      </c>
      <c r="L3" s="57" t="s">
        <v>38</v>
      </c>
      <c r="M3" s="57" t="s">
        <v>39</v>
      </c>
      <c r="N3" s="57" t="s">
        <v>40</v>
      </c>
      <c r="O3" s="57" t="s">
        <v>41</v>
      </c>
      <c r="P3" s="57" t="s">
        <v>53</v>
      </c>
      <c r="Q3" s="57" t="s">
        <v>56</v>
      </c>
      <c r="R3" s="57" t="s">
        <v>42</v>
      </c>
      <c r="S3" s="57" t="s">
        <v>38</v>
      </c>
      <c r="T3" s="57" t="s">
        <v>39</v>
      </c>
      <c r="U3" s="57" t="s">
        <v>40</v>
      </c>
      <c r="V3" s="57" t="s">
        <v>41</v>
      </c>
      <c r="W3" s="57" t="s">
        <v>53</v>
      </c>
      <c r="X3" s="57" t="s">
        <v>56</v>
      </c>
      <c r="Y3" s="57" t="s">
        <v>42</v>
      </c>
      <c r="Z3" s="57" t="s">
        <v>38</v>
      </c>
      <c r="AA3" s="57" t="s">
        <v>39</v>
      </c>
      <c r="AB3" s="57" t="s">
        <v>40</v>
      </c>
      <c r="AC3" s="56" t="s">
        <v>41</v>
      </c>
      <c r="AD3" s="56" t="s">
        <v>53</v>
      </c>
      <c r="AE3" s="57" t="s">
        <v>56</v>
      </c>
      <c r="AF3" s="57" t="s">
        <v>42</v>
      </c>
      <c r="AG3" s="57" t="s">
        <v>38</v>
      </c>
    </row>
    <row r="4" spans="1:33" ht="28.5">
      <c r="A4" s="55" t="s">
        <v>4</v>
      </c>
      <c r="B4" s="58">
        <f t="array" ref="B4:B10">+TRANSPOSE(Marzo!$C$3:$I$3)</f>
        <v>3</v>
      </c>
      <c r="C4" s="58">
        <f t="array" ref="C4:C10">+TRANSPOSE(Marzo!$C$4:$I$4)</f>
        <v>2</v>
      </c>
      <c r="D4" s="58">
        <f t="array" ref="D4:D10">+TRANSPOSE(Marzo!$C$5:$I$5)</f>
        <v>1</v>
      </c>
      <c r="E4" s="58">
        <f t="array" ref="E4:E10">+TRANSPOSE(Marzo!C6:I6)</f>
        <v>0</v>
      </c>
      <c r="F4" s="58">
        <f t="array" ref="F4:F10">+TRANSPOSE(Marzo!C7:I7)</f>
        <v>0</v>
      </c>
      <c r="G4" s="58">
        <f t="array" ref="G4:G10">+TRANSPOSE(Marzo!C9:I9)</f>
        <v>5</v>
      </c>
      <c r="H4" s="58">
        <f t="array" ref="H4:H10">+TRANSPOSE(Marzo!C10:I10)</f>
        <v>1</v>
      </c>
      <c r="I4" s="58">
        <f t="array" ref="I4:I10">+TRANSPOSE(Marzo!C11:I11)</f>
        <v>3</v>
      </c>
      <c r="J4" s="58">
        <f t="array" ref="J4:J10">+TRANSPOSE(Marzo!$C$12:$I$12)</f>
        <v>2</v>
      </c>
      <c r="K4" s="58">
        <f t="array" ref="K4:K10">+TRANSPOSE(Marzo!$C$13:$I$13)</f>
        <v>3</v>
      </c>
      <c r="L4" s="58">
        <f t="array" ref="L4:L10">+TRANSPOSE(Marzo!$C$14:$I$14)</f>
        <v>0</v>
      </c>
      <c r="M4" s="58">
        <f t="array" ref="M4:M10">+TRANSPOSE(Marzo!$C$15:$I$15)</f>
        <v>0</v>
      </c>
      <c r="N4" s="58">
        <f t="array" ref="N4:N10">+TRANSPOSE(Marzo!$C$17:$I$17)</f>
        <v>2</v>
      </c>
      <c r="O4" s="58">
        <f t="array" ref="O4:O10">+TRANSPOSE(Marzo!$C$18:$I$18)</f>
        <v>5</v>
      </c>
      <c r="P4" s="58">
        <f t="array" ref="P4:P10">+TRANSPOSE(Marzo!$C$19:$I$19)</f>
        <v>4</v>
      </c>
      <c r="Q4" s="58">
        <f t="array" ref="Q4:Q10">+TRANSPOSE(Marzo!C20:I20)</f>
        <v>5</v>
      </c>
      <c r="R4" s="58">
        <f t="array" ref="R4:R10">+TRANSPOSE(Marzo!C21:I21)</f>
        <v>3</v>
      </c>
      <c r="S4" s="58">
        <f t="array" ref="S4:S10">+TRANSPOSE(Marzo!C22:I22)</f>
        <v>0</v>
      </c>
      <c r="T4" s="58">
        <f t="array" ref="T4:T10">+TRANSPOSE(Marzo!C23:I23)</f>
        <v>0</v>
      </c>
      <c r="U4" s="58">
        <f t="array" ref="U4:U10">+TRANSPOSE(Marzo!C25:I25)</f>
        <v>0</v>
      </c>
      <c r="V4" s="58">
        <f t="array" ref="V4:V10">+TRANSPOSE(Marzo!C26:I26)</f>
        <v>4</v>
      </c>
      <c r="W4" s="58">
        <f t="array" ref="W4:W10">+TRANSPOSE(Marzo!C27:I27)</f>
        <v>5</v>
      </c>
      <c r="X4" s="58">
        <f t="array" ref="X4:X10">+TRANSPOSE(Marzo!C28:I28)</f>
        <v>3</v>
      </c>
      <c r="Y4" s="58">
        <f t="array" ref="Y4:Y10">+TRANSPOSE(Marzo!C29:I29)</f>
        <v>3</v>
      </c>
      <c r="Z4" s="58">
        <f t="array" ref="Z4:Z10">+TRANSPOSE(Marzo!C30:I30)</f>
        <v>0</v>
      </c>
      <c r="AA4" s="58">
        <f t="array" ref="AA4:AA10">+TRANSPOSE(Marzo!C31:I31)</f>
        <v>0</v>
      </c>
      <c r="AB4" s="58">
        <f t="array" ref="AB4:AB10">+TRANSPOSE(Marzo!C31:I31)</f>
        <v>0</v>
      </c>
      <c r="AC4" s="58">
        <f t="array" ref="AC4:AC10">+TRANSPOSE(Marzo!C33:I33)</f>
        <v>8</v>
      </c>
      <c r="AD4" s="58">
        <f t="array" ref="AD4:AD10">+TRANSPOSE(Marzo!C34:I34)</f>
        <v>6</v>
      </c>
      <c r="AE4" s="58">
        <f t="array" ref="AE4:AE10">+TRANSPOSE(Marzo!C35:I35)</f>
        <v>6</v>
      </c>
      <c r="AF4" s="58">
        <f t="array" ref="AF4:AF10">+TRANSPOSE(Marzo!C36:I36)</f>
        <v>3</v>
      </c>
      <c r="AG4" s="58">
        <f t="array" ref="AG4:AG10">+TRANSPOSE(Marzo!C37:I37)</f>
        <v>8</v>
      </c>
    </row>
    <row r="5" spans="1:33" ht="28.5">
      <c r="A5" s="55" t="s">
        <v>5</v>
      </c>
      <c r="B5" s="58">
        <v>2</v>
      </c>
      <c r="C5" s="58">
        <v>1</v>
      </c>
      <c r="D5" s="58">
        <v>1</v>
      </c>
      <c r="E5" s="58">
        <v>0</v>
      </c>
      <c r="F5" s="58">
        <v>0</v>
      </c>
      <c r="G5" s="58">
        <v>0</v>
      </c>
      <c r="H5" s="58">
        <v>0</v>
      </c>
      <c r="I5" s="58">
        <v>1</v>
      </c>
      <c r="J5" s="58">
        <v>1</v>
      </c>
      <c r="K5" s="58">
        <v>0</v>
      </c>
      <c r="L5" s="58">
        <v>0</v>
      </c>
      <c r="M5" s="58">
        <v>0</v>
      </c>
      <c r="N5" s="58">
        <v>0</v>
      </c>
      <c r="O5" s="58">
        <v>1</v>
      </c>
      <c r="P5" s="58">
        <v>1</v>
      </c>
      <c r="Q5" s="58">
        <v>1</v>
      </c>
      <c r="R5" s="58">
        <v>0</v>
      </c>
      <c r="S5" s="58">
        <v>0</v>
      </c>
      <c r="T5" s="58">
        <v>0</v>
      </c>
      <c r="U5" s="58">
        <v>0</v>
      </c>
      <c r="V5" s="58">
        <v>1</v>
      </c>
      <c r="W5" s="58">
        <v>0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58">
        <v>1</v>
      </c>
      <c r="AD5" s="58">
        <v>0</v>
      </c>
      <c r="AE5" s="58">
        <v>0</v>
      </c>
      <c r="AF5" s="58">
        <v>0</v>
      </c>
      <c r="AG5" s="58">
        <v>0</v>
      </c>
    </row>
    <row r="6" spans="1:33" ht="28.5">
      <c r="A6" s="55" t="s">
        <v>6</v>
      </c>
      <c r="B6" s="58">
        <v>7</v>
      </c>
      <c r="C6" s="58">
        <v>12</v>
      </c>
      <c r="D6" s="58">
        <v>11</v>
      </c>
      <c r="E6" s="58">
        <v>0</v>
      </c>
      <c r="F6" s="58">
        <v>0</v>
      </c>
      <c r="G6" s="58">
        <v>5</v>
      </c>
      <c r="H6" s="58">
        <v>6</v>
      </c>
      <c r="I6" s="58">
        <v>9</v>
      </c>
      <c r="J6" s="58">
        <v>8</v>
      </c>
      <c r="K6" s="58">
        <v>13</v>
      </c>
      <c r="L6" s="58">
        <v>0</v>
      </c>
      <c r="M6" s="58">
        <v>0</v>
      </c>
      <c r="N6" s="58">
        <v>8</v>
      </c>
      <c r="O6" s="58">
        <v>10</v>
      </c>
      <c r="P6" s="58">
        <v>12</v>
      </c>
      <c r="Q6" s="58">
        <v>5</v>
      </c>
      <c r="R6" s="58">
        <v>11</v>
      </c>
      <c r="S6" s="58">
        <v>0</v>
      </c>
      <c r="T6" s="58">
        <v>0</v>
      </c>
      <c r="U6" s="58">
        <v>0</v>
      </c>
      <c r="V6" s="58">
        <v>7</v>
      </c>
      <c r="W6" s="58">
        <v>7</v>
      </c>
      <c r="X6" s="58">
        <v>9</v>
      </c>
      <c r="Y6" s="58">
        <v>11</v>
      </c>
      <c r="Z6" s="58">
        <v>0</v>
      </c>
      <c r="AA6" s="58">
        <v>0</v>
      </c>
      <c r="AB6" s="58">
        <v>0</v>
      </c>
      <c r="AC6" s="58">
        <v>15</v>
      </c>
      <c r="AD6" s="58">
        <v>12</v>
      </c>
      <c r="AE6" s="58">
        <v>9</v>
      </c>
      <c r="AF6" s="58">
        <v>15</v>
      </c>
      <c r="AG6" s="58">
        <v>4</v>
      </c>
    </row>
    <row r="7" spans="1:33">
      <c r="A7" s="55" t="s">
        <v>26</v>
      </c>
      <c r="B7" s="58">
        <v>6</v>
      </c>
      <c r="C7" s="58">
        <v>18</v>
      </c>
      <c r="D7" s="58">
        <v>8</v>
      </c>
      <c r="E7" s="58">
        <v>0</v>
      </c>
      <c r="F7" s="58">
        <v>0</v>
      </c>
      <c r="G7" s="58">
        <v>6</v>
      </c>
      <c r="H7" s="58">
        <v>6</v>
      </c>
      <c r="I7" s="58">
        <v>6</v>
      </c>
      <c r="J7" s="58">
        <v>6</v>
      </c>
      <c r="K7" s="58">
        <v>12</v>
      </c>
      <c r="L7" s="58">
        <v>0</v>
      </c>
      <c r="M7" s="58">
        <v>0</v>
      </c>
      <c r="N7" s="58">
        <v>8</v>
      </c>
      <c r="O7" s="58">
        <v>8</v>
      </c>
      <c r="P7" s="58">
        <v>6</v>
      </c>
      <c r="Q7" s="58">
        <v>4</v>
      </c>
      <c r="R7" s="58">
        <v>0</v>
      </c>
      <c r="S7" s="58">
        <v>0</v>
      </c>
      <c r="T7" s="58">
        <v>0</v>
      </c>
      <c r="U7" s="58">
        <v>0</v>
      </c>
      <c r="V7" s="58">
        <v>2</v>
      </c>
      <c r="W7" s="58">
        <v>4</v>
      </c>
      <c r="X7" s="58">
        <v>2</v>
      </c>
      <c r="Y7" s="58">
        <v>4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  <c r="AE7" s="58">
        <v>6</v>
      </c>
      <c r="AF7" s="58">
        <v>4</v>
      </c>
      <c r="AG7" s="58">
        <v>4</v>
      </c>
    </row>
    <row r="8" spans="1:33" ht="30" customHeight="1">
      <c r="A8" s="55" t="s">
        <v>8</v>
      </c>
      <c r="B8" s="58">
        <v>5</v>
      </c>
      <c r="C8" s="58">
        <v>6</v>
      </c>
      <c r="D8" s="58">
        <v>0</v>
      </c>
      <c r="E8" s="58">
        <v>0</v>
      </c>
      <c r="F8" s="58">
        <v>0</v>
      </c>
      <c r="G8" s="58">
        <v>3</v>
      </c>
      <c r="H8" s="58">
        <v>6</v>
      </c>
      <c r="I8" s="58">
        <v>3</v>
      </c>
      <c r="J8" s="58">
        <v>3</v>
      </c>
      <c r="K8" s="58">
        <v>2</v>
      </c>
      <c r="L8" s="58">
        <v>0</v>
      </c>
      <c r="M8" s="58">
        <v>0</v>
      </c>
      <c r="N8" s="58">
        <v>2</v>
      </c>
      <c r="O8" s="58">
        <v>3</v>
      </c>
      <c r="P8" s="58">
        <v>8</v>
      </c>
      <c r="Q8" s="58">
        <v>7</v>
      </c>
      <c r="R8" s="58">
        <v>5</v>
      </c>
      <c r="S8" s="58">
        <v>0</v>
      </c>
      <c r="T8" s="58">
        <v>0</v>
      </c>
      <c r="U8" s="58">
        <v>0</v>
      </c>
      <c r="V8" s="58">
        <v>5</v>
      </c>
      <c r="W8" s="58">
        <v>4</v>
      </c>
      <c r="X8" s="58">
        <v>5</v>
      </c>
      <c r="Y8" s="58">
        <v>6</v>
      </c>
      <c r="Z8" s="58">
        <v>0</v>
      </c>
      <c r="AA8" s="58">
        <v>0</v>
      </c>
      <c r="AB8" s="58">
        <v>0</v>
      </c>
      <c r="AC8" s="58">
        <v>6</v>
      </c>
      <c r="AD8" s="58">
        <v>1</v>
      </c>
      <c r="AE8" s="58">
        <v>3</v>
      </c>
      <c r="AF8" s="58">
        <v>3</v>
      </c>
      <c r="AG8" s="58">
        <v>1</v>
      </c>
    </row>
    <row r="9" spans="1:33">
      <c r="A9" s="55" t="s">
        <v>9</v>
      </c>
      <c r="B9" s="58">
        <v>0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C9" s="58">
        <v>0</v>
      </c>
      <c r="AD9" s="58">
        <v>1</v>
      </c>
      <c r="AE9" s="58">
        <v>0</v>
      </c>
      <c r="AF9" s="58">
        <v>1</v>
      </c>
      <c r="AG9" s="58">
        <v>0</v>
      </c>
    </row>
    <row r="10" spans="1:33" ht="28.5" customHeight="1">
      <c r="A10" s="55" t="s">
        <v>11</v>
      </c>
      <c r="B10" s="58">
        <v>9</v>
      </c>
      <c r="C10" s="58">
        <v>7</v>
      </c>
      <c r="D10" s="58">
        <v>8</v>
      </c>
      <c r="E10" s="58">
        <v>0</v>
      </c>
      <c r="F10" s="58">
        <v>0</v>
      </c>
      <c r="G10" s="58">
        <v>10</v>
      </c>
      <c r="H10" s="58">
        <v>8</v>
      </c>
      <c r="I10" s="58">
        <v>31</v>
      </c>
      <c r="J10" s="58">
        <v>25</v>
      </c>
      <c r="K10" s="58">
        <v>17</v>
      </c>
      <c r="L10" s="58">
        <v>0</v>
      </c>
      <c r="M10" s="58">
        <v>0</v>
      </c>
      <c r="N10" s="58">
        <v>12</v>
      </c>
      <c r="O10" s="58">
        <v>11</v>
      </c>
      <c r="P10" s="58">
        <v>11</v>
      </c>
      <c r="Q10" s="58">
        <v>9</v>
      </c>
      <c r="R10" s="58">
        <v>9</v>
      </c>
      <c r="S10" s="58">
        <v>0</v>
      </c>
      <c r="T10" s="58">
        <v>0</v>
      </c>
      <c r="U10" s="58">
        <v>0</v>
      </c>
      <c r="V10" s="58">
        <v>10</v>
      </c>
      <c r="W10" s="58">
        <v>9</v>
      </c>
      <c r="X10" s="58">
        <v>8</v>
      </c>
      <c r="Y10" s="58">
        <v>10</v>
      </c>
      <c r="Z10" s="58">
        <v>0</v>
      </c>
      <c r="AA10" s="58">
        <v>0</v>
      </c>
      <c r="AB10" s="58">
        <v>0</v>
      </c>
      <c r="AC10" s="58">
        <v>13</v>
      </c>
      <c r="AD10" s="58">
        <v>11</v>
      </c>
      <c r="AE10" s="58">
        <v>14</v>
      </c>
      <c r="AF10" s="58">
        <v>24</v>
      </c>
      <c r="AG10" s="58">
        <v>22</v>
      </c>
    </row>
    <row r="11" spans="1:33" ht="15.75" thickBot="1"/>
    <row r="12" spans="1:33" ht="29.25" customHeight="1" thickBot="1">
      <c r="A12" s="55"/>
      <c r="B12" s="74" t="str">
        <f>+B2</f>
        <v>Semana 1
01 al 05</v>
      </c>
      <c r="C12" s="75"/>
      <c r="D12" s="75"/>
      <c r="E12" s="75"/>
      <c r="F12" s="75"/>
      <c r="G12" s="76"/>
      <c r="H12" s="74" t="str">
        <f>+H2</f>
        <v>Semana 2
06 al 12</v>
      </c>
      <c r="I12" s="75"/>
      <c r="J12" s="75"/>
      <c r="K12" s="75"/>
      <c r="L12" s="75"/>
      <c r="M12" s="75"/>
      <c r="N12" s="76"/>
      <c r="O12" s="74" t="str">
        <f>+O2</f>
        <v>Semana 3
13 al 19</v>
      </c>
      <c r="P12" s="75"/>
      <c r="Q12" s="75"/>
      <c r="R12" s="75"/>
      <c r="S12" s="75"/>
      <c r="T12" s="75"/>
      <c r="U12" s="76"/>
      <c r="V12" s="74" t="str">
        <f>+V2</f>
        <v>Semana 4
20 al 26</v>
      </c>
      <c r="W12" s="75"/>
      <c r="X12" s="75"/>
      <c r="Y12" s="75"/>
      <c r="Z12" s="75"/>
      <c r="AA12" s="75"/>
      <c r="AB12" s="76"/>
      <c r="AC12" s="74" t="str">
        <f>+AC2</f>
        <v>Semana 5
27 al 31</v>
      </c>
      <c r="AD12" s="75"/>
      <c r="AE12" s="75"/>
      <c r="AF12" s="75"/>
      <c r="AG12" s="76"/>
    </row>
    <row r="13" spans="1:33">
      <c r="A13" s="55"/>
      <c r="B13" s="57" t="str">
        <f t="shared" ref="B13:AD13" si="0">+B3</f>
        <v>M</v>
      </c>
      <c r="C13" s="57" t="str">
        <f t="shared" si="0"/>
        <v>MI</v>
      </c>
      <c r="D13" s="57" t="str">
        <f t="shared" si="0"/>
        <v>J</v>
      </c>
      <c r="E13" s="57" t="str">
        <f t="shared" si="0"/>
        <v>V</v>
      </c>
      <c r="F13" s="57" t="str">
        <f t="shared" si="0"/>
        <v>S</v>
      </c>
      <c r="G13" s="57" t="str">
        <f t="shared" si="0"/>
        <v>D</v>
      </c>
      <c r="H13" s="57" t="str">
        <f t="shared" si="0"/>
        <v>L</v>
      </c>
      <c r="I13" s="57" t="str">
        <f t="shared" si="0"/>
        <v>M</v>
      </c>
      <c r="J13" s="57" t="str">
        <f t="shared" si="0"/>
        <v>MI</v>
      </c>
      <c r="K13" s="57" t="str">
        <f t="shared" si="0"/>
        <v>J</v>
      </c>
      <c r="L13" s="57" t="str">
        <f t="shared" si="0"/>
        <v>V</v>
      </c>
      <c r="M13" s="57" t="str">
        <f t="shared" si="0"/>
        <v>S</v>
      </c>
      <c r="N13" s="57" t="str">
        <f t="shared" si="0"/>
        <v>D</v>
      </c>
      <c r="O13" s="57" t="str">
        <f t="shared" si="0"/>
        <v>L</v>
      </c>
      <c r="P13" s="57" t="str">
        <f t="shared" si="0"/>
        <v>M</v>
      </c>
      <c r="Q13" s="57" t="str">
        <f t="shared" si="0"/>
        <v>MI</v>
      </c>
      <c r="R13" s="57" t="str">
        <f t="shared" si="0"/>
        <v>J</v>
      </c>
      <c r="S13" s="57" t="str">
        <f t="shared" si="0"/>
        <v>V</v>
      </c>
      <c r="T13" s="57" t="str">
        <f t="shared" si="0"/>
        <v>S</v>
      </c>
      <c r="U13" s="57" t="str">
        <f t="shared" si="0"/>
        <v>D</v>
      </c>
      <c r="V13" s="57" t="str">
        <f t="shared" si="0"/>
        <v>L</v>
      </c>
      <c r="W13" s="57" t="str">
        <f t="shared" si="0"/>
        <v>M</v>
      </c>
      <c r="X13" s="57" t="str">
        <f t="shared" si="0"/>
        <v>MI</v>
      </c>
      <c r="Y13" s="57" t="str">
        <f t="shared" si="0"/>
        <v>J</v>
      </c>
      <c r="Z13" s="57" t="str">
        <f t="shared" si="0"/>
        <v>V</v>
      </c>
      <c r="AA13" s="57" t="str">
        <f t="shared" si="0"/>
        <v>S</v>
      </c>
      <c r="AB13" s="57" t="str">
        <f t="shared" si="0"/>
        <v>D</v>
      </c>
      <c r="AC13" s="56" t="str">
        <f t="shared" si="0"/>
        <v>L</v>
      </c>
      <c r="AD13" s="56" t="str">
        <f t="shared" si="0"/>
        <v>M</v>
      </c>
      <c r="AE13" s="57" t="s">
        <v>56</v>
      </c>
      <c r="AF13" s="57" t="s">
        <v>42</v>
      </c>
      <c r="AG13" s="57" t="s">
        <v>38</v>
      </c>
    </row>
    <row r="14" spans="1:33" ht="28.5">
      <c r="A14" s="55" t="s">
        <v>15</v>
      </c>
      <c r="B14" s="58">
        <f t="array" ref="B14:B15">+TRANSPOSE(Marzo!K3)</f>
        <v>0</v>
      </c>
      <c r="C14" s="58">
        <f t="array" ref="C14:C15">+TRANSPOSE(Marzo!K4:L4)</f>
        <v>0</v>
      </c>
      <c r="D14" s="58">
        <f t="array" ref="D14:D15">+TRANSPOSE(Marzo!K5:L5)</f>
        <v>0</v>
      </c>
      <c r="E14" s="58">
        <f t="array" ref="E14:E15">+TRANSPOSE(Marzo!K6:L6)</f>
        <v>0</v>
      </c>
      <c r="F14" s="58">
        <f t="array" ref="F14:F15">+TRANSPOSE(Marzo!K7:L7)</f>
        <v>0</v>
      </c>
      <c r="G14" s="58">
        <f t="array" ref="G14:G15">+TRANSPOSE(Marzo!K9:L9)</f>
        <v>0</v>
      </c>
      <c r="H14" s="58">
        <f t="array" ref="H14:H15">+TRANSPOSE(Marzo!K10:L10)</f>
        <v>0</v>
      </c>
      <c r="I14" s="58">
        <f t="array" ref="I14:I15">+TRANSPOSE(Marzo!K11:L11)</f>
        <v>0</v>
      </c>
      <c r="J14" s="58">
        <f t="array" ref="J14:J15">+TRANSPOSE(Marzo!K12)</f>
        <v>0</v>
      </c>
      <c r="K14" s="58">
        <f t="array" ref="K14:K15">+TRANSPOSE(Marzo!K13:L13)</f>
        <v>0</v>
      </c>
      <c r="L14" s="58">
        <f t="array" ref="L14:L15">+TRANSPOSE(Marzo!K14:L14)</f>
        <v>0</v>
      </c>
      <c r="M14" s="58">
        <f t="array" ref="M14:M15">+TRANSPOSE(Marzo!K15:L15)</f>
        <v>0</v>
      </c>
      <c r="N14" s="58">
        <f t="array" ref="N14:N15">+TRANSPOSE(Marzo!K17:L17)</f>
        <v>0</v>
      </c>
      <c r="O14" s="58">
        <f t="array" ref="O14:O15">+TRANSPOSE(Marzo!K18:L18)</f>
        <v>0</v>
      </c>
      <c r="P14" s="58">
        <f t="array" ref="P14:P15">+TRANSPOSE(Marzo!K19:L19)</f>
        <v>0</v>
      </c>
      <c r="Q14" s="58">
        <f t="array" ref="Q14:Q15">+TRANSPOSE(Marzo!K20:L20)</f>
        <v>0</v>
      </c>
      <c r="R14" s="58">
        <f t="array" ref="R14:R15">+TRANSPOSE(Marzo!K21:L21)</f>
        <v>0</v>
      </c>
      <c r="S14" s="58">
        <f t="array" ref="S14:S15">+TRANSPOSE(Marzo!K22:L22)</f>
        <v>0</v>
      </c>
      <c r="T14" s="58">
        <f t="array" ref="T14:T15">+TRANSPOSE(Marzo!K23:L23)</f>
        <v>0</v>
      </c>
      <c r="U14" s="58">
        <f t="array" ref="U14:U15">+TRANSPOSE(Marzo!K25:L25)</f>
        <v>0</v>
      </c>
      <c r="V14" s="58">
        <f t="array" ref="V14:V15">+TRANSPOSE(Marzo!K26:L26)</f>
        <v>0</v>
      </c>
      <c r="W14" s="58">
        <f t="array" ref="W14:W15">+TRANSPOSE(Marzo!K27:L27)</f>
        <v>0</v>
      </c>
      <c r="X14" s="58">
        <f t="array" ref="X14:X15">+TRANSPOSE(Marzo!K28:L28)</f>
        <v>0</v>
      </c>
      <c r="Y14" s="58">
        <f t="array" ref="Y14:Y15">+TRANSPOSE(Marzo!K29:L29)</f>
        <v>0</v>
      </c>
      <c r="Z14" s="58">
        <f t="array" ref="Z14:Z15">+TRANSPOSE(Marzo!K30:L30)</f>
        <v>0</v>
      </c>
      <c r="AA14" s="58">
        <f t="array" ref="AA14:AA15">+TRANSPOSE(Marzo!K31:L31)</f>
        <v>0</v>
      </c>
      <c r="AB14" s="58">
        <f t="array" ref="AB14:AB15">+TRANSPOSE(Marzo!K31:L31)</f>
        <v>0</v>
      </c>
      <c r="AC14" s="58">
        <f t="array" ref="AC14:AC15">+TRANSPOSE(Marzo!K33:L33)</f>
        <v>0</v>
      </c>
      <c r="AD14" s="58">
        <f t="array" ref="AD14:AD15">+TRANSPOSE(Marzo!K34:L34)</f>
        <v>0</v>
      </c>
      <c r="AE14" s="58">
        <f t="array" ref="AE14:AE15">+TRANSPOSE(Marzo!K35:L35)</f>
        <v>0</v>
      </c>
      <c r="AF14" s="58">
        <f t="array" ref="AF14:AF15">+TRANSPOSE(Marzo!K36:L36)</f>
        <v>0</v>
      </c>
      <c r="AG14" s="58">
        <f t="array" ref="AG14:AG15">+TRANSPOSE(Marzo!K37:L37)</f>
        <v>0</v>
      </c>
    </row>
    <row r="15" spans="1:33" ht="28.5">
      <c r="A15" s="55" t="s">
        <v>14</v>
      </c>
      <c r="B15" s="58">
        <v>0</v>
      </c>
      <c r="C15" s="58">
        <v>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B15" s="58">
        <v>0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</row>
    <row r="16" spans="1:33" ht="15.75" thickBot="1">
      <c r="R16" s="59" t="s">
        <v>54</v>
      </c>
    </row>
    <row r="17" spans="1:33" ht="31.5" customHeight="1" thickBot="1">
      <c r="A17" s="55"/>
      <c r="B17" s="74" t="str">
        <f>+B12</f>
        <v>Semana 1
01 al 05</v>
      </c>
      <c r="C17" s="75"/>
      <c r="D17" s="75"/>
      <c r="E17" s="75"/>
      <c r="F17" s="75"/>
      <c r="G17" s="76"/>
      <c r="H17" s="74" t="str">
        <f>+H12</f>
        <v>Semana 2
06 al 12</v>
      </c>
      <c r="I17" s="75"/>
      <c r="J17" s="75"/>
      <c r="K17" s="75"/>
      <c r="L17" s="75"/>
      <c r="M17" s="75"/>
      <c r="N17" s="76"/>
      <c r="O17" s="74" t="str">
        <f>+O12</f>
        <v>Semana 3
13 al 19</v>
      </c>
      <c r="P17" s="75"/>
      <c r="Q17" s="75"/>
      <c r="R17" s="75"/>
      <c r="S17" s="75"/>
      <c r="T17" s="75"/>
      <c r="U17" s="76"/>
      <c r="V17" s="74" t="str">
        <f>+V12</f>
        <v>Semana 4
20 al 26</v>
      </c>
      <c r="W17" s="75"/>
      <c r="X17" s="75"/>
      <c r="Y17" s="75"/>
      <c r="Z17" s="75"/>
      <c r="AA17" s="75"/>
      <c r="AB17" s="76"/>
      <c r="AC17" s="74" t="str">
        <f>+AC12</f>
        <v>Semana 5
27 al 31</v>
      </c>
      <c r="AD17" s="75"/>
      <c r="AE17" s="75"/>
      <c r="AF17" s="75"/>
      <c r="AG17" s="76"/>
    </row>
    <row r="18" spans="1:33">
      <c r="A18" s="55"/>
      <c r="B18" s="57" t="str">
        <f t="shared" ref="B18:AD18" si="1">+B13</f>
        <v>M</v>
      </c>
      <c r="C18" s="57" t="str">
        <f t="shared" si="1"/>
        <v>MI</v>
      </c>
      <c r="D18" s="57" t="str">
        <f t="shared" si="1"/>
        <v>J</v>
      </c>
      <c r="E18" s="57" t="str">
        <f t="shared" si="1"/>
        <v>V</v>
      </c>
      <c r="F18" s="57" t="str">
        <f t="shared" si="1"/>
        <v>S</v>
      </c>
      <c r="G18" s="57" t="str">
        <f t="shared" si="1"/>
        <v>D</v>
      </c>
      <c r="H18" s="57" t="str">
        <f t="shared" si="1"/>
        <v>L</v>
      </c>
      <c r="I18" s="57" t="str">
        <f t="shared" si="1"/>
        <v>M</v>
      </c>
      <c r="J18" s="57" t="str">
        <f t="shared" si="1"/>
        <v>MI</v>
      </c>
      <c r="K18" s="57" t="str">
        <f t="shared" si="1"/>
        <v>J</v>
      </c>
      <c r="L18" s="57" t="str">
        <f t="shared" si="1"/>
        <v>V</v>
      </c>
      <c r="M18" s="57" t="str">
        <f t="shared" si="1"/>
        <v>S</v>
      </c>
      <c r="N18" s="57" t="str">
        <f t="shared" si="1"/>
        <v>D</v>
      </c>
      <c r="O18" s="57" t="str">
        <f t="shared" si="1"/>
        <v>L</v>
      </c>
      <c r="P18" s="57" t="str">
        <f t="shared" si="1"/>
        <v>M</v>
      </c>
      <c r="Q18" s="57" t="str">
        <f t="shared" si="1"/>
        <v>MI</v>
      </c>
      <c r="R18" s="57" t="str">
        <f t="shared" si="1"/>
        <v>J</v>
      </c>
      <c r="S18" s="57" t="str">
        <f t="shared" si="1"/>
        <v>V</v>
      </c>
      <c r="T18" s="57" t="str">
        <f t="shared" si="1"/>
        <v>S</v>
      </c>
      <c r="U18" s="57" t="str">
        <f t="shared" si="1"/>
        <v>D</v>
      </c>
      <c r="V18" s="57" t="str">
        <f t="shared" si="1"/>
        <v>L</v>
      </c>
      <c r="W18" s="57" t="str">
        <f t="shared" si="1"/>
        <v>M</v>
      </c>
      <c r="X18" s="57" t="str">
        <f t="shared" si="1"/>
        <v>MI</v>
      </c>
      <c r="Y18" s="57" t="str">
        <f t="shared" si="1"/>
        <v>J</v>
      </c>
      <c r="Z18" s="57" t="str">
        <f t="shared" si="1"/>
        <v>V</v>
      </c>
      <c r="AA18" s="57" t="str">
        <f t="shared" si="1"/>
        <v>S</v>
      </c>
      <c r="AB18" s="57" t="str">
        <f t="shared" si="1"/>
        <v>D</v>
      </c>
      <c r="AC18" s="56" t="str">
        <f t="shared" si="1"/>
        <v>L</v>
      </c>
      <c r="AD18" s="56" t="str">
        <f t="shared" si="1"/>
        <v>M</v>
      </c>
      <c r="AE18" s="57" t="s">
        <v>56</v>
      </c>
      <c r="AF18" s="57" t="s">
        <v>42</v>
      </c>
      <c r="AG18" s="57" t="s">
        <v>38</v>
      </c>
    </row>
    <row r="19" spans="1:33" ht="28.5">
      <c r="A19" s="55" t="s">
        <v>16</v>
      </c>
      <c r="B19" s="58">
        <f t="array" ref="B19:B25">+TRANSPOSE(Marzo!P3:V3)</f>
        <v>0</v>
      </c>
      <c r="C19" s="58">
        <f t="array" ref="C19:C25">+TRANSPOSE(Marzo!P4:V4)</f>
        <v>0</v>
      </c>
      <c r="D19" s="58">
        <f t="array" ref="D19:D25">+TRANSPOSE(Marzo!P5:V5)</f>
        <v>0</v>
      </c>
      <c r="E19" s="58">
        <f t="array" ref="E19:E25">+TRANSPOSE(Marzo!P6:V6)</f>
        <v>0</v>
      </c>
      <c r="F19" s="58">
        <f t="array" ref="F19:F25">+TRANSPOSE(Marzo!P7:V7)</f>
        <v>0</v>
      </c>
      <c r="G19" s="58">
        <f t="array" ref="G19:G25">+TRANSPOSE(Marzo!P9:V9)</f>
        <v>0</v>
      </c>
      <c r="H19" s="58">
        <f t="array" ref="H19:H25">+TRANSPOSE(Marzo!P10:V10)</f>
        <v>0</v>
      </c>
      <c r="I19" s="58">
        <f t="array" ref="I19:I25">+TRANSPOSE(Marzo!P11:V11)</f>
        <v>0</v>
      </c>
      <c r="J19" s="58">
        <f t="array" ref="J19:J25">+TRANSPOSE(Marzo!P12:V12)</f>
        <v>0</v>
      </c>
      <c r="K19" s="58">
        <f t="array" ref="K19:K25">+TRANSPOSE(Marzo!P13:V13)</f>
        <v>0</v>
      </c>
      <c r="L19" s="58">
        <f t="array" ref="L19:L25">+TRANSPOSE(Marzo!P14:V14)</f>
        <v>0</v>
      </c>
      <c r="M19" s="58">
        <f t="array" ref="M19:M25">+TRANSPOSE(Marzo!P15:V15)</f>
        <v>0</v>
      </c>
      <c r="N19" s="58">
        <f t="array" ref="N19:N25">+TRANSPOSE(Marzo!P17:V17)</f>
        <v>0</v>
      </c>
      <c r="O19" s="58">
        <f t="array" ref="O19:O25">+TRANSPOSE(Marzo!P18:V18)</f>
        <v>0</v>
      </c>
      <c r="P19" s="58">
        <f t="array" ref="P19:P25">+TRANSPOSE(Marzo!P19:V19)</f>
        <v>0</v>
      </c>
      <c r="Q19" s="58">
        <f t="array" ref="Q19:Q25">+TRANSPOSE(Marzo!P20:V20)</f>
        <v>0</v>
      </c>
      <c r="R19" s="58">
        <f t="array" ref="R19:R25">+TRANSPOSE(Marzo!P21:V21)</f>
        <v>0</v>
      </c>
      <c r="S19" s="58">
        <f t="array" ref="S19:S25">+TRANSPOSE(Marzo!P22:V22)</f>
        <v>0</v>
      </c>
      <c r="T19" s="58">
        <f t="array" ref="T19:T25">+TRANSPOSE(Marzo!P23:V23)</f>
        <v>0</v>
      </c>
      <c r="U19" s="58">
        <f t="array" ref="U19:U25">+TRANSPOSE(Marzo!P25:V25)</f>
        <v>0</v>
      </c>
      <c r="V19" s="58">
        <f t="array" ref="V19:V25">+TRANSPOSE(Marzo!P26:V26)</f>
        <v>0</v>
      </c>
      <c r="W19" s="58">
        <f t="array" ref="W19:W25">+TRANSPOSE(Marzo!P27:V27)</f>
        <v>0</v>
      </c>
      <c r="X19" s="58">
        <f t="array" ref="X19:X25">+TRANSPOSE(Marzo!P28:V28)</f>
        <v>0</v>
      </c>
      <c r="Y19" s="58">
        <f t="array" ref="Y19:Y25">+TRANSPOSE(Marzo!P29:V29)</f>
        <v>0</v>
      </c>
      <c r="Z19" s="58">
        <f t="array" ref="Z19:Z25">+TRANSPOSE(Marzo!P30:V30)</f>
        <v>0</v>
      </c>
      <c r="AA19" s="58">
        <f t="array" ref="AA19:AA25">+TRANSPOSE(Marzo!P31:V31)</f>
        <v>0</v>
      </c>
      <c r="AB19" s="58">
        <f t="array" ref="AB19:AB25">+TRANSPOSE(Marzo!P31:V31)</f>
        <v>0</v>
      </c>
      <c r="AC19" s="58">
        <f t="array" ref="AC19:AC25">+TRANSPOSE(Marzo!P33:V33)</f>
        <v>0</v>
      </c>
      <c r="AD19" s="58">
        <f t="array" ref="AD19:AD25">+TRANSPOSE(Marzo!P34:V34)</f>
        <v>0</v>
      </c>
      <c r="AE19" s="58">
        <f t="array" ref="AE19:AE25">+TRANSPOSE(Marzo!P35:V35)</f>
        <v>0</v>
      </c>
      <c r="AF19" s="58">
        <f t="array" ref="AF19:AF25">+TRANSPOSE(Marzo!P36:V36)</f>
        <v>0</v>
      </c>
      <c r="AG19" s="58">
        <f t="array" ref="AG19:AG25">+TRANSPOSE(Marzo!P37:V37)</f>
        <v>0</v>
      </c>
    </row>
    <row r="20" spans="1:33" ht="28.5">
      <c r="A20" s="55" t="s">
        <v>17</v>
      </c>
      <c r="B20" s="58">
        <v>0</v>
      </c>
      <c r="C20" s="58">
        <v>0</v>
      </c>
      <c r="D20" s="58">
        <v>0</v>
      </c>
      <c r="E20" s="58">
        <v>0</v>
      </c>
      <c r="F20" s="58">
        <v>0</v>
      </c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B20" s="58">
        <v>0</v>
      </c>
      <c r="AC20" s="58">
        <v>0</v>
      </c>
      <c r="AD20" s="58">
        <v>0</v>
      </c>
      <c r="AE20" s="58">
        <v>0</v>
      </c>
      <c r="AF20" s="58">
        <v>0</v>
      </c>
      <c r="AG20" s="58">
        <v>0</v>
      </c>
    </row>
    <row r="21" spans="1:33" ht="28.5">
      <c r="A21" s="55" t="s">
        <v>18</v>
      </c>
      <c r="B21" s="58">
        <v>0</v>
      </c>
      <c r="C21" s="58">
        <v>0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  <c r="AF21" s="58">
        <v>0</v>
      </c>
      <c r="AG21" s="58">
        <v>0</v>
      </c>
    </row>
    <row r="22" spans="1:33" ht="28.5">
      <c r="A22" s="55" t="s">
        <v>19</v>
      </c>
      <c r="B22" s="58">
        <v>0</v>
      </c>
      <c r="C22" s="58">
        <v>0</v>
      </c>
      <c r="D22" s="58">
        <v>0</v>
      </c>
      <c r="E22" s="58">
        <v>0</v>
      </c>
      <c r="F22" s="58">
        <v>0</v>
      </c>
      <c r="G22" s="58">
        <v>0</v>
      </c>
      <c r="H22" s="58">
        <v>0</v>
      </c>
      <c r="I22" s="58">
        <v>0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58">
        <v>0</v>
      </c>
      <c r="Q22" s="58">
        <v>0</v>
      </c>
      <c r="R22" s="58">
        <v>0</v>
      </c>
      <c r="S22" s="58">
        <v>0</v>
      </c>
      <c r="T22" s="58">
        <v>0</v>
      </c>
      <c r="U22" s="58">
        <v>0</v>
      </c>
      <c r="V22" s="58">
        <v>0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</row>
    <row r="23" spans="1:33" ht="28.5">
      <c r="A23" s="55" t="s">
        <v>20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</row>
    <row r="24" spans="1:33" ht="28.5">
      <c r="A24" s="55" t="s">
        <v>21</v>
      </c>
      <c r="B24" s="58">
        <v>0</v>
      </c>
      <c r="C24" s="58">
        <v>0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  <c r="P24" s="58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0</v>
      </c>
      <c r="Z24" s="58">
        <v>0</v>
      </c>
      <c r="AA24" s="58">
        <v>0</v>
      </c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</row>
    <row r="25" spans="1:33" ht="28.5">
      <c r="A25" s="55" t="s">
        <v>27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</row>
    <row r="26" spans="1:33" ht="15.75" thickBot="1"/>
    <row r="27" spans="1:33" ht="30.75" customHeight="1" thickBot="1">
      <c r="A27" s="55"/>
      <c r="B27" s="74" t="str">
        <f>+B17</f>
        <v>Semana 1
01 al 05</v>
      </c>
      <c r="C27" s="75"/>
      <c r="D27" s="75"/>
      <c r="E27" s="75"/>
      <c r="F27" s="75"/>
      <c r="G27" s="76"/>
      <c r="H27" s="74" t="str">
        <f>+H17</f>
        <v>Semana 2
06 al 12</v>
      </c>
      <c r="I27" s="75"/>
      <c r="J27" s="75"/>
      <c r="K27" s="75"/>
      <c r="L27" s="75"/>
      <c r="M27" s="75"/>
      <c r="N27" s="76"/>
      <c r="O27" s="74" t="str">
        <f>+O17</f>
        <v>Semana 3
13 al 19</v>
      </c>
      <c r="P27" s="75"/>
      <c r="Q27" s="75"/>
      <c r="R27" s="75"/>
      <c r="S27" s="75"/>
      <c r="T27" s="75"/>
      <c r="U27" s="76"/>
      <c r="V27" s="74" t="str">
        <f>+V17</f>
        <v>Semana 4
20 al 26</v>
      </c>
      <c r="W27" s="75"/>
      <c r="X27" s="75"/>
      <c r="Y27" s="75"/>
      <c r="Z27" s="75"/>
      <c r="AA27" s="75"/>
      <c r="AB27" s="76"/>
      <c r="AC27" s="74" t="str">
        <f>+AC17</f>
        <v>Semana 5
27 al 31</v>
      </c>
      <c r="AD27" s="75"/>
      <c r="AE27" s="75"/>
      <c r="AF27" s="75"/>
      <c r="AG27" s="76"/>
    </row>
    <row r="28" spans="1:33">
      <c r="A28" s="55"/>
      <c r="B28" s="57" t="str">
        <f t="shared" ref="B28:AD28" si="2">+B18</f>
        <v>M</v>
      </c>
      <c r="C28" s="57" t="str">
        <f t="shared" si="2"/>
        <v>MI</v>
      </c>
      <c r="D28" s="57" t="str">
        <f t="shared" si="2"/>
        <v>J</v>
      </c>
      <c r="E28" s="57" t="str">
        <f t="shared" si="2"/>
        <v>V</v>
      </c>
      <c r="F28" s="57" t="str">
        <f t="shared" si="2"/>
        <v>S</v>
      </c>
      <c r="G28" s="57" t="str">
        <f t="shared" si="2"/>
        <v>D</v>
      </c>
      <c r="H28" s="57" t="str">
        <f t="shared" si="2"/>
        <v>L</v>
      </c>
      <c r="I28" s="57" t="str">
        <f t="shared" si="2"/>
        <v>M</v>
      </c>
      <c r="J28" s="57" t="str">
        <f t="shared" si="2"/>
        <v>MI</v>
      </c>
      <c r="K28" s="57" t="str">
        <f t="shared" si="2"/>
        <v>J</v>
      </c>
      <c r="L28" s="57" t="s">
        <v>53</v>
      </c>
      <c r="M28" s="57" t="str">
        <f t="shared" si="2"/>
        <v>S</v>
      </c>
      <c r="N28" s="57" t="str">
        <f t="shared" si="2"/>
        <v>D</v>
      </c>
      <c r="O28" s="57" t="str">
        <f t="shared" si="2"/>
        <v>L</v>
      </c>
      <c r="P28" s="57" t="str">
        <f t="shared" si="2"/>
        <v>M</v>
      </c>
      <c r="Q28" s="57" t="str">
        <f t="shared" si="2"/>
        <v>MI</v>
      </c>
      <c r="R28" s="57" t="str">
        <f t="shared" si="2"/>
        <v>J</v>
      </c>
      <c r="S28" s="57" t="str">
        <f t="shared" si="2"/>
        <v>V</v>
      </c>
      <c r="T28" s="57" t="str">
        <f t="shared" si="2"/>
        <v>S</v>
      </c>
      <c r="U28" s="57" t="str">
        <f t="shared" si="2"/>
        <v>D</v>
      </c>
      <c r="V28" s="57" t="str">
        <f t="shared" si="2"/>
        <v>L</v>
      </c>
      <c r="W28" s="57" t="str">
        <f t="shared" si="2"/>
        <v>M</v>
      </c>
      <c r="X28" s="57" t="str">
        <f t="shared" si="2"/>
        <v>MI</v>
      </c>
      <c r="Y28" s="57" t="str">
        <f t="shared" si="2"/>
        <v>J</v>
      </c>
      <c r="Z28" s="57" t="str">
        <f t="shared" si="2"/>
        <v>V</v>
      </c>
      <c r="AA28" s="57" t="str">
        <f t="shared" si="2"/>
        <v>S</v>
      </c>
      <c r="AB28" s="57" t="str">
        <f t="shared" si="2"/>
        <v>D</v>
      </c>
      <c r="AC28" s="56" t="str">
        <f t="shared" si="2"/>
        <v>L</v>
      </c>
      <c r="AD28" s="56" t="str">
        <f t="shared" si="2"/>
        <v>M</v>
      </c>
      <c r="AE28" s="57" t="s">
        <v>56</v>
      </c>
      <c r="AF28" s="57" t="s">
        <v>42</v>
      </c>
      <c r="AG28" s="57" t="s">
        <v>38</v>
      </c>
    </row>
    <row r="29" spans="1:33" ht="29.25" customHeight="1">
      <c r="A29" s="55" t="s">
        <v>7</v>
      </c>
      <c r="B29" s="58">
        <f t="array" ref="B29:B30">+TRANSPOSE(Marzo!N3:O3)</f>
        <v>23</v>
      </c>
      <c r="C29" s="58">
        <f t="array" ref="C29:C30">+TRANSPOSE(Marzo!N4:O4)</f>
        <v>22</v>
      </c>
      <c r="D29" s="58">
        <f t="array" ref="D29:D30">+TRANSPOSE(Marzo!N5:O5)</f>
        <v>18</v>
      </c>
      <c r="E29" s="58">
        <f t="array" ref="E29:E30">+TRANSPOSE(Marzo!N6:O6)</f>
        <v>21</v>
      </c>
      <c r="F29" s="58">
        <f t="array" ref="F29:F30">+TRANSPOSE(Marzo!N7:O7)</f>
        <v>19</v>
      </c>
      <c r="G29" s="58">
        <f t="array" ref="G29:G30">+TRANSPOSE(Marzo!N9:O9)</f>
        <v>24</v>
      </c>
      <c r="H29" s="58">
        <f t="array" ref="H29:H30">+TRANSPOSE(Marzo!N10:O10)</f>
        <v>19</v>
      </c>
      <c r="I29" s="58">
        <f t="array" ref="I29:I30">+TRANSPOSE(Marzo!N11:O11)</f>
        <v>21</v>
      </c>
      <c r="J29" s="58">
        <f t="array" ref="J29:J30">+TRANSPOSE(Marzo!N12:O12)</f>
        <v>19</v>
      </c>
      <c r="K29" s="58">
        <f t="array" ref="K29:K30">+TRANSPOSE(Marzo!N13:O13)</f>
        <v>19</v>
      </c>
      <c r="L29" s="58">
        <f t="array" ref="L29:L30">+TRANSPOSE(Marzo!N14:O14)</f>
        <v>20</v>
      </c>
      <c r="M29" s="58">
        <f t="array" ref="M29:M30">+TRANSPOSE(Marzo!N15:O15)</f>
        <v>20</v>
      </c>
      <c r="N29" s="58">
        <f t="array" ref="N29:N30">+TRANSPOSE(Marzo!N17:O17)</f>
        <v>24</v>
      </c>
      <c r="O29" s="58">
        <f t="array" ref="O29:O30">+TRANSPOSE(Marzo!N18:O18)</f>
        <v>20</v>
      </c>
      <c r="P29" s="58">
        <f t="array" ref="P29:P30">+TRANSPOSE(Marzo!N19:O19)</f>
        <v>18</v>
      </c>
      <c r="Q29" s="58">
        <f t="array" ref="Q29:Q30">+TRANSPOSE(Marzo!N20:O20)</f>
        <v>19</v>
      </c>
      <c r="R29" s="58">
        <f t="array" ref="R29:R30">+TRANSPOSE(Marzo!N21:O21)</f>
        <v>16</v>
      </c>
      <c r="S29" s="58">
        <f t="array" ref="S29:S30">+TRANSPOSE(Marzo!N22:O22)</f>
        <v>22</v>
      </c>
      <c r="T29" s="58">
        <f t="array" ref="T29:T30">+TRANSPOSE(Marzo!N23:O23)</f>
        <v>21</v>
      </c>
      <c r="U29" s="58">
        <f t="array" ref="U29:U30">+TRANSPOSE(Marzo!N25:O25)</f>
        <v>21</v>
      </c>
      <c r="V29" s="58">
        <f t="array" ref="V29:V30">+TRANSPOSE(Marzo!N26:O26)</f>
        <v>27</v>
      </c>
      <c r="W29" s="58">
        <f t="array" ref="W29:W30">+TRANSPOSE(Marzo!N27:O27)</f>
        <v>24</v>
      </c>
      <c r="X29" s="58">
        <f t="array" ref="X29:X30">+TRANSPOSE(Marzo!N28:O28)</f>
        <v>22</v>
      </c>
      <c r="Y29" s="58">
        <f t="array" ref="Y29:Y30">+TRANSPOSE(Marzo!N29:O29)</f>
        <v>19</v>
      </c>
      <c r="Z29" s="58">
        <f t="array" ref="Z29:Z30">+TRANSPOSE(Marzo!N30:O30)</f>
        <v>18</v>
      </c>
      <c r="AA29" s="58">
        <f t="array" ref="AA29:AA30">+TRANSPOSE(Marzo!N31:O31)</f>
        <v>17</v>
      </c>
      <c r="AB29" s="58">
        <f t="array" ref="AB29:AB30">+TRANSPOSE(Marzo!N31:O31)</f>
        <v>17</v>
      </c>
      <c r="AC29" s="58">
        <f t="array" ref="AC29:AC30">+TRANSPOSE(Marzo!N33:O33)</f>
        <v>21</v>
      </c>
      <c r="AD29" s="58">
        <f t="array" ref="AD29:AD30">+TRANSPOSE(Marzo!N34:O34)</f>
        <v>16</v>
      </c>
      <c r="AE29" s="58">
        <f t="array" ref="AE29:AE30">+TRANSPOSE(Marzo!N35:O35)</f>
        <v>22</v>
      </c>
      <c r="AF29" s="58">
        <f t="array" ref="AF29:AF30">+TRANSPOSE(Marzo!N36:O36)</f>
        <v>19</v>
      </c>
      <c r="AG29" s="58">
        <f t="array" ref="AG29:AG30">+TRANSPOSE(Marzo!N37:O37)</f>
        <v>26</v>
      </c>
    </row>
    <row r="30" spans="1:33" ht="28.5">
      <c r="A30" s="55" t="s">
        <v>13</v>
      </c>
      <c r="B30" s="58">
        <v>83</v>
      </c>
      <c r="C30" s="58">
        <v>111</v>
      </c>
      <c r="D30" s="58">
        <v>79</v>
      </c>
      <c r="E30" s="58">
        <v>110</v>
      </c>
      <c r="F30" s="58">
        <v>168</v>
      </c>
      <c r="G30" s="58">
        <v>141</v>
      </c>
      <c r="H30" s="58">
        <v>76</v>
      </c>
      <c r="I30" s="58">
        <v>90</v>
      </c>
      <c r="J30" s="58">
        <v>54</v>
      </c>
      <c r="K30" s="58">
        <v>72</v>
      </c>
      <c r="L30" s="58">
        <v>109</v>
      </c>
      <c r="M30" s="58">
        <v>135</v>
      </c>
      <c r="N30" s="58">
        <v>127</v>
      </c>
      <c r="O30" s="58">
        <v>87</v>
      </c>
      <c r="P30" s="58">
        <v>63</v>
      </c>
      <c r="Q30" s="58">
        <v>73</v>
      </c>
      <c r="R30" s="58">
        <v>105</v>
      </c>
      <c r="S30" s="58">
        <v>79</v>
      </c>
      <c r="T30" s="58">
        <v>169</v>
      </c>
      <c r="U30" s="58">
        <v>131</v>
      </c>
      <c r="V30" s="58">
        <v>92</v>
      </c>
      <c r="W30" s="58">
        <v>81</v>
      </c>
      <c r="X30" s="58">
        <v>87</v>
      </c>
      <c r="Y30" s="58">
        <v>89</v>
      </c>
      <c r="Z30" s="58">
        <v>127</v>
      </c>
      <c r="AA30" s="58">
        <v>153</v>
      </c>
      <c r="AB30" s="60">
        <v>153</v>
      </c>
      <c r="AC30" s="58">
        <v>146</v>
      </c>
      <c r="AD30" s="58">
        <v>82</v>
      </c>
      <c r="AE30" s="58">
        <v>88</v>
      </c>
      <c r="AF30" s="58">
        <v>98</v>
      </c>
      <c r="AG30" s="58">
        <v>95</v>
      </c>
    </row>
    <row r="31" spans="1:33" ht="15.75" thickBot="1"/>
    <row r="32" spans="1:33" ht="36" customHeight="1" thickBot="1">
      <c r="A32" s="55"/>
      <c r="B32" s="74" t="str">
        <f>+B27</f>
        <v>Semana 1
01 al 05</v>
      </c>
      <c r="C32" s="75"/>
      <c r="D32" s="75"/>
      <c r="E32" s="75"/>
      <c r="F32" s="75"/>
      <c r="G32" s="76"/>
      <c r="H32" s="74" t="str">
        <f>+H27</f>
        <v>Semana 2
06 al 12</v>
      </c>
      <c r="I32" s="75"/>
      <c r="J32" s="75"/>
      <c r="K32" s="75"/>
      <c r="L32" s="75"/>
      <c r="M32" s="75"/>
      <c r="N32" s="76"/>
      <c r="O32" s="74" t="str">
        <f>+O27</f>
        <v>Semana 3
13 al 19</v>
      </c>
      <c r="P32" s="75"/>
      <c r="Q32" s="75"/>
      <c r="R32" s="75"/>
      <c r="S32" s="75"/>
      <c r="T32" s="75"/>
      <c r="U32" s="76"/>
      <c r="V32" s="74" t="str">
        <f>+V27</f>
        <v>Semana 4
20 al 26</v>
      </c>
      <c r="W32" s="75"/>
      <c r="X32" s="75"/>
      <c r="Y32" s="75"/>
      <c r="Z32" s="75"/>
      <c r="AA32" s="75"/>
      <c r="AB32" s="76"/>
      <c r="AC32" s="74" t="str">
        <f>+AC27</f>
        <v>Semana 5
27 al 31</v>
      </c>
      <c r="AD32" s="75"/>
      <c r="AE32" s="75"/>
      <c r="AF32" s="75"/>
      <c r="AG32" s="76"/>
    </row>
    <row r="33" spans="1:33" ht="21" customHeight="1">
      <c r="A33" s="55"/>
      <c r="B33" s="57" t="str">
        <f t="shared" ref="B33:AD33" si="3">+B28</f>
        <v>M</v>
      </c>
      <c r="C33" s="57" t="str">
        <f t="shared" si="3"/>
        <v>MI</v>
      </c>
      <c r="D33" s="57" t="str">
        <f t="shared" si="3"/>
        <v>J</v>
      </c>
      <c r="E33" s="57" t="str">
        <f t="shared" si="3"/>
        <v>V</v>
      </c>
      <c r="F33" s="57" t="str">
        <f t="shared" si="3"/>
        <v>S</v>
      </c>
      <c r="G33" s="57" t="str">
        <f t="shared" si="3"/>
        <v>D</v>
      </c>
      <c r="H33" s="57" t="str">
        <f t="shared" si="3"/>
        <v>L</v>
      </c>
      <c r="I33" s="57" t="str">
        <f t="shared" si="3"/>
        <v>M</v>
      </c>
      <c r="J33" s="57" t="str">
        <f t="shared" si="3"/>
        <v>MI</v>
      </c>
      <c r="K33" s="57" t="str">
        <f t="shared" si="3"/>
        <v>J</v>
      </c>
      <c r="L33" s="57" t="str">
        <f t="shared" si="3"/>
        <v>M</v>
      </c>
      <c r="M33" s="57" t="str">
        <f t="shared" si="3"/>
        <v>S</v>
      </c>
      <c r="N33" s="57" t="str">
        <f t="shared" si="3"/>
        <v>D</v>
      </c>
      <c r="O33" s="57" t="str">
        <f t="shared" si="3"/>
        <v>L</v>
      </c>
      <c r="P33" s="57" t="str">
        <f t="shared" si="3"/>
        <v>M</v>
      </c>
      <c r="Q33" s="57" t="str">
        <f t="shared" si="3"/>
        <v>MI</v>
      </c>
      <c r="R33" s="57" t="str">
        <f t="shared" si="3"/>
        <v>J</v>
      </c>
      <c r="S33" s="57" t="str">
        <f t="shared" si="3"/>
        <v>V</v>
      </c>
      <c r="T33" s="57" t="str">
        <f t="shared" si="3"/>
        <v>S</v>
      </c>
      <c r="U33" s="57" t="str">
        <f t="shared" si="3"/>
        <v>D</v>
      </c>
      <c r="V33" s="57" t="str">
        <f t="shared" si="3"/>
        <v>L</v>
      </c>
      <c r="W33" s="57" t="str">
        <f t="shared" si="3"/>
        <v>M</v>
      </c>
      <c r="X33" s="57" t="str">
        <f t="shared" si="3"/>
        <v>MI</v>
      </c>
      <c r="Y33" s="57" t="str">
        <f t="shared" si="3"/>
        <v>J</v>
      </c>
      <c r="Z33" s="57" t="str">
        <f t="shared" si="3"/>
        <v>V</v>
      </c>
      <c r="AA33" s="57" t="str">
        <f t="shared" si="3"/>
        <v>S</v>
      </c>
      <c r="AB33" s="57" t="str">
        <f t="shared" si="3"/>
        <v>D</v>
      </c>
      <c r="AC33" s="56" t="str">
        <f t="shared" si="3"/>
        <v>L</v>
      </c>
      <c r="AD33" s="56" t="str">
        <f t="shared" si="3"/>
        <v>M</v>
      </c>
      <c r="AE33" s="57" t="s">
        <v>56</v>
      </c>
      <c r="AF33" s="57" t="s">
        <v>42</v>
      </c>
      <c r="AG33" s="57" t="s">
        <v>38</v>
      </c>
    </row>
    <row r="34" spans="1:33" ht="36" customHeight="1">
      <c r="A34" s="55" t="s">
        <v>22</v>
      </c>
      <c r="B34" s="58">
        <f t="array" ref="B34:B36">+TRANSPOSE(Marzo!W3:Y3)</f>
        <v>3</v>
      </c>
      <c r="C34" s="58">
        <f t="array" ref="C34:C36">+TRANSPOSE(Marzo!W4:Y4)</f>
        <v>2</v>
      </c>
      <c r="D34" s="58">
        <f t="array" ref="D34:D36">+TRANSPOSE(Marzo!W5:Y5)</f>
        <v>3</v>
      </c>
      <c r="E34" s="58">
        <f t="array" ref="E34:E36">+TRANSPOSE(Marzo!W6:Y6)</f>
        <v>0</v>
      </c>
      <c r="F34" s="58">
        <f t="array" ref="F34:F36">+TRANSPOSE(Marzo!W7:Y7)</f>
        <v>0</v>
      </c>
      <c r="G34" s="58">
        <f t="array" ref="G34:G36">+TRANSPOSE(Marzo!W9:Y9)</f>
        <v>2</v>
      </c>
      <c r="H34" s="58">
        <f t="array" ref="H34:H36">+TRANSPOSE(Marzo!W10:Y10)</f>
        <v>3</v>
      </c>
      <c r="I34" s="58">
        <f t="array" ref="I34:I36">+TRANSPOSE(Marzo!W11:Y11)</f>
        <v>4</v>
      </c>
      <c r="J34" s="58">
        <f t="array" ref="J34:J36">+TRANSPOSE(Marzo!W12:Y12)</f>
        <v>4</v>
      </c>
      <c r="K34" s="58">
        <f t="array" ref="K34:K36">+TRANSPOSE(Marzo!W13:Y13)</f>
        <v>2</v>
      </c>
      <c r="L34" s="58">
        <f t="array" ref="L34:L36">+TRANSPOSE(Marzo!W14:Y14)</f>
        <v>0</v>
      </c>
      <c r="M34" s="58">
        <f t="array" ref="M34:M36">+TRANSPOSE(Marzo!W15:Y15)</f>
        <v>0</v>
      </c>
      <c r="N34" s="58">
        <f t="array" ref="N34:N36">+TRANSPOSE(Marzo!W17:Y17)</f>
        <v>3</v>
      </c>
      <c r="O34" s="58">
        <f t="array" ref="O34:O36">+TRANSPOSE(Marzo!W18:Y18)</f>
        <v>3</v>
      </c>
      <c r="P34" s="58">
        <f t="array" ref="P34:P36">+TRANSPOSE(Marzo!W19:Y19)</f>
        <v>1</v>
      </c>
      <c r="Q34" s="58">
        <f t="array" ref="Q34:Q36">+TRANSPOSE(Marzo!W20:Y20)</f>
        <v>2</v>
      </c>
      <c r="R34" s="58">
        <f t="array" ref="R34:R36">+TRANSPOSE(Marzo!W21:Y21)</f>
        <v>2</v>
      </c>
      <c r="S34" s="58">
        <f t="array" ref="S34:S36">+TRANSPOSE(Marzo!W22:Y22)</f>
        <v>0</v>
      </c>
      <c r="T34" s="58">
        <f t="array" ref="T34:T36">+TRANSPOSE(Marzo!W23:Y23)</f>
        <v>0</v>
      </c>
      <c r="U34" s="58">
        <f t="array" ref="U34:U36">+TRANSPOSE(Marzo!W25:Y25)</f>
        <v>0</v>
      </c>
      <c r="V34" s="58">
        <f t="array" ref="V34:V36">+TRANSPOSE(Marzo!W26:Y26)</f>
        <v>2</v>
      </c>
      <c r="W34" s="58">
        <f t="array" ref="W34:W36">+TRANSPOSE(Marzo!W27:Y27)</f>
        <v>1</v>
      </c>
      <c r="X34" s="58">
        <f t="array" ref="X34:X36">+TRANSPOSE(Marzo!W28:Y28)</f>
        <v>1</v>
      </c>
      <c r="Y34" s="58">
        <f t="array" ref="Y34:Y36">+TRANSPOSE(Marzo!W29:Y29)</f>
        <v>1</v>
      </c>
      <c r="Z34" s="58">
        <f t="array" ref="Z34:Z36">+TRANSPOSE(Marzo!W30:Y30)</f>
        <v>0</v>
      </c>
      <c r="AA34" s="58">
        <f t="array" ref="AA34:AA36">+TRANSPOSE(Marzo!W31:Y31)</f>
        <v>0</v>
      </c>
      <c r="AB34" s="58">
        <f t="array" ref="AB34:AB36">+TRANSPOSE(Marzo!W31:Y31)</f>
        <v>0</v>
      </c>
      <c r="AC34" s="58">
        <f t="array" ref="AC34:AC36">+TRANSPOSE(Marzo!W33:Y33)</f>
        <v>2</v>
      </c>
      <c r="AD34" s="58">
        <f t="array" ref="AD34:AD36">+TRANSPOSE(Marzo!W34:Y34)</f>
        <v>0</v>
      </c>
      <c r="AE34" s="58">
        <f t="array" ref="AE34:AE36">+TRANSPOSE(Marzo!W35:Y35)</f>
        <v>2</v>
      </c>
      <c r="AF34" s="58">
        <f t="array" ref="AF34:AF36">+TRANSPOSE(Marzo!W36:Y36)</f>
        <v>0</v>
      </c>
      <c r="AG34" s="58">
        <f t="array" ref="AG34:AG36">+TRANSPOSE(Marzo!W37:Y37)</f>
        <v>0</v>
      </c>
    </row>
    <row r="35" spans="1:33" ht="42.75">
      <c r="A35" s="55" t="s">
        <v>29</v>
      </c>
      <c r="B35" s="58">
        <v>4</v>
      </c>
      <c r="C35" s="58">
        <v>3</v>
      </c>
      <c r="D35" s="58">
        <v>2</v>
      </c>
      <c r="E35" s="58">
        <v>0</v>
      </c>
      <c r="F35" s="58">
        <v>0</v>
      </c>
      <c r="G35" s="58">
        <v>5</v>
      </c>
      <c r="H35" s="58">
        <v>3</v>
      </c>
      <c r="I35" s="58">
        <v>2</v>
      </c>
      <c r="J35" s="58">
        <v>5</v>
      </c>
      <c r="K35" s="58">
        <v>4</v>
      </c>
      <c r="L35" s="58">
        <v>0</v>
      </c>
      <c r="M35" s="58">
        <v>0</v>
      </c>
      <c r="N35" s="58">
        <v>2</v>
      </c>
      <c r="O35" s="58">
        <v>3</v>
      </c>
      <c r="P35" s="58">
        <v>5</v>
      </c>
      <c r="Q35" s="58">
        <v>6</v>
      </c>
      <c r="R35" s="58">
        <v>3</v>
      </c>
      <c r="S35" s="58">
        <v>0</v>
      </c>
      <c r="T35" s="58">
        <v>0</v>
      </c>
      <c r="U35" s="58">
        <v>0</v>
      </c>
      <c r="V35" s="58">
        <v>2</v>
      </c>
      <c r="W35" s="58">
        <v>5</v>
      </c>
      <c r="X35" s="58">
        <v>1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2</v>
      </c>
      <c r="AE35" s="58">
        <v>0</v>
      </c>
      <c r="AF35" s="58">
        <v>0</v>
      </c>
      <c r="AG35" s="58">
        <v>0</v>
      </c>
    </row>
    <row r="36" spans="1:33" ht="27.75" customHeight="1">
      <c r="A36" s="55" t="s">
        <v>23</v>
      </c>
      <c r="B36" s="58">
        <v>0</v>
      </c>
      <c r="C36" s="58">
        <v>0</v>
      </c>
      <c r="D36" s="58">
        <v>0</v>
      </c>
      <c r="E36" s="58">
        <v>0</v>
      </c>
      <c r="F36" s="58">
        <v>0</v>
      </c>
      <c r="G36" s="58">
        <v>0</v>
      </c>
      <c r="H36" s="58">
        <v>3</v>
      </c>
      <c r="I36" s="58">
        <v>0</v>
      </c>
      <c r="J36" s="58">
        <v>0</v>
      </c>
      <c r="K36" s="58">
        <v>0</v>
      </c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>
        <v>0</v>
      </c>
      <c r="R36" s="58">
        <v>0</v>
      </c>
      <c r="S36" s="58">
        <v>0</v>
      </c>
      <c r="T36" s="58">
        <v>0</v>
      </c>
      <c r="U36" s="58">
        <v>0</v>
      </c>
      <c r="V36" s="58">
        <v>0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0</v>
      </c>
      <c r="AD36" s="58">
        <v>0</v>
      </c>
      <c r="AE36" s="58">
        <v>0</v>
      </c>
      <c r="AF36" s="58">
        <v>0</v>
      </c>
      <c r="AG36" s="58">
        <v>0</v>
      </c>
    </row>
    <row r="39" spans="1:33">
      <c r="L39" s="59" t="s">
        <v>57</v>
      </c>
    </row>
  </sheetData>
  <mergeCells count="25">
    <mergeCell ref="B2:G2"/>
    <mergeCell ref="H2:N2"/>
    <mergeCell ref="O2:U2"/>
    <mergeCell ref="V2:AB2"/>
    <mergeCell ref="AC2:AG2"/>
    <mergeCell ref="B17:G17"/>
    <mergeCell ref="H17:N17"/>
    <mergeCell ref="O17:U17"/>
    <mergeCell ref="V17:AB17"/>
    <mergeCell ref="AC17:AG17"/>
    <mergeCell ref="B32:G32"/>
    <mergeCell ref="H32:N32"/>
    <mergeCell ref="O32:U32"/>
    <mergeCell ref="V32:AB32"/>
    <mergeCell ref="AC32:AG32"/>
    <mergeCell ref="B27:G27"/>
    <mergeCell ref="H27:N27"/>
    <mergeCell ref="O27:U27"/>
    <mergeCell ref="V27:AB27"/>
    <mergeCell ref="AC27:AG27"/>
    <mergeCell ref="B12:G12"/>
    <mergeCell ref="H12:N12"/>
    <mergeCell ref="O12:U12"/>
    <mergeCell ref="V12:AB12"/>
    <mergeCell ref="AC12:AG12"/>
  </mergeCells>
  <conditionalFormatting sqref="A2:AG10">
    <cfRule type="colorScale" priority="5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4:AG15">
    <cfRule type="colorScale" priority="4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19:AG25">
    <cfRule type="colorScale" priority="3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29:AG30">
    <cfRule type="colorScale" priority="2">
      <colorScale>
        <cfvo type="min"/>
        <cfvo type="percentile" val="50"/>
        <cfvo type="max"/>
        <color rgb="FFE3DFE5"/>
        <color rgb="FF998BA3"/>
        <color rgb="FF5B4F63"/>
      </colorScale>
    </cfRule>
  </conditionalFormatting>
  <conditionalFormatting sqref="B34:AG36">
    <cfRule type="colorScale" priority="1">
      <colorScale>
        <cfvo type="min"/>
        <cfvo type="percentile" val="50"/>
        <cfvo type="max"/>
        <color rgb="FFE3DFE5"/>
        <color rgb="FF998BA3"/>
        <color rgb="FF5B4F63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EEDA-0F0F-4168-9D2B-9C9C37B09A9D}">
  <dimension ref="A1:J9"/>
  <sheetViews>
    <sheetView zoomScale="55" zoomScaleNormal="55" workbookViewId="0">
      <selection activeCell="B9" sqref="B9"/>
    </sheetView>
  </sheetViews>
  <sheetFormatPr baseColWidth="10" defaultRowHeight="15"/>
  <cols>
    <col min="1" max="1" width="35.7109375" bestFit="1" customWidth="1"/>
    <col min="2" max="2" width="36.5703125" bestFit="1" customWidth="1"/>
    <col min="3" max="5" width="33.28515625" customWidth="1"/>
    <col min="6" max="6" width="19.5703125" bestFit="1" customWidth="1"/>
    <col min="7" max="7" width="36" bestFit="1" customWidth="1"/>
    <col min="8" max="8" width="43.7109375" bestFit="1" customWidth="1"/>
    <col min="9" max="9" width="37.85546875" bestFit="1" customWidth="1"/>
  </cols>
  <sheetData>
    <row r="1" spans="1:10" ht="30">
      <c r="B1" s="21" t="s">
        <v>50</v>
      </c>
      <c r="C1" s="21" t="s">
        <v>51</v>
      </c>
      <c r="D1" s="16" t="s">
        <v>28</v>
      </c>
      <c r="E1" s="16" t="s">
        <v>27</v>
      </c>
      <c r="F1" s="21" t="s">
        <v>7</v>
      </c>
      <c r="G1" s="21" t="s">
        <v>13</v>
      </c>
      <c r="H1" s="16" t="s">
        <v>22</v>
      </c>
      <c r="I1" s="21" t="s">
        <v>29</v>
      </c>
      <c r="J1" s="16" t="s">
        <v>23</v>
      </c>
    </row>
    <row r="2" spans="1:10">
      <c r="A2" s="20" t="s">
        <v>43</v>
      </c>
      <c r="B2" s="38">
        <f>+Marzo!J60+Marzo!J67+Marzo!J74+Marzo!J81</f>
        <v>0</v>
      </c>
      <c r="C2" s="38">
        <f>+Marzo!K60+Marzo!K67+Marzo!K74+Marzo!K81</f>
        <v>0</v>
      </c>
      <c r="D2" s="38">
        <f>+Marzo!L60+Marzo!L67+Marzo!L74+Marzo!L81</f>
        <v>0</v>
      </c>
      <c r="E2" s="38">
        <f>+Marzo!M60+Marzo!M67+Marzo!M74+Marzo!M81</f>
        <v>0</v>
      </c>
      <c r="F2" s="38">
        <f>+Marzo!N60+Marzo!N67+Marzo!N74+Marzo!N81</f>
        <v>77</v>
      </c>
      <c r="G2" s="38">
        <f>+Marzo!O60+Marzo!O67+Marzo!O74+Marzo!O81</f>
        <v>625</v>
      </c>
      <c r="H2" s="38">
        <f>+Marzo!P60+Marzo!P67+Marzo!P74+Marzo!P81</f>
        <v>0</v>
      </c>
      <c r="I2" s="38">
        <f>+Marzo!Q60+Marzo!Q67+Marzo!Q74+Marzo!Q81</f>
        <v>0</v>
      </c>
      <c r="J2" s="38">
        <f>+Marzo!R60+Marzo!R67+Marzo!R74+Marzo!R81</f>
        <v>0</v>
      </c>
    </row>
    <row r="3" spans="1:10">
      <c r="A3" s="20" t="s">
        <v>44</v>
      </c>
      <c r="B3" s="38">
        <f>+Marzo!J59+Marzo!J66+Marzo!J73+Marzo!J80</f>
        <v>0</v>
      </c>
      <c r="C3" s="38">
        <f>+Marzo!K59+Marzo!K66+Marzo!K73+Marzo!K80</f>
        <v>0</v>
      </c>
      <c r="D3" s="38">
        <f>+Marzo!L59+Marzo!L66+Marzo!L73+Marzo!L80</f>
        <v>0</v>
      </c>
      <c r="E3" s="38">
        <f>+Marzo!M59+Marzo!M66+Marzo!M73+Marzo!M80</f>
        <v>0</v>
      </c>
      <c r="F3" s="38">
        <f>+Marzo!N59+Marzo!N66+Marzo!N73+Marzo!N80</f>
        <v>81</v>
      </c>
      <c r="G3" s="38">
        <f>+Marzo!O59+Marzo!O66+Marzo!O73+Marzo!O80</f>
        <v>425</v>
      </c>
      <c r="H3" s="38">
        <f>+Marzo!P59+Marzo!P66+Marzo!P73+Marzo!P80</f>
        <v>0</v>
      </c>
      <c r="I3" s="38">
        <f>+Marzo!Q59+Marzo!Q66+Marzo!Q73+Marzo!Q80</f>
        <v>0</v>
      </c>
      <c r="J3" s="38">
        <f>+Marzo!R59+Marzo!R66+Marzo!R73+Marzo!R80</f>
        <v>0</v>
      </c>
    </row>
    <row r="4" spans="1:10">
      <c r="A4" s="20" t="s">
        <v>45</v>
      </c>
      <c r="B4" s="38">
        <f>+Marzo!J58+Marzo!J65+Marzo!J72+Marzo!J79</f>
        <v>138</v>
      </c>
      <c r="C4" s="38">
        <f>+Marzo!K58+Marzo!K65+Marzo!K72+Marzo!K79</f>
        <v>0</v>
      </c>
      <c r="D4" s="38">
        <f>+Marzo!L58+Marzo!L65+Marzo!L72+Marzo!L79</f>
        <v>0</v>
      </c>
      <c r="E4" s="38">
        <f>+Marzo!M58+Marzo!M65+Marzo!M72+Marzo!M79</f>
        <v>0</v>
      </c>
      <c r="F4" s="38">
        <f>+Marzo!N58+Marzo!N65+Marzo!N72+Marzo!N79</f>
        <v>72</v>
      </c>
      <c r="G4" s="38">
        <f>+Marzo!O58+Marzo!O65+Marzo!O72+Marzo!O79</f>
        <v>345</v>
      </c>
      <c r="H4" s="38">
        <f>+Marzo!P58+Marzo!P65+Marzo!P72+Marzo!P79</f>
        <v>8</v>
      </c>
      <c r="I4" s="38">
        <f>+Marzo!Q58+Marzo!Q65+Marzo!Q72+Marzo!Q79</f>
        <v>9</v>
      </c>
      <c r="J4" s="38">
        <f>+Marzo!R58+Marzo!R65+Marzo!R72+Marzo!R79</f>
        <v>0</v>
      </c>
    </row>
    <row r="5" spans="1:10">
      <c r="A5" s="20" t="s">
        <v>46</v>
      </c>
      <c r="B5" s="38">
        <f>+Marzo!J57+Marzo!J64+Marzo!J71+Marzo!J78</f>
        <v>149</v>
      </c>
      <c r="C5" s="38">
        <f>+Marzo!K57+Marzo!K64+Marzo!K71+Marzo!K78</f>
        <v>0</v>
      </c>
      <c r="D5" s="38">
        <f>+Marzo!L57+Marzo!L64+Marzo!L71+Marzo!L78</f>
        <v>0</v>
      </c>
      <c r="E5" s="38">
        <f>+Marzo!M57+Marzo!M64+Marzo!M71+Marzo!M78</f>
        <v>0</v>
      </c>
      <c r="F5" s="38">
        <f>+Marzo!N57+Marzo!N64+Marzo!N71+Marzo!N78</f>
        <v>82</v>
      </c>
      <c r="G5" s="38">
        <f>+Marzo!O57+Marzo!O64+Marzo!O71+Marzo!O78</f>
        <v>325</v>
      </c>
      <c r="H5" s="38">
        <f>+Marzo!P57+Marzo!P64+Marzo!P71+Marzo!P78</f>
        <v>9</v>
      </c>
      <c r="I5" s="38">
        <f>+Marzo!Q57+Marzo!Q64+Marzo!Q71+Marzo!Q78</f>
        <v>15</v>
      </c>
      <c r="J5" s="38">
        <f>+Marzo!R57+Marzo!R64+Marzo!R71+Marzo!R78</f>
        <v>0</v>
      </c>
    </row>
    <row r="6" spans="1:10">
      <c r="A6" s="20" t="s">
        <v>47</v>
      </c>
      <c r="B6" s="38">
        <f>+Marzo!J56+Marzo!J63+Marzo!J70+Marzo!J77</f>
        <v>156</v>
      </c>
      <c r="C6" s="38">
        <f>+Marzo!K56+Marzo!K63+Marzo!K70+Marzo!K77</f>
        <v>0</v>
      </c>
      <c r="D6" s="38">
        <f>+Marzo!L56+Marzo!L63+Marzo!L70+Marzo!L77</f>
        <v>0</v>
      </c>
      <c r="E6" s="38">
        <f>+Marzo!M56+Marzo!M63+Marzo!M70+Marzo!M77</f>
        <v>0</v>
      </c>
      <c r="F6" s="38">
        <f>+Marzo!N56+Marzo!N63+Marzo!N70+Marzo!N77</f>
        <v>86</v>
      </c>
      <c r="G6" s="38">
        <f>+Marzo!O56+Marzo!O63+Marzo!O70+Marzo!O77</f>
        <v>317</v>
      </c>
      <c r="H6" s="38">
        <f>+Marzo!P56+Marzo!P63+Marzo!P70+Marzo!P77</f>
        <v>9</v>
      </c>
      <c r="I6" s="38">
        <f>+Marzo!Q56+Marzo!Q63+Marzo!Q70+Marzo!Q77</f>
        <v>16</v>
      </c>
      <c r="J6" s="38">
        <f>+Marzo!R56+Marzo!R63+Marzo!R70+Marzo!R77</f>
        <v>0</v>
      </c>
    </row>
    <row r="7" spans="1:10">
      <c r="A7" s="20" t="s">
        <v>48</v>
      </c>
      <c r="B7" s="38">
        <f>+Marzo!J62+Marzo!J69+Marzo!J76+Marzo!J83</f>
        <v>125</v>
      </c>
      <c r="C7" s="38">
        <f>+Marzo!K62+Marzo!K69+Marzo!K76+Marzo!K83</f>
        <v>0</v>
      </c>
      <c r="D7" s="38">
        <f>+Marzo!L62+Marzo!L69+Marzo!L76+Marzo!L83</f>
        <v>0</v>
      </c>
      <c r="E7" s="38">
        <f>+Marzo!M62+Marzo!M69+Marzo!M76+Marzo!M83</f>
        <v>0</v>
      </c>
      <c r="F7" s="38">
        <f>+Marzo!N62+Marzo!N69+Marzo!N76+Marzo!N83</f>
        <v>82</v>
      </c>
      <c r="G7" s="38">
        <f>+Marzo!O62+Marzo!O69+Marzo!O76+Marzo!O83</f>
        <v>337</v>
      </c>
      <c r="H7" s="38">
        <f>+Marzo!P62+Marzo!P69+Marzo!P76+Marzo!P83</f>
        <v>8</v>
      </c>
      <c r="I7" s="38">
        <f>+Marzo!Q62+Marzo!Q69+Marzo!Q76+Marzo!Q83</f>
        <v>10</v>
      </c>
      <c r="J7" s="38">
        <f>+Marzo!R62+Marzo!R69+Marzo!R76+Marzo!R83</f>
        <v>3</v>
      </c>
    </row>
    <row r="8" spans="1:10">
      <c r="A8" s="20" t="s">
        <v>49</v>
      </c>
      <c r="B8" s="38">
        <f>+Marzo!J61+Marzo!J68+Marzo!J75+Marzo!J82</f>
        <v>104</v>
      </c>
      <c r="C8" s="38">
        <f>+Marzo!K61+Marzo!K68+Marzo!K75+Marzo!K82</f>
        <v>0</v>
      </c>
      <c r="D8" s="38">
        <f>+Marzo!L61+Marzo!L68+Marzo!L75+Marzo!L82</f>
        <v>0</v>
      </c>
      <c r="E8" s="38">
        <f>+Marzo!M61+Marzo!M68+Marzo!M75+Marzo!M82</f>
        <v>0</v>
      </c>
      <c r="F8" s="38">
        <f>+Marzo!N61+Marzo!N68+Marzo!N75+Marzo!N82</f>
        <v>90</v>
      </c>
      <c r="G8" s="38">
        <f>+Marzo!O61+Marzo!O68+Marzo!O75+Marzo!O82</f>
        <v>545</v>
      </c>
      <c r="H8" s="38">
        <f>+Marzo!P61+Marzo!P68+Marzo!P75+Marzo!P82</f>
        <v>7</v>
      </c>
      <c r="I8" s="38">
        <f>+Marzo!Q61+Marzo!Q68+Marzo!Q75+Marzo!Q82</f>
        <v>7</v>
      </c>
      <c r="J8" s="38">
        <f>+Marzo!R61+Marzo!R68+Marzo!R75+Marzo!R82</f>
        <v>0</v>
      </c>
    </row>
    <row r="9" spans="1:10">
      <c r="B9" s="3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7C36-95D6-4D97-B3B4-C6D9599B9FB1}">
  <dimension ref="A1:N32"/>
  <sheetViews>
    <sheetView zoomScale="70" zoomScaleNormal="70" workbookViewId="0">
      <selection activeCell="A35" sqref="A35"/>
    </sheetView>
  </sheetViews>
  <sheetFormatPr baseColWidth="10" defaultRowHeight="15"/>
  <sheetData>
    <row r="1" spans="1:7">
      <c r="A1" s="6" t="e">
        <f>+Marzo!#REF!</f>
        <v>#REF!</v>
      </c>
      <c r="B1" s="6" t="e">
        <f>+Marzo!#REF!</f>
        <v>#REF!</v>
      </c>
      <c r="C1" s="6" t="e">
        <f>+Marzo!#REF!</f>
        <v>#REF!</v>
      </c>
      <c r="D1" s="6" t="e">
        <f>+Marzo!#REF!</f>
        <v>#REF!</v>
      </c>
      <c r="E1" s="6" t="e">
        <f>+Marzo!#REF!</f>
        <v>#REF!</v>
      </c>
      <c r="F1" s="6" t="e">
        <f>+Marzo!#REF!</f>
        <v>#REF!</v>
      </c>
      <c r="G1" t="e">
        <f>SUM(A1:F1)</f>
        <v>#REF!</v>
      </c>
    </row>
    <row r="2" spans="1:7">
      <c r="A2" s="6">
        <f>+Marzo!P3</f>
        <v>0</v>
      </c>
      <c r="B2" s="6">
        <f>+Marzo!Q3</f>
        <v>0</v>
      </c>
      <c r="C2" s="6">
        <f>+Marzo!R3</f>
        <v>0</v>
      </c>
      <c r="D2" s="6">
        <f>+Marzo!S3</f>
        <v>0</v>
      </c>
      <c r="E2" s="6">
        <f>+Marzo!T3</f>
        <v>0</v>
      </c>
      <c r="F2" s="6">
        <f>+Marzo!U3</f>
        <v>0</v>
      </c>
      <c r="G2">
        <f t="shared" ref="G2:G29" si="0">SUM(A2:F2)</f>
        <v>0</v>
      </c>
    </row>
    <row r="3" spans="1:7">
      <c r="A3" s="6">
        <f>+Marzo!P4</f>
        <v>0</v>
      </c>
      <c r="B3" s="6">
        <f>+Marzo!Q4</f>
        <v>0</v>
      </c>
      <c r="C3" s="6">
        <f>+Marzo!R4</f>
        <v>0</v>
      </c>
      <c r="D3" s="6">
        <f>+Marzo!S4</f>
        <v>0</v>
      </c>
      <c r="E3" s="6">
        <f>+Marzo!T4</f>
        <v>0</v>
      </c>
      <c r="F3" s="6">
        <f>+Marzo!U4</f>
        <v>0</v>
      </c>
      <c r="G3">
        <f t="shared" si="0"/>
        <v>0</v>
      </c>
    </row>
    <row r="4" spans="1:7">
      <c r="A4" s="6">
        <f>+Marzo!P5</f>
        <v>0</v>
      </c>
      <c r="B4" s="6">
        <f>+Marzo!Q5</f>
        <v>0</v>
      </c>
      <c r="C4" s="6">
        <f>+Marzo!R5</f>
        <v>0</v>
      </c>
      <c r="D4" s="6">
        <f>+Marzo!S5</f>
        <v>0</v>
      </c>
      <c r="E4" s="6">
        <f>+Marzo!T5</f>
        <v>0</v>
      </c>
      <c r="F4" s="6">
        <f>+Marzo!U5</f>
        <v>0</v>
      </c>
      <c r="G4">
        <f t="shared" si="0"/>
        <v>0</v>
      </c>
    </row>
    <row r="5" spans="1:7">
      <c r="A5" s="6">
        <f>+Marzo!P6</f>
        <v>0</v>
      </c>
      <c r="B5" s="6">
        <f>+Marzo!Q6</f>
        <v>0</v>
      </c>
      <c r="C5" s="6">
        <f>+Marzo!R6</f>
        <v>0</v>
      </c>
      <c r="D5" s="6">
        <f>+Marzo!S6</f>
        <v>0</v>
      </c>
      <c r="E5" s="6">
        <f>+Marzo!T6</f>
        <v>0</v>
      </c>
      <c r="F5" s="6">
        <f>+Marzo!U6</f>
        <v>0</v>
      </c>
      <c r="G5">
        <f t="shared" si="0"/>
        <v>0</v>
      </c>
    </row>
    <row r="6" spans="1:7">
      <c r="A6" s="6">
        <f>+Marzo!P7</f>
        <v>0</v>
      </c>
      <c r="B6" s="6">
        <f>+Marzo!Q7</f>
        <v>0</v>
      </c>
      <c r="C6" s="6">
        <f>+Marzo!R7</f>
        <v>0</v>
      </c>
      <c r="D6" s="6">
        <f>+Marzo!S7</f>
        <v>0</v>
      </c>
      <c r="E6" s="6">
        <f>+Marzo!T7</f>
        <v>0</v>
      </c>
      <c r="F6" s="6">
        <f>+Marzo!U7</f>
        <v>0</v>
      </c>
      <c r="G6">
        <f t="shared" si="0"/>
        <v>0</v>
      </c>
    </row>
    <row r="7" spans="1:7">
      <c r="A7" s="6">
        <f>+Marzo!P9</f>
        <v>0</v>
      </c>
      <c r="B7" s="6">
        <f>+Marzo!Q9</f>
        <v>0</v>
      </c>
      <c r="C7" s="6">
        <f>+Marzo!R9</f>
        <v>0</v>
      </c>
      <c r="D7" s="6">
        <f>+Marzo!S9</f>
        <v>0</v>
      </c>
      <c r="E7" s="6">
        <f>+Marzo!T9</f>
        <v>0</v>
      </c>
      <c r="F7" s="6">
        <f>+Marzo!U9</f>
        <v>0</v>
      </c>
      <c r="G7">
        <f t="shared" si="0"/>
        <v>0</v>
      </c>
    </row>
    <row r="8" spans="1:7">
      <c r="A8" s="6">
        <f>+Marzo!P10</f>
        <v>0</v>
      </c>
      <c r="B8" s="6">
        <f>+Marzo!Q10</f>
        <v>0</v>
      </c>
      <c r="C8" s="6">
        <f>+Marzo!R10</f>
        <v>0</v>
      </c>
      <c r="D8" s="6">
        <f>+Marzo!S10</f>
        <v>0</v>
      </c>
      <c r="E8" s="6">
        <f>+Marzo!T10</f>
        <v>0</v>
      </c>
      <c r="F8" s="6">
        <f>+Marzo!U10</f>
        <v>0</v>
      </c>
      <c r="G8">
        <f t="shared" si="0"/>
        <v>0</v>
      </c>
    </row>
    <row r="9" spans="1:7">
      <c r="A9" s="6">
        <f>+Marzo!P11</f>
        <v>0</v>
      </c>
      <c r="B9" s="6">
        <f>+Marzo!Q11</f>
        <v>0</v>
      </c>
      <c r="C9" s="6">
        <f>+Marzo!R11</f>
        <v>0</v>
      </c>
      <c r="D9" s="6">
        <f>+Marzo!S11</f>
        <v>0</v>
      </c>
      <c r="E9" s="6">
        <f>+Marzo!T11</f>
        <v>0</v>
      </c>
      <c r="F9" s="6">
        <f>+Marzo!U11</f>
        <v>0</v>
      </c>
      <c r="G9">
        <f t="shared" si="0"/>
        <v>0</v>
      </c>
    </row>
    <row r="10" spans="1:7">
      <c r="A10" s="6">
        <f>+Marzo!P12</f>
        <v>0</v>
      </c>
      <c r="B10" s="6">
        <f>+Marzo!Q12</f>
        <v>0</v>
      </c>
      <c r="C10" s="6">
        <f>+Marzo!R12</f>
        <v>0</v>
      </c>
      <c r="D10" s="6">
        <f>+Marzo!S12</f>
        <v>0</v>
      </c>
      <c r="E10" s="6">
        <f>+Marzo!T12</f>
        <v>0</v>
      </c>
      <c r="F10" s="6">
        <f>+Marzo!U12</f>
        <v>0</v>
      </c>
      <c r="G10">
        <f t="shared" si="0"/>
        <v>0</v>
      </c>
    </row>
    <row r="11" spans="1:7">
      <c r="A11" s="6">
        <f>+Marzo!P13</f>
        <v>0</v>
      </c>
      <c r="B11" s="6">
        <f>+Marzo!Q13</f>
        <v>0</v>
      </c>
      <c r="C11" s="6">
        <f>+Marzo!R13</f>
        <v>0</v>
      </c>
      <c r="D11" s="6">
        <f>+Marzo!S13</f>
        <v>0</v>
      </c>
      <c r="E11" s="6">
        <f>+Marzo!T13</f>
        <v>0</v>
      </c>
      <c r="F11" s="6">
        <f>+Marzo!U13</f>
        <v>0</v>
      </c>
      <c r="G11">
        <f t="shared" si="0"/>
        <v>0</v>
      </c>
    </row>
    <row r="12" spans="1:7">
      <c r="A12" s="6">
        <f>+Marzo!P14</f>
        <v>0</v>
      </c>
      <c r="B12" s="6">
        <f>+Marzo!Q14</f>
        <v>0</v>
      </c>
      <c r="C12" s="6">
        <f>+Marzo!R14</f>
        <v>0</v>
      </c>
      <c r="D12" s="6">
        <f>+Marzo!S14</f>
        <v>0</v>
      </c>
      <c r="E12" s="6">
        <f>+Marzo!T14</f>
        <v>0</v>
      </c>
      <c r="F12" s="6">
        <f>+Marzo!U14</f>
        <v>0</v>
      </c>
      <c r="G12">
        <f t="shared" si="0"/>
        <v>0</v>
      </c>
    </row>
    <row r="13" spans="1:7">
      <c r="A13" s="6">
        <f>+Marzo!P15</f>
        <v>0</v>
      </c>
      <c r="B13" s="6">
        <f>+Marzo!Q15</f>
        <v>0</v>
      </c>
      <c r="C13" s="6">
        <f>+Marzo!R15</f>
        <v>0</v>
      </c>
      <c r="D13" s="6">
        <f>+Marzo!S15</f>
        <v>0</v>
      </c>
      <c r="E13" s="6">
        <f>+Marzo!T15</f>
        <v>0</v>
      </c>
      <c r="F13" s="6">
        <f>+Marzo!U15</f>
        <v>0</v>
      </c>
      <c r="G13">
        <f t="shared" si="0"/>
        <v>0</v>
      </c>
    </row>
    <row r="14" spans="1:7">
      <c r="A14" s="6">
        <f>+Marzo!P17</f>
        <v>0</v>
      </c>
      <c r="B14" s="6">
        <f>+Marzo!Q17</f>
        <v>0</v>
      </c>
      <c r="C14" s="6">
        <f>+Marzo!R17</f>
        <v>0</v>
      </c>
      <c r="D14" s="6">
        <f>+Marzo!S17</f>
        <v>0</v>
      </c>
      <c r="E14" s="6">
        <f>+Marzo!T17</f>
        <v>0</v>
      </c>
      <c r="F14" s="6">
        <f>+Marzo!U17</f>
        <v>0</v>
      </c>
      <c r="G14">
        <f t="shared" si="0"/>
        <v>0</v>
      </c>
    </row>
    <row r="15" spans="1:7">
      <c r="A15" s="6">
        <f>+Marzo!P18</f>
        <v>0</v>
      </c>
      <c r="B15" s="6">
        <f>+Marzo!Q18</f>
        <v>0</v>
      </c>
      <c r="C15" s="6">
        <f>+Marzo!R18</f>
        <v>0</v>
      </c>
      <c r="D15" s="6">
        <f>+Marzo!S18</f>
        <v>0</v>
      </c>
      <c r="E15" s="6">
        <f>+Marzo!T18</f>
        <v>0</v>
      </c>
      <c r="F15" s="6">
        <f>+Marzo!U18</f>
        <v>0</v>
      </c>
      <c r="G15">
        <f t="shared" si="0"/>
        <v>0</v>
      </c>
    </row>
    <row r="16" spans="1:7">
      <c r="A16" s="6">
        <f>+Marzo!P19</f>
        <v>0</v>
      </c>
      <c r="B16" s="6">
        <f>+Marzo!Q19</f>
        <v>0</v>
      </c>
      <c r="C16" s="6">
        <f>+Marzo!R19</f>
        <v>0</v>
      </c>
      <c r="D16" s="6">
        <f>+Marzo!S19</f>
        <v>0</v>
      </c>
      <c r="E16" s="6">
        <f>+Marzo!T19</f>
        <v>0</v>
      </c>
      <c r="F16" s="6">
        <f>+Marzo!U19</f>
        <v>0</v>
      </c>
      <c r="G16">
        <f t="shared" si="0"/>
        <v>0</v>
      </c>
    </row>
    <row r="17" spans="1:14">
      <c r="A17" s="6">
        <f>+Marzo!P20</f>
        <v>0</v>
      </c>
      <c r="B17" s="6">
        <f>+Marzo!Q20</f>
        <v>0</v>
      </c>
      <c r="C17" s="6">
        <f>+Marzo!R20</f>
        <v>0</v>
      </c>
      <c r="D17" s="6">
        <f>+Marzo!S20</f>
        <v>0</v>
      </c>
      <c r="E17" s="6">
        <f>+Marzo!T20</f>
        <v>0</v>
      </c>
      <c r="F17" s="6">
        <f>+Marzo!U20</f>
        <v>0</v>
      </c>
      <c r="G17">
        <f t="shared" si="0"/>
        <v>0</v>
      </c>
    </row>
    <row r="18" spans="1:14">
      <c r="A18" s="6">
        <f>+Marzo!P21</f>
        <v>0</v>
      </c>
      <c r="B18" s="6">
        <f>+Marzo!Q21</f>
        <v>0</v>
      </c>
      <c r="C18" s="6">
        <f>+Marzo!R21</f>
        <v>0</v>
      </c>
      <c r="D18" s="6">
        <f>+Marzo!S21</f>
        <v>0</v>
      </c>
      <c r="E18" s="6">
        <f>+Marzo!T21</f>
        <v>0</v>
      </c>
      <c r="F18" s="6">
        <f>+Marzo!U21</f>
        <v>0</v>
      </c>
      <c r="G18">
        <f t="shared" si="0"/>
        <v>0</v>
      </c>
    </row>
    <row r="19" spans="1:14">
      <c r="A19" s="6">
        <f>+Marzo!P22</f>
        <v>0</v>
      </c>
      <c r="B19" s="6">
        <f>+Marzo!Q22</f>
        <v>0</v>
      </c>
      <c r="C19" s="6">
        <f>+Marzo!R22</f>
        <v>0</v>
      </c>
      <c r="D19" s="6">
        <f>+Marzo!S22</f>
        <v>0</v>
      </c>
      <c r="E19" s="6">
        <f>+Marzo!T22</f>
        <v>0</v>
      </c>
      <c r="F19" s="6">
        <f>+Marzo!U22</f>
        <v>0</v>
      </c>
      <c r="G19">
        <f t="shared" si="0"/>
        <v>0</v>
      </c>
    </row>
    <row r="20" spans="1:14">
      <c r="A20" s="6">
        <f>+Marzo!P23</f>
        <v>0</v>
      </c>
      <c r="B20" s="6">
        <f>+Marzo!Q23</f>
        <v>0</v>
      </c>
      <c r="C20" s="6">
        <f>+Marzo!R23</f>
        <v>0</v>
      </c>
      <c r="D20" s="6">
        <f>+Marzo!S23</f>
        <v>0</v>
      </c>
      <c r="E20" s="6">
        <f>+Marzo!T23</f>
        <v>0</v>
      </c>
      <c r="F20" s="6">
        <f>+Marzo!U23</f>
        <v>0</v>
      </c>
      <c r="G20">
        <f t="shared" si="0"/>
        <v>0</v>
      </c>
    </row>
    <row r="21" spans="1:14">
      <c r="A21" s="6">
        <f>+Marzo!P25</f>
        <v>0</v>
      </c>
      <c r="B21" s="6">
        <f>+Marzo!Q25</f>
        <v>0</v>
      </c>
      <c r="C21" s="6">
        <f>+Marzo!R25</f>
        <v>0</v>
      </c>
      <c r="D21" s="6">
        <f>+Marzo!S25</f>
        <v>0</v>
      </c>
      <c r="E21" s="6">
        <f>+Marzo!T25</f>
        <v>0</v>
      </c>
      <c r="F21" s="6">
        <f>+Marzo!U25</f>
        <v>0</v>
      </c>
      <c r="G21">
        <f t="shared" si="0"/>
        <v>0</v>
      </c>
    </row>
    <row r="22" spans="1:14">
      <c r="A22" s="6">
        <f>+Marzo!P26</f>
        <v>0</v>
      </c>
      <c r="B22" s="6">
        <f>+Marzo!Q26</f>
        <v>0</v>
      </c>
      <c r="C22" s="6">
        <f>+Marzo!R26</f>
        <v>0</v>
      </c>
      <c r="D22" s="6">
        <f>+Marzo!S26</f>
        <v>0</v>
      </c>
      <c r="E22" s="6">
        <f>+Marzo!T26</f>
        <v>0</v>
      </c>
      <c r="F22" s="6">
        <f>+Marzo!U26</f>
        <v>0</v>
      </c>
      <c r="G22">
        <f t="shared" si="0"/>
        <v>0</v>
      </c>
    </row>
    <row r="23" spans="1:14">
      <c r="A23" s="6">
        <f>+Marzo!P27</f>
        <v>0</v>
      </c>
      <c r="B23" s="6">
        <f>+Marzo!Q27</f>
        <v>0</v>
      </c>
      <c r="C23" s="6">
        <f>+Marzo!R27</f>
        <v>0</v>
      </c>
      <c r="D23" s="6">
        <f>+Marzo!S27</f>
        <v>0</v>
      </c>
      <c r="E23" s="6">
        <f>+Marzo!T27</f>
        <v>0</v>
      </c>
      <c r="F23" s="6">
        <f>+Marzo!U27</f>
        <v>0</v>
      </c>
      <c r="G23">
        <f t="shared" si="0"/>
        <v>0</v>
      </c>
    </row>
    <row r="24" spans="1:14">
      <c r="A24" s="6">
        <f>+Marzo!P28</f>
        <v>0</v>
      </c>
      <c r="B24" s="6">
        <f>+Marzo!Q28</f>
        <v>0</v>
      </c>
      <c r="C24" s="6">
        <f>+Marzo!R28</f>
        <v>0</v>
      </c>
      <c r="D24" s="6">
        <f>+Marzo!S28</f>
        <v>0</v>
      </c>
      <c r="E24" s="6">
        <f>+Marzo!T28</f>
        <v>0</v>
      </c>
      <c r="F24" s="6">
        <f>+Marzo!U28</f>
        <v>0</v>
      </c>
      <c r="G24">
        <f t="shared" si="0"/>
        <v>0</v>
      </c>
    </row>
    <row r="25" spans="1:14">
      <c r="A25" s="6">
        <f>+Marzo!P29</f>
        <v>0</v>
      </c>
      <c r="B25" s="6">
        <f>+Marzo!Q29</f>
        <v>0</v>
      </c>
      <c r="C25" s="6">
        <f>+Marzo!R29</f>
        <v>0</v>
      </c>
      <c r="D25" s="6">
        <f>+Marzo!S29</f>
        <v>0</v>
      </c>
      <c r="E25" s="6">
        <f>+Marzo!T29</f>
        <v>0</v>
      </c>
      <c r="F25" s="6">
        <f>+Marzo!U29</f>
        <v>0</v>
      </c>
      <c r="G25">
        <f t="shared" si="0"/>
        <v>0</v>
      </c>
    </row>
    <row r="26" spans="1:14">
      <c r="A26" s="6">
        <f>+Marzo!P30</f>
        <v>0</v>
      </c>
      <c r="B26" s="6">
        <f>+Marzo!Q30</f>
        <v>0</v>
      </c>
      <c r="C26" s="6">
        <f>+Marzo!R30</f>
        <v>0</v>
      </c>
      <c r="D26" s="6">
        <f>+Marzo!S30</f>
        <v>0</v>
      </c>
      <c r="E26" s="6">
        <f>+Marzo!T30</f>
        <v>0</v>
      </c>
      <c r="F26" s="6">
        <f>+Marzo!U30</f>
        <v>0</v>
      </c>
      <c r="G26">
        <f t="shared" si="0"/>
        <v>0</v>
      </c>
    </row>
    <row r="27" spans="1:14">
      <c r="A27" s="6">
        <f>+Marzo!P31</f>
        <v>0</v>
      </c>
      <c r="B27" s="6">
        <f>+Marzo!Q31</f>
        <v>0</v>
      </c>
      <c r="C27" s="6">
        <f>+Marzo!R31</f>
        <v>0</v>
      </c>
      <c r="D27" s="6">
        <f>+Marzo!S31</f>
        <v>0</v>
      </c>
      <c r="E27" s="6">
        <f>+Marzo!T31</f>
        <v>0</v>
      </c>
      <c r="F27" s="6">
        <f>+Marzo!U31</f>
        <v>0</v>
      </c>
      <c r="G27">
        <f t="shared" si="0"/>
        <v>0</v>
      </c>
    </row>
    <row r="28" spans="1:14">
      <c r="A28" s="6" t="e">
        <f>+Marzo!#REF!</f>
        <v>#REF!</v>
      </c>
      <c r="B28" s="6" t="e">
        <f>+Marzo!#REF!</f>
        <v>#REF!</v>
      </c>
      <c r="C28" s="6" t="e">
        <f>+Marzo!#REF!</f>
        <v>#REF!</v>
      </c>
      <c r="D28" s="6" t="e">
        <f>+Marzo!#REF!</f>
        <v>#REF!</v>
      </c>
      <c r="E28" s="6" t="e">
        <f>+Marzo!#REF!</f>
        <v>#REF!</v>
      </c>
      <c r="F28" s="6" t="e">
        <f>+Marzo!#REF!</f>
        <v>#REF!</v>
      </c>
      <c r="G28" t="e">
        <f t="shared" si="0"/>
        <v>#REF!</v>
      </c>
    </row>
    <row r="29" spans="1:14">
      <c r="A29" s="6" t="e">
        <f>+Marzo!#REF!</f>
        <v>#REF!</v>
      </c>
      <c r="B29" s="6" t="e">
        <f>+Marzo!#REF!</f>
        <v>#REF!</v>
      </c>
      <c r="C29" s="6" t="e">
        <f>+Marzo!#REF!</f>
        <v>#REF!</v>
      </c>
      <c r="D29" s="6" t="e">
        <f>+Marzo!#REF!</f>
        <v>#REF!</v>
      </c>
      <c r="E29" s="6" t="e">
        <f>+Marzo!#REF!</f>
        <v>#REF!</v>
      </c>
      <c r="F29" s="6" t="e">
        <f>+Marzo!#REF!</f>
        <v>#REF!</v>
      </c>
      <c r="G29" t="e">
        <f t="shared" si="0"/>
        <v>#REF!</v>
      </c>
    </row>
    <row r="30" spans="1:14">
      <c r="A30" s="6" t="e">
        <f>+Marzo!#REF!</f>
        <v>#REF!</v>
      </c>
      <c r="B30" s="6" t="e">
        <f>+Marzo!#REF!</f>
        <v>#REF!</v>
      </c>
      <c r="C30" s="6" t="e">
        <f>+Marzo!#REF!</f>
        <v>#REF!</v>
      </c>
      <c r="D30" s="6" t="e">
        <f>+Marzo!#REF!</f>
        <v>#REF!</v>
      </c>
      <c r="E30" s="6" t="e">
        <f>+Marzo!#REF!</f>
        <v>#REF!</v>
      </c>
      <c r="F30" s="6" t="e">
        <f>+Marzo!#REF!</f>
        <v>#REF!</v>
      </c>
      <c r="G30" t="e">
        <f t="shared" ref="G30" si="1">SUM(A30:F30)</f>
        <v>#REF!</v>
      </c>
    </row>
    <row r="32" spans="1:14">
      <c r="N32" s="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 Marzo 2023</vt:lpstr>
      <vt:lpstr>Marzo</vt:lpstr>
      <vt:lpstr>MAPAS DE CALOR</vt:lpstr>
      <vt:lpstr>Hoja4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2022-08-17T16:28:56Z</dcterms:created>
  <dcterms:modified xsi:type="dcterms:W3CDTF">2023-06-06T23:42:24Z</dcterms:modified>
</cp:coreProperties>
</file>