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076FDE-F84B-46D5-8B63-F7E8C44AE586}" xr6:coauthVersionLast="37" xr6:coauthVersionMax="37" xr10:uidLastSave="{00000000-0000-0000-0000-000000000000}"/>
  <bookViews>
    <workbookView xWindow="0" yWindow="0" windowWidth="11424" windowHeight="3108" firstSheet="1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22" i="2"/>
  <c r="G23" i="2"/>
  <c r="E13" i="2" l="1"/>
  <c r="E15" i="2"/>
  <c r="I13" i="5" l="1"/>
  <c r="I14" i="5"/>
  <c r="I12" i="5"/>
  <c r="G12" i="4"/>
  <c r="H12" i="4" s="1"/>
  <c r="G13" i="4"/>
  <c r="H13" i="4" s="1"/>
  <c r="G11" i="4"/>
  <c r="H11" i="4" s="1"/>
  <c r="D16" i="5"/>
  <c r="E6" i="4" l="1"/>
  <c r="D18" i="4"/>
  <c r="E18" i="4" s="1"/>
  <c r="D18" i="5"/>
  <c r="E18" i="5" s="1"/>
  <c r="E17" i="2" l="1"/>
  <c r="F17" i="2" s="1"/>
  <c r="H17" i="5" l="1"/>
  <c r="I17" i="5" s="1"/>
  <c r="D14" i="5"/>
  <c r="H17" i="4"/>
  <c r="I17" i="4" s="1"/>
  <c r="D12" i="4"/>
  <c r="D16" i="4"/>
  <c r="E4" i="2" l="1"/>
  <c r="F4" i="2" s="1"/>
  <c r="E5" i="2"/>
  <c r="I6" i="1" l="1"/>
  <c r="M10" i="1" s="1"/>
  <c r="D12" i="5"/>
  <c r="D10" i="5"/>
  <c r="D6" i="5"/>
  <c r="D3" i="5"/>
  <c r="E3" i="5" s="1"/>
  <c r="D2" i="5"/>
  <c r="E2" i="5" s="1"/>
  <c r="D14" i="4"/>
  <c r="D10" i="4"/>
  <c r="D6" i="4"/>
  <c r="D3" i="4"/>
  <c r="E3" i="4" s="1"/>
  <c r="D2" i="4"/>
  <c r="E2" i="4" s="1"/>
  <c r="E11" i="2"/>
  <c r="G5" i="4" l="1"/>
  <c r="E6" i="5"/>
  <c r="G5" i="5" s="1"/>
  <c r="E8" i="2" l="1"/>
  <c r="I19" i="2" l="1"/>
  <c r="H21" i="5" s="1"/>
  <c r="F8" i="2"/>
  <c r="H7" i="2" s="1"/>
  <c r="M9" i="1"/>
  <c r="M8" i="1"/>
  <c r="J19" i="2" l="1"/>
  <c r="I21" i="5" s="1"/>
  <c r="F21" i="5"/>
  <c r="N8" i="1"/>
  <c r="H5" i="2"/>
  <c r="K6" i="2" s="1"/>
  <c r="K11" i="2" s="1"/>
  <c r="G3" i="4" s="1"/>
  <c r="J4" i="4" s="1"/>
  <c r="J9" i="4" l="1"/>
  <c r="G3" i="5" s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<sst xmlns="http://schemas.openxmlformats.org/spreadsheetml/2006/main" count="67" uniqueCount="36">
  <si>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</si>
  <si>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</si>
  <si>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</si>
  <si>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</si>
  <si>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</si>
  <si>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</si>
  <si>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</si>
  <si>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</si>
  <si>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</si>
  <si>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</si>
  <si>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</si>
  <si>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</si>
  <si>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</si>
  <si>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>П2</t>
  </si>
  <si>
    <t xml:space="preserve">результат = </t>
  </si>
  <si>
    <t>положено =</t>
  </si>
  <si>
    <t xml:space="preserve">разность = </t>
  </si>
  <si>
    <t>П5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</si>
  <si>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</si>
  <si>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</si>
  <si>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</si>
  <si>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</si>
  <si>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</si>
  <si>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</si>
  <si>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</si>
  <si>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П4</t>
  </si>
  <si>
    <t>П0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</si>
  <si>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</si>
  <si>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</si>
  <si>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</si>
  <si>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</si>
  <si>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</si>
  <si>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</si>
  <si>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</si>
  <si>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</si>
  <si>
    <t>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</si>
</sst>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zoomScale="70" zoomScaleNormal="70" workbookViewId="0">
      <selection activeCell="L16" sqref="L16"/>
    </sheetView>
  </sheetViews>
  <sheetFormatPr defaultColWidth="8.88671875"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3" width="8.88671875" style="1"/>
    <col min="14" max="14" width="10.44140625" style="1" bestFit="1" customWidth="1"/>
    <col min="15" max="16384" width="8.88671875" style="1"/>
  </cols>
  <sheetData>
    <row r="6" spans="4:14" x14ac:dyDescent="0.3">
      <c r="D6" s="1" t="s">
        <v>0</v>
      </c>
      <c r="E6" s="1">
        <v>164219</v>
      </c>
      <c r="F6" s="1" t="s">
        <v>1</v>
      </c>
      <c r="G6" s="1">
        <v>1.2</v>
      </c>
      <c r="H6" s="1" t="s">
        <v>2</v>
      </c>
      <c r="I6" s="1">
        <f>E6*G6</f>
        <v>197062.8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0.25</v>
      </c>
      <c r="M8" s="1">
        <f>$I$6*L8</f>
        <v>49265.7</v>
      </c>
      <c r="N8" s="53">
        <f>SUM(M8:M10)</f>
        <v>197062.8</v>
      </c>
    </row>
    <row r="9" spans="4:14" x14ac:dyDescent="0.3">
      <c r="K9" s="1" t="s">
        <v>4</v>
      </c>
      <c r="L9" s="1">
        <v>0.45</v>
      </c>
      <c r="M9" s="1">
        <f>$I$6*L9</f>
        <v>88678.26</v>
      </c>
      <c r="N9" s="53"/>
    </row>
    <row r="10" spans="4:14" x14ac:dyDescent="0.3">
      <c r="K10" s="1" t="s">
        <v>5</v>
      </c>
      <c r="L10" s="1">
        <v>0.3</v>
      </c>
      <c r="M10" s="1">
        <f>$I$6*L10</f>
        <v>59118.84</v>
      </c>
      <c r="N10" s="53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4"/>
  <sheetViews>
    <sheetView topLeftCell="A3" zoomScale="86" workbookViewId="0">
      <selection activeCell="H15" sqref="H15"/>
    </sheetView>
  </sheetViews>
  <sheetFormatPr defaultColWidth="8.88671875"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3" spans="2:11" ht="15" thickBot="1" x14ac:dyDescent="0.35"/>
    <row r="4" spans="2:11" ht="15.6" thickTop="1" thickBot="1" x14ac:dyDescent="0.35">
      <c r="B4" s="11" t="s">
        <v>28</v>
      </c>
      <c r="C4" s="5" t="s">
        <v>7</v>
      </c>
      <c r="D4" s="5">
        <v>5997</v>
      </c>
      <c r="E4" s="6">
        <f>D4</f>
        <v>5997</v>
      </c>
      <c r="F4" s="9">
        <f>E4*'5 - OSR'!G6</f>
        <v>7196.4</v>
      </c>
    </row>
    <row r="5" spans="2:11" ht="15" thickTop="1" x14ac:dyDescent="0.3">
      <c r="B5" s="42" t="s">
        <v>29</v>
      </c>
      <c r="C5" s="5">
        <v>0</v>
      </c>
      <c r="D5" s="5">
        <v>0</v>
      </c>
      <c r="E5" s="36">
        <f>SUM(D5:D7)</f>
        <v>21717</v>
      </c>
      <c r="F5" s="36">
        <f>E5*'5 - OSR'!G6</f>
        <v>26060.399999999998</v>
      </c>
      <c r="G5" s="1" t="s">
        <v>15</v>
      </c>
      <c r="H5" s="1">
        <f>'5 - OSR'!M8</f>
        <v>49265.7</v>
      </c>
    </row>
    <row r="6" spans="2:11" x14ac:dyDescent="0.3">
      <c r="B6" s="43"/>
      <c r="C6" s="7" t="s">
        <v>9</v>
      </c>
      <c r="D6" s="7">
        <v>11886</v>
      </c>
      <c r="E6" s="37"/>
      <c r="F6" s="37"/>
      <c r="J6" s="1" t="s">
        <v>16</v>
      </c>
      <c r="K6" s="1">
        <f>H5-H7</f>
        <v>-241.5</v>
      </c>
    </row>
    <row r="7" spans="2:11" ht="15" thickBot="1" x14ac:dyDescent="0.35">
      <c r="B7" s="44"/>
      <c r="C7" s="8" t="s">
        <v>23</v>
      </c>
      <c r="D7" s="8">
        <v>9831</v>
      </c>
      <c r="E7" s="38"/>
      <c r="F7" s="38"/>
      <c r="G7" s="1" t="s">
        <v>14</v>
      </c>
      <c r="H7" s="1">
        <f>SUM(F4:F17)</f>
        <v>49507.199999999997</v>
      </c>
    </row>
    <row r="8" spans="2:11" ht="15" thickTop="1" x14ac:dyDescent="0.3">
      <c r="B8" s="42" t="s">
        <v>30</v>
      </c>
      <c r="C8" s="5" t="s">
        <v>11</v>
      </c>
      <c r="D8" s="5">
        <v>0</v>
      </c>
      <c r="E8" s="36">
        <f>SUM(D8:D10)</f>
        <v>1418</v>
      </c>
      <c r="F8" s="39">
        <f>SUM(E8:E16)*'5 - OSR'!G6</f>
        <v>6866.4</v>
      </c>
      <c r="J8" s="1" t="s">
        <v>18</v>
      </c>
      <c r="K8" s="1">
        <f>ROUND((K6/H5) * 100, 2)</f>
        <v>-0.49</v>
      </c>
    </row>
    <row r="9" spans="2:11" x14ac:dyDescent="0.3">
      <c r="B9" s="43"/>
      <c r="C9" s="7" t="s">
        <v>11</v>
      </c>
      <c r="D9" s="7">
        <v>1418</v>
      </c>
      <c r="E9" s="37"/>
      <c r="F9" s="40"/>
    </row>
    <row r="10" spans="2:11" x14ac:dyDescent="0.3">
      <c r="B10" s="43"/>
      <c r="C10" s="7" t="s">
        <v>11</v>
      </c>
      <c r="D10" s="7">
        <v>0</v>
      </c>
      <c r="E10" s="37"/>
      <c r="F10" s="40"/>
    </row>
    <row r="11" spans="2:11" x14ac:dyDescent="0.3">
      <c r="B11" s="43"/>
      <c r="C11" s="45" t="s">
        <v>35</v>
      </c>
      <c r="D11" s="7">
        <v>1418</v>
      </c>
      <c r="E11" s="37">
        <f>SUM(D11:D12)</f>
        <v>1628</v>
      </c>
      <c r="F11" s="40"/>
      <c r="J11" s="1" t="s">
        <v>21</v>
      </c>
      <c r="K11" s="1">
        <f>K6+'5 - OSR'!M9</f>
        <v>88436.76</v>
      </c>
    </row>
    <row r="12" spans="2:11" x14ac:dyDescent="0.3">
      <c r="B12" s="43"/>
      <c r="C12" s="45"/>
      <c r="D12" s="7">
        <v>210</v>
      </c>
      <c r="E12" s="37"/>
      <c r="F12" s="40"/>
    </row>
    <row r="13" spans="2:11" x14ac:dyDescent="0.3">
      <c r="B13" s="43"/>
      <c r="C13" s="45" t="s">
        <v>13</v>
      </c>
      <c r="D13" s="7">
        <v>2256</v>
      </c>
      <c r="E13" s="37">
        <f>SUM(D13:D14)</f>
        <v>2676</v>
      </c>
      <c r="F13" s="40"/>
      <c r="H13" s="20"/>
    </row>
    <row r="14" spans="2:11" x14ac:dyDescent="0.3">
      <c r="B14" s="43"/>
      <c r="C14" s="45"/>
      <c r="D14" s="7">
        <v>420</v>
      </c>
      <c r="E14" s="37"/>
      <c r="F14" s="40"/>
    </row>
    <row r="15" spans="2:11" x14ac:dyDescent="0.3">
      <c r="B15" s="43"/>
      <c r="C15" s="45"/>
      <c r="D15" s="7">
        <v>0</v>
      </c>
      <c r="E15" s="37">
        <f>SUM(D15:D16)</f>
        <v>0</v>
      </c>
      <c r="F15" s="40"/>
    </row>
    <row r="16" spans="2:11" ht="15" thickBot="1" x14ac:dyDescent="0.35">
      <c r="B16" s="44"/>
      <c r="C16" s="46"/>
      <c r="D16" s="8">
        <v>0</v>
      </c>
      <c r="E16" s="38"/>
      <c r="F16" s="41"/>
    </row>
    <row r="17" spans="2:10" ht="15.6" thickTop="1" thickBot="1" x14ac:dyDescent="0.35">
      <c r="B17" s="10" t="s">
        <v>28</v>
      </c>
      <c r="C17" s="2" t="s">
        <v>26</v>
      </c>
      <c r="D17" s="2">
        <v>7820</v>
      </c>
      <c r="E17" s="3">
        <f>D17</f>
        <v>7820</v>
      </c>
      <c r="F17" s="3">
        <f>E17*'5 - OSR'!G6</f>
        <v>9384</v>
      </c>
    </row>
    <row r="18" spans="2:10" ht="15" thickTop="1" x14ac:dyDescent="0.3">
      <c r="B18" s="29"/>
      <c r="C18" s="29"/>
      <c r="H18" s="20"/>
    </row>
    <row r="19" spans="2:10" x14ac:dyDescent="0.3">
      <c r="B19" s="29"/>
      <c r="C19" s="29"/>
      <c r="H19" s="1" t="s">
        <v>20</v>
      </c>
      <c r="I19" s="1">
        <f>E4+E5+SUM(E8:E16)</f>
        <v>33436</v>
      </c>
      <c r="J19" s="1">
        <f>I19*1.2</f>
        <v>40123.199999999997</v>
      </c>
    </row>
    <row r="22" spans="2:10" x14ac:dyDescent="0.3">
      <c r="F22" s="34">
        <v>11886</v>
      </c>
      <c r="G22" s="1">
        <f>F22*1.2</f>
        <v>14263.199999999999</v>
      </c>
    </row>
    <row r="23" spans="2:10" ht="15" thickBot="1" x14ac:dyDescent="0.35">
      <c r="F23" s="35">
        <v>9831</v>
      </c>
      <c r="G23" s="33">
        <f>F23*1.2</f>
        <v>11797.199999999999</v>
      </c>
    </row>
    <row r="24" spans="2:10" ht="15" thickTop="1" x14ac:dyDescent="0.3"/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topLeftCell="B1" workbookViewId="0">
      <selection activeCell="K22" sqref="H22:K22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9" t="s">
        <v>28</v>
      </c>
      <c r="B2" s="10" t="s">
        <v>27</v>
      </c>
      <c r="C2" s="2">
        <v>12240</v>
      </c>
      <c r="D2" s="3">
        <f>C2</f>
        <v>12240</v>
      </c>
      <c r="E2" s="3">
        <f>D2*'5 - OSR'!G6</f>
        <v>14688</v>
      </c>
      <c r="F2" s="1"/>
      <c r="G2" s="1"/>
      <c r="H2" s="1"/>
      <c r="I2" s="1"/>
      <c r="J2" s="1"/>
    </row>
    <row r="3" spans="1:10" ht="15" thickTop="1" x14ac:dyDescent="0.3">
      <c r="A3" s="50" t="s">
        <v>29</v>
      </c>
      <c r="B3" s="14" t="s">
        <v>8</v>
      </c>
      <c r="C3" s="19">
        <v>20085</v>
      </c>
      <c r="D3" s="36">
        <f>SUM(C3:C5)</f>
        <v>40858</v>
      </c>
      <c r="E3" s="36">
        <f>D3*'5 - OSR'!G6</f>
        <v>49029.599999999999</v>
      </c>
      <c r="F3" s="1" t="s">
        <v>15</v>
      </c>
      <c r="G3" s="1">
        <f>Summator1!K11</f>
        <v>88436.76</v>
      </c>
      <c r="H3" s="1"/>
      <c r="I3" s="1"/>
      <c r="J3" s="1"/>
    </row>
    <row r="4" spans="1:10" x14ac:dyDescent="0.3">
      <c r="A4" s="51"/>
      <c r="B4" s="15" t="s">
        <v>10</v>
      </c>
      <c r="C4" s="17">
        <v>11840</v>
      </c>
      <c r="D4" s="37"/>
      <c r="E4" s="37"/>
      <c r="F4" s="1"/>
      <c r="G4" s="1"/>
      <c r="H4" s="1"/>
      <c r="I4" s="1" t="s">
        <v>16</v>
      </c>
      <c r="J4" s="1">
        <f>G3-G5</f>
        <v>1551.9599999999919</v>
      </c>
    </row>
    <row r="5" spans="1:10" ht="15" thickBot="1" x14ac:dyDescent="0.35">
      <c r="A5" s="52"/>
      <c r="B5" s="16" t="s">
        <v>24</v>
      </c>
      <c r="C5" s="18">
        <v>8933</v>
      </c>
      <c r="D5" s="38"/>
      <c r="E5" s="38"/>
      <c r="F5" s="1" t="s">
        <v>14</v>
      </c>
      <c r="G5" s="1">
        <f>SUM(E2:E18)</f>
        <v>86884.800000000003</v>
      </c>
      <c r="H5" s="1"/>
      <c r="I5" s="1"/>
      <c r="J5" s="1"/>
    </row>
    <row r="6" spans="1:10" ht="15" thickTop="1" x14ac:dyDescent="0.3">
      <c r="A6" s="47" t="s">
        <v>30</v>
      </c>
      <c r="B6" s="19" t="s">
        <v>11</v>
      </c>
      <c r="C6" s="19">
        <v>0</v>
      </c>
      <c r="D6" s="36">
        <f>SUM(C6:C8)</f>
        <v>0</v>
      </c>
      <c r="E6" s="36">
        <f>SUM(C6:C17)*'5 - OSR'!G6</f>
        <v>23167.200000000001</v>
      </c>
      <c r="F6" s="1"/>
      <c r="G6" s="1"/>
      <c r="H6" s="1"/>
      <c r="I6" s="1" t="s">
        <v>18</v>
      </c>
      <c r="J6" s="1">
        <f>ROUND((J4/G3) * 100, 2)</f>
        <v>1.75</v>
      </c>
    </row>
    <row r="7" spans="1:10" x14ac:dyDescent="0.3">
      <c r="A7" s="48"/>
      <c r="B7" s="17" t="s">
        <v>11</v>
      </c>
      <c r="C7" s="17">
        <v>0</v>
      </c>
      <c r="D7" s="37"/>
      <c r="E7" s="37"/>
      <c r="F7" s="1"/>
      <c r="G7" s="1"/>
      <c r="H7" s="1"/>
      <c r="I7" s="1"/>
      <c r="J7" s="1"/>
    </row>
    <row r="8" spans="1:10" x14ac:dyDescent="0.3">
      <c r="A8" s="48"/>
      <c r="B8" s="17" t="s">
        <v>11</v>
      </c>
      <c r="C8" s="17">
        <v>0</v>
      </c>
      <c r="D8" s="37"/>
      <c r="E8" s="37"/>
      <c r="F8" s="1"/>
      <c r="G8" s="1"/>
      <c r="H8" s="1"/>
      <c r="I8" s="1"/>
      <c r="J8" s="1"/>
    </row>
    <row r="9" spans="1:10" x14ac:dyDescent="0.3">
      <c r="A9" s="48"/>
      <c r="B9" s="22"/>
      <c r="C9" s="22"/>
      <c r="D9" s="25"/>
      <c r="E9" s="37"/>
      <c r="F9" s="1"/>
      <c r="G9" s="1"/>
      <c r="H9" s="1"/>
      <c r="I9" s="1" t="s">
        <v>31</v>
      </c>
      <c r="J9" s="54">
        <f>J4+'5 - OSR'!M10</f>
        <v>60670.799999999988</v>
      </c>
    </row>
    <row r="10" spans="1:10" x14ac:dyDescent="0.3">
      <c r="A10" s="48"/>
      <c r="B10" s="45" t="s">
        <v>12</v>
      </c>
      <c r="C10" s="17">
        <v>14180</v>
      </c>
      <c r="D10" s="37">
        <f>SUM(C10:C11)</f>
        <v>16280</v>
      </c>
      <c r="E10" s="37"/>
      <c r="F10" s="1"/>
      <c r="G10" s="1"/>
      <c r="H10" s="1"/>
      <c r="I10" s="1"/>
      <c r="J10" s="1"/>
    </row>
    <row r="11" spans="1:10" x14ac:dyDescent="0.3">
      <c r="A11" s="48"/>
      <c r="B11" s="45"/>
      <c r="C11" s="17">
        <v>2100</v>
      </c>
      <c r="D11" s="37"/>
      <c r="E11" s="37"/>
      <c r="F11" s="1"/>
      <c r="G11" s="1">
        <f>C3</f>
        <v>20085</v>
      </c>
      <c r="H11" s="1">
        <f>G11*1.2</f>
        <v>24102</v>
      </c>
      <c r="I11" s="1"/>
      <c r="J11" s="1"/>
    </row>
    <row r="12" spans="1:10" x14ac:dyDescent="0.3">
      <c r="A12" s="48"/>
      <c r="B12" s="45" t="s">
        <v>19</v>
      </c>
      <c r="C12" s="17">
        <v>2836</v>
      </c>
      <c r="D12" s="37">
        <f>SUM(C12:C13)</f>
        <v>3026</v>
      </c>
      <c r="E12" s="37"/>
      <c r="F12" s="1"/>
      <c r="G12" s="26">
        <f>C4</f>
        <v>11840</v>
      </c>
      <c r="H12" s="26">
        <f>G12*1.2</f>
        <v>14208</v>
      </c>
      <c r="I12" s="1"/>
      <c r="J12" s="1"/>
    </row>
    <row r="13" spans="1:10" x14ac:dyDescent="0.3">
      <c r="A13" s="48"/>
      <c r="B13" s="45"/>
      <c r="C13" s="17">
        <v>190</v>
      </c>
      <c r="D13" s="37"/>
      <c r="E13" s="37"/>
      <c r="F13" s="1"/>
      <c r="G13" s="26">
        <f>C5</f>
        <v>8933</v>
      </c>
      <c r="H13" s="26">
        <f>G13*1.2</f>
        <v>10719.6</v>
      </c>
      <c r="I13" s="1"/>
      <c r="J13" s="1"/>
    </row>
    <row r="14" spans="1:10" x14ac:dyDescent="0.3">
      <c r="A14" s="48"/>
      <c r="B14" s="45"/>
      <c r="C14" s="17"/>
      <c r="D14" s="37">
        <f>SUM(C14:C15)</f>
        <v>0</v>
      </c>
      <c r="E14" s="37"/>
      <c r="F14" s="1"/>
      <c r="G14" s="1"/>
      <c r="H14" s="1"/>
      <c r="I14" s="1"/>
      <c r="J14" s="1"/>
    </row>
    <row r="15" spans="1:10" x14ac:dyDescent="0.3">
      <c r="A15" s="48"/>
      <c r="B15" s="45"/>
      <c r="C15" s="17"/>
      <c r="D15" s="37"/>
      <c r="E15" s="37"/>
      <c r="F15" s="1"/>
      <c r="G15" s="1"/>
      <c r="H15" s="1"/>
      <c r="I15" s="1"/>
      <c r="J15" s="1"/>
    </row>
    <row r="16" spans="1:10" x14ac:dyDescent="0.3">
      <c r="A16" s="48"/>
      <c r="B16" s="45"/>
      <c r="C16" s="17"/>
      <c r="D16" s="37">
        <f>SUM(C16:C17)</f>
        <v>0</v>
      </c>
      <c r="E16" s="37"/>
      <c r="F16" s="1"/>
      <c r="G16" s="1"/>
      <c r="H16" s="1"/>
      <c r="I16" s="1"/>
      <c r="J16" s="1"/>
    </row>
    <row r="17" spans="1:11" ht="15" thickBot="1" x14ac:dyDescent="0.35">
      <c r="A17" s="49"/>
      <c r="B17" s="45"/>
      <c r="C17" s="17"/>
      <c r="D17" s="37"/>
      <c r="E17" s="37"/>
      <c r="F17" s="1"/>
      <c r="G17" s="1" t="s">
        <v>20</v>
      </c>
      <c r="H17" s="1">
        <f>SUM(C2:C17)</f>
        <v>72404</v>
      </c>
      <c r="I17" s="1">
        <f>H17*1.2</f>
        <v>86884.800000000003</v>
      </c>
      <c r="J17" s="1"/>
    </row>
    <row r="18" spans="1:11" ht="15.6" thickTop="1" thickBot="1" x14ac:dyDescent="0.35">
      <c r="A18" s="9" t="s">
        <v>28</v>
      </c>
      <c r="B18" s="2" t="s">
        <v>26</v>
      </c>
      <c r="C18" s="2">
        <v>0</v>
      </c>
      <c r="D18" s="3">
        <f>C18</f>
        <v>0</v>
      </c>
      <c r="E18" s="3">
        <f>D18*'5 - OSR'!G6</f>
        <v>0</v>
      </c>
    </row>
    <row r="19" spans="1:11" ht="15" thickTop="1" x14ac:dyDescent="0.3">
      <c r="E19" s="23"/>
    </row>
    <row r="21" spans="1:11" ht="15" thickBot="1" x14ac:dyDescent="0.35">
      <c r="E21" s="4"/>
    </row>
    <row r="22" spans="1:11" ht="15.6" thickTop="1" thickBot="1" x14ac:dyDescent="0.35">
      <c r="E22" s="19"/>
      <c r="F22" s="31"/>
      <c r="H22">
        <v>309</v>
      </c>
      <c r="I22">
        <v>179</v>
      </c>
      <c r="J22">
        <v>237</v>
      </c>
      <c r="K22">
        <v>490</v>
      </c>
    </row>
    <row r="23" spans="1:11" ht="15" thickBot="1" x14ac:dyDescent="0.35">
      <c r="E23" s="34"/>
      <c r="F23" s="31"/>
    </row>
    <row r="24" spans="1:11" ht="15" thickBot="1" x14ac:dyDescent="0.35">
      <c r="E24" s="35"/>
      <c r="F24" s="31"/>
    </row>
    <row r="25" spans="1:11" ht="15" thickTop="1" x14ac:dyDescent="0.3">
      <c r="E25" s="23"/>
    </row>
  </sheetData>
  <mergeCells count="14">
    <mergeCell ref="A6:A17"/>
    <mergeCell ref="A3:A5"/>
    <mergeCell ref="B16:B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abSelected="1" workbookViewId="0">
      <selection activeCell="F11" sqref="F11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9" t="s">
        <v>28</v>
      </c>
      <c r="B2" s="10" t="s">
        <v>22</v>
      </c>
      <c r="C2" s="2">
        <v>41250</v>
      </c>
      <c r="D2" s="3">
        <f>C2</f>
        <v>41250</v>
      </c>
      <c r="E2" s="3">
        <f>D2*'5 - OSR'!G6</f>
        <v>49500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50" t="s">
        <v>29</v>
      </c>
      <c r="B3" s="11"/>
      <c r="C3" s="5">
        <v>0</v>
      </c>
      <c r="D3" s="36">
        <f>SUM(C3:C5)</f>
        <v>0</v>
      </c>
      <c r="E3" s="36">
        <f>D3*'5 - OSR'!G6</f>
        <v>0</v>
      </c>
      <c r="F3" s="1" t="s">
        <v>15</v>
      </c>
      <c r="G3" s="54">
        <f>Summator2!J9</f>
        <v>60670.799999999988</v>
      </c>
      <c r="H3" s="1"/>
      <c r="I3" s="1"/>
      <c r="J3" s="1"/>
      <c r="K3" s="1"/>
      <c r="L3" s="1"/>
      <c r="M3" s="1"/>
    </row>
    <row r="4" spans="1:13" x14ac:dyDescent="0.3">
      <c r="A4" s="51"/>
      <c r="B4" s="12"/>
      <c r="C4" s="7">
        <v>0</v>
      </c>
      <c r="D4" s="37"/>
      <c r="E4" s="37"/>
      <c r="F4" s="1"/>
      <c r="G4" s="1"/>
      <c r="H4" s="1"/>
      <c r="I4" s="1" t="s">
        <v>16</v>
      </c>
      <c r="J4" s="1">
        <f>G3-G5</f>
        <v>1.1999999999898137</v>
      </c>
      <c r="K4" s="1"/>
      <c r="L4" s="1"/>
      <c r="M4" s="1"/>
    </row>
    <row r="5" spans="1:13" ht="15" thickBot="1" x14ac:dyDescent="0.35">
      <c r="A5" s="52"/>
      <c r="B5" s="13"/>
      <c r="C5" s="8">
        <v>0</v>
      </c>
      <c r="D5" s="38"/>
      <c r="E5" s="38"/>
      <c r="F5" s="1" t="s">
        <v>14</v>
      </c>
      <c r="G5" s="54">
        <f>SUM(E2:E18)</f>
        <v>60669.599999999999</v>
      </c>
      <c r="H5" s="1"/>
      <c r="I5" s="1"/>
      <c r="J5" s="1"/>
      <c r="K5" s="1"/>
      <c r="L5" s="1"/>
      <c r="M5" s="1"/>
    </row>
    <row r="6" spans="1:13" ht="15" thickTop="1" x14ac:dyDescent="0.3">
      <c r="A6" s="47" t="s">
        <v>30</v>
      </c>
      <c r="B6" s="11" t="s">
        <v>11</v>
      </c>
      <c r="C6" s="5">
        <v>0</v>
      </c>
      <c r="D6" s="36">
        <f>SUM(C6:C8)</f>
        <v>0</v>
      </c>
      <c r="E6" s="36">
        <f>SUM(D6:D17)*'5 - OSR'!G6</f>
        <v>11169.6</v>
      </c>
      <c r="F6" s="1"/>
      <c r="G6" s="1"/>
      <c r="H6" s="1"/>
      <c r="I6" s="1" t="s">
        <v>18</v>
      </c>
      <c r="J6" s="1">
        <f>ROUND((J4/G3) * 100, 2)</f>
        <v>0</v>
      </c>
      <c r="K6" s="1"/>
      <c r="L6" s="1"/>
      <c r="M6" s="1"/>
    </row>
    <row r="7" spans="1:13" x14ac:dyDescent="0.3">
      <c r="A7" s="48"/>
      <c r="B7" s="12" t="s">
        <v>11</v>
      </c>
      <c r="C7" s="7">
        <v>0</v>
      </c>
      <c r="D7" s="37"/>
      <c r="E7" s="37"/>
      <c r="F7" s="1"/>
      <c r="G7" s="1"/>
      <c r="H7" s="1"/>
      <c r="I7" s="1"/>
      <c r="J7" s="1"/>
      <c r="K7" s="1"/>
      <c r="L7" s="1"/>
      <c r="M7" s="1"/>
    </row>
    <row r="8" spans="1:13" x14ac:dyDescent="0.3">
      <c r="A8" s="48"/>
      <c r="B8" s="12" t="s">
        <v>11</v>
      </c>
      <c r="C8" s="7">
        <v>0</v>
      </c>
      <c r="D8" s="37"/>
      <c r="E8" s="37"/>
      <c r="F8" s="1"/>
      <c r="G8" s="1"/>
      <c r="H8" s="1"/>
      <c r="I8" s="1"/>
      <c r="J8" s="1"/>
      <c r="K8" s="1"/>
      <c r="L8" s="1"/>
      <c r="M8" s="1"/>
    </row>
    <row r="9" spans="1:13" x14ac:dyDescent="0.3">
      <c r="A9" s="48"/>
      <c r="B9" s="21">
        <v>0</v>
      </c>
      <c r="C9" s="22">
        <v>0</v>
      </c>
      <c r="D9" s="25">
        <v>0</v>
      </c>
      <c r="E9" s="37"/>
      <c r="F9" s="1"/>
      <c r="G9" s="1"/>
      <c r="H9" s="1"/>
      <c r="I9" s="1" t="s">
        <v>21</v>
      </c>
      <c r="J9" s="1">
        <f>J4+'5 - OSR'!M10</f>
        <v>59120.039999999986</v>
      </c>
      <c r="K9" s="1"/>
      <c r="L9" s="1"/>
      <c r="M9" s="1"/>
    </row>
    <row r="10" spans="1:13" x14ac:dyDescent="0.3">
      <c r="A10" s="48"/>
      <c r="B10" s="43" t="s">
        <v>25</v>
      </c>
      <c r="C10" s="7">
        <v>4254</v>
      </c>
      <c r="D10" s="37">
        <f>SUM(C10:C11)</f>
        <v>4674</v>
      </c>
      <c r="E10" s="37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48"/>
      <c r="B11" s="43"/>
      <c r="C11" s="7">
        <v>420</v>
      </c>
      <c r="D11" s="37"/>
      <c r="E11" s="37"/>
      <c r="F11" s="1"/>
      <c r="G11" s="1"/>
      <c r="H11" s="1"/>
      <c r="I11" s="1"/>
      <c r="J11" s="1"/>
      <c r="K11" s="1"/>
      <c r="L11" s="1"/>
      <c r="M11" s="1"/>
    </row>
    <row r="12" spans="1:13" ht="15" thickTop="1" x14ac:dyDescent="0.3">
      <c r="A12" s="48"/>
      <c r="B12" s="43" t="s">
        <v>17</v>
      </c>
      <c r="C12" s="7">
        <v>4254</v>
      </c>
      <c r="D12" s="37">
        <f>SUM(C12:C13)</f>
        <v>4634</v>
      </c>
      <c r="E12" s="37"/>
      <c r="F12" s="1"/>
      <c r="G12" s="1"/>
      <c r="H12" s="19">
        <v>16600</v>
      </c>
      <c r="I12" s="1">
        <f>H12*1.2</f>
        <v>19920</v>
      </c>
      <c r="J12" s="1"/>
      <c r="K12" s="1"/>
      <c r="L12" s="1"/>
      <c r="M12" s="1"/>
    </row>
    <row r="13" spans="1:13" x14ac:dyDescent="0.3">
      <c r="A13" s="48"/>
      <c r="B13" s="43"/>
      <c r="C13" s="7">
        <v>380</v>
      </c>
      <c r="D13" s="37"/>
      <c r="E13" s="37"/>
      <c r="F13" s="1"/>
      <c r="G13" s="1"/>
      <c r="H13" s="27">
        <v>12667</v>
      </c>
      <c r="I13" s="26">
        <f>H13*1.2</f>
        <v>15200.4</v>
      </c>
      <c r="J13" s="1"/>
      <c r="K13" s="1"/>
      <c r="L13" s="1"/>
      <c r="M13" s="1"/>
    </row>
    <row r="14" spans="1:13" ht="15" thickBot="1" x14ac:dyDescent="0.35">
      <c r="A14" s="48"/>
      <c r="B14" s="43"/>
      <c r="C14" s="7">
        <v>0</v>
      </c>
      <c r="D14" s="37">
        <f>SUM(C14:C15)</f>
        <v>0</v>
      </c>
      <c r="E14" s="37"/>
      <c r="F14" s="1"/>
      <c r="G14" s="1"/>
      <c r="H14" s="28">
        <v>18857</v>
      </c>
      <c r="I14" s="26">
        <f>H14*1.2</f>
        <v>22628.399999999998</v>
      </c>
      <c r="J14" s="1"/>
      <c r="K14" s="1"/>
      <c r="L14" s="1"/>
      <c r="M14" s="1"/>
    </row>
    <row r="15" spans="1:13" ht="15" thickTop="1" x14ac:dyDescent="0.3">
      <c r="A15" s="48"/>
      <c r="B15" s="43"/>
      <c r="C15" s="7">
        <v>0</v>
      </c>
      <c r="D15" s="37"/>
      <c r="E15" s="37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48"/>
      <c r="B16" s="43"/>
      <c r="C16" s="7"/>
      <c r="D16" s="37">
        <f>SUM(C16:C17)</f>
        <v>0</v>
      </c>
      <c r="E16" s="37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49"/>
      <c r="B17" s="44"/>
      <c r="C17" s="8"/>
      <c r="D17" s="38"/>
      <c r="E17" s="38"/>
      <c r="F17" s="1"/>
      <c r="G17" s="1" t="s">
        <v>20</v>
      </c>
      <c r="H17" s="1">
        <f>SUM(C2:C17)</f>
        <v>50558</v>
      </c>
      <c r="I17" s="1">
        <f>H17*1.2</f>
        <v>60669.599999999999</v>
      </c>
      <c r="J17" s="1"/>
      <c r="K17" s="1"/>
      <c r="L17" s="1"/>
      <c r="M17" s="1"/>
    </row>
    <row r="18" spans="1:13" ht="15.6" thickTop="1" thickBot="1" x14ac:dyDescent="0.35">
      <c r="A18" s="9" t="s">
        <v>28</v>
      </c>
      <c r="B18" s="10" t="s">
        <v>26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24"/>
      <c r="F19" s="1"/>
      <c r="G19" s="1"/>
      <c r="H19" s="1"/>
      <c r="I19" s="1"/>
      <c r="J19" s="1"/>
      <c r="K19" s="1"/>
      <c r="L19" s="1"/>
      <c r="M19" s="1"/>
    </row>
    <row r="20" spans="1:13" ht="15" thickBot="1" x14ac:dyDescent="0.35">
      <c r="B20" s="1"/>
      <c r="C20" s="1"/>
      <c r="D20" s="1"/>
      <c r="E20" s="1"/>
      <c r="F20" s="1" t="s">
        <v>32</v>
      </c>
      <c r="G20" s="1" t="s">
        <v>33</v>
      </c>
      <c r="H20" s="1" t="s">
        <v>34</v>
      </c>
      <c r="I20" s="1" t="s">
        <v>34</v>
      </c>
      <c r="J20" s="1"/>
      <c r="K20" s="1"/>
      <c r="L20" s="1"/>
      <c r="M20" s="1"/>
    </row>
    <row r="21" spans="1:13" ht="15" thickBot="1" x14ac:dyDescent="0.35">
      <c r="B21" s="1"/>
      <c r="C21" s="1"/>
      <c r="D21" s="30"/>
      <c r="E21" s="1"/>
      <c r="F21" s="1">
        <f>G5+Summator2!G5+Summator1!H7</f>
        <v>197061.59999999998</v>
      </c>
      <c r="G21" s="1">
        <f>G3+Summator2!G5+Summator1!H7</f>
        <v>197062.8</v>
      </c>
      <c r="H21" s="1">
        <f>H17+Summator2!H17+Summator1!I19</f>
        <v>156398</v>
      </c>
      <c r="I21" s="1">
        <f>I17+Summator2!I17+Summator1!J19</f>
        <v>187677.59999999998</v>
      </c>
      <c r="J21" s="1"/>
      <c r="K21" s="1"/>
      <c r="L21" s="1"/>
      <c r="M21" s="1"/>
    </row>
    <row r="22" spans="1:13" ht="15" thickBot="1" x14ac:dyDescent="0.35">
      <c r="B22" s="1"/>
      <c r="C22" s="1"/>
      <c r="D22" s="32"/>
      <c r="E22" s="1"/>
      <c r="F22" s="1"/>
      <c r="G22" s="1"/>
      <c r="H22" s="20"/>
      <c r="I22" s="1"/>
      <c r="J22" s="1"/>
      <c r="K22" s="1"/>
      <c r="L22" s="1"/>
      <c r="M22" s="1"/>
    </row>
    <row r="23" spans="1:13" ht="15" thickBot="1" x14ac:dyDescent="0.35">
      <c r="B23" s="1"/>
      <c r="C23" s="1"/>
      <c r="D23" s="32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3" x14ac:dyDescent="0.3">
      <c r="E26" s="23"/>
    </row>
  </sheetData>
  <mergeCells count="14">
    <mergeCell ref="A3:A5"/>
    <mergeCell ref="A6:A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2024-05-17T01:07:06Z</dcterms:modified>
</cp:coreProperties>
</file>