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Och\10\"/>
    </mc:Choice>
  </mc:AlternateContent>
  <xr:revisionPtr revIDLastSave="0" documentId="13_ncr:1_{7CE27C80-E186-4F53-BFE5-A92F1309A3DA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P25" i="1"/>
  <c r="Q25" i="1"/>
  <c r="R25" i="1"/>
  <c r="S25" i="1"/>
  <c r="T25" i="1"/>
  <c r="O25" i="1"/>
  <c r="T24" i="1" l="1"/>
  <c r="R24" i="1"/>
  <c r="S24" i="1"/>
  <c r="Q24" i="1"/>
  <c r="P24" i="1"/>
  <c r="E2" i="2"/>
  <c r="E3" i="2"/>
  <c r="E4" i="2"/>
  <c r="E5" i="2"/>
  <c r="E6" i="2"/>
  <c r="E7" i="2"/>
  <c r="E8" i="2"/>
  <c r="E9" i="2"/>
  <c r="E10" i="2"/>
  <c r="E11" i="2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V31" i="1" s="1"/>
  <c r="Y31" i="1" s="1"/>
  <c r="C8" i="1"/>
  <c r="C11" i="1" s="1"/>
  <c r="V30" i="1" s="1"/>
  <c r="Y30" i="1" s="1"/>
  <c r="C4" i="1"/>
  <c r="V29" i="1" s="1"/>
  <c r="Y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17" i="2" l="1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F16" i="2" l="1"/>
  <c r="D28" i="1" s="1"/>
  <c r="Q28" i="1" s="1"/>
  <c r="F31" i="2"/>
  <c r="G28" i="1" s="1"/>
  <c r="T28" i="1" s="1"/>
  <c r="F26" i="2"/>
  <c r="F28" i="1" s="1"/>
  <c r="S28" i="1" s="1"/>
  <c r="F6" i="2"/>
  <c r="B28" i="1" s="1"/>
  <c r="O28" i="1" s="1"/>
  <c r="F21" i="2"/>
  <c r="E28" i="1" s="1"/>
  <c r="R28" i="1" s="1"/>
  <c r="F11" i="2"/>
  <c r="C28" i="1" s="1"/>
  <c r="P28" i="1" s="1"/>
  <c r="V32" i="1"/>
  <c r="Q27" i="1"/>
  <c r="R27" i="1"/>
  <c r="S27" i="1"/>
  <c r="T27" i="1"/>
  <c r="O27" i="1"/>
  <c r="Q26" i="1"/>
  <c r="R26" i="1"/>
  <c r="S26" i="1"/>
  <c r="T26" i="1"/>
  <c r="O26" i="1"/>
  <c r="O24" i="1"/>
  <c r="Y28" i="1" l="1"/>
  <c r="P34" i="1"/>
  <c r="P33" i="1" s="1"/>
  <c r="O34" i="1"/>
  <c r="O33" i="1" s="1"/>
  <c r="Y27" i="1"/>
  <c r="Y26" i="1"/>
  <c r="T34" i="1"/>
  <c r="T33" i="1" s="1"/>
  <c r="S34" i="1"/>
  <c r="S33" i="1" s="1"/>
  <c r="R34" i="1"/>
  <c r="R33" i="1" s="1"/>
  <c r="Y25" i="1"/>
  <c r="Y24" i="1"/>
  <c r="Q34" i="1"/>
  <c r="Q33" i="1" s="1"/>
  <c r="W33" i="1" l="1"/>
  <c r="Y33" i="1"/>
</calcChain>
</file>

<file path=xl/sharedStrings.xml><?xml version="1.0" encoding="utf-8"?>
<sst xmlns="http://schemas.openxmlformats.org/spreadsheetml/2006/main" count="71" uniqueCount="52">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</sst>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9" xfId="0" applyFont="1" applyFill="1" applyBorder="1"/>
    <xf numFmtId="0" fontId="0" fillId="0" borderId="20" xfId="0" applyBorder="1"/>
    <xf numFmtId="0" fontId="0" fillId="0" borderId="8" xfId="0" applyBorder="1"/>
    <xf numFmtId="1" fontId="1" fillId="4" borderId="20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0" fontId="6" fillId="0" borderId="0" xfId="0" applyFont="1"/>
    <xf numFmtId="1" fontId="6" fillId="0" borderId="0" xfId="0" applyNumberFormat="1" applyFont="1"/>
    <xf numFmtId="0" fontId="0" fillId="3" borderId="15" xfId="0" applyFill="1" applyBorder="1"/>
    <xf numFmtId="0" fontId="0" fillId="3" borderId="18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3" borderId="3" xfId="0" applyFill="1" applyBorder="1"/>
    <xf numFmtId="0" fontId="0" fillId="3" borderId="2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B1" zoomScale="61" workbookViewId="0">
      <selection activeCell="H36" sqref="H36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7" t="s">
        <v>19</v>
      </c>
      <c r="C2" s="3">
        <v>450</v>
      </c>
      <c r="D2" s="3">
        <v>120</v>
      </c>
      <c r="E2" s="22">
        <v>120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8" t="s">
        <v>37</v>
      </c>
      <c r="C4" s="44">
        <f>(2.94+(0.032*C2) + (2.9*D2) + (2.62*E2))*E3</f>
        <v>33987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7" t="s">
        <v>20</v>
      </c>
      <c r="C7" s="3">
        <v>30</v>
      </c>
      <c r="D7" s="3">
        <v>3.3</v>
      </c>
      <c r="E7" s="22">
        <v>130</v>
      </c>
    </row>
    <row r="8" spans="2:5" x14ac:dyDescent="0.3">
      <c r="B8" s="32" t="s">
        <v>38</v>
      </c>
      <c r="C8" s="4">
        <f>C7*D7*E7</f>
        <v>12870</v>
      </c>
      <c r="D8" s="3"/>
      <c r="E8" s="22"/>
    </row>
    <row r="9" spans="2:5" x14ac:dyDescent="0.3">
      <c r="B9" s="39" t="s">
        <v>40</v>
      </c>
      <c r="C9" s="3"/>
      <c r="D9" s="3"/>
      <c r="E9" s="22">
        <v>30</v>
      </c>
    </row>
    <row r="10" spans="2:5" x14ac:dyDescent="0.3">
      <c r="B10" s="39" t="s">
        <v>41</v>
      </c>
      <c r="C10" s="3"/>
      <c r="D10" s="3"/>
      <c r="E10" s="22">
        <v>5</v>
      </c>
    </row>
    <row r="11" spans="2:5" ht="15" thickBot="1" x14ac:dyDescent="0.35">
      <c r="B11" s="40" t="s">
        <v>37</v>
      </c>
      <c r="C11" s="43">
        <f>C8*E9/E10</f>
        <v>77220</v>
      </c>
      <c r="D11" s="41"/>
      <c r="E11" s="42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7" t="s">
        <v>21</v>
      </c>
      <c r="C14" s="3">
        <v>50</v>
      </c>
      <c r="D14" s="3">
        <v>4.2</v>
      </c>
      <c r="E14" s="22">
        <v>41</v>
      </c>
    </row>
    <row r="15" spans="2:5" x14ac:dyDescent="0.3">
      <c r="B15" s="45" t="s">
        <v>38</v>
      </c>
      <c r="C15" s="4">
        <f>PRODUCT(C14:E14)</f>
        <v>8610</v>
      </c>
      <c r="D15" s="3"/>
      <c r="E15" s="22"/>
    </row>
    <row r="16" spans="2:5" x14ac:dyDescent="0.3">
      <c r="B16" s="39" t="s">
        <v>40</v>
      </c>
      <c r="C16" s="3"/>
      <c r="D16" s="3"/>
      <c r="E16" s="22">
        <v>30</v>
      </c>
    </row>
    <row r="17" spans="1:25" x14ac:dyDescent="0.3">
      <c r="B17" s="39" t="s">
        <v>41</v>
      </c>
      <c r="C17" s="3"/>
      <c r="D17" s="3"/>
      <c r="E17" s="22">
        <v>5</v>
      </c>
    </row>
    <row r="18" spans="1:25" ht="14.4" customHeight="1" thickBot="1" x14ac:dyDescent="0.35">
      <c r="B18" s="38" t="s">
        <v>37</v>
      </c>
      <c r="C18" s="44">
        <f>C15*E16/E17</f>
        <v>51660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9"/>
      <c r="F21" s="51" t="s">
        <v>42</v>
      </c>
    </row>
    <row r="22" spans="1:25" ht="15" thickBot="1" x14ac:dyDescent="0.35">
      <c r="I22" s="67" t="s">
        <v>8</v>
      </c>
      <c r="J22" s="68"/>
      <c r="K22" s="68"/>
      <c r="L22" s="68"/>
      <c r="M22" s="68"/>
      <c r="N22" s="69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5" t="s">
        <v>45</v>
      </c>
      <c r="I23" s="37" t="s">
        <v>49</v>
      </c>
      <c r="J23" s="70" t="s">
        <v>46</v>
      </c>
      <c r="K23" s="70" t="s">
        <v>48</v>
      </c>
      <c r="L23" s="70" t="s">
        <v>9</v>
      </c>
      <c r="M23" s="61" t="s">
        <v>47</v>
      </c>
      <c r="N23" s="71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9">
        <v>10</v>
      </c>
      <c r="C24" s="49">
        <v>5</v>
      </c>
      <c r="D24" s="49">
        <v>5</v>
      </c>
      <c r="E24" s="49">
        <v>8</v>
      </c>
      <c r="F24" s="49">
        <v>9</v>
      </c>
      <c r="G24" s="50">
        <v>3</v>
      </c>
      <c r="H24" s="66">
        <f>SUM(B24:G24)+1</f>
        <v>41</v>
      </c>
      <c r="I24" s="72">
        <v>1418</v>
      </c>
      <c r="J24" s="72">
        <v>752</v>
      </c>
      <c r="K24" s="62">
        <v>1418</v>
      </c>
      <c r="L24" s="72">
        <v>1048</v>
      </c>
      <c r="M24" s="72">
        <v>1418</v>
      </c>
      <c r="N24" s="78">
        <v>1418</v>
      </c>
      <c r="O24">
        <f>B24*$I$24</f>
        <v>14180</v>
      </c>
      <c r="P24">
        <f>J24*C24</f>
        <v>3760</v>
      </c>
      <c r="Q24">
        <f>D24*K$24</f>
        <v>7090</v>
      </c>
      <c r="R24">
        <f t="shared" ref="R24:S24" si="0">E24*L$24</f>
        <v>8384</v>
      </c>
      <c r="S24">
        <f t="shared" si="0"/>
        <v>12762</v>
      </c>
      <c r="T24">
        <f>G24*N$24</f>
        <v>4254</v>
      </c>
      <c r="V24" s="2">
        <v>1418</v>
      </c>
      <c r="W24" t="s">
        <v>15</v>
      </c>
      <c r="Y24" s="7">
        <f>SUM(O24:V24)</f>
        <v>51848</v>
      </c>
    </row>
    <row r="25" spans="1:25" x14ac:dyDescent="0.3">
      <c r="A25" s="32" t="s">
        <v>1</v>
      </c>
      <c r="B25" s="49">
        <v>5</v>
      </c>
      <c r="C25" s="49">
        <v>3</v>
      </c>
      <c r="D25" s="49">
        <v>3</v>
      </c>
      <c r="E25" s="49">
        <v>4</v>
      </c>
      <c r="F25" s="49">
        <v>5</v>
      </c>
      <c r="G25" s="50">
        <v>2</v>
      </c>
      <c r="I25" s="72">
        <v>210</v>
      </c>
      <c r="J25" s="62">
        <v>210</v>
      </c>
      <c r="K25" s="62">
        <v>190</v>
      </c>
      <c r="L25" s="62">
        <v>210</v>
      </c>
      <c r="M25" s="62">
        <v>190</v>
      </c>
      <c r="N25" s="77">
        <v>210</v>
      </c>
      <c r="O25">
        <f>B25*I25</f>
        <v>1050</v>
      </c>
      <c r="P25">
        <f t="shared" ref="P25:T25" si="1">C25*J25</f>
        <v>630</v>
      </c>
      <c r="Q25">
        <f t="shared" si="1"/>
        <v>570</v>
      </c>
      <c r="R25">
        <f t="shared" si="1"/>
        <v>840</v>
      </c>
      <c r="S25">
        <f t="shared" si="1"/>
        <v>950</v>
      </c>
      <c r="T25">
        <f t="shared" si="1"/>
        <v>420</v>
      </c>
      <c r="V25" s="2">
        <v>0</v>
      </c>
      <c r="Y25" s="7">
        <f>SUM(O25:V25)</f>
        <v>4460</v>
      </c>
    </row>
    <row r="26" spans="1:25" x14ac:dyDescent="0.3">
      <c r="A26" s="32" t="s">
        <v>10</v>
      </c>
      <c r="B26" s="49">
        <f>B24</f>
        <v>10</v>
      </c>
      <c r="C26" s="49">
        <f t="shared" ref="C26:G26" si="2">C24</f>
        <v>5</v>
      </c>
      <c r="D26" s="49">
        <f t="shared" si="2"/>
        <v>5</v>
      </c>
      <c r="E26" s="49">
        <f t="shared" si="2"/>
        <v>8</v>
      </c>
      <c r="F26" s="49">
        <f t="shared" si="2"/>
        <v>9</v>
      </c>
      <c r="G26" s="49">
        <f t="shared" si="2"/>
        <v>3</v>
      </c>
      <c r="I26" s="72">
        <v>100</v>
      </c>
      <c r="J26" s="3"/>
      <c r="K26" s="3"/>
      <c r="L26" s="3"/>
      <c r="M26" s="3"/>
      <c r="N26" s="22"/>
      <c r="O26">
        <f t="shared" ref="O26:T26" si="3">B26*$I$26</f>
        <v>1000</v>
      </c>
      <c r="P26">
        <f t="shared" si="3"/>
        <v>500</v>
      </c>
      <c r="Q26">
        <f t="shared" si="3"/>
        <v>500</v>
      </c>
      <c r="R26">
        <f t="shared" si="3"/>
        <v>800</v>
      </c>
      <c r="S26">
        <f t="shared" si="3"/>
        <v>900</v>
      </c>
      <c r="T26">
        <f t="shared" si="3"/>
        <v>300</v>
      </c>
      <c r="V26" s="2">
        <v>100</v>
      </c>
      <c r="W26" s="51" t="s">
        <v>51</v>
      </c>
      <c r="Y26" s="7">
        <f>SUM(O26:V26)</f>
        <v>4100</v>
      </c>
    </row>
    <row r="27" spans="1:25" ht="15" thickBot="1" x14ac:dyDescent="0.35">
      <c r="A27" s="32" t="s">
        <v>11</v>
      </c>
      <c r="B27" s="49">
        <f>B24</f>
        <v>10</v>
      </c>
      <c r="C27" s="49">
        <f t="shared" ref="C27:G27" si="4">C24</f>
        <v>5</v>
      </c>
      <c r="D27" s="49">
        <f t="shared" si="4"/>
        <v>5</v>
      </c>
      <c r="E27" s="49">
        <f t="shared" si="4"/>
        <v>8</v>
      </c>
      <c r="F27" s="49">
        <f t="shared" si="4"/>
        <v>9</v>
      </c>
      <c r="G27" s="49">
        <f t="shared" si="4"/>
        <v>3</v>
      </c>
      <c r="I27" s="73">
        <f>800+1200</f>
        <v>2000</v>
      </c>
      <c r="J27" s="74" t="s">
        <v>43</v>
      </c>
      <c r="K27" s="23"/>
      <c r="L27" s="23"/>
      <c r="M27" s="23"/>
      <c r="N27" s="24"/>
      <c r="O27">
        <f t="shared" ref="O27:T27" si="5">B27*$I$27</f>
        <v>20000</v>
      </c>
      <c r="P27">
        <f t="shared" si="5"/>
        <v>10000</v>
      </c>
      <c r="Q27">
        <f t="shared" si="5"/>
        <v>10000</v>
      </c>
      <c r="R27">
        <f t="shared" si="5"/>
        <v>16000</v>
      </c>
      <c r="S27">
        <f t="shared" si="5"/>
        <v>18000</v>
      </c>
      <c r="T27">
        <f t="shared" si="5"/>
        <v>6000</v>
      </c>
      <c r="V27" s="2">
        <v>1200</v>
      </c>
      <c r="W27" s="51" t="s">
        <v>44</v>
      </c>
      <c r="Y27" s="7">
        <f>SUM(O27:V27)</f>
        <v>81200</v>
      </c>
    </row>
    <row r="28" spans="1:25" ht="15" thickBot="1" x14ac:dyDescent="0.35">
      <c r="A28" s="33" t="s">
        <v>12</v>
      </c>
      <c r="B28" s="34">
        <f>Стоимость_разработки!F6</f>
        <v>19180</v>
      </c>
      <c r="C28" s="34">
        <f>Стоимость_разработки!F11</f>
        <v>16600</v>
      </c>
      <c r="D28" s="34">
        <f>Стоимость_разработки!F16</f>
        <v>19000</v>
      </c>
      <c r="E28" s="34">
        <f>Стоимость_разработки!F21</f>
        <v>17780</v>
      </c>
      <c r="F28" s="34">
        <f>Стоимость_разработки!F26</f>
        <v>23571.428571428572</v>
      </c>
      <c r="G28" s="35">
        <f>Стоимость_разработки!F31</f>
        <v>20475</v>
      </c>
      <c r="O28" s="7">
        <f>B28</f>
        <v>19180</v>
      </c>
      <c r="P28" s="7">
        <f t="shared" ref="P28:T28" si="6">C28</f>
        <v>16600</v>
      </c>
      <c r="Q28" s="7">
        <f t="shared" si="6"/>
        <v>19000</v>
      </c>
      <c r="R28" s="7">
        <f t="shared" si="6"/>
        <v>17780</v>
      </c>
      <c r="S28" s="7">
        <f t="shared" si="6"/>
        <v>23571.428571428572</v>
      </c>
      <c r="T28" s="7">
        <f t="shared" si="6"/>
        <v>20475</v>
      </c>
      <c r="V28" s="2">
        <v>0</v>
      </c>
      <c r="Y28" s="7">
        <f>SUM(O28:T28)</f>
        <v>116606.42857142858</v>
      </c>
    </row>
    <row r="29" spans="1:25" ht="17.399999999999999" x14ac:dyDescent="0.35">
      <c r="U29" s="28" t="s">
        <v>19</v>
      </c>
      <c r="V29" s="47">
        <f>C4</f>
        <v>33987</v>
      </c>
      <c r="W29" s="36"/>
      <c r="Y29" s="48">
        <f>V29</f>
        <v>33987</v>
      </c>
    </row>
    <row r="30" spans="1:25" ht="17.399999999999999" x14ac:dyDescent="0.35">
      <c r="U30" s="28" t="s">
        <v>20</v>
      </c>
      <c r="V30" s="47">
        <f>C11</f>
        <v>77220</v>
      </c>
      <c r="W30" s="36"/>
      <c r="Y30" s="48">
        <f>V30</f>
        <v>77220</v>
      </c>
    </row>
    <row r="31" spans="1:25" ht="17.399999999999999" x14ac:dyDescent="0.35">
      <c r="U31" s="28" t="s">
        <v>21</v>
      </c>
      <c r="V31" s="48">
        <f>C18</f>
        <v>51660</v>
      </c>
      <c r="W31" s="36"/>
      <c r="Y31" s="48">
        <f>V31</f>
        <v>51660</v>
      </c>
    </row>
    <row r="32" spans="1:25" x14ac:dyDescent="0.3">
      <c r="A32" t="s">
        <v>0</v>
      </c>
      <c r="B32">
        <f>B24</f>
        <v>10</v>
      </c>
      <c r="C32">
        <f t="shared" ref="C32:G32" si="7">C24</f>
        <v>5</v>
      </c>
      <c r="D32">
        <f t="shared" si="7"/>
        <v>5</v>
      </c>
      <c r="E32">
        <f t="shared" si="7"/>
        <v>8</v>
      </c>
      <c r="F32">
        <f t="shared" si="7"/>
        <v>9</v>
      </c>
      <c r="G32">
        <f t="shared" si="7"/>
        <v>3</v>
      </c>
      <c r="U32" s="1" t="s">
        <v>16</v>
      </c>
      <c r="V32" s="46">
        <f>SUM(V24:V31)</f>
        <v>165585</v>
      </c>
    </row>
    <row r="33" spans="1:25" x14ac:dyDescent="0.3">
      <c r="M33" t="s">
        <v>18</v>
      </c>
      <c r="O33" s="63">
        <f t="shared" ref="O33:T33" si="8">O34/B32</f>
        <v>5541</v>
      </c>
      <c r="P33" s="63">
        <f t="shared" si="8"/>
        <v>6298</v>
      </c>
      <c r="Q33" s="63">
        <f t="shared" si="8"/>
        <v>7432</v>
      </c>
      <c r="R33" s="63">
        <f t="shared" si="8"/>
        <v>5475.5</v>
      </c>
      <c r="S33" s="63">
        <f t="shared" si="8"/>
        <v>6242.6031746031749</v>
      </c>
      <c r="T33" s="63">
        <f t="shared" si="8"/>
        <v>10483</v>
      </c>
      <c r="W33" s="8">
        <f>SUM(O34:T34,V32)</f>
        <v>421081.42857142858</v>
      </c>
      <c r="Y33" s="8">
        <f>SUM(Y24:Y31)</f>
        <v>421081.42857142858</v>
      </c>
    </row>
    <row r="34" spans="1:25" x14ac:dyDescent="0.3">
      <c r="A34" s="18"/>
      <c r="B34" s="18"/>
      <c r="C34" s="18"/>
      <c r="D34" s="18"/>
      <c r="E34" s="5"/>
      <c r="F34" s="5"/>
      <c r="G34" s="5"/>
      <c r="H34" s="5"/>
      <c r="M34" t="s">
        <v>13</v>
      </c>
      <c r="O34" s="7">
        <f t="shared" ref="O34:T34" si="9">SUM(O24:O28)</f>
        <v>55410</v>
      </c>
      <c r="P34" s="7">
        <f t="shared" si="9"/>
        <v>31490</v>
      </c>
      <c r="Q34" s="7">
        <f t="shared" si="9"/>
        <v>37160</v>
      </c>
      <c r="R34" s="7">
        <f t="shared" si="9"/>
        <v>43804</v>
      </c>
      <c r="S34" s="7">
        <f t="shared" si="9"/>
        <v>56183.428571428572</v>
      </c>
      <c r="T34" s="7">
        <f t="shared" si="9"/>
        <v>31449</v>
      </c>
      <c r="U34" s="18"/>
      <c r="V34" s="18"/>
      <c r="W34" s="18"/>
      <c r="X34" s="18"/>
      <c r="Y34" s="18"/>
    </row>
    <row r="35" spans="1:25" x14ac:dyDescent="0.3">
      <c r="A35" s="18"/>
      <c r="B35" s="18"/>
      <c r="C35" s="18"/>
      <c r="D35" s="18"/>
      <c r="E35" s="5"/>
      <c r="F35" s="5"/>
      <c r="G35" s="5"/>
      <c r="H35" s="5"/>
      <c r="R35" s="18"/>
      <c r="S35" s="18"/>
      <c r="T35" s="5"/>
      <c r="U35" s="5"/>
      <c r="V35" s="5"/>
      <c r="W35" s="18"/>
      <c r="X35" s="18"/>
    </row>
    <row r="36" spans="1:25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5"/>
      <c r="P36" s="5"/>
      <c r="Q36" s="5"/>
      <c r="R36" s="18"/>
      <c r="S36" s="18"/>
      <c r="T36" s="5"/>
      <c r="U36" s="5"/>
      <c r="V36" s="5"/>
      <c r="W36" s="18"/>
      <c r="X36" s="18"/>
    </row>
    <row r="37" spans="1:25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5"/>
      <c r="P37" s="5"/>
      <c r="Q37" s="5"/>
      <c r="R37" s="18"/>
      <c r="S37" s="18"/>
      <c r="T37" s="5"/>
      <c r="U37" s="5"/>
      <c r="V37" s="5"/>
      <c r="W37" s="18"/>
      <c r="X37" s="18"/>
    </row>
    <row r="38" spans="1:2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5"/>
      <c r="P38" s="5"/>
      <c r="Q38" s="5"/>
      <c r="R38" s="18"/>
      <c r="S38" s="18"/>
      <c r="T38" s="5"/>
      <c r="U38" s="5"/>
      <c r="V38" s="5"/>
      <c r="W38" s="18"/>
      <c r="X38" s="18"/>
    </row>
    <row r="39" spans="1:25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5"/>
      <c r="P39" s="5"/>
      <c r="Q39" s="5"/>
      <c r="R39" s="18"/>
      <c r="S39" s="18"/>
      <c r="T39" s="5"/>
      <c r="U39" s="5"/>
      <c r="V39" s="5"/>
      <c r="W39" s="18"/>
      <c r="X39" s="18"/>
    </row>
    <row r="40" spans="1:25" x14ac:dyDescent="0.3">
      <c r="A40" s="18"/>
      <c r="B40" s="18"/>
      <c r="C40" s="18"/>
      <c r="D40" s="18"/>
      <c r="E40" s="5"/>
      <c r="F40" s="5"/>
      <c r="G40" s="5"/>
      <c r="H40" s="5"/>
      <c r="I40" s="5"/>
      <c r="J40" s="5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5" x14ac:dyDescent="0.3">
      <c r="A41" s="18"/>
      <c r="B41" s="18"/>
      <c r="C41" s="18"/>
      <c r="D41" s="18"/>
      <c r="E41" s="5"/>
      <c r="F41" s="5"/>
      <c r="G41" s="5"/>
      <c r="H41" s="5"/>
      <c r="I41" s="5"/>
      <c r="J41" s="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5" x14ac:dyDescent="0.3">
      <c r="A42" s="18"/>
      <c r="B42" s="18"/>
      <c r="C42" s="18"/>
      <c r="D42" s="18"/>
      <c r="E42" s="5"/>
      <c r="F42" s="5"/>
      <c r="G42" s="5"/>
      <c r="H42" s="5"/>
      <c r="I42" s="5"/>
      <c r="J42" s="5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5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5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5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5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5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5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E28:F33">
    <sortCondition ref="E28:E3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topLeftCell="A14" zoomScale="70" zoomScaleNormal="70" workbookViewId="0">
      <selection activeCell="E27" sqref="E27:E31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75">
        <v>700</v>
      </c>
      <c r="C2" s="11">
        <f>$L$3</f>
        <v>5</v>
      </c>
      <c r="D2" s="20">
        <f>$M$3</f>
        <v>35</v>
      </c>
      <c r="E2" s="27">
        <f t="shared" ref="E2:E31" si="0">(B2*D2)/C2</f>
        <v>4900</v>
      </c>
      <c r="F2" s="56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76">
        <v>800</v>
      </c>
      <c r="C3" s="11">
        <f>$L$3</f>
        <v>5</v>
      </c>
      <c r="D3" s="3">
        <f>$M$3</f>
        <v>35</v>
      </c>
      <c r="E3" s="4">
        <f t="shared" si="0"/>
        <v>5600</v>
      </c>
      <c r="F3" s="57"/>
      <c r="G3" s="4"/>
      <c r="H3" s="4"/>
      <c r="J3" s="15"/>
      <c r="K3" s="14" t="s">
        <v>25</v>
      </c>
      <c r="L3" s="52">
        <v>5</v>
      </c>
      <c r="M3" s="53">
        <v>35</v>
      </c>
    </row>
    <row r="4" spans="2:13" ht="15" thickBot="1" x14ac:dyDescent="0.35">
      <c r="B4" s="76">
        <v>700</v>
      </c>
      <c r="C4" s="11">
        <f>$L$3</f>
        <v>5</v>
      </c>
      <c r="D4" s="3">
        <f>$M$3</f>
        <v>35</v>
      </c>
      <c r="E4" s="4">
        <f t="shared" si="0"/>
        <v>4900</v>
      </c>
      <c r="F4" s="57"/>
      <c r="G4" s="4"/>
      <c r="H4" s="4"/>
      <c r="J4" s="15"/>
      <c r="K4" s="14" t="s">
        <v>26</v>
      </c>
      <c r="L4" s="54">
        <v>6</v>
      </c>
      <c r="M4" s="55">
        <v>40</v>
      </c>
    </row>
    <row r="5" spans="2:13" ht="15" thickBot="1" x14ac:dyDescent="0.35">
      <c r="B5" s="76">
        <v>170</v>
      </c>
      <c r="C5" s="11">
        <f>$L$3</f>
        <v>5</v>
      </c>
      <c r="D5" s="3">
        <f>$M$3</f>
        <v>35</v>
      </c>
      <c r="E5" s="4">
        <f t="shared" si="0"/>
        <v>1190</v>
      </c>
      <c r="F5" s="57"/>
      <c r="G5" s="4"/>
      <c r="H5" s="4"/>
      <c r="J5" s="15"/>
      <c r="K5" s="14" t="s">
        <v>27</v>
      </c>
      <c r="L5" s="54">
        <v>9</v>
      </c>
      <c r="M5" s="55">
        <v>60</v>
      </c>
    </row>
    <row r="6" spans="2:13" ht="15" thickBot="1" x14ac:dyDescent="0.35">
      <c r="B6" s="76">
        <v>370</v>
      </c>
      <c r="C6" s="11">
        <f>$L$3</f>
        <v>5</v>
      </c>
      <c r="D6" s="23">
        <f>$M$3</f>
        <v>35</v>
      </c>
      <c r="E6" s="6">
        <f t="shared" si="0"/>
        <v>2590</v>
      </c>
      <c r="F6" s="58">
        <f>SUM(E2:E6)</f>
        <v>19180</v>
      </c>
      <c r="G6" s="4"/>
      <c r="H6" s="3"/>
      <c r="J6" s="15"/>
      <c r="K6" s="14" t="s">
        <v>28</v>
      </c>
      <c r="L6" s="54">
        <v>10</v>
      </c>
      <c r="M6" s="55">
        <v>70</v>
      </c>
    </row>
    <row r="7" spans="2:13" ht="15.6" customHeight="1" thickBot="1" x14ac:dyDescent="0.35">
      <c r="B7" s="75">
        <v>500</v>
      </c>
      <c r="C7" s="25">
        <f>$L$4</f>
        <v>6</v>
      </c>
      <c r="D7" s="20">
        <f>$M$4</f>
        <v>40</v>
      </c>
      <c r="E7" s="27">
        <f t="shared" si="0"/>
        <v>3333.3333333333335</v>
      </c>
      <c r="F7" s="59"/>
      <c r="G7" s="4"/>
      <c r="H7" s="3"/>
      <c r="J7" s="15"/>
      <c r="K7" s="14" t="s">
        <v>29</v>
      </c>
      <c r="L7" s="14">
        <v>7</v>
      </c>
      <c r="M7" s="64">
        <v>50</v>
      </c>
    </row>
    <row r="8" spans="2:13" ht="15" thickBot="1" x14ac:dyDescent="0.35">
      <c r="B8" s="76">
        <v>240</v>
      </c>
      <c r="C8" s="12">
        <f>$L$4</f>
        <v>6</v>
      </c>
      <c r="D8" s="3">
        <f>$M$4</f>
        <v>40</v>
      </c>
      <c r="E8" s="4">
        <f t="shared" si="0"/>
        <v>1600</v>
      </c>
      <c r="F8" s="60"/>
      <c r="G8" s="4"/>
      <c r="H8" s="3"/>
      <c r="J8" s="15"/>
      <c r="K8" s="14" t="s">
        <v>30</v>
      </c>
      <c r="L8" s="54">
        <v>4</v>
      </c>
      <c r="M8" s="55">
        <v>35</v>
      </c>
    </row>
    <row r="9" spans="2:13" ht="15" thickBot="1" x14ac:dyDescent="0.35">
      <c r="B9" s="76">
        <v>450</v>
      </c>
      <c r="C9" s="12">
        <f>$L$4</f>
        <v>6</v>
      </c>
      <c r="D9" s="3">
        <f>$M$4</f>
        <v>40</v>
      </c>
      <c r="E9" s="4">
        <f t="shared" si="0"/>
        <v>3000</v>
      </c>
      <c r="F9" s="60"/>
      <c r="G9" s="4"/>
      <c r="H9" s="3"/>
      <c r="J9" s="15"/>
      <c r="K9" s="17"/>
    </row>
    <row r="10" spans="2:13" ht="15" thickBot="1" x14ac:dyDescent="0.35">
      <c r="B10" s="76">
        <v>480</v>
      </c>
      <c r="C10" s="12">
        <f>$L$4</f>
        <v>6</v>
      </c>
      <c r="D10" s="3">
        <f>$M$4</f>
        <v>40</v>
      </c>
      <c r="E10" s="4">
        <f t="shared" si="0"/>
        <v>3200</v>
      </c>
      <c r="F10" s="60"/>
      <c r="G10" s="4"/>
      <c r="H10" s="3"/>
      <c r="J10" s="15"/>
      <c r="K10" s="17"/>
    </row>
    <row r="11" spans="2:13" ht="15" thickBot="1" x14ac:dyDescent="0.35">
      <c r="B11" s="76">
        <v>820</v>
      </c>
      <c r="C11" s="26">
        <f>$L$4</f>
        <v>6</v>
      </c>
      <c r="D11" s="23">
        <f>$M$4</f>
        <v>40</v>
      </c>
      <c r="E11" s="6">
        <f t="shared" si="0"/>
        <v>5466.666666666667</v>
      </c>
      <c r="F11" s="58">
        <f>SUM(E7:E11)</f>
        <v>16600</v>
      </c>
      <c r="G11" s="4"/>
      <c r="H11" s="3"/>
      <c r="J11" s="15"/>
      <c r="K11" s="17"/>
    </row>
    <row r="12" spans="2:13" ht="15" thickBot="1" x14ac:dyDescent="0.35">
      <c r="B12" s="75">
        <v>800</v>
      </c>
      <c r="C12" s="25">
        <f>$L$5</f>
        <v>9</v>
      </c>
      <c r="D12" s="20">
        <f>$M$5</f>
        <v>60</v>
      </c>
      <c r="E12" s="27">
        <f t="shared" si="0"/>
        <v>5333.333333333333</v>
      </c>
      <c r="F12" s="59"/>
      <c r="G12" s="4"/>
      <c r="H12" s="3"/>
      <c r="J12" s="15"/>
      <c r="K12" s="17"/>
    </row>
    <row r="13" spans="2:13" ht="15" thickBot="1" x14ac:dyDescent="0.35">
      <c r="B13" s="76">
        <v>270</v>
      </c>
      <c r="C13" s="12">
        <f>$L$5</f>
        <v>9</v>
      </c>
      <c r="D13" s="3">
        <f>$M$5</f>
        <v>60</v>
      </c>
      <c r="E13" s="4">
        <f t="shared" si="0"/>
        <v>1800</v>
      </c>
      <c r="F13" s="60"/>
      <c r="G13" s="4"/>
      <c r="H13" s="3"/>
      <c r="J13" s="15"/>
      <c r="K13" s="17"/>
    </row>
    <row r="14" spans="2:13" ht="15" thickBot="1" x14ac:dyDescent="0.35">
      <c r="B14" s="76">
        <v>480</v>
      </c>
      <c r="C14" s="12">
        <f>$L$5</f>
        <v>9</v>
      </c>
      <c r="D14" s="3">
        <f>$M$5</f>
        <v>60</v>
      </c>
      <c r="E14" s="4">
        <f t="shared" si="0"/>
        <v>3200</v>
      </c>
      <c r="F14" s="60"/>
      <c r="G14" s="4"/>
      <c r="H14" s="3"/>
      <c r="J14" s="15"/>
      <c r="K14" s="17"/>
    </row>
    <row r="15" spans="2:13" ht="15" thickBot="1" x14ac:dyDescent="0.35">
      <c r="B15" s="76">
        <v>450</v>
      </c>
      <c r="C15" s="12">
        <f>$L$5</f>
        <v>9</v>
      </c>
      <c r="D15" s="3">
        <f>$M$5</f>
        <v>60</v>
      </c>
      <c r="E15" s="4">
        <f t="shared" si="0"/>
        <v>3000</v>
      </c>
      <c r="F15" s="60"/>
      <c r="G15" s="4"/>
      <c r="H15" s="3"/>
      <c r="J15" s="15"/>
      <c r="K15" s="17"/>
    </row>
    <row r="16" spans="2:13" ht="15" thickBot="1" x14ac:dyDescent="0.35">
      <c r="B16" s="76">
        <v>850</v>
      </c>
      <c r="C16" s="26">
        <f>$L$5</f>
        <v>9</v>
      </c>
      <c r="D16" s="23">
        <f>$M$5</f>
        <v>60</v>
      </c>
      <c r="E16" s="6">
        <f t="shared" si="0"/>
        <v>5666.666666666667</v>
      </c>
      <c r="F16" s="58">
        <f>SUM(E12:E16)</f>
        <v>19000</v>
      </c>
      <c r="G16" s="4"/>
      <c r="H16" s="3"/>
      <c r="J16" s="15"/>
      <c r="K16" s="17"/>
    </row>
    <row r="17" spans="2:37" ht="15" thickBot="1" x14ac:dyDescent="0.35">
      <c r="B17" s="75">
        <v>600</v>
      </c>
      <c r="C17" s="25">
        <f>$L$6</f>
        <v>10</v>
      </c>
      <c r="D17" s="20">
        <f>$M$6</f>
        <v>70</v>
      </c>
      <c r="E17" s="27">
        <f t="shared" si="0"/>
        <v>4200</v>
      </c>
      <c r="F17" s="59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76">
        <v>700</v>
      </c>
      <c r="C18" s="12">
        <f>$L$6</f>
        <v>10</v>
      </c>
      <c r="D18" s="3">
        <f>$M$6</f>
        <v>70</v>
      </c>
      <c r="E18" s="4">
        <f t="shared" si="0"/>
        <v>4900</v>
      </c>
      <c r="F18" s="60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76">
        <v>700</v>
      </c>
      <c r="C19" s="12">
        <f>$L$6</f>
        <v>10</v>
      </c>
      <c r="D19" s="3">
        <f>$M$6</f>
        <v>70</v>
      </c>
      <c r="E19" s="4">
        <f t="shared" si="0"/>
        <v>4900</v>
      </c>
      <c r="F19" s="60"/>
      <c r="G19" s="4"/>
      <c r="H19" s="3"/>
      <c r="J19" s="15"/>
      <c r="K19" s="17"/>
    </row>
    <row r="20" spans="2:37" ht="15" thickBot="1" x14ac:dyDescent="0.35">
      <c r="B20" s="76">
        <v>170</v>
      </c>
      <c r="C20" s="12">
        <f>$L$6</f>
        <v>10</v>
      </c>
      <c r="D20" s="3">
        <f>$M$6</f>
        <v>70</v>
      </c>
      <c r="E20" s="4">
        <f t="shared" si="0"/>
        <v>1190</v>
      </c>
      <c r="F20" s="60"/>
      <c r="G20" s="4"/>
      <c r="H20" s="3"/>
      <c r="J20" s="15"/>
      <c r="K20" s="17"/>
      <c r="L20" t="s">
        <v>15</v>
      </c>
    </row>
    <row r="21" spans="2:37" ht="15" thickBot="1" x14ac:dyDescent="0.35">
      <c r="B21" s="76">
        <v>370</v>
      </c>
      <c r="C21" s="26">
        <f>$L$6</f>
        <v>10</v>
      </c>
      <c r="D21" s="23">
        <f>$M$6</f>
        <v>70</v>
      </c>
      <c r="E21" s="6">
        <f t="shared" si="0"/>
        <v>2590</v>
      </c>
      <c r="F21" s="58">
        <f>SUM(E17:E21)</f>
        <v>17780</v>
      </c>
      <c r="G21" s="4"/>
      <c r="H21" s="3"/>
      <c r="J21" s="16"/>
      <c r="K21" s="17"/>
    </row>
    <row r="22" spans="2:37" ht="15" thickBot="1" x14ac:dyDescent="0.35">
      <c r="B22" s="75">
        <v>550</v>
      </c>
      <c r="C22" s="25">
        <f>$L$7</f>
        <v>7</v>
      </c>
      <c r="D22" s="20">
        <f>$M$7</f>
        <v>50</v>
      </c>
      <c r="E22" s="27">
        <f t="shared" si="0"/>
        <v>3928.5714285714284</v>
      </c>
      <c r="F22" s="59"/>
      <c r="G22" s="4"/>
      <c r="H22" s="3"/>
      <c r="J22" s="16"/>
      <c r="K22" s="17"/>
    </row>
    <row r="23" spans="2:37" ht="15" thickBot="1" x14ac:dyDescent="0.35">
      <c r="B23" s="76">
        <v>750</v>
      </c>
      <c r="C23" s="12">
        <f>$L$7</f>
        <v>7</v>
      </c>
      <c r="D23" s="3">
        <f>$M$7</f>
        <v>50</v>
      </c>
      <c r="E23" s="4">
        <f t="shared" si="0"/>
        <v>5357.1428571428569</v>
      </c>
      <c r="F23" s="60"/>
      <c r="G23" s="4"/>
      <c r="H23" s="3"/>
      <c r="J23" s="16"/>
      <c r="K23" s="17"/>
    </row>
    <row r="24" spans="2:37" ht="15" thickBot="1" x14ac:dyDescent="0.35">
      <c r="B24" s="76">
        <v>600</v>
      </c>
      <c r="C24" s="12">
        <f>$L$7</f>
        <v>7</v>
      </c>
      <c r="D24" s="3">
        <f>$M$7</f>
        <v>50</v>
      </c>
      <c r="E24" s="4">
        <f t="shared" si="0"/>
        <v>4285.7142857142853</v>
      </c>
      <c r="F24" s="60"/>
      <c r="G24" s="4"/>
      <c r="H24" s="3"/>
      <c r="J24" s="16"/>
      <c r="K24" s="17"/>
    </row>
    <row r="25" spans="2:37" ht="15" thickBot="1" x14ac:dyDescent="0.35">
      <c r="B25" s="76">
        <v>700</v>
      </c>
      <c r="C25" s="12">
        <f>$L$7</f>
        <v>7</v>
      </c>
      <c r="D25" s="3">
        <f>$M$7</f>
        <v>50</v>
      </c>
      <c r="E25" s="4">
        <f t="shared" si="0"/>
        <v>5000</v>
      </c>
      <c r="F25" s="60"/>
      <c r="G25" s="4"/>
      <c r="H25" s="3"/>
      <c r="J25" s="16"/>
      <c r="K25" s="17"/>
    </row>
    <row r="26" spans="2:37" ht="15" thickBot="1" x14ac:dyDescent="0.35">
      <c r="B26" s="76">
        <v>700</v>
      </c>
      <c r="C26" s="26">
        <f>$L$7</f>
        <v>7</v>
      </c>
      <c r="D26" s="23">
        <f>$M$7</f>
        <v>50</v>
      </c>
      <c r="E26" s="6">
        <f t="shared" si="0"/>
        <v>5000</v>
      </c>
      <c r="F26" s="58">
        <f>SUM(E22:E26)</f>
        <v>23571.428571428572</v>
      </c>
      <c r="G26" s="4"/>
      <c r="H26" s="3"/>
      <c r="J26" s="3"/>
      <c r="K26" s="3"/>
    </row>
    <row r="27" spans="2:37" ht="15" thickBot="1" x14ac:dyDescent="0.35">
      <c r="B27" s="75">
        <v>200</v>
      </c>
      <c r="C27" s="25">
        <f>$L$8</f>
        <v>4</v>
      </c>
      <c r="D27" s="20">
        <f>$M$8</f>
        <v>35</v>
      </c>
      <c r="E27" s="27">
        <f t="shared" si="0"/>
        <v>1750</v>
      </c>
      <c r="F27" s="59"/>
      <c r="G27" s="4"/>
      <c r="H27" s="3"/>
      <c r="J27" s="3"/>
      <c r="K27" s="3"/>
    </row>
    <row r="28" spans="2:37" ht="15" thickBot="1" x14ac:dyDescent="0.35">
      <c r="B28" s="76">
        <v>700</v>
      </c>
      <c r="C28" s="12">
        <f>$L$8</f>
        <v>4</v>
      </c>
      <c r="D28" s="3">
        <f>$M$8</f>
        <v>35</v>
      </c>
      <c r="E28" s="4">
        <f t="shared" si="0"/>
        <v>6125</v>
      </c>
      <c r="F28" s="60"/>
      <c r="G28" s="4"/>
      <c r="H28" s="3"/>
      <c r="J28" s="3"/>
      <c r="K28" s="3"/>
    </row>
    <row r="29" spans="2:37" ht="15" thickBot="1" x14ac:dyDescent="0.35">
      <c r="B29" s="76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60"/>
      <c r="G29" s="4"/>
      <c r="H29" s="3"/>
      <c r="J29" s="3"/>
      <c r="K29" s="3"/>
    </row>
    <row r="30" spans="2:37" ht="15" thickBot="1" x14ac:dyDescent="0.35">
      <c r="B30" s="76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60"/>
      <c r="G30" s="4"/>
      <c r="H30" s="3"/>
    </row>
    <row r="31" spans="2:37" ht="15" thickBot="1" x14ac:dyDescent="0.35">
      <c r="B31" s="76">
        <v>510</v>
      </c>
      <c r="C31" s="26">
        <f>$L$8</f>
        <v>4</v>
      </c>
      <c r="D31" s="23">
        <f>$M$8</f>
        <v>35</v>
      </c>
      <c r="E31" s="6">
        <f t="shared" si="0"/>
        <v>4462.5</v>
      </c>
      <c r="F31" s="58">
        <f>SUM(E27:E31)</f>
        <v>20475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2024-02-20T01:18:35Z</dcterms:modified>
</cp:coreProperties>
</file>