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6\"/>
    </mc:Choice>
  </mc:AlternateContent>
  <xr:revisionPtr revIDLastSave="0" documentId="13_ncr:1_{43FDF8C5-6EAD-4909-A798-3E16EB9A68E0}" xr6:coauthVersionLast="37" xr6:coauthVersionMax="37" xr10:uidLastSave="{00000000-0000-0000-0000-000000000000}"/>
  <bookViews>
    <workbookView xWindow="0" yWindow="0" windowWidth="23040" windowHeight="9060" xr2:uid="{41422B86-A465-485E-A3F6-9BAAF425347B}"/>
  </bookViews>
  <sheets>
    <sheet name="Лаба" sheetId="1" r:id="rId1"/>
    <sheet name="Стоимость_разработки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S31" i="1"/>
  <c r="V31" i="1" s="1"/>
  <c r="C15" i="1"/>
  <c r="C18" i="1" s="1"/>
  <c r="C8" i="1"/>
  <c r="C11" i="1" s="1"/>
  <c r="S30" i="1" s="1"/>
  <c r="V30" i="1" s="1"/>
  <c r="C4" i="1"/>
  <c r="S29" i="1" s="1"/>
  <c r="V29" i="1" s="1"/>
  <c r="D30" i="2"/>
  <c r="F30" i="2" s="1"/>
  <c r="C30" i="2"/>
  <c r="D29" i="2"/>
  <c r="C29" i="2"/>
  <c r="D28" i="2"/>
  <c r="C28" i="2"/>
  <c r="D27" i="2"/>
  <c r="C27" i="2"/>
  <c r="D26" i="2"/>
  <c r="F26" i="2" s="1"/>
  <c r="C26" i="2"/>
  <c r="D25" i="2"/>
  <c r="C25" i="2"/>
  <c r="D24" i="2"/>
  <c r="C24" i="2"/>
  <c r="D23" i="2"/>
  <c r="C23" i="2"/>
  <c r="D22" i="2"/>
  <c r="C22" i="2"/>
  <c r="F22" i="2" s="1"/>
  <c r="D21" i="2"/>
  <c r="C21" i="2"/>
  <c r="D20" i="2"/>
  <c r="C20" i="2"/>
  <c r="D19" i="2"/>
  <c r="C19" i="2"/>
  <c r="D18" i="2"/>
  <c r="C18" i="2"/>
  <c r="D17" i="2"/>
  <c r="C17" i="2"/>
  <c r="D16" i="2"/>
  <c r="F16" i="2" s="1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F6" i="2" s="1"/>
  <c r="C6" i="2"/>
  <c r="D5" i="2"/>
  <c r="C5" i="2"/>
  <c r="D4" i="2"/>
  <c r="C4" i="2"/>
  <c r="D3" i="2"/>
  <c r="C3" i="2"/>
  <c r="D2" i="2"/>
  <c r="C2" i="2"/>
  <c r="D1" i="2"/>
  <c r="C1" i="2"/>
  <c r="F27" i="2" l="1"/>
  <c r="F11" i="2"/>
  <c r="F15" i="2"/>
  <c r="F4" i="2"/>
  <c r="F20" i="2"/>
  <c r="F1" i="2"/>
  <c r="F5" i="2"/>
  <c r="F9" i="2"/>
  <c r="F21" i="2"/>
  <c r="F25" i="2"/>
  <c r="F29" i="2"/>
  <c r="F24" i="2"/>
  <c r="F10" i="2"/>
  <c r="F14" i="2"/>
  <c r="F3" i="2"/>
  <c r="F23" i="2"/>
  <c r="H25" i="2" s="1"/>
  <c r="F28" i="1" s="1"/>
  <c r="F13" i="2"/>
  <c r="F7" i="2"/>
  <c r="F17" i="2"/>
  <c r="F8" i="2"/>
  <c r="F18" i="2"/>
  <c r="F28" i="2"/>
  <c r="H30" i="2" s="1"/>
  <c r="G28" i="1" s="1"/>
  <c r="F2" i="2"/>
  <c r="H5" i="2" s="1"/>
  <c r="B28" i="1" s="1"/>
  <c r="F12" i="2"/>
  <c r="H15" i="2" s="1"/>
  <c r="D28" i="1" s="1"/>
  <c r="F19" i="2"/>
  <c r="H20" i="2" l="1"/>
  <c r="E28" i="1" s="1"/>
  <c r="H10" i="2"/>
  <c r="C28" i="1" s="1"/>
  <c r="V28" i="1"/>
  <c r="S32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O24" i="1"/>
  <c r="M24" i="1"/>
  <c r="N24" i="1"/>
  <c r="P24" i="1"/>
  <c r="Q24" i="1"/>
  <c r="L24" i="1"/>
  <c r="M34" i="1" l="1"/>
  <c r="M33" i="1" s="1"/>
  <c r="L34" i="1"/>
  <c r="L33" i="1" s="1"/>
  <c r="V27" i="1"/>
  <c r="V26" i="1"/>
  <c r="Q34" i="1"/>
  <c r="Q33" i="1" s="1"/>
  <c r="P34" i="1"/>
  <c r="P33" i="1" s="1"/>
  <c r="O34" i="1"/>
  <c r="O33" i="1" s="1"/>
  <c r="V25" i="1"/>
  <c r="V24" i="1"/>
  <c r="N34" i="1"/>
  <c r="N33" i="1" s="1"/>
  <c r="T33" i="1" l="1"/>
  <c r="V33" i="1"/>
</calcChain>
</file>

<file path=xl/sharedStrings.xml><?xml version="1.0" encoding="utf-8"?>
<sst xmlns="http://schemas.openxmlformats.org/spreadsheetml/2006/main" count="63" uniqueCount="45">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</sst>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4" fillId="0" borderId="15" xfId="0" applyFont="1" applyBorder="1" applyAlignment="1">
      <alignment horizontal="center" vertical="center" wrapText="1"/>
    </xf>
    <xf numFmtId="0" fontId="0" fillId="0" borderId="3" xfId="0" applyBorder="1"/>
    <xf numFmtId="0" fontId="4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0" borderId="16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" fontId="0" fillId="0" borderId="12" xfId="0" applyNumberFormat="1" applyBorder="1"/>
    <xf numFmtId="1" fontId="1" fillId="0" borderId="6" xfId="0" applyNumberFormat="1" applyFon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9" xfId="0" applyNumberFormat="1" applyBorder="1"/>
    <xf numFmtId="1" fontId="0" fillId="0" borderId="20" xfId="0" applyNumberFormat="1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22" xfId="0" applyFont="1" applyFill="1" applyBorder="1"/>
    <xf numFmtId="0" fontId="0" fillId="0" borderId="23" xfId="0" applyBorder="1"/>
    <xf numFmtId="0" fontId="0" fillId="0" borderId="8" xfId="0" applyBorder="1"/>
    <xf numFmtId="1" fontId="1" fillId="4" borderId="23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0" fontId="6" fillId="0" borderId="0" xfId="0" applyFont="1"/>
    <xf numFmtId="1" fontId="6" fillId="0" borderId="0" xfId="0" applyNumberFormat="1" applyFont="1"/>
    <xf numFmtId="0" fontId="0" fillId="3" borderId="18" xfId="0" applyFill="1" applyBorder="1"/>
    <xf numFmtId="0" fontId="0" fillId="3" borderId="21" xfId="0" applyFill="1" applyBorder="1"/>
    <xf numFmtId="0" fontId="0" fillId="0" borderId="0" xfId="0" quotePrefix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X108"/>
  <sheetViews>
    <sheetView tabSelected="1" zoomScale="68" workbookViewId="0">
      <selection activeCell="J10" sqref="J10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12" max="13" width="9.77734375" bestFit="1" customWidth="1"/>
    <col min="14" max="14" width="10.441406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38"/>
      <c r="C1" s="25" t="s">
        <v>33</v>
      </c>
      <c r="D1" s="25" t="s">
        <v>31</v>
      </c>
      <c r="E1" s="26" t="s">
        <v>32</v>
      </c>
    </row>
    <row r="2" spans="2:5" ht="15.6" customHeight="1" x14ac:dyDescent="0.3">
      <c r="B2" s="46" t="s">
        <v>19</v>
      </c>
      <c r="C2" s="4">
        <v>350</v>
      </c>
      <c r="D2" s="4">
        <v>150</v>
      </c>
      <c r="E2" s="28">
        <v>80</v>
      </c>
    </row>
    <row r="3" spans="2:5" x14ac:dyDescent="0.3">
      <c r="B3" s="41" t="s">
        <v>39</v>
      </c>
      <c r="C3" s="4"/>
      <c r="D3" s="4"/>
      <c r="E3" s="28">
        <v>50</v>
      </c>
    </row>
    <row r="4" spans="2:5" ht="15" thickBot="1" x14ac:dyDescent="0.35">
      <c r="B4" s="47" t="s">
        <v>37</v>
      </c>
      <c r="C4" s="53">
        <f>(2.94+(0.032*C2) + (2.9*D2) + (2.62*E2))*E3</f>
        <v>32937</v>
      </c>
      <c r="D4" s="30"/>
      <c r="E4" s="31"/>
    </row>
    <row r="5" spans="2:5" ht="15" thickBot="1" x14ac:dyDescent="0.35"/>
    <row r="6" spans="2:5" x14ac:dyDescent="0.3">
      <c r="B6" s="38"/>
      <c r="C6" s="25" t="s">
        <v>34</v>
      </c>
      <c r="D6" s="25" t="s">
        <v>35</v>
      </c>
      <c r="E6" s="26" t="s">
        <v>36</v>
      </c>
    </row>
    <row r="7" spans="2:5" x14ac:dyDescent="0.3">
      <c r="B7" s="46" t="s">
        <v>20</v>
      </c>
      <c r="C7" s="4">
        <v>50</v>
      </c>
      <c r="D7" s="4">
        <v>4.5999999999999996</v>
      </c>
      <c r="E7" s="28">
        <v>110</v>
      </c>
    </row>
    <row r="8" spans="2:5" x14ac:dyDescent="0.3">
      <c r="B8" s="41" t="s">
        <v>38</v>
      </c>
      <c r="C8" s="5">
        <f>C7*D7*E7</f>
        <v>25299.999999999996</v>
      </c>
      <c r="D8" s="4"/>
      <c r="E8" s="28"/>
    </row>
    <row r="9" spans="2:5" x14ac:dyDescent="0.3">
      <c r="B9" s="48" t="s">
        <v>40</v>
      </c>
      <c r="C9" s="4"/>
      <c r="D9" s="4"/>
      <c r="E9" s="28">
        <v>20</v>
      </c>
    </row>
    <row r="10" spans="2:5" x14ac:dyDescent="0.3">
      <c r="B10" s="48" t="s">
        <v>41</v>
      </c>
      <c r="C10" s="4"/>
      <c r="D10" s="4"/>
      <c r="E10" s="28">
        <v>8</v>
      </c>
    </row>
    <row r="11" spans="2:5" ht="15" thickBot="1" x14ac:dyDescent="0.35">
      <c r="B11" s="49" t="s">
        <v>37</v>
      </c>
      <c r="C11" s="52">
        <f>C8*E9/E10</f>
        <v>63249.999999999993</v>
      </c>
      <c r="D11" s="50"/>
      <c r="E11" s="51"/>
    </row>
    <row r="12" spans="2:5" ht="15" thickBot="1" x14ac:dyDescent="0.35"/>
    <row r="13" spans="2:5" x14ac:dyDescent="0.3">
      <c r="B13" s="38"/>
      <c r="C13" s="25" t="s">
        <v>34</v>
      </c>
      <c r="D13" s="25" t="s">
        <v>35</v>
      </c>
      <c r="E13" s="26" t="s">
        <v>36</v>
      </c>
    </row>
    <row r="14" spans="2:5" x14ac:dyDescent="0.3">
      <c r="B14" s="46" t="s">
        <v>21</v>
      </c>
      <c r="C14" s="4">
        <v>30</v>
      </c>
      <c r="D14" s="4">
        <v>3.3</v>
      </c>
      <c r="E14" s="28">
        <v>43</v>
      </c>
    </row>
    <row r="15" spans="2:5" x14ac:dyDescent="0.3">
      <c r="B15" s="54" t="s">
        <v>38</v>
      </c>
      <c r="C15" s="5">
        <f>PRODUCT(C14:E14)</f>
        <v>4257</v>
      </c>
      <c r="D15" s="4"/>
      <c r="E15" s="28"/>
    </row>
    <row r="16" spans="2:5" x14ac:dyDescent="0.3">
      <c r="B16" s="48" t="s">
        <v>40</v>
      </c>
      <c r="C16" s="4"/>
      <c r="D16" s="4"/>
      <c r="E16" s="28">
        <v>20</v>
      </c>
    </row>
    <row r="17" spans="1:24" x14ac:dyDescent="0.3">
      <c r="B17" s="48" t="s">
        <v>41</v>
      </c>
      <c r="C17" s="4"/>
      <c r="D17" s="4"/>
      <c r="E17" s="28">
        <v>8</v>
      </c>
    </row>
    <row r="18" spans="1:24" ht="14.4" customHeight="1" thickBot="1" x14ac:dyDescent="0.35">
      <c r="B18" s="47" t="s">
        <v>37</v>
      </c>
      <c r="C18" s="53">
        <f>C15*E16/E17</f>
        <v>10642.5</v>
      </c>
      <c r="D18" s="30"/>
      <c r="E18" s="31"/>
    </row>
    <row r="19" spans="1:24" ht="15" customHeight="1" x14ac:dyDescent="0.3"/>
    <row r="20" spans="1:24" ht="16.2" customHeight="1" x14ac:dyDescent="0.3"/>
    <row r="21" spans="1:24" ht="14.4" customHeight="1" x14ac:dyDescent="0.3">
      <c r="E21" s="58"/>
      <c r="F21" s="60" t="s">
        <v>42</v>
      </c>
    </row>
    <row r="22" spans="1:24" ht="15" thickBot="1" x14ac:dyDescent="0.35">
      <c r="X22" s="22"/>
    </row>
    <row r="23" spans="1:24" x14ac:dyDescent="0.3">
      <c r="A23" s="38"/>
      <c r="B23" s="39" t="s">
        <v>2</v>
      </c>
      <c r="C23" s="39" t="s">
        <v>3</v>
      </c>
      <c r="D23" s="39" t="s">
        <v>4</v>
      </c>
      <c r="E23" s="39" t="s">
        <v>5</v>
      </c>
      <c r="F23" s="39" t="s">
        <v>6</v>
      </c>
      <c r="G23" s="40" t="s">
        <v>7</v>
      </c>
      <c r="I23" s="1" t="s">
        <v>8</v>
      </c>
      <c r="J23" s="1" t="s">
        <v>9</v>
      </c>
      <c r="K23" s="1"/>
      <c r="L23" s="1" t="s">
        <v>2</v>
      </c>
      <c r="M23" s="1" t="s">
        <v>3</v>
      </c>
      <c r="N23" s="1" t="s">
        <v>4</v>
      </c>
      <c r="O23" s="1" t="s">
        <v>5</v>
      </c>
      <c r="P23" s="1" t="s">
        <v>6</v>
      </c>
      <c r="Q23" s="1" t="s">
        <v>7</v>
      </c>
      <c r="S23" s="1" t="s">
        <v>14</v>
      </c>
      <c r="V23" s="1" t="s">
        <v>17</v>
      </c>
      <c r="X23" s="22"/>
    </row>
    <row r="24" spans="1:24" x14ac:dyDescent="0.3">
      <c r="A24" s="41" t="s">
        <v>0</v>
      </c>
      <c r="B24" s="58">
        <v>9</v>
      </c>
      <c r="C24" s="58">
        <v>8</v>
      </c>
      <c r="D24" s="58">
        <v>4</v>
      </c>
      <c r="E24" s="58">
        <v>8</v>
      </c>
      <c r="F24" s="58">
        <v>8</v>
      </c>
      <c r="G24" s="59">
        <v>3</v>
      </c>
      <c r="I24" s="3">
        <v>505</v>
      </c>
      <c r="J24" s="3">
        <v>1048</v>
      </c>
      <c r="L24">
        <f>B24*$I$24</f>
        <v>4545</v>
      </c>
      <c r="M24">
        <f>C24*$I$24</f>
        <v>4040</v>
      </c>
      <c r="N24">
        <f>D24*$I$24</f>
        <v>2020</v>
      </c>
      <c r="O24">
        <f>E24*$J$24</f>
        <v>8384</v>
      </c>
      <c r="P24">
        <f>F24*$I$24</f>
        <v>4040</v>
      </c>
      <c r="Q24">
        <f>G24*$I$24</f>
        <v>1515</v>
      </c>
      <c r="S24" s="3">
        <v>1048</v>
      </c>
      <c r="T24" t="s">
        <v>15</v>
      </c>
      <c r="V24" s="10">
        <f>SUM(L24:S24)</f>
        <v>25592</v>
      </c>
      <c r="X24" s="22"/>
    </row>
    <row r="25" spans="1:24" x14ac:dyDescent="0.3">
      <c r="A25" s="41" t="s">
        <v>1</v>
      </c>
      <c r="B25" s="58">
        <v>9</v>
      </c>
      <c r="C25" s="58">
        <v>4</v>
      </c>
      <c r="D25" s="58">
        <v>2</v>
      </c>
      <c r="E25" s="58">
        <v>4</v>
      </c>
      <c r="F25" s="58">
        <v>4</v>
      </c>
      <c r="G25" s="59">
        <v>2</v>
      </c>
      <c r="I25" s="3">
        <v>240</v>
      </c>
      <c r="L25">
        <f t="shared" ref="L25:Q25" si="0">B25*$I$25</f>
        <v>2160</v>
      </c>
      <c r="M25">
        <f t="shared" si="0"/>
        <v>960</v>
      </c>
      <c r="N25">
        <f t="shared" si="0"/>
        <v>480</v>
      </c>
      <c r="O25">
        <f t="shared" si="0"/>
        <v>960</v>
      </c>
      <c r="P25">
        <f t="shared" si="0"/>
        <v>960</v>
      </c>
      <c r="Q25">
        <f t="shared" si="0"/>
        <v>480</v>
      </c>
      <c r="S25" s="3">
        <v>0</v>
      </c>
      <c r="V25" s="10">
        <f>SUM(L25:S25)</f>
        <v>6000</v>
      </c>
      <c r="X25" s="22"/>
    </row>
    <row r="26" spans="1:24" x14ac:dyDescent="0.3">
      <c r="A26" s="41" t="s">
        <v>10</v>
      </c>
      <c r="B26" s="58">
        <v>9</v>
      </c>
      <c r="C26" s="58">
        <v>8</v>
      </c>
      <c r="D26" s="58">
        <v>4</v>
      </c>
      <c r="E26" s="58">
        <v>8</v>
      </c>
      <c r="F26" s="58">
        <v>8</v>
      </c>
      <c r="G26" s="59">
        <v>3</v>
      </c>
      <c r="I26" s="3">
        <v>100</v>
      </c>
      <c r="L26">
        <f t="shared" ref="L26:Q26" si="1">B26*$I$26</f>
        <v>900</v>
      </c>
      <c r="M26">
        <f t="shared" si="1"/>
        <v>800</v>
      </c>
      <c r="N26">
        <f t="shared" si="1"/>
        <v>400</v>
      </c>
      <c r="O26">
        <f t="shared" si="1"/>
        <v>800</v>
      </c>
      <c r="P26">
        <f t="shared" si="1"/>
        <v>800</v>
      </c>
      <c r="Q26">
        <f t="shared" si="1"/>
        <v>300</v>
      </c>
      <c r="S26" s="3">
        <f>I26</f>
        <v>100</v>
      </c>
      <c r="V26" s="10">
        <f>SUM(L26:S26)</f>
        <v>4100</v>
      </c>
      <c r="X26" s="22"/>
    </row>
    <row r="27" spans="1:24" x14ac:dyDescent="0.3">
      <c r="A27" s="41" t="s">
        <v>11</v>
      </c>
      <c r="B27" s="58">
        <v>9</v>
      </c>
      <c r="C27" s="58">
        <v>8</v>
      </c>
      <c r="D27" s="58">
        <v>4</v>
      </c>
      <c r="E27" s="58">
        <v>8</v>
      </c>
      <c r="F27" s="58">
        <v>8</v>
      </c>
      <c r="G27" s="59">
        <v>3</v>
      </c>
      <c r="I27" s="3">
        <v>2000</v>
      </c>
      <c r="J27" s="60" t="s">
        <v>43</v>
      </c>
      <c r="L27">
        <f t="shared" ref="L27:Q27" si="2">B27*$I$27</f>
        <v>18000</v>
      </c>
      <c r="M27">
        <f t="shared" si="2"/>
        <v>16000</v>
      </c>
      <c r="N27">
        <f t="shared" si="2"/>
        <v>8000</v>
      </c>
      <c r="O27">
        <f t="shared" si="2"/>
        <v>16000</v>
      </c>
      <c r="P27">
        <f t="shared" si="2"/>
        <v>16000</v>
      </c>
      <c r="Q27">
        <f t="shared" si="2"/>
        <v>6000</v>
      </c>
      <c r="S27" s="3">
        <v>1200</v>
      </c>
      <c r="T27" s="60" t="s">
        <v>44</v>
      </c>
      <c r="V27" s="10">
        <f>SUM(L27:S27)</f>
        <v>81200</v>
      </c>
      <c r="X27" s="22"/>
    </row>
    <row r="28" spans="1:24" ht="15" thickBot="1" x14ac:dyDescent="0.35">
      <c r="A28" s="42" t="s">
        <v>12</v>
      </c>
      <c r="B28" s="43">
        <f>Стоимость_разработки!H5</f>
        <v>17966.666666666668</v>
      </c>
      <c r="C28" s="43">
        <f>Стоимость_разработки!H10</f>
        <v>14100</v>
      </c>
      <c r="D28" s="43">
        <f>Стоимость_разработки!H15</f>
        <v>15187.5</v>
      </c>
      <c r="E28" s="43">
        <f>Стоимость_разработки!H20</f>
        <v>17118.75</v>
      </c>
      <c r="F28" s="43">
        <f>Стоимость_разработки!H25</f>
        <v>12000</v>
      </c>
      <c r="G28" s="44">
        <f>Стоимость_разработки!H30</f>
        <v>15714.285714285716</v>
      </c>
      <c r="L28" s="10">
        <v>17966.669999999998</v>
      </c>
      <c r="M28" s="10">
        <v>14100</v>
      </c>
      <c r="N28" s="10">
        <v>15187.5</v>
      </c>
      <c r="O28" s="10">
        <v>17118.75</v>
      </c>
      <c r="P28" s="10">
        <v>12000</v>
      </c>
      <c r="Q28" s="10">
        <v>15714.29</v>
      </c>
      <c r="S28" s="3">
        <v>0</v>
      </c>
      <c r="V28" s="10">
        <f>SUM(L28:Q28)</f>
        <v>92087.209999999992</v>
      </c>
      <c r="X28" s="22"/>
    </row>
    <row r="29" spans="1:24" ht="17.399999999999999" x14ac:dyDescent="0.35">
      <c r="R29" s="37" t="s">
        <v>19</v>
      </c>
      <c r="S29" s="56">
        <f>C4</f>
        <v>32937</v>
      </c>
      <c r="T29" s="45"/>
      <c r="V29" s="57">
        <f>S29</f>
        <v>32937</v>
      </c>
      <c r="X29" s="22"/>
    </row>
    <row r="30" spans="1:24" ht="17.399999999999999" x14ac:dyDescent="0.35">
      <c r="R30" s="37" t="s">
        <v>20</v>
      </c>
      <c r="S30" s="56">
        <f>C11</f>
        <v>63249.999999999993</v>
      </c>
      <c r="T30" s="45"/>
      <c r="V30" s="57">
        <f>S30</f>
        <v>63249.999999999993</v>
      </c>
      <c r="X30" s="22"/>
    </row>
    <row r="31" spans="1:24" ht="17.399999999999999" x14ac:dyDescent="0.35">
      <c r="R31" s="37" t="s">
        <v>21</v>
      </c>
      <c r="S31" s="57">
        <f>C18</f>
        <v>10642.5</v>
      </c>
      <c r="T31" s="45"/>
      <c r="V31" s="57">
        <f>S31</f>
        <v>10642.5</v>
      </c>
      <c r="X31" s="22"/>
    </row>
    <row r="32" spans="1:24" x14ac:dyDescent="0.3">
      <c r="A32" t="s">
        <v>0</v>
      </c>
      <c r="B32">
        <v>9</v>
      </c>
      <c r="C32">
        <v>8</v>
      </c>
      <c r="D32">
        <v>4</v>
      </c>
      <c r="E32">
        <v>8</v>
      </c>
      <c r="F32">
        <v>8</v>
      </c>
      <c r="G32">
        <v>3</v>
      </c>
      <c r="R32" s="1" t="s">
        <v>16</v>
      </c>
      <c r="S32" s="55">
        <f>SUM(S24:S31)</f>
        <v>109177.5</v>
      </c>
      <c r="X32" s="22"/>
    </row>
    <row r="33" spans="1:24" x14ac:dyDescent="0.3">
      <c r="I33" t="s">
        <v>18</v>
      </c>
      <c r="L33" s="61">
        <f t="shared" ref="L33:Q33" si="3">L34/B32</f>
        <v>4841.2966666666662</v>
      </c>
      <c r="M33" s="61">
        <f t="shared" si="3"/>
        <v>4487.5</v>
      </c>
      <c r="N33" s="61">
        <f t="shared" si="3"/>
        <v>6521.875</v>
      </c>
      <c r="O33" s="61">
        <f t="shared" si="3"/>
        <v>5407.84375</v>
      </c>
      <c r="P33" s="61">
        <f t="shared" si="3"/>
        <v>4225</v>
      </c>
      <c r="Q33" s="61">
        <f t="shared" si="3"/>
        <v>8003.0966666666673</v>
      </c>
      <c r="T33" s="11">
        <f>SUM(L34:Q34,S32)</f>
        <v>315808.70999999996</v>
      </c>
      <c r="V33" s="2">
        <f>SUM(V24:V31)</f>
        <v>315808.70999999996</v>
      </c>
      <c r="X33" s="22"/>
    </row>
    <row r="34" spans="1:24" x14ac:dyDescent="0.3">
      <c r="A34" s="22"/>
      <c r="B34" s="22"/>
      <c r="C34" s="22"/>
      <c r="D34" s="22"/>
      <c r="E34" s="7"/>
      <c r="F34" s="7"/>
      <c r="G34" s="7"/>
      <c r="H34" s="7"/>
      <c r="I34" t="s">
        <v>13</v>
      </c>
      <c r="L34" s="10">
        <f t="shared" ref="L34:Q34" si="4">SUM(L24:L28)</f>
        <v>43571.67</v>
      </c>
      <c r="M34" s="10">
        <f t="shared" si="4"/>
        <v>35900</v>
      </c>
      <c r="N34" s="10">
        <f t="shared" si="4"/>
        <v>26087.5</v>
      </c>
      <c r="O34" s="10">
        <f t="shared" si="4"/>
        <v>43262.75</v>
      </c>
      <c r="P34" s="10">
        <f t="shared" si="4"/>
        <v>33800</v>
      </c>
      <c r="Q34" s="10">
        <f t="shared" si="4"/>
        <v>24009.29</v>
      </c>
      <c r="R34" s="22"/>
      <c r="S34" s="22"/>
      <c r="T34" s="22"/>
      <c r="U34" s="22"/>
      <c r="V34" s="22"/>
      <c r="W34" s="22"/>
      <c r="X34" s="22"/>
    </row>
    <row r="35" spans="1:24" x14ac:dyDescent="0.3">
      <c r="A35" s="22"/>
      <c r="B35" s="22"/>
      <c r="C35" s="22"/>
      <c r="D35" s="22"/>
      <c r="E35" s="7"/>
      <c r="F35" s="7"/>
      <c r="G35" s="7"/>
      <c r="H35" s="7"/>
      <c r="R35" s="22"/>
      <c r="S35" s="22"/>
      <c r="T35" s="7"/>
      <c r="U35" s="7"/>
      <c r="V35" s="7"/>
      <c r="W35" s="22"/>
      <c r="X35" s="22"/>
    </row>
    <row r="36" spans="1:24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7"/>
      <c r="P36" s="7"/>
      <c r="Q36" s="7"/>
      <c r="R36" s="22"/>
      <c r="S36" s="22"/>
      <c r="T36" s="7"/>
      <c r="U36" s="7"/>
      <c r="V36" s="7"/>
      <c r="W36" s="22"/>
      <c r="X36" s="22"/>
    </row>
    <row r="37" spans="1:24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7"/>
      <c r="P37" s="7"/>
      <c r="Q37" s="7"/>
      <c r="R37" s="22"/>
      <c r="S37" s="22"/>
      <c r="T37" s="7"/>
      <c r="U37" s="7"/>
      <c r="V37" s="7"/>
      <c r="W37" s="22"/>
      <c r="X37" s="22"/>
    </row>
    <row r="38" spans="1:24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7"/>
      <c r="P38" s="7"/>
      <c r="Q38" s="7"/>
      <c r="R38" s="22"/>
      <c r="S38" s="22"/>
      <c r="T38" s="7"/>
      <c r="U38" s="7"/>
      <c r="V38" s="7"/>
      <c r="W38" s="22"/>
      <c r="X38" s="22"/>
    </row>
    <row r="39" spans="1:24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7"/>
      <c r="P39" s="7"/>
      <c r="Q39" s="7"/>
      <c r="R39" s="22"/>
      <c r="S39" s="22"/>
      <c r="T39" s="7"/>
      <c r="U39" s="7"/>
      <c r="V39" s="7"/>
      <c r="W39" s="22"/>
      <c r="X39" s="22"/>
    </row>
    <row r="40" spans="1:24" x14ac:dyDescent="0.3">
      <c r="A40" s="22"/>
      <c r="B40" s="22"/>
      <c r="C40" s="22"/>
      <c r="D40" s="22"/>
      <c r="E40" s="7"/>
      <c r="F40" s="7"/>
      <c r="G40" s="7"/>
      <c r="H40" s="7"/>
      <c r="I40" s="7"/>
      <c r="J40" s="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3">
      <c r="A41" s="22"/>
      <c r="B41" s="22"/>
      <c r="C41" s="22"/>
      <c r="D41" s="22"/>
      <c r="E41" s="7"/>
      <c r="F41" s="7"/>
      <c r="G41" s="7"/>
      <c r="H41" s="7"/>
      <c r="I41" s="7"/>
      <c r="J41" s="7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3">
      <c r="A42" s="22"/>
      <c r="B42" s="22"/>
      <c r="C42" s="22"/>
      <c r="D42" s="22"/>
      <c r="E42" s="7"/>
      <c r="F42" s="7"/>
      <c r="G42" s="7"/>
      <c r="H42" s="7"/>
      <c r="I42" s="7"/>
      <c r="J42" s="7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3">
      <c r="A79" s="22"/>
      <c r="B79" s="23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3">
      <c r="A80" s="22"/>
      <c r="B80" s="23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2:8" x14ac:dyDescent="0.3">
      <c r="B81" s="12"/>
      <c r="C81" s="4"/>
      <c r="D81" s="4"/>
      <c r="E81" s="4"/>
      <c r="F81" s="4"/>
      <c r="G81" s="4"/>
      <c r="H81" s="4"/>
    </row>
    <row r="82" spans="2:8" x14ac:dyDescent="0.3">
      <c r="B82" s="12"/>
      <c r="C82" s="4"/>
      <c r="D82" s="4"/>
      <c r="E82" s="4"/>
      <c r="F82" s="4"/>
      <c r="G82" s="4"/>
      <c r="H82" s="4"/>
    </row>
    <row r="83" spans="2:8" x14ac:dyDescent="0.3">
      <c r="B83" s="12"/>
      <c r="C83" s="4"/>
      <c r="D83" s="4"/>
      <c r="E83" s="4"/>
      <c r="F83" s="4"/>
      <c r="G83" s="4"/>
      <c r="H83" s="4"/>
    </row>
    <row r="84" spans="2:8" x14ac:dyDescent="0.3">
      <c r="B84" s="13"/>
      <c r="C84" s="4"/>
      <c r="D84" s="4"/>
      <c r="E84" s="4"/>
      <c r="F84" s="4"/>
      <c r="G84" s="4"/>
      <c r="H84" s="4"/>
    </row>
    <row r="85" spans="2:8" x14ac:dyDescent="0.3">
      <c r="B85" s="12"/>
      <c r="C85" s="4"/>
      <c r="D85" s="4"/>
      <c r="E85" s="4"/>
      <c r="F85" s="4"/>
      <c r="G85" s="4"/>
      <c r="H85" s="4"/>
    </row>
    <row r="86" spans="2:8" x14ac:dyDescent="0.3">
      <c r="B86" s="12"/>
      <c r="C86" s="4"/>
      <c r="D86" s="4"/>
      <c r="E86" s="4"/>
      <c r="F86" s="12"/>
      <c r="G86" s="4"/>
      <c r="H86" s="4"/>
    </row>
    <row r="87" spans="2:8" x14ac:dyDescent="0.3">
      <c r="B87" s="12"/>
      <c r="C87" s="4"/>
      <c r="D87" s="4"/>
      <c r="E87" s="4"/>
      <c r="F87" s="12"/>
      <c r="G87" s="4"/>
      <c r="H87" s="4"/>
    </row>
    <row r="88" spans="2:8" x14ac:dyDescent="0.3">
      <c r="B88" s="12"/>
      <c r="C88" s="4"/>
      <c r="D88" s="4"/>
      <c r="E88" s="4"/>
      <c r="F88" s="12"/>
      <c r="G88" s="4"/>
      <c r="H88" s="4"/>
    </row>
    <row r="89" spans="2:8" x14ac:dyDescent="0.3">
      <c r="B89" s="12"/>
      <c r="C89" s="4"/>
      <c r="D89" s="4"/>
      <c r="E89" s="4"/>
      <c r="F89" s="12"/>
      <c r="G89" s="4"/>
      <c r="H89" s="4"/>
    </row>
    <row r="90" spans="2:8" x14ac:dyDescent="0.3">
      <c r="B90" s="13"/>
      <c r="C90" s="4"/>
      <c r="D90" s="4"/>
      <c r="E90" s="4"/>
      <c r="F90" s="12"/>
      <c r="G90" s="4"/>
      <c r="H90" s="4"/>
    </row>
    <row r="91" spans="2:8" x14ac:dyDescent="0.3">
      <c r="B91" s="12"/>
      <c r="C91" s="4"/>
      <c r="D91" s="4"/>
      <c r="E91" s="4"/>
      <c r="F91" s="13"/>
      <c r="G91" s="4"/>
      <c r="H91" s="4"/>
    </row>
    <row r="92" spans="2:8" x14ac:dyDescent="0.3">
      <c r="B92" s="12"/>
      <c r="C92" s="4"/>
      <c r="D92" s="4"/>
      <c r="E92" s="4"/>
      <c r="F92" s="4"/>
      <c r="G92" s="4"/>
      <c r="H92" s="4"/>
    </row>
    <row r="93" spans="2:8" x14ac:dyDescent="0.3">
      <c r="B93" s="12"/>
      <c r="C93" s="4"/>
      <c r="D93" s="4"/>
      <c r="E93" s="4"/>
      <c r="F93" s="4"/>
      <c r="G93" s="4"/>
      <c r="H93" s="4"/>
    </row>
    <row r="94" spans="2:8" x14ac:dyDescent="0.3">
      <c r="B94" s="12"/>
      <c r="C94" s="4"/>
      <c r="D94" s="4"/>
      <c r="E94" s="4"/>
      <c r="F94" s="4"/>
      <c r="G94" s="4"/>
      <c r="H94" s="4"/>
    </row>
    <row r="95" spans="2:8" x14ac:dyDescent="0.3">
      <c r="B95" s="12"/>
      <c r="C95" s="4"/>
      <c r="D95" s="4"/>
      <c r="E95" s="4"/>
      <c r="F95" s="4"/>
      <c r="G95" s="4"/>
      <c r="H95" s="4"/>
    </row>
    <row r="96" spans="2:8" x14ac:dyDescent="0.3">
      <c r="B96" s="13"/>
      <c r="C96" s="4"/>
      <c r="D96" s="4"/>
      <c r="E96" s="4"/>
      <c r="F96" s="4"/>
      <c r="G96" s="4"/>
      <c r="H96" s="4"/>
    </row>
    <row r="97" spans="2:8" x14ac:dyDescent="0.3">
      <c r="B97" s="12"/>
      <c r="C97" s="4"/>
      <c r="D97" s="4"/>
      <c r="E97" s="4"/>
      <c r="F97" s="4"/>
      <c r="G97" s="4"/>
      <c r="H97" s="4"/>
    </row>
    <row r="98" spans="2:8" x14ac:dyDescent="0.3">
      <c r="B98" s="12"/>
      <c r="C98" s="4"/>
      <c r="D98" s="4"/>
      <c r="E98" s="4"/>
      <c r="F98" s="4"/>
      <c r="G98" s="4"/>
      <c r="H98" s="4"/>
    </row>
    <row r="99" spans="2:8" x14ac:dyDescent="0.3">
      <c r="B99" s="12"/>
      <c r="C99" s="4"/>
      <c r="D99" s="4"/>
      <c r="E99" s="4"/>
      <c r="F99" s="4"/>
      <c r="G99" s="4"/>
      <c r="H99" s="4"/>
    </row>
    <row r="100" spans="2:8" x14ac:dyDescent="0.3">
      <c r="B100" s="12"/>
      <c r="C100" s="4"/>
      <c r="D100" s="4"/>
      <c r="E100" s="4"/>
      <c r="F100" s="4"/>
      <c r="G100" s="4"/>
      <c r="H100" s="4"/>
    </row>
    <row r="101" spans="2:8" x14ac:dyDescent="0.3">
      <c r="B101" s="12"/>
      <c r="C101" s="4"/>
      <c r="D101" s="4"/>
      <c r="E101" s="4"/>
      <c r="F101" s="4"/>
      <c r="G101" s="4"/>
      <c r="H101" s="4"/>
    </row>
    <row r="102" spans="2:8" x14ac:dyDescent="0.3">
      <c r="B102" s="13"/>
      <c r="C102" s="4"/>
      <c r="D102" s="4"/>
      <c r="E102" s="4"/>
      <c r="F102" s="4"/>
      <c r="G102" s="4"/>
      <c r="H102" s="4"/>
    </row>
    <row r="103" spans="2:8" x14ac:dyDescent="0.3">
      <c r="B103" s="12"/>
      <c r="C103" s="4"/>
      <c r="D103" s="4"/>
      <c r="E103" s="4"/>
      <c r="F103" s="4"/>
      <c r="G103" s="4"/>
      <c r="H103" s="4"/>
    </row>
    <row r="104" spans="2:8" x14ac:dyDescent="0.3">
      <c r="B104" s="12"/>
      <c r="C104" s="4"/>
      <c r="D104" s="4"/>
      <c r="E104" s="4"/>
      <c r="F104" s="4"/>
      <c r="G104" s="4"/>
      <c r="H104" s="4"/>
    </row>
    <row r="105" spans="2:8" x14ac:dyDescent="0.3">
      <c r="B105" s="12"/>
      <c r="C105" s="4"/>
      <c r="D105" s="4"/>
      <c r="E105" s="4"/>
      <c r="F105" s="4"/>
      <c r="G105" s="4"/>
      <c r="H105" s="4"/>
    </row>
    <row r="106" spans="2:8" x14ac:dyDescent="0.3">
      <c r="B106" s="12"/>
      <c r="C106" s="4"/>
      <c r="D106" s="4"/>
      <c r="E106" s="4"/>
      <c r="F106" s="4"/>
      <c r="G106" s="4"/>
      <c r="H106" s="4"/>
    </row>
    <row r="107" spans="2:8" x14ac:dyDescent="0.3">
      <c r="B107" s="12"/>
      <c r="C107" s="4"/>
      <c r="D107" s="4"/>
      <c r="E107" s="4"/>
      <c r="F107" s="4"/>
      <c r="G107" s="4"/>
      <c r="H107" s="4"/>
    </row>
    <row r="108" spans="2:8" x14ac:dyDescent="0.3">
      <c r="B108" s="13"/>
      <c r="C108" s="4"/>
      <c r="D108" s="4"/>
      <c r="E108" s="4"/>
      <c r="F108" s="4"/>
      <c r="G108" s="4"/>
      <c r="H108" s="4"/>
    </row>
  </sheetData>
  <sortState ref="E28:F33">
    <sortCondition ref="E28:E3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0"/>
  <sheetViews>
    <sheetView zoomScale="49" zoomScaleNormal="49" workbookViewId="0">
      <selection activeCell="O25" sqref="O25"/>
    </sheetView>
  </sheetViews>
  <sheetFormatPr defaultRowHeight="14.4" x14ac:dyDescent="0.3"/>
  <cols>
    <col min="6" max="6" width="9.77734375" bestFit="1" customWidth="1"/>
    <col min="8" max="8" width="10.77734375" bestFit="1" customWidth="1"/>
    <col min="17" max="17" width="17.33203125" customWidth="1"/>
    <col min="18" max="18" width="22.21875" customWidth="1"/>
    <col min="19" max="19" width="17.77734375" customWidth="1"/>
  </cols>
  <sheetData>
    <row r="1" spans="2:19" ht="15" thickBot="1" x14ac:dyDescent="0.35">
      <c r="B1" s="24">
        <v>800</v>
      </c>
      <c r="C1" s="14">
        <f>$R$8</f>
        <v>6</v>
      </c>
      <c r="D1" s="25">
        <f>$S$8</f>
        <v>35</v>
      </c>
      <c r="E1" s="25"/>
      <c r="F1" s="35">
        <f>(B1*D1)/C1</f>
        <v>4666.666666666667</v>
      </c>
      <c r="G1" s="35"/>
      <c r="H1" s="6"/>
      <c r="J1" s="19"/>
      <c r="K1" s="21"/>
    </row>
    <row r="2" spans="2:19" ht="15" thickBot="1" x14ac:dyDescent="0.35">
      <c r="B2" s="27">
        <v>480</v>
      </c>
      <c r="C2" s="14">
        <f>$R$8</f>
        <v>6</v>
      </c>
      <c r="D2" s="4">
        <f>$S$8</f>
        <v>35</v>
      </c>
      <c r="E2" s="4"/>
      <c r="F2" s="5">
        <f t="shared" ref="F2:F30" si="0">(B2*D2)/C2</f>
        <v>2800</v>
      </c>
      <c r="G2" s="5"/>
      <c r="H2" s="9"/>
      <c r="J2" s="19"/>
      <c r="K2" s="21"/>
    </row>
    <row r="3" spans="2:19" ht="15" thickBot="1" x14ac:dyDescent="0.35">
      <c r="B3" s="27">
        <v>500</v>
      </c>
      <c r="C3" s="14">
        <f>$R$8</f>
        <v>6</v>
      </c>
      <c r="D3" s="4">
        <f>$S$8</f>
        <v>35</v>
      </c>
      <c r="E3" s="4"/>
      <c r="F3" s="5">
        <f t="shared" si="0"/>
        <v>2916.6666666666665</v>
      </c>
      <c r="G3" s="5"/>
      <c r="H3" s="9"/>
      <c r="J3" s="19"/>
      <c r="K3" s="21"/>
    </row>
    <row r="4" spans="2:19" ht="15" thickBot="1" x14ac:dyDescent="0.35">
      <c r="B4" s="27">
        <v>440</v>
      </c>
      <c r="C4" s="14">
        <f>$R$8</f>
        <v>6</v>
      </c>
      <c r="D4" s="4">
        <f>$S$8</f>
        <v>35</v>
      </c>
      <c r="E4" s="4"/>
      <c r="F4" s="5">
        <f t="shared" si="0"/>
        <v>2566.6666666666665</v>
      </c>
      <c r="G4" s="5"/>
      <c r="H4" s="9"/>
      <c r="J4" s="19"/>
      <c r="K4" s="21"/>
    </row>
    <row r="5" spans="2:19" ht="15" thickBot="1" x14ac:dyDescent="0.35">
      <c r="B5" s="29">
        <v>860</v>
      </c>
      <c r="C5" s="14">
        <f>$R$8</f>
        <v>6</v>
      </c>
      <c r="D5" s="30">
        <f>$S$8</f>
        <v>35</v>
      </c>
      <c r="E5" s="30"/>
      <c r="F5" s="8">
        <f t="shared" si="0"/>
        <v>5016.666666666667</v>
      </c>
      <c r="G5" s="8"/>
      <c r="H5" s="36">
        <f>SUM(F1:F5)</f>
        <v>17966.666666666668</v>
      </c>
      <c r="J5" s="19"/>
      <c r="K5" s="21"/>
    </row>
    <row r="6" spans="2:19" ht="15" thickBot="1" x14ac:dyDescent="0.35">
      <c r="B6" s="24">
        <v>900</v>
      </c>
      <c r="C6" s="32">
        <f>$R$9</f>
        <v>10</v>
      </c>
      <c r="D6" s="25">
        <f>$S$9</f>
        <v>60</v>
      </c>
      <c r="E6" s="25"/>
      <c r="F6" s="35">
        <f t="shared" si="0"/>
        <v>5400</v>
      </c>
      <c r="G6" s="35"/>
      <c r="H6" s="6"/>
      <c r="J6" s="19"/>
      <c r="K6" s="21"/>
    </row>
    <row r="7" spans="2:19" ht="15.6" customHeight="1" thickBot="1" x14ac:dyDescent="0.35">
      <c r="B7" s="27">
        <v>800</v>
      </c>
      <c r="C7" s="15">
        <f>$R$9</f>
        <v>10</v>
      </c>
      <c r="D7" s="4">
        <f>$S$9</f>
        <v>60</v>
      </c>
      <c r="E7" s="4"/>
      <c r="F7" s="5">
        <f t="shared" si="0"/>
        <v>4800</v>
      </c>
      <c r="G7" s="5"/>
      <c r="H7" s="9"/>
      <c r="J7" s="19"/>
      <c r="K7" s="21"/>
      <c r="Q7" s="14" t="s">
        <v>22</v>
      </c>
      <c r="R7" s="16" t="s">
        <v>23</v>
      </c>
      <c r="S7" s="16" t="s">
        <v>24</v>
      </c>
    </row>
    <row r="8" spans="2:19" ht="15" thickBot="1" x14ac:dyDescent="0.35">
      <c r="B8" s="27">
        <v>200</v>
      </c>
      <c r="C8" s="15">
        <f>$R$9</f>
        <v>10</v>
      </c>
      <c r="D8" s="4">
        <f>$S$9</f>
        <v>60</v>
      </c>
      <c r="E8" s="4"/>
      <c r="F8" s="5">
        <f t="shared" si="0"/>
        <v>1200</v>
      </c>
      <c r="G8" s="5"/>
      <c r="H8" s="9"/>
      <c r="J8" s="19"/>
      <c r="K8" s="21"/>
      <c r="Q8" s="17" t="s">
        <v>25</v>
      </c>
      <c r="R8" s="18">
        <v>6</v>
      </c>
      <c r="S8" s="18">
        <v>35</v>
      </c>
    </row>
    <row r="9" spans="2:19" ht="15" thickBot="1" x14ac:dyDescent="0.35">
      <c r="B9" s="27">
        <v>120</v>
      </c>
      <c r="C9" s="15">
        <f>$R$9</f>
        <v>10</v>
      </c>
      <c r="D9" s="4">
        <f>$S$9</f>
        <v>60</v>
      </c>
      <c r="E9" s="4"/>
      <c r="F9" s="5">
        <f t="shared" si="0"/>
        <v>720</v>
      </c>
      <c r="G9" s="5"/>
      <c r="H9" s="9"/>
      <c r="J9" s="19"/>
      <c r="K9" s="21"/>
      <c r="Q9" s="17" t="s">
        <v>26</v>
      </c>
      <c r="R9" s="18">
        <v>10</v>
      </c>
      <c r="S9" s="18">
        <v>60</v>
      </c>
    </row>
    <row r="10" spans="2:19" ht="15" thickBot="1" x14ac:dyDescent="0.35">
      <c r="B10" s="29">
        <v>330</v>
      </c>
      <c r="C10" s="33">
        <f>$R$9</f>
        <v>10</v>
      </c>
      <c r="D10" s="30">
        <f>$S$9</f>
        <v>60</v>
      </c>
      <c r="E10" s="30"/>
      <c r="F10" s="8">
        <f t="shared" si="0"/>
        <v>1980</v>
      </c>
      <c r="G10" s="8"/>
      <c r="H10" s="36">
        <f>SUM(F6:F10)</f>
        <v>14100</v>
      </c>
      <c r="J10" s="19"/>
      <c r="K10" s="21"/>
      <c r="Q10" s="17" t="s">
        <v>27</v>
      </c>
      <c r="R10" s="18">
        <v>8</v>
      </c>
      <c r="S10" s="18">
        <v>50</v>
      </c>
    </row>
    <row r="11" spans="2:19" ht="15" thickBot="1" x14ac:dyDescent="0.35">
      <c r="B11" s="24">
        <v>300</v>
      </c>
      <c r="C11" s="32">
        <f>$R$10</f>
        <v>8</v>
      </c>
      <c r="D11" s="25">
        <f>$S$10</f>
        <v>50</v>
      </c>
      <c r="E11" s="25"/>
      <c r="F11" s="35">
        <f t="shared" si="0"/>
        <v>1875</v>
      </c>
      <c r="G11" s="35"/>
      <c r="H11" s="6"/>
      <c r="J11" s="19"/>
      <c r="K11" s="21"/>
      <c r="Q11" s="17" t="s">
        <v>28</v>
      </c>
      <c r="R11" s="18">
        <v>8</v>
      </c>
      <c r="S11" s="18">
        <v>55</v>
      </c>
    </row>
    <row r="12" spans="2:19" ht="15" thickBot="1" x14ac:dyDescent="0.35">
      <c r="B12" s="27">
        <v>310</v>
      </c>
      <c r="C12" s="15">
        <f>$R$10</f>
        <v>8</v>
      </c>
      <c r="D12" s="4">
        <f>$S$10</f>
        <v>50</v>
      </c>
      <c r="E12" s="4"/>
      <c r="F12" s="5">
        <f t="shared" si="0"/>
        <v>1937.5</v>
      </c>
      <c r="G12" s="5"/>
      <c r="H12" s="9"/>
      <c r="J12" s="19"/>
      <c r="K12" s="21"/>
      <c r="Q12" s="17" t="s">
        <v>29</v>
      </c>
      <c r="R12" s="18">
        <v>5</v>
      </c>
      <c r="S12" s="18">
        <v>30</v>
      </c>
    </row>
    <row r="13" spans="2:19" ht="15" thickBot="1" x14ac:dyDescent="0.35">
      <c r="B13" s="27">
        <v>530</v>
      </c>
      <c r="C13" s="15">
        <f>$R$10</f>
        <v>8</v>
      </c>
      <c r="D13" s="4">
        <f>$S$10</f>
        <v>50</v>
      </c>
      <c r="E13" s="4"/>
      <c r="F13" s="5">
        <f t="shared" si="0"/>
        <v>3312.5</v>
      </c>
      <c r="G13" s="5"/>
      <c r="H13" s="9"/>
      <c r="J13" s="19"/>
      <c r="K13" s="21"/>
      <c r="Q13" s="17" t="s">
        <v>30</v>
      </c>
      <c r="R13" s="18">
        <v>7</v>
      </c>
      <c r="S13" s="18">
        <v>55</v>
      </c>
    </row>
    <row r="14" spans="2:19" ht="15" thickBot="1" x14ac:dyDescent="0.35">
      <c r="B14" s="27">
        <v>400</v>
      </c>
      <c r="C14" s="15">
        <f>$R$10</f>
        <v>8</v>
      </c>
      <c r="D14" s="4">
        <f>$S$10</f>
        <v>50</v>
      </c>
      <c r="E14" s="4"/>
      <c r="F14" s="5">
        <f t="shared" si="0"/>
        <v>2500</v>
      </c>
      <c r="G14" s="5"/>
      <c r="H14" s="9"/>
      <c r="J14" s="19"/>
      <c r="K14" s="21"/>
    </row>
    <row r="15" spans="2:19" ht="15" thickBot="1" x14ac:dyDescent="0.35">
      <c r="B15" s="29">
        <v>890</v>
      </c>
      <c r="C15" s="33">
        <f>$R$10</f>
        <v>8</v>
      </c>
      <c r="D15" s="30">
        <f>$S$10</f>
        <v>50</v>
      </c>
      <c r="E15" s="30"/>
      <c r="F15" s="8">
        <f t="shared" si="0"/>
        <v>5562.5</v>
      </c>
      <c r="G15" s="8"/>
      <c r="H15" s="36">
        <f>SUM(F11:F15)</f>
        <v>15187.5</v>
      </c>
      <c r="J15" s="19"/>
      <c r="K15" s="21"/>
    </row>
    <row r="16" spans="2:19" ht="15" thickBot="1" x14ac:dyDescent="0.35">
      <c r="B16" s="24">
        <v>700</v>
      </c>
      <c r="C16" s="32">
        <f>$R$11</f>
        <v>8</v>
      </c>
      <c r="D16" s="25">
        <f>$S$11</f>
        <v>55</v>
      </c>
      <c r="E16" s="25"/>
      <c r="F16" s="35">
        <f t="shared" si="0"/>
        <v>4812.5</v>
      </c>
      <c r="G16" s="35"/>
      <c r="H16" s="6"/>
      <c r="J16" s="19"/>
      <c r="K16" s="21"/>
    </row>
    <row r="17" spans="2:37" ht="15" thickBot="1" x14ac:dyDescent="0.35">
      <c r="B17" s="27">
        <v>170</v>
      </c>
      <c r="C17" s="15">
        <f>$R$11</f>
        <v>8</v>
      </c>
      <c r="D17" s="4">
        <f>$S$11</f>
        <v>55</v>
      </c>
      <c r="E17" s="4"/>
      <c r="F17" s="5">
        <f t="shared" si="0"/>
        <v>1168.75</v>
      </c>
      <c r="G17" s="5"/>
      <c r="H17" s="9"/>
      <c r="J17" s="19"/>
      <c r="K17" s="21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20"/>
      <c r="AE17" s="19"/>
      <c r="AF17" s="19"/>
      <c r="AG17" s="20"/>
      <c r="AH17" s="20"/>
      <c r="AI17" s="20"/>
      <c r="AJ17" s="20"/>
      <c r="AK17" s="20"/>
    </row>
    <row r="18" spans="2:37" ht="15" thickBot="1" x14ac:dyDescent="0.35">
      <c r="B18" s="27">
        <v>370</v>
      </c>
      <c r="C18" s="15">
        <f>$R$11</f>
        <v>8</v>
      </c>
      <c r="D18" s="4">
        <f>$S$11</f>
        <v>55</v>
      </c>
      <c r="E18" s="4"/>
      <c r="F18" s="5">
        <f t="shared" si="0"/>
        <v>2543.75</v>
      </c>
      <c r="G18" s="5"/>
      <c r="H18" s="9"/>
      <c r="J18" s="20"/>
      <c r="K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2:37" ht="15" thickBot="1" x14ac:dyDescent="0.35">
      <c r="B19" s="27">
        <v>550</v>
      </c>
      <c r="C19" s="15">
        <f>$R$11</f>
        <v>8</v>
      </c>
      <c r="D19" s="4">
        <f>$S$11</f>
        <v>55</v>
      </c>
      <c r="E19" s="4"/>
      <c r="F19" s="5">
        <f t="shared" si="0"/>
        <v>3781.25</v>
      </c>
      <c r="G19" s="5"/>
      <c r="H19" s="9"/>
      <c r="J19" s="19"/>
      <c r="K19" s="21"/>
    </row>
    <row r="20" spans="2:37" ht="15" thickBot="1" x14ac:dyDescent="0.35">
      <c r="B20" s="29">
        <v>700</v>
      </c>
      <c r="C20" s="33">
        <f>$R$11</f>
        <v>8</v>
      </c>
      <c r="D20" s="30">
        <f>$S$11</f>
        <v>55</v>
      </c>
      <c r="E20" s="30"/>
      <c r="F20" s="8">
        <f t="shared" si="0"/>
        <v>4812.5</v>
      </c>
      <c r="G20" s="8"/>
      <c r="H20" s="36">
        <f>SUM(F16:F20)</f>
        <v>17118.75</v>
      </c>
      <c r="J20" s="19"/>
      <c r="K20" s="21"/>
    </row>
    <row r="21" spans="2:37" ht="15" thickBot="1" x14ac:dyDescent="0.35">
      <c r="B21" s="24">
        <v>570</v>
      </c>
      <c r="C21" s="32">
        <f>$R$12</f>
        <v>5</v>
      </c>
      <c r="D21" s="25">
        <f>$S$12</f>
        <v>30</v>
      </c>
      <c r="E21" s="25"/>
      <c r="F21" s="35">
        <f t="shared" si="0"/>
        <v>3420</v>
      </c>
      <c r="G21" s="35"/>
      <c r="H21" s="6"/>
      <c r="J21" s="20"/>
      <c r="K21" s="21"/>
    </row>
    <row r="22" spans="2:37" ht="15" thickBot="1" x14ac:dyDescent="0.35">
      <c r="B22" s="27">
        <v>730</v>
      </c>
      <c r="C22" s="15">
        <f>$R$12</f>
        <v>5</v>
      </c>
      <c r="D22" s="4">
        <f>$S$12</f>
        <v>30</v>
      </c>
      <c r="E22" s="4"/>
      <c r="F22" s="5">
        <f t="shared" si="0"/>
        <v>4380</v>
      </c>
      <c r="G22" s="5"/>
      <c r="H22" s="9"/>
      <c r="J22" s="20"/>
      <c r="K22" s="21"/>
    </row>
    <row r="23" spans="2:37" ht="15" thickBot="1" x14ac:dyDescent="0.35">
      <c r="B23" s="27">
        <v>100</v>
      </c>
      <c r="C23" s="15">
        <f>$R$12</f>
        <v>5</v>
      </c>
      <c r="D23" s="4">
        <f>$S$12</f>
        <v>30</v>
      </c>
      <c r="E23" s="4"/>
      <c r="F23" s="5">
        <f t="shared" si="0"/>
        <v>600</v>
      </c>
      <c r="G23" s="5"/>
      <c r="H23" s="9"/>
      <c r="J23" s="20"/>
      <c r="K23" s="21"/>
    </row>
    <row r="24" spans="2:37" ht="15" thickBot="1" x14ac:dyDescent="0.35">
      <c r="B24" s="27">
        <v>200</v>
      </c>
      <c r="C24" s="15">
        <f>$R$12</f>
        <v>5</v>
      </c>
      <c r="D24" s="4">
        <f>$S$12</f>
        <v>30</v>
      </c>
      <c r="E24" s="4"/>
      <c r="F24" s="5">
        <f t="shared" si="0"/>
        <v>1200</v>
      </c>
      <c r="G24" s="5"/>
      <c r="H24" s="9"/>
      <c r="J24" s="20"/>
      <c r="K24" s="21"/>
    </row>
    <row r="25" spans="2:37" ht="15" thickBot="1" x14ac:dyDescent="0.35">
      <c r="B25" s="34">
        <v>400</v>
      </c>
      <c r="C25" s="33">
        <f>$R$12</f>
        <v>5</v>
      </c>
      <c r="D25" s="30">
        <f>$S$12</f>
        <v>30</v>
      </c>
      <c r="E25" s="30"/>
      <c r="F25" s="8">
        <f t="shared" si="0"/>
        <v>2400</v>
      </c>
      <c r="G25" s="8"/>
      <c r="H25" s="36">
        <f>SUM(F21:F25)</f>
        <v>12000</v>
      </c>
      <c r="J25" s="20"/>
      <c r="K25" s="21"/>
    </row>
    <row r="26" spans="2:37" ht="15" thickBot="1" x14ac:dyDescent="0.35">
      <c r="B26" s="14">
        <v>300</v>
      </c>
      <c r="C26" s="32">
        <f>$R$13</f>
        <v>7</v>
      </c>
      <c r="D26" s="25">
        <f>$S$13</f>
        <v>55</v>
      </c>
      <c r="E26" s="25"/>
      <c r="F26" s="35">
        <f t="shared" si="0"/>
        <v>2357.1428571428573</v>
      </c>
      <c r="G26" s="35"/>
      <c r="H26" s="6"/>
      <c r="J26" s="4"/>
      <c r="K26" s="4"/>
    </row>
    <row r="27" spans="2:37" ht="15" thickBot="1" x14ac:dyDescent="0.35">
      <c r="B27" s="17">
        <v>520</v>
      </c>
      <c r="C27" s="15">
        <f>$R$13</f>
        <v>7</v>
      </c>
      <c r="D27" s="4">
        <f>$S$13</f>
        <v>55</v>
      </c>
      <c r="E27" s="4"/>
      <c r="F27" s="5">
        <f t="shared" si="0"/>
        <v>4085.7142857142858</v>
      </c>
      <c r="G27" s="5"/>
      <c r="H27" s="9"/>
      <c r="J27" s="4"/>
      <c r="K27" s="4"/>
    </row>
    <row r="28" spans="2:37" ht="15" thickBot="1" x14ac:dyDescent="0.35">
      <c r="B28" s="17">
        <v>500</v>
      </c>
      <c r="C28" s="15">
        <f>$R$13</f>
        <v>7</v>
      </c>
      <c r="D28" s="4">
        <f>$S$13</f>
        <v>55</v>
      </c>
      <c r="E28" s="4"/>
      <c r="F28" s="5">
        <f t="shared" si="0"/>
        <v>3928.5714285714284</v>
      </c>
      <c r="G28" s="5"/>
      <c r="H28" s="9"/>
      <c r="J28" s="4"/>
      <c r="K28" s="4"/>
    </row>
    <row r="29" spans="2:37" ht="15" thickBot="1" x14ac:dyDescent="0.35">
      <c r="B29" s="17">
        <v>280</v>
      </c>
      <c r="C29" s="15">
        <f>$R$13</f>
        <v>7</v>
      </c>
      <c r="D29" s="4">
        <f>$S$13</f>
        <v>55</v>
      </c>
      <c r="E29" s="4"/>
      <c r="F29" s="5">
        <f t="shared" si="0"/>
        <v>2200</v>
      </c>
      <c r="G29" s="5"/>
      <c r="H29" s="9"/>
      <c r="J29" s="4"/>
      <c r="K29" s="4"/>
    </row>
    <row r="30" spans="2:37" ht="15" thickBot="1" x14ac:dyDescent="0.35">
      <c r="B30" s="17">
        <v>400</v>
      </c>
      <c r="C30" s="33">
        <f>$R$13</f>
        <v>7</v>
      </c>
      <c r="D30" s="30">
        <f>$S$13</f>
        <v>55</v>
      </c>
      <c r="E30" s="30"/>
      <c r="F30" s="8">
        <f t="shared" si="0"/>
        <v>3142.8571428571427</v>
      </c>
      <c r="G30" s="8"/>
      <c r="H30" s="36">
        <f>SUM(F26:F30)</f>
        <v>15714.285714285716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2024-01-24T20:49:45Z</dcterms:modified>
</cp:coreProperties>
</file>