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nikit\Desktop\PAS\Zaoch\19\"/>
    </mc:Choice>
  </mc:AlternateContent>
  <xr:revisionPtr revIDLastSave="0" documentId="13_ncr:1_{B48ACBF9-8349-4FE6-8BFC-F70FE8B3CCDB}" xr6:coauthVersionLast="37" xr6:coauthVersionMax="37" xr10:uidLastSave="{00000000-0000-0000-0000-000000000000}"/>
  <bookViews>
    <workbookView xWindow="0" yWindow="0" windowWidth="23040" windowHeight="9060" xr2:uid="{41422B86-A465-485E-A3F6-9BAAF425347B}"/>
  </bookViews>
  <sheets>
    <sheet name="Лаба" sheetId="1" r:id="rId1"/>
    <sheet name="Стоимость_разработки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1" l="1"/>
  <c r="V26" i="1"/>
  <c r="P25" i="1"/>
  <c r="T24" i="1"/>
  <c r="R24" i="1"/>
  <c r="S24" i="1"/>
  <c r="Q24" i="1"/>
  <c r="P28" i="1"/>
  <c r="P24" i="1"/>
  <c r="E2" i="2"/>
  <c r="E3" i="2"/>
  <c r="E4" i="2"/>
  <c r="E5" i="2"/>
  <c r="E6" i="2"/>
  <c r="E7" i="2"/>
  <c r="E8" i="2"/>
  <c r="E9" i="2"/>
  <c r="E10" i="2"/>
  <c r="E11" i="2"/>
  <c r="C32" i="1" l="1"/>
  <c r="D32" i="1"/>
  <c r="E32" i="1"/>
  <c r="F32" i="1"/>
  <c r="G32" i="1"/>
  <c r="B32" i="1"/>
  <c r="C27" i="1"/>
  <c r="P27" i="1" s="1"/>
  <c r="D27" i="1"/>
  <c r="E27" i="1"/>
  <c r="F27" i="1"/>
  <c r="G27" i="1"/>
  <c r="B27" i="1"/>
  <c r="C26" i="1"/>
  <c r="P26" i="1" s="1"/>
  <c r="D26" i="1"/>
  <c r="E26" i="1"/>
  <c r="F26" i="1"/>
  <c r="G26" i="1"/>
  <c r="B26" i="1"/>
  <c r="H24" i="1" l="1"/>
  <c r="C15" i="1" l="1"/>
  <c r="C18" i="1" s="1"/>
  <c r="V31" i="1" s="1"/>
  <c r="Y31" i="1" s="1"/>
  <c r="C8" i="1"/>
  <c r="C11" i="1" s="1"/>
  <c r="V30" i="1" s="1"/>
  <c r="Y30" i="1" s="1"/>
  <c r="C4" i="1"/>
  <c r="V29" i="1" s="1"/>
  <c r="Y29" i="1" s="1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2" i="2"/>
  <c r="C2" i="2"/>
  <c r="E17" i="2" l="1"/>
  <c r="E23" i="2"/>
  <c r="E27" i="2"/>
  <c r="E31" i="2"/>
  <c r="E28" i="2"/>
  <c r="E12" i="2"/>
  <c r="E16" i="2"/>
  <c r="E21" i="2"/>
  <c r="E22" i="2"/>
  <c r="E26" i="2"/>
  <c r="E30" i="2"/>
  <c r="E25" i="2"/>
  <c r="E15" i="2"/>
  <c r="E24" i="2"/>
  <c r="E14" i="2"/>
  <c r="E18" i="2"/>
  <c r="E19" i="2"/>
  <c r="E29" i="2"/>
  <c r="E13" i="2"/>
  <c r="E20" i="2"/>
  <c r="F16" i="2" l="1"/>
  <c r="D28" i="1" s="1"/>
  <c r="Q28" i="1" s="1"/>
  <c r="F31" i="2"/>
  <c r="G28" i="1" s="1"/>
  <c r="T28" i="1" s="1"/>
  <c r="F26" i="2"/>
  <c r="F28" i="1" s="1"/>
  <c r="S28" i="1" s="1"/>
  <c r="F6" i="2"/>
  <c r="B28" i="1" s="1"/>
  <c r="O28" i="1" s="1"/>
  <c r="F21" i="2"/>
  <c r="E28" i="1" s="1"/>
  <c r="R28" i="1" s="1"/>
  <c r="F11" i="2"/>
  <c r="C28" i="1" s="1"/>
  <c r="V32" i="1"/>
  <c r="Q27" i="1"/>
  <c r="R27" i="1"/>
  <c r="S27" i="1"/>
  <c r="T27" i="1"/>
  <c r="O27" i="1"/>
  <c r="Q26" i="1"/>
  <c r="R26" i="1"/>
  <c r="S26" i="1"/>
  <c r="T26" i="1"/>
  <c r="O26" i="1"/>
  <c r="Q25" i="1"/>
  <c r="R25" i="1"/>
  <c r="S25" i="1"/>
  <c r="T25" i="1"/>
  <c r="O25" i="1"/>
  <c r="O24" i="1"/>
  <c r="Y28" i="1" l="1"/>
  <c r="P34" i="1"/>
  <c r="P33" i="1" s="1"/>
  <c r="O34" i="1"/>
  <c r="O33" i="1" s="1"/>
  <c r="Y27" i="1"/>
  <c r="Y26" i="1"/>
  <c r="T34" i="1"/>
  <c r="T33" i="1" s="1"/>
  <c r="S34" i="1"/>
  <c r="S33" i="1" s="1"/>
  <c r="R34" i="1"/>
  <c r="R33" i="1" s="1"/>
  <c r="Y25" i="1"/>
  <c r="Y24" i="1"/>
  <c r="Q34" i="1"/>
  <c r="Q33" i="1" s="1"/>
  <c r="W33" i="1" l="1"/>
  <c r="Y33" i="1"/>
</calcChain>
</file>

<file path=xl/sharedStrings.xml><?xml version="1.0" encoding="utf-8"?>
<sst xmlns="http://schemas.openxmlformats.org/spreadsheetml/2006/main" count="71" uniqueCount="52">
  <si>
    <t>Компы</t>
  </si>
  <si>
    <t>Принтеры</t>
  </si>
  <si>
    <t>п1</t>
  </si>
  <si>
    <t>п2</t>
  </si>
  <si>
    <t>п3</t>
  </si>
  <si>
    <t>п4</t>
  </si>
  <si>
    <t>п5</t>
  </si>
  <si>
    <t>п6 эп</t>
  </si>
  <si>
    <t xml:space="preserve">цена </t>
  </si>
  <si>
    <t>*для п4</t>
  </si>
  <si>
    <t>винда</t>
  </si>
  <si>
    <t>Проги</t>
  </si>
  <si>
    <t>Прилож</t>
  </si>
  <si>
    <t>Общ стоимость по группам П</t>
  </si>
  <si>
    <t>Сервер</t>
  </si>
  <si>
    <t xml:space="preserve"> </t>
  </si>
  <si>
    <t>Итого Серв</t>
  </si>
  <si>
    <t>ИТОГО</t>
  </si>
  <si>
    <t>Общ стоимость РС</t>
  </si>
  <si>
    <t>БД</t>
  </si>
  <si>
    <t>ФТД</t>
  </si>
  <si>
    <t>ФАД</t>
  </si>
  <si>
    <t>Название (или номер) приложения</t>
  </si>
  <si>
    <t>Средняя производительность разработчика</t>
  </si>
  <si>
    <t>Средняя зарплата разработчика</t>
  </si>
  <si>
    <t>П1</t>
  </si>
  <si>
    <t>П2</t>
  </si>
  <si>
    <t>П3</t>
  </si>
  <si>
    <t>П4</t>
  </si>
  <si>
    <t>П5</t>
  </si>
  <si>
    <t>ЭП</t>
  </si>
  <si>
    <t>перв ключ</t>
  </si>
  <si>
    <t>внеш ключ</t>
  </si>
  <si>
    <t>Кол-во Табл</t>
  </si>
  <si>
    <t>Виды док-тов</t>
  </si>
  <si>
    <t xml:space="preserve">Ср разм </t>
  </si>
  <si>
    <t>Ср кол-во</t>
  </si>
  <si>
    <t>Итого</t>
  </si>
  <si>
    <t>Объём</t>
  </si>
  <si>
    <t>Днев зп разраба (30-50)руб</t>
  </si>
  <si>
    <t>Ср зп разр (20-30)руб</t>
  </si>
  <si>
    <t>Объём вводимых данных (4-8) тыс</t>
  </si>
  <si>
    <t>- заполнять вручную</t>
  </si>
  <si>
    <t>-сумма всех программ</t>
  </si>
  <si>
    <t>-стоимость СУБД</t>
  </si>
  <si>
    <t>Всего с сервером</t>
  </si>
  <si>
    <t>*для п2</t>
  </si>
  <si>
    <t>*для п5</t>
  </si>
  <si>
    <t>*для п3</t>
  </si>
  <si>
    <t>*для п1</t>
  </si>
  <si>
    <t>*для п6</t>
  </si>
  <si>
    <t>-стоимость ОС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</si>
</sst>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sz val="8"/>
      <color theme="1"/>
      <name val="Arial Narrow"/>
      <family val="2"/>
      <charset val="204"/>
    </font>
    <font>
      <sz val="9"/>
      <color theme="1"/>
      <name val="Arial Narrow"/>
      <family val="2"/>
      <charset val="204"/>
    </font>
    <font>
      <sz val="13"/>
      <color theme="1"/>
      <name val="Calibri"/>
      <family val="2"/>
      <charset val="204"/>
      <scheme val="minor"/>
    </font>
    <font>
      <sz val="10"/>
      <color rgb="FF000000"/>
      <name val="Arial Narrow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/>
    <xf numFmtId="0" fontId="0" fillId="3" borderId="0" xfId="0" applyFill="1"/>
    <xf numFmtId="0" fontId="0" fillId="0" borderId="0" xfId="0" applyBorder="1"/>
    <xf numFmtId="1" fontId="0" fillId="0" borderId="0" xfId="0" applyNumberFormat="1" applyBorder="1"/>
    <xf numFmtId="1" fontId="0" fillId="0" borderId="0" xfId="0" applyNumberFormat="1" applyFill="1" applyBorder="1"/>
    <xf numFmtId="1" fontId="0" fillId="0" borderId="5" xfId="0" applyNumberFormat="1" applyBorder="1"/>
    <xf numFmtId="1" fontId="0" fillId="0" borderId="0" xfId="0" applyNumberFormat="1"/>
    <xf numFmtId="1" fontId="0" fillId="2" borderId="0" xfId="0" applyNumberFormat="1" applyFill="1"/>
    <xf numFmtId="1" fontId="2" fillId="0" borderId="0" xfId="0" applyNumberFormat="1" applyFont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0" fillId="0" borderId="0" xfId="0" applyFill="1" applyBorder="1"/>
    <xf numFmtId="1" fontId="2" fillId="0" borderId="0" xfId="0" applyNumberFormat="1" applyFont="1" applyFill="1" applyBorder="1" applyAlignment="1">
      <alignment horizontal="center" vertical="center" wrapText="1"/>
    </xf>
    <xf numFmtId="0" fontId="0" fillId="0" borderId="12" xfId="0" applyBorder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2" fillId="0" borderId="14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1" fontId="0" fillId="0" borderId="12" xfId="0" applyNumberFormat="1" applyBorder="1"/>
    <xf numFmtId="0" fontId="1" fillId="0" borderId="0" xfId="0" applyFont="1" applyAlignment="1">
      <alignment horizontal="center"/>
    </xf>
    <xf numFmtId="0" fontId="0" fillId="0" borderId="13" xfId="0" applyBorder="1"/>
    <xf numFmtId="0" fontId="1" fillId="0" borderId="12" xfId="0" applyFont="1" applyBorder="1"/>
    <xf numFmtId="0" fontId="1" fillId="0" borderId="1" xfId="0" applyFont="1" applyBorder="1"/>
    <xf numFmtId="0" fontId="0" fillId="0" borderId="2" xfId="0" applyBorder="1"/>
    <xf numFmtId="0" fontId="0" fillId="0" borderId="4" xfId="0" applyBorder="1"/>
    <xf numFmtId="1" fontId="0" fillId="0" borderId="16" xfId="0" applyNumberFormat="1" applyBorder="1"/>
    <xf numFmtId="1" fontId="0" fillId="0" borderId="17" xfId="0" applyNumberFormat="1" applyBorder="1"/>
    <xf numFmtId="0" fontId="0" fillId="0" borderId="0" xfId="0" applyFont="1"/>
    <xf numFmtId="0" fontId="1" fillId="0" borderId="2" xfId="0" applyFont="1" applyBorder="1"/>
    <xf numFmtId="0" fontId="1" fillId="4" borderId="4" xfId="0" applyFont="1" applyFill="1" applyBorder="1"/>
    <xf numFmtId="0" fontId="0" fillId="0" borderId="2" xfId="0" applyFont="1" applyBorder="1"/>
    <xf numFmtId="0" fontId="1" fillId="4" borderId="19" xfId="0" applyFont="1" applyFill="1" applyBorder="1"/>
    <xf numFmtId="0" fontId="0" fillId="0" borderId="20" xfId="0" applyBorder="1"/>
    <xf numFmtId="0" fontId="0" fillId="0" borderId="8" xfId="0" applyBorder="1"/>
    <xf numFmtId="1" fontId="1" fillId="4" borderId="20" xfId="0" applyNumberFormat="1" applyFont="1" applyFill="1" applyBorder="1"/>
    <xf numFmtId="1" fontId="1" fillId="4" borderId="5" xfId="0" applyNumberFormat="1" applyFont="1" applyFill="1" applyBorder="1"/>
    <xf numFmtId="0" fontId="0" fillId="0" borderId="2" xfId="0" applyFill="1" applyBorder="1"/>
    <xf numFmtId="1" fontId="1" fillId="0" borderId="0" xfId="0" applyNumberFormat="1" applyFont="1"/>
    <xf numFmtId="0" fontId="6" fillId="0" borderId="0" xfId="0" applyFont="1"/>
    <xf numFmtId="1" fontId="6" fillId="0" borderId="0" xfId="0" applyNumberFormat="1" applyFont="1"/>
    <xf numFmtId="0" fontId="0" fillId="3" borderId="15" xfId="0" applyFill="1" applyBorder="1"/>
    <xf numFmtId="0" fontId="0" fillId="3" borderId="18" xfId="0" applyFill="1" applyBorder="1"/>
    <xf numFmtId="0" fontId="0" fillId="0" borderId="0" xfId="0" quotePrefix="1"/>
    <xf numFmtId="0" fontId="7" fillId="0" borderId="9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0" fillId="0" borderId="14" xfId="0" applyBorder="1"/>
    <xf numFmtId="0" fontId="0" fillId="0" borderId="10" xfId="0" applyBorder="1"/>
    <xf numFmtId="1" fontId="1" fillId="0" borderId="9" xfId="0" applyNumberFormat="1" applyFont="1" applyBorder="1"/>
    <xf numFmtId="1" fontId="0" fillId="0" borderId="14" xfId="0" applyNumberFormat="1" applyBorder="1"/>
    <xf numFmtId="1" fontId="0" fillId="0" borderId="10" xfId="0" applyNumberFormat="1" applyBorder="1"/>
    <xf numFmtId="0" fontId="1" fillId="0" borderId="0" xfId="0" applyFont="1" applyFill="1" applyBorder="1"/>
    <xf numFmtId="0" fontId="0" fillId="3" borderId="0" xfId="0" applyFill="1" applyBorder="1"/>
    <xf numFmtId="164" fontId="0" fillId="0" borderId="0" xfId="0" applyNumberFormat="1"/>
    <xf numFmtId="0" fontId="2" fillId="0" borderId="6" xfId="0" applyFont="1" applyBorder="1" applyAlignment="1">
      <alignment horizontal="center" vertical="center" wrapText="1"/>
    </xf>
    <xf numFmtId="0" fontId="1" fillId="0" borderId="13" xfId="0" applyFont="1" applyFill="1" applyBorder="1"/>
    <xf numFmtId="0" fontId="0" fillId="2" borderId="4" xfId="0" applyFill="1" applyBorder="1"/>
    <xf numFmtId="0" fontId="1" fillId="5" borderId="13" xfId="0" applyFont="1" applyFill="1" applyBorder="1"/>
    <xf numFmtId="0" fontId="0" fillId="5" borderId="12" xfId="0" applyFill="1" applyBorder="1"/>
    <xf numFmtId="0" fontId="0" fillId="5" borderId="1" xfId="0" applyFill="1" applyBorder="1"/>
    <xf numFmtId="0" fontId="1" fillId="0" borderId="0" xfId="0" applyFont="1" applyBorder="1"/>
    <xf numFmtId="0" fontId="1" fillId="0" borderId="3" xfId="0" applyFont="1" applyFill="1" applyBorder="1"/>
    <xf numFmtId="0" fontId="0" fillId="3" borderId="2" xfId="0" applyFill="1" applyBorder="1"/>
    <xf numFmtId="0" fontId="0" fillId="3" borderId="4" xfId="0" applyFill="1" applyBorder="1"/>
    <xf numFmtId="0" fontId="0" fillId="0" borderId="5" xfId="0" quotePrefix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2D47-752D-4BA6-8637-E0FC4144FC0E}">
  <sheetPr codeName="Лист1"/>
  <dimension ref="A1:Y108"/>
  <sheetViews>
    <sheetView tabSelected="1" topLeftCell="J1" zoomScale="55" zoomScaleNormal="55" workbookViewId="0">
      <selection activeCell="AB31" sqref="AB31"/>
    </sheetView>
  </sheetViews>
  <sheetFormatPr defaultRowHeight="14.4" x14ac:dyDescent="0.3"/>
  <cols>
    <col min="1" max="1" width="11.21875" customWidth="1"/>
    <col min="2" max="2" width="13.109375" customWidth="1"/>
    <col min="3" max="3" width="10.5546875" customWidth="1"/>
    <col min="4" max="7" width="9.77734375" bestFit="1" customWidth="1"/>
    <col min="8" max="8" width="16.77734375" customWidth="1"/>
    <col min="12" max="13" width="9.77734375" bestFit="1" customWidth="1"/>
    <col min="14" max="14" width="13.33203125" customWidth="1"/>
    <col min="15" max="15" width="11.88671875" customWidth="1"/>
    <col min="16" max="17" width="9.77734375" bestFit="1" customWidth="1"/>
    <col min="18" max="18" width="11.33203125" customWidth="1"/>
    <col min="19" max="19" width="10.77734375" customWidth="1"/>
  </cols>
  <sheetData>
    <row r="1" spans="2:5" x14ac:dyDescent="0.3">
      <c r="B1" s="29"/>
      <c r="C1" s="20" t="s">
        <v>33</v>
      </c>
      <c r="D1" s="20" t="s">
        <v>31</v>
      </c>
      <c r="E1" s="21" t="s">
        <v>32</v>
      </c>
    </row>
    <row r="2" spans="2:5" ht="15.6" customHeight="1" x14ac:dyDescent="0.3">
      <c r="B2" s="37" t="s">
        <v>19</v>
      </c>
      <c r="C2" s="3">
        <v>540</v>
      </c>
      <c r="D2" s="3">
        <v>120</v>
      </c>
      <c r="E2" s="22">
        <v>70</v>
      </c>
    </row>
    <row r="3" spans="2:5" x14ac:dyDescent="0.3">
      <c r="B3" s="32" t="s">
        <v>39</v>
      </c>
      <c r="C3" s="3"/>
      <c r="D3" s="3"/>
      <c r="E3" s="22">
        <v>50</v>
      </c>
    </row>
    <row r="4" spans="2:5" ht="15" thickBot="1" x14ac:dyDescent="0.35">
      <c r="B4" s="38" t="s">
        <v>37</v>
      </c>
      <c r="C4" s="44">
        <f>(2.94+(0.032*C2) + (2.9*D2) + (2.62*E2))*E3</f>
        <v>27581</v>
      </c>
      <c r="D4" s="23"/>
      <c r="E4" s="24"/>
    </row>
    <row r="5" spans="2:5" ht="15" thickBot="1" x14ac:dyDescent="0.35"/>
    <row r="6" spans="2:5" x14ac:dyDescent="0.3">
      <c r="B6" s="29"/>
      <c r="C6" s="20" t="s">
        <v>34</v>
      </c>
      <c r="D6" s="20" t="s">
        <v>35</v>
      </c>
      <c r="E6" s="21" t="s">
        <v>36</v>
      </c>
    </row>
    <row r="7" spans="2:5" x14ac:dyDescent="0.3">
      <c r="B7" s="37" t="s">
        <v>20</v>
      </c>
      <c r="C7" s="3">
        <v>40</v>
      </c>
      <c r="D7" s="3">
        <v>3.8</v>
      </c>
      <c r="E7" s="22">
        <v>110</v>
      </c>
    </row>
    <row r="8" spans="2:5" x14ac:dyDescent="0.3">
      <c r="B8" s="32" t="s">
        <v>38</v>
      </c>
      <c r="C8" s="4">
        <f>C7*D7*E7</f>
        <v>16720</v>
      </c>
      <c r="D8" s="3"/>
      <c r="E8" s="22"/>
    </row>
    <row r="9" spans="2:5" x14ac:dyDescent="0.3">
      <c r="B9" s="39" t="s">
        <v>40</v>
      </c>
      <c r="C9" s="3"/>
      <c r="D9" s="3"/>
      <c r="E9" s="22">
        <v>30</v>
      </c>
    </row>
    <row r="10" spans="2:5" x14ac:dyDescent="0.3">
      <c r="B10" s="39" t="s">
        <v>41</v>
      </c>
      <c r="C10" s="3"/>
      <c r="D10" s="3"/>
      <c r="E10" s="22">
        <v>5</v>
      </c>
    </row>
    <row r="11" spans="2:5" ht="15" thickBot="1" x14ac:dyDescent="0.35">
      <c r="B11" s="40" t="s">
        <v>37</v>
      </c>
      <c r="C11" s="43">
        <f>C8*E9/E10</f>
        <v>100320</v>
      </c>
      <c r="D11" s="41"/>
      <c r="E11" s="42"/>
    </row>
    <row r="12" spans="2:5" ht="15" thickBot="1" x14ac:dyDescent="0.35"/>
    <row r="13" spans="2:5" x14ac:dyDescent="0.3">
      <c r="B13" s="29"/>
      <c r="C13" s="20" t="s">
        <v>34</v>
      </c>
      <c r="D13" s="20" t="s">
        <v>35</v>
      </c>
      <c r="E13" s="21" t="s">
        <v>36</v>
      </c>
    </row>
    <row r="14" spans="2:5" x14ac:dyDescent="0.3">
      <c r="B14" s="37" t="s">
        <v>21</v>
      </c>
      <c r="C14" s="3">
        <v>40</v>
      </c>
      <c r="D14" s="3">
        <v>3</v>
      </c>
      <c r="E14" s="22">
        <v>41</v>
      </c>
    </row>
    <row r="15" spans="2:5" x14ac:dyDescent="0.3">
      <c r="B15" s="45" t="s">
        <v>38</v>
      </c>
      <c r="C15" s="4">
        <f>PRODUCT(C14:E14)</f>
        <v>4920</v>
      </c>
      <c r="D15" s="3"/>
      <c r="E15" s="22"/>
    </row>
    <row r="16" spans="2:5" x14ac:dyDescent="0.3">
      <c r="B16" s="39" t="s">
        <v>40</v>
      </c>
      <c r="C16" s="3"/>
      <c r="D16" s="3"/>
      <c r="E16" s="22">
        <v>30</v>
      </c>
    </row>
    <row r="17" spans="1:25" x14ac:dyDescent="0.3">
      <c r="B17" s="39" t="s">
        <v>41</v>
      </c>
      <c r="C17" s="3"/>
      <c r="D17" s="3"/>
      <c r="E17" s="22">
        <v>5</v>
      </c>
    </row>
    <row r="18" spans="1:25" ht="14.4" customHeight="1" thickBot="1" x14ac:dyDescent="0.35">
      <c r="B18" s="38" t="s">
        <v>37</v>
      </c>
      <c r="C18" s="44">
        <f>C15*E16/E17</f>
        <v>29520</v>
      </c>
      <c r="D18" s="23"/>
      <c r="E18" s="24"/>
    </row>
    <row r="19" spans="1:25" ht="15" customHeight="1" x14ac:dyDescent="0.3"/>
    <row r="20" spans="1:25" ht="16.2" customHeight="1" x14ac:dyDescent="0.3"/>
    <row r="21" spans="1:25" ht="14.4" customHeight="1" thickBot="1" x14ac:dyDescent="0.35">
      <c r="E21" s="49"/>
      <c r="F21" s="51" t="s">
        <v>42</v>
      </c>
    </row>
    <row r="22" spans="1:25" ht="15" thickBot="1" x14ac:dyDescent="0.35">
      <c r="I22" s="67" t="s">
        <v>8</v>
      </c>
      <c r="J22" s="68"/>
      <c r="K22" s="68"/>
      <c r="L22" s="68"/>
      <c r="M22" s="68"/>
      <c r="N22" s="69"/>
      <c r="X22" s="18"/>
    </row>
    <row r="23" spans="1:25" x14ac:dyDescent="0.3">
      <c r="A23" s="29"/>
      <c r="B23" s="30" t="s">
        <v>2</v>
      </c>
      <c r="C23" s="30" t="s">
        <v>3</v>
      </c>
      <c r="D23" s="30" t="s">
        <v>4</v>
      </c>
      <c r="E23" s="30" t="s">
        <v>5</v>
      </c>
      <c r="F23" s="30" t="s">
        <v>6</v>
      </c>
      <c r="G23" s="31" t="s">
        <v>7</v>
      </c>
      <c r="H23" s="65" t="s">
        <v>45</v>
      </c>
      <c r="I23" s="37" t="s">
        <v>49</v>
      </c>
      <c r="J23" s="70" t="s">
        <v>46</v>
      </c>
      <c r="K23" s="70" t="s">
        <v>48</v>
      </c>
      <c r="L23" s="70" t="s">
        <v>9</v>
      </c>
      <c r="M23" s="61" t="s">
        <v>47</v>
      </c>
      <c r="N23" s="71" t="s">
        <v>50</v>
      </c>
      <c r="O23" s="1" t="s">
        <v>2</v>
      </c>
      <c r="P23" s="1" t="s">
        <v>3</v>
      </c>
      <c r="Q23" s="1" t="s">
        <v>4</v>
      </c>
      <c r="R23" s="1" t="s">
        <v>5</v>
      </c>
      <c r="S23" s="1" t="s">
        <v>6</v>
      </c>
      <c r="T23" s="1" t="s">
        <v>7</v>
      </c>
      <c r="V23" s="1" t="s">
        <v>14</v>
      </c>
      <c r="Y23" s="1" t="s">
        <v>17</v>
      </c>
    </row>
    <row r="24" spans="1:25" ht="15" thickBot="1" x14ac:dyDescent="0.35">
      <c r="A24" s="32" t="s">
        <v>0</v>
      </c>
      <c r="B24" s="49">
        <v>9</v>
      </c>
      <c r="C24" s="49">
        <v>2</v>
      </c>
      <c r="D24" s="49">
        <v>2</v>
      </c>
      <c r="E24" s="49">
        <v>3</v>
      </c>
      <c r="F24" s="49">
        <v>3</v>
      </c>
      <c r="G24" s="50">
        <v>1</v>
      </c>
      <c r="H24" s="66">
        <f>SUM(B24:G24)+1</f>
        <v>21</v>
      </c>
      <c r="I24" s="72">
        <v>752</v>
      </c>
      <c r="J24" s="72">
        <v>752</v>
      </c>
      <c r="K24" s="62">
        <v>1418</v>
      </c>
      <c r="L24" s="72">
        <v>752</v>
      </c>
      <c r="M24" s="72">
        <v>752</v>
      </c>
      <c r="N24" s="72">
        <v>752</v>
      </c>
      <c r="O24">
        <f>B24*$I$24</f>
        <v>6768</v>
      </c>
      <c r="P24">
        <f>J24*C24</f>
        <v>1504</v>
      </c>
      <c r="Q24">
        <f>D24*K$24</f>
        <v>2836</v>
      </c>
      <c r="R24">
        <f t="shared" ref="R24:S24" si="0">E24*L$24</f>
        <v>2256</v>
      </c>
      <c r="S24">
        <f t="shared" si="0"/>
        <v>2256</v>
      </c>
      <c r="T24">
        <f>G24*N$24</f>
        <v>752</v>
      </c>
      <c r="V24" s="2">
        <v>1418</v>
      </c>
      <c r="W24" t="s">
        <v>15</v>
      </c>
      <c r="Y24" s="7">
        <f>SUM(O24:V24)</f>
        <v>17790</v>
      </c>
    </row>
    <row r="25" spans="1:25" x14ac:dyDescent="0.3">
      <c r="A25" s="32" t="s">
        <v>1</v>
      </c>
      <c r="B25" s="49">
        <v>9</v>
      </c>
      <c r="C25" s="49">
        <v>1</v>
      </c>
      <c r="D25" s="49">
        <v>2</v>
      </c>
      <c r="E25" s="49">
        <v>3</v>
      </c>
      <c r="F25" s="49">
        <v>2</v>
      </c>
      <c r="G25" s="50">
        <v>1</v>
      </c>
      <c r="I25" s="72">
        <v>190</v>
      </c>
      <c r="J25" s="62">
        <v>800</v>
      </c>
      <c r="K25" s="3"/>
      <c r="L25" s="3"/>
      <c r="M25" s="3"/>
      <c r="N25" s="22"/>
      <c r="O25">
        <f t="shared" ref="O25:T25" si="1">B25*$I$25</f>
        <v>1710</v>
      </c>
      <c r="P25">
        <f>C25*$J$25</f>
        <v>800</v>
      </c>
      <c r="Q25">
        <f t="shared" si="1"/>
        <v>380</v>
      </c>
      <c r="R25">
        <f t="shared" si="1"/>
        <v>570</v>
      </c>
      <c r="S25">
        <f t="shared" si="1"/>
        <v>380</v>
      </c>
      <c r="T25">
        <f t="shared" si="1"/>
        <v>190</v>
      </c>
      <c r="V25" s="2">
        <v>0</v>
      </c>
      <c r="Y25" s="7">
        <f>SUM(O25:V25)</f>
        <v>4030</v>
      </c>
    </row>
    <row r="26" spans="1:25" x14ac:dyDescent="0.3">
      <c r="A26" s="32" t="s">
        <v>10</v>
      </c>
      <c r="B26" s="49">
        <f>B24</f>
        <v>9</v>
      </c>
      <c r="C26" s="49">
        <f t="shared" ref="C26:G26" si="2">C24</f>
        <v>2</v>
      </c>
      <c r="D26" s="49">
        <f t="shared" si="2"/>
        <v>2</v>
      </c>
      <c r="E26" s="49">
        <f t="shared" si="2"/>
        <v>3</v>
      </c>
      <c r="F26" s="49">
        <f t="shared" si="2"/>
        <v>3</v>
      </c>
      <c r="G26" s="49">
        <f t="shared" si="2"/>
        <v>1</v>
      </c>
      <c r="I26" s="72">
        <v>100</v>
      </c>
      <c r="J26" s="3"/>
      <c r="K26" s="3"/>
      <c r="L26" s="3"/>
      <c r="M26" s="3"/>
      <c r="N26" s="22"/>
      <c r="O26">
        <f t="shared" ref="O26:T26" si="3">B26*$I$26</f>
        <v>900</v>
      </c>
      <c r="P26">
        <f t="shared" si="3"/>
        <v>200</v>
      </c>
      <c r="Q26">
        <f t="shared" si="3"/>
        <v>200</v>
      </c>
      <c r="R26">
        <f t="shared" si="3"/>
        <v>300</v>
      </c>
      <c r="S26">
        <f t="shared" si="3"/>
        <v>300</v>
      </c>
      <c r="T26">
        <f t="shared" si="3"/>
        <v>100</v>
      </c>
      <c r="V26" s="2">
        <f>50</f>
        <v>50</v>
      </c>
      <c r="W26" s="51" t="s">
        <v>51</v>
      </c>
      <c r="Y26" s="7">
        <f>SUM(O26:V26)</f>
        <v>2050</v>
      </c>
    </row>
    <row r="27" spans="1:25" ht="15" thickBot="1" x14ac:dyDescent="0.35">
      <c r="A27" s="32" t="s">
        <v>11</v>
      </c>
      <c r="B27" s="49">
        <f>B24</f>
        <v>9</v>
      </c>
      <c r="C27" s="49">
        <f t="shared" ref="C27:G27" si="4">C24</f>
        <v>2</v>
      </c>
      <c r="D27" s="49">
        <f t="shared" si="4"/>
        <v>2</v>
      </c>
      <c r="E27" s="49">
        <f t="shared" si="4"/>
        <v>3</v>
      </c>
      <c r="F27" s="49">
        <f t="shared" si="4"/>
        <v>3</v>
      </c>
      <c r="G27" s="49">
        <f t="shared" si="4"/>
        <v>1</v>
      </c>
      <c r="I27" s="73">
        <f>800+100+240</f>
        <v>1140</v>
      </c>
      <c r="J27" s="74" t="s">
        <v>43</v>
      </c>
      <c r="K27" s="23"/>
      <c r="L27" s="23"/>
      <c r="M27" s="23"/>
      <c r="N27" s="24"/>
      <c r="O27">
        <f t="shared" ref="O27:T27" si="5">B27*$I$27</f>
        <v>10260</v>
      </c>
      <c r="P27">
        <f t="shared" si="5"/>
        <v>2280</v>
      </c>
      <c r="Q27">
        <f t="shared" si="5"/>
        <v>2280</v>
      </c>
      <c r="R27">
        <f t="shared" si="5"/>
        <v>3420</v>
      </c>
      <c r="S27">
        <f t="shared" si="5"/>
        <v>3420</v>
      </c>
      <c r="T27">
        <f t="shared" si="5"/>
        <v>1140</v>
      </c>
      <c r="V27" s="2">
        <v>300</v>
      </c>
      <c r="W27" s="51" t="s">
        <v>44</v>
      </c>
      <c r="Y27" s="7">
        <f>SUM(O27:V27)</f>
        <v>23100</v>
      </c>
    </row>
    <row r="28" spans="1:25" ht="15" thickBot="1" x14ac:dyDescent="0.35">
      <c r="A28" s="33" t="s">
        <v>12</v>
      </c>
      <c r="B28" s="34">
        <f>Стоимость_разработки!F6</f>
        <v>20090</v>
      </c>
      <c r="C28" s="34">
        <f>Стоимость_разработки!F11</f>
        <v>13200</v>
      </c>
      <c r="D28" s="34">
        <f>Стоимость_разработки!F16</f>
        <v>19866.666666666668</v>
      </c>
      <c r="E28" s="34">
        <f>Стоимость_разработки!F21</f>
        <v>13860</v>
      </c>
      <c r="F28" s="34">
        <f>Стоимость_разработки!F26</f>
        <v>14857.142857142857</v>
      </c>
      <c r="G28" s="35">
        <f>Стоимость_разработки!F31</f>
        <v>15881.25</v>
      </c>
      <c r="O28" s="7">
        <f>B28</f>
        <v>20090</v>
      </c>
      <c r="P28" s="7">
        <f t="shared" ref="P28:T28" si="6">C28</f>
        <v>13200</v>
      </c>
      <c r="Q28" s="7">
        <f t="shared" si="6"/>
        <v>19866.666666666668</v>
      </c>
      <c r="R28" s="7">
        <f t="shared" si="6"/>
        <v>13860</v>
      </c>
      <c r="S28" s="7">
        <f t="shared" si="6"/>
        <v>14857.142857142857</v>
      </c>
      <c r="T28" s="7">
        <f t="shared" si="6"/>
        <v>15881.25</v>
      </c>
      <c r="V28" s="2">
        <v>0</v>
      </c>
      <c r="Y28" s="7">
        <f>SUM(O28:T28)</f>
        <v>97755.059523809527</v>
      </c>
    </row>
    <row r="29" spans="1:25" ht="17.399999999999999" x14ac:dyDescent="0.35">
      <c r="U29" s="28" t="s">
        <v>19</v>
      </c>
      <c r="V29" s="47">
        <f>C4</f>
        <v>27581</v>
      </c>
      <c r="W29" s="36"/>
      <c r="Y29" s="48">
        <f>V29</f>
        <v>27581</v>
      </c>
    </row>
    <row r="30" spans="1:25" ht="17.399999999999999" x14ac:dyDescent="0.35">
      <c r="U30" s="28" t="s">
        <v>20</v>
      </c>
      <c r="V30" s="47">
        <f>C11</f>
        <v>100320</v>
      </c>
      <c r="W30" s="36"/>
      <c r="Y30" s="48">
        <f>V30</f>
        <v>100320</v>
      </c>
    </row>
    <row r="31" spans="1:25" ht="17.399999999999999" x14ac:dyDescent="0.35">
      <c r="U31" s="28" t="s">
        <v>21</v>
      </c>
      <c r="V31" s="48">
        <f>C18</f>
        <v>29520</v>
      </c>
      <c r="W31" s="36"/>
      <c r="Y31" s="48">
        <f>V31</f>
        <v>29520</v>
      </c>
    </row>
    <row r="32" spans="1:25" x14ac:dyDescent="0.3">
      <c r="A32" t="s">
        <v>0</v>
      </c>
      <c r="B32">
        <f>B24</f>
        <v>9</v>
      </c>
      <c r="C32">
        <f t="shared" ref="C32:G32" si="7">C24</f>
        <v>2</v>
      </c>
      <c r="D32">
        <f t="shared" si="7"/>
        <v>2</v>
      </c>
      <c r="E32">
        <f t="shared" si="7"/>
        <v>3</v>
      </c>
      <c r="F32">
        <f t="shared" si="7"/>
        <v>3</v>
      </c>
      <c r="G32">
        <f t="shared" si="7"/>
        <v>1</v>
      </c>
      <c r="U32" s="1" t="s">
        <v>16</v>
      </c>
      <c r="V32" s="46">
        <f>SUM(V24:V31)</f>
        <v>159189</v>
      </c>
    </row>
    <row r="33" spans="1:25" x14ac:dyDescent="0.3">
      <c r="M33" t="s">
        <v>18</v>
      </c>
      <c r="O33" s="63">
        <f t="shared" ref="O33:T33" si="8">O34/B32</f>
        <v>4414.2222222222226</v>
      </c>
      <c r="P33" s="63">
        <f t="shared" si="8"/>
        <v>8992</v>
      </c>
      <c r="Q33" s="63">
        <f t="shared" si="8"/>
        <v>12781.333333333334</v>
      </c>
      <c r="R33" s="63">
        <f t="shared" si="8"/>
        <v>6802</v>
      </c>
      <c r="S33" s="63">
        <f t="shared" si="8"/>
        <v>7071.0476190476184</v>
      </c>
      <c r="T33" s="63">
        <f t="shared" si="8"/>
        <v>18063.25</v>
      </c>
      <c r="W33" s="8">
        <f>SUM(O34:T34,V32)</f>
        <v>302146.05952380953</v>
      </c>
      <c r="Y33" s="8">
        <f>SUM(Y24:Y31)</f>
        <v>302146.05952380953</v>
      </c>
    </row>
    <row r="34" spans="1:25" x14ac:dyDescent="0.3">
      <c r="A34" s="18"/>
      <c r="B34" s="18"/>
      <c r="C34" s="18"/>
      <c r="D34" s="18"/>
      <c r="E34" s="5"/>
      <c r="F34" s="5"/>
      <c r="G34" s="5"/>
      <c r="H34" s="5"/>
      <c r="M34" t="s">
        <v>13</v>
      </c>
      <c r="O34" s="7">
        <f t="shared" ref="O34:T34" si="9">SUM(O24:O28)</f>
        <v>39728</v>
      </c>
      <c r="P34" s="7">
        <f t="shared" si="9"/>
        <v>17984</v>
      </c>
      <c r="Q34" s="7">
        <f t="shared" si="9"/>
        <v>25562.666666666668</v>
      </c>
      <c r="R34" s="7">
        <f t="shared" si="9"/>
        <v>20406</v>
      </c>
      <c r="S34" s="7">
        <f t="shared" si="9"/>
        <v>21213.142857142855</v>
      </c>
      <c r="T34" s="7">
        <f t="shared" si="9"/>
        <v>18063.25</v>
      </c>
      <c r="U34" s="18"/>
      <c r="V34" s="18"/>
      <c r="W34" s="18"/>
      <c r="X34" s="18"/>
      <c r="Y34" s="18"/>
    </row>
    <row r="35" spans="1:25" x14ac:dyDescent="0.3">
      <c r="A35" s="18"/>
      <c r="B35" s="18"/>
      <c r="C35" s="18"/>
      <c r="D35" s="18"/>
      <c r="E35" s="5"/>
      <c r="F35" s="5"/>
      <c r="G35" s="5"/>
      <c r="H35" s="5"/>
      <c r="R35" s="18"/>
      <c r="S35" s="18"/>
      <c r="T35" s="5"/>
      <c r="U35" s="5"/>
      <c r="V35" s="5"/>
      <c r="W35" s="18"/>
      <c r="X35" s="18"/>
    </row>
    <row r="36" spans="1:25" x14ac:dyDescent="0.3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5"/>
      <c r="P36" s="5"/>
      <c r="Q36" s="5"/>
      <c r="R36" s="18"/>
      <c r="S36" s="18"/>
      <c r="T36" s="5"/>
      <c r="U36" s="5"/>
      <c r="V36" s="5"/>
      <c r="W36" s="18"/>
      <c r="X36" s="18"/>
    </row>
    <row r="37" spans="1:25" x14ac:dyDescent="0.3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5"/>
      <c r="P37" s="5"/>
      <c r="Q37" s="5"/>
      <c r="R37" s="18"/>
      <c r="S37" s="18"/>
      <c r="T37" s="5"/>
      <c r="U37" s="5"/>
      <c r="V37" s="5"/>
      <c r="W37" s="18"/>
      <c r="X37" s="18"/>
    </row>
    <row r="38" spans="1:25" x14ac:dyDescent="0.3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5"/>
      <c r="P38" s="5"/>
      <c r="Q38" s="5"/>
      <c r="R38" s="18"/>
      <c r="S38" s="18"/>
      <c r="T38" s="5"/>
      <c r="U38" s="5"/>
      <c r="V38" s="5"/>
      <c r="W38" s="18"/>
      <c r="X38" s="18"/>
    </row>
    <row r="39" spans="1:25" x14ac:dyDescent="0.3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5"/>
      <c r="P39" s="5"/>
      <c r="Q39" s="5"/>
      <c r="R39" s="18"/>
      <c r="S39" s="18"/>
      <c r="T39" s="5"/>
      <c r="U39" s="5"/>
      <c r="V39" s="5"/>
      <c r="W39" s="18"/>
      <c r="X39" s="18"/>
    </row>
    <row r="40" spans="1:25" x14ac:dyDescent="0.3">
      <c r="A40" s="18"/>
      <c r="B40" s="18"/>
      <c r="C40" s="18"/>
      <c r="D40" s="18"/>
      <c r="E40" s="5"/>
      <c r="F40" s="5"/>
      <c r="G40" s="5"/>
      <c r="H40" s="5"/>
      <c r="I40" s="5"/>
      <c r="J40" s="5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</row>
    <row r="41" spans="1:25" x14ac:dyDescent="0.3">
      <c r="A41" s="18"/>
      <c r="B41" s="18"/>
      <c r="C41" s="18"/>
      <c r="D41" s="18"/>
      <c r="E41" s="5"/>
      <c r="F41" s="5"/>
      <c r="G41" s="5"/>
      <c r="H41" s="5"/>
      <c r="I41" s="5"/>
      <c r="J41" s="5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</row>
    <row r="42" spans="1:25" x14ac:dyDescent="0.3">
      <c r="A42" s="18"/>
      <c r="B42" s="18"/>
      <c r="C42" s="18"/>
      <c r="D42" s="18"/>
      <c r="E42" s="5"/>
      <c r="F42" s="5"/>
      <c r="G42" s="5"/>
      <c r="H42" s="5"/>
      <c r="I42" s="5"/>
      <c r="J42" s="5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</row>
    <row r="43" spans="1:25" x14ac:dyDescent="0.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</row>
    <row r="44" spans="1:25" x14ac:dyDescent="0.3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</row>
    <row r="45" spans="1:25" x14ac:dyDescent="0.3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</row>
    <row r="46" spans="1:25" x14ac:dyDescent="0.3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</row>
    <row r="47" spans="1:25" x14ac:dyDescent="0.3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</row>
    <row r="48" spans="1:25" x14ac:dyDescent="0.3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</row>
    <row r="49" spans="1:24" x14ac:dyDescent="0.3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</row>
    <row r="50" spans="1:24" x14ac:dyDescent="0.3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</row>
    <row r="51" spans="1:24" x14ac:dyDescent="0.3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</row>
    <row r="52" spans="1:24" x14ac:dyDescent="0.3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</row>
    <row r="53" spans="1:24" x14ac:dyDescent="0.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</row>
    <row r="54" spans="1:24" x14ac:dyDescent="0.3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</row>
    <row r="55" spans="1:24" x14ac:dyDescent="0.3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</row>
    <row r="56" spans="1:24" x14ac:dyDescent="0.3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</row>
    <row r="57" spans="1:24" x14ac:dyDescent="0.3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</row>
    <row r="58" spans="1:24" x14ac:dyDescent="0.3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</row>
    <row r="59" spans="1:24" x14ac:dyDescent="0.3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</row>
    <row r="60" spans="1:24" x14ac:dyDescent="0.3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</row>
    <row r="61" spans="1:24" x14ac:dyDescent="0.3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</row>
    <row r="62" spans="1:24" x14ac:dyDescent="0.3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</row>
    <row r="63" spans="1:24" x14ac:dyDescent="0.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 spans="1:24" x14ac:dyDescent="0.3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</row>
    <row r="65" spans="1:24" x14ac:dyDescent="0.3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</row>
    <row r="66" spans="1:24" x14ac:dyDescent="0.3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</row>
    <row r="67" spans="1:24" x14ac:dyDescent="0.3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</row>
    <row r="68" spans="1:24" x14ac:dyDescent="0.3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</row>
    <row r="69" spans="1:24" x14ac:dyDescent="0.3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</row>
    <row r="70" spans="1:24" x14ac:dyDescent="0.3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</row>
    <row r="71" spans="1:24" x14ac:dyDescent="0.3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</row>
    <row r="72" spans="1:24" x14ac:dyDescent="0.3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</row>
    <row r="73" spans="1:24" x14ac:dyDescent="0.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</row>
    <row r="74" spans="1:24" x14ac:dyDescent="0.3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</row>
    <row r="75" spans="1:24" x14ac:dyDescent="0.3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</row>
    <row r="76" spans="1:24" x14ac:dyDescent="0.3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</row>
    <row r="77" spans="1:24" x14ac:dyDescent="0.3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</row>
    <row r="78" spans="1:24" x14ac:dyDescent="0.3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</row>
    <row r="79" spans="1:24" x14ac:dyDescent="0.3">
      <c r="A79" s="18"/>
      <c r="B79" s="19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</row>
    <row r="80" spans="1:24" x14ac:dyDescent="0.3">
      <c r="A80" s="18"/>
      <c r="B80" s="19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</row>
    <row r="81" spans="2:8" x14ac:dyDescent="0.3">
      <c r="B81" s="9"/>
      <c r="C81" s="3"/>
      <c r="D81" s="3"/>
      <c r="E81" s="3"/>
      <c r="F81" s="3"/>
      <c r="G81" s="3"/>
      <c r="H81" s="3"/>
    </row>
    <row r="82" spans="2:8" x14ac:dyDescent="0.3">
      <c r="B82" s="9"/>
      <c r="C82" s="3"/>
      <c r="D82" s="3"/>
      <c r="E82" s="3"/>
      <c r="F82" s="3"/>
      <c r="G82" s="3"/>
      <c r="H82" s="3"/>
    </row>
    <row r="83" spans="2:8" x14ac:dyDescent="0.3">
      <c r="B83" s="9"/>
      <c r="C83" s="3"/>
      <c r="D83" s="3"/>
      <c r="E83" s="3"/>
      <c r="F83" s="3"/>
      <c r="G83" s="3"/>
      <c r="H83" s="3"/>
    </row>
    <row r="84" spans="2:8" x14ac:dyDescent="0.3">
      <c r="B84" s="10"/>
      <c r="C84" s="3"/>
      <c r="D84" s="3"/>
      <c r="E84" s="3"/>
      <c r="F84" s="3"/>
      <c r="G84" s="3"/>
      <c r="H84" s="3"/>
    </row>
    <row r="85" spans="2:8" x14ac:dyDescent="0.3">
      <c r="B85" s="9"/>
      <c r="C85" s="3"/>
      <c r="D85" s="3"/>
      <c r="E85" s="3"/>
      <c r="F85" s="3"/>
      <c r="G85" s="3"/>
      <c r="H85" s="3"/>
    </row>
    <row r="86" spans="2:8" x14ac:dyDescent="0.3">
      <c r="B86" s="9"/>
      <c r="C86" s="3"/>
      <c r="D86" s="3"/>
      <c r="E86" s="3"/>
      <c r="F86" s="9"/>
      <c r="G86" s="3"/>
      <c r="H86" s="3"/>
    </row>
    <row r="87" spans="2:8" x14ac:dyDescent="0.3">
      <c r="B87" s="9"/>
      <c r="C87" s="3"/>
      <c r="D87" s="3"/>
      <c r="E87" s="3"/>
      <c r="F87" s="9"/>
      <c r="G87" s="3"/>
      <c r="H87" s="3"/>
    </row>
    <row r="88" spans="2:8" x14ac:dyDescent="0.3">
      <c r="B88" s="9"/>
      <c r="C88" s="3"/>
      <c r="D88" s="3"/>
      <c r="E88" s="3"/>
      <c r="F88" s="9"/>
      <c r="G88" s="3"/>
      <c r="H88" s="3"/>
    </row>
    <row r="89" spans="2:8" x14ac:dyDescent="0.3">
      <c r="B89" s="9"/>
      <c r="C89" s="3"/>
      <c r="D89" s="3"/>
      <c r="E89" s="3"/>
      <c r="F89" s="9"/>
      <c r="G89" s="3"/>
      <c r="H89" s="3"/>
    </row>
    <row r="90" spans="2:8" x14ac:dyDescent="0.3">
      <c r="B90" s="10"/>
      <c r="C90" s="3"/>
      <c r="D90" s="3"/>
      <c r="E90" s="3"/>
      <c r="F90" s="9"/>
      <c r="G90" s="3"/>
      <c r="H90" s="3"/>
    </row>
    <row r="91" spans="2:8" x14ac:dyDescent="0.3">
      <c r="B91" s="9"/>
      <c r="C91" s="3"/>
      <c r="D91" s="3"/>
      <c r="E91" s="3"/>
      <c r="F91" s="10"/>
      <c r="G91" s="3"/>
      <c r="H91" s="3"/>
    </row>
    <row r="92" spans="2:8" x14ac:dyDescent="0.3">
      <c r="B92" s="9"/>
      <c r="C92" s="3"/>
      <c r="D92" s="3"/>
      <c r="E92" s="3"/>
      <c r="F92" s="3"/>
      <c r="G92" s="3"/>
      <c r="H92" s="3"/>
    </row>
    <row r="93" spans="2:8" x14ac:dyDescent="0.3">
      <c r="B93" s="9"/>
      <c r="C93" s="3"/>
      <c r="D93" s="3"/>
      <c r="E93" s="3"/>
      <c r="F93" s="3"/>
      <c r="G93" s="3"/>
      <c r="H93" s="3"/>
    </row>
    <row r="94" spans="2:8" x14ac:dyDescent="0.3">
      <c r="B94" s="9"/>
      <c r="C94" s="3"/>
      <c r="D94" s="3"/>
      <c r="E94" s="3"/>
      <c r="F94" s="3"/>
      <c r="G94" s="3"/>
      <c r="H94" s="3"/>
    </row>
    <row r="95" spans="2:8" x14ac:dyDescent="0.3">
      <c r="B95" s="9"/>
      <c r="C95" s="3"/>
      <c r="D95" s="3"/>
      <c r="E95" s="3"/>
      <c r="F95" s="3"/>
      <c r="G95" s="3"/>
      <c r="H95" s="3"/>
    </row>
    <row r="96" spans="2:8" x14ac:dyDescent="0.3">
      <c r="B96" s="10"/>
      <c r="C96" s="3"/>
      <c r="D96" s="3"/>
      <c r="E96" s="3"/>
      <c r="F96" s="3"/>
      <c r="G96" s="3"/>
      <c r="H96" s="3"/>
    </row>
    <row r="97" spans="2:8" x14ac:dyDescent="0.3">
      <c r="B97" s="9"/>
      <c r="C97" s="3"/>
      <c r="D97" s="3"/>
      <c r="E97" s="3"/>
      <c r="F97" s="3"/>
      <c r="G97" s="3"/>
      <c r="H97" s="3"/>
    </row>
    <row r="98" spans="2:8" x14ac:dyDescent="0.3">
      <c r="B98" s="9"/>
      <c r="C98" s="3"/>
      <c r="D98" s="3"/>
      <c r="E98" s="3"/>
      <c r="F98" s="3"/>
      <c r="G98" s="3"/>
      <c r="H98" s="3"/>
    </row>
    <row r="99" spans="2:8" x14ac:dyDescent="0.3">
      <c r="B99" s="9"/>
      <c r="C99" s="3"/>
      <c r="D99" s="3"/>
      <c r="E99" s="3"/>
      <c r="F99" s="3"/>
      <c r="G99" s="3"/>
      <c r="H99" s="3"/>
    </row>
    <row r="100" spans="2:8" x14ac:dyDescent="0.3">
      <c r="B100" s="9"/>
      <c r="C100" s="3"/>
      <c r="D100" s="3"/>
      <c r="E100" s="3"/>
      <c r="F100" s="3"/>
      <c r="G100" s="3"/>
      <c r="H100" s="3"/>
    </row>
    <row r="101" spans="2:8" x14ac:dyDescent="0.3">
      <c r="B101" s="9"/>
      <c r="C101" s="3"/>
      <c r="D101" s="3"/>
      <c r="E101" s="3"/>
      <c r="F101" s="3"/>
      <c r="G101" s="3"/>
      <c r="H101" s="3"/>
    </row>
    <row r="102" spans="2:8" x14ac:dyDescent="0.3">
      <c r="B102" s="10"/>
      <c r="C102" s="3"/>
      <c r="D102" s="3"/>
      <c r="E102" s="3"/>
      <c r="F102" s="3"/>
      <c r="G102" s="3"/>
      <c r="H102" s="3"/>
    </row>
    <row r="103" spans="2:8" x14ac:dyDescent="0.3">
      <c r="B103" s="9"/>
      <c r="C103" s="3"/>
      <c r="D103" s="3"/>
      <c r="E103" s="3"/>
      <c r="F103" s="3"/>
      <c r="G103" s="3"/>
      <c r="H103" s="3"/>
    </row>
    <row r="104" spans="2:8" x14ac:dyDescent="0.3">
      <c r="B104" s="9"/>
      <c r="C104" s="3"/>
      <c r="D104" s="3"/>
      <c r="E104" s="3"/>
      <c r="F104" s="3"/>
      <c r="G104" s="3"/>
      <c r="H104" s="3"/>
    </row>
    <row r="105" spans="2:8" x14ac:dyDescent="0.3">
      <c r="B105" s="9"/>
      <c r="C105" s="3"/>
      <c r="D105" s="3"/>
      <c r="E105" s="3"/>
      <c r="F105" s="3"/>
      <c r="G105" s="3"/>
      <c r="H105" s="3"/>
    </row>
    <row r="106" spans="2:8" x14ac:dyDescent="0.3">
      <c r="B106" s="9"/>
      <c r="C106" s="3"/>
      <c r="D106" s="3"/>
      <c r="E106" s="3"/>
      <c r="F106" s="3"/>
      <c r="G106" s="3"/>
      <c r="H106" s="3"/>
    </row>
    <row r="107" spans="2:8" x14ac:dyDescent="0.3">
      <c r="B107" s="9"/>
      <c r="C107" s="3"/>
      <c r="D107" s="3"/>
      <c r="E107" s="3"/>
      <c r="F107" s="3"/>
      <c r="G107" s="3"/>
      <c r="H107" s="3"/>
    </row>
    <row r="108" spans="2:8" x14ac:dyDescent="0.3">
      <c r="B108" s="10"/>
      <c r="C108" s="3"/>
      <c r="D108" s="3"/>
      <c r="E108" s="3"/>
      <c r="F108" s="3"/>
      <c r="G108" s="3"/>
      <c r="H108" s="3"/>
    </row>
  </sheetData>
  <sortState ref="E28:F33">
    <sortCondition ref="E28:E33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32C9A-A686-40BA-AB95-1E0B8E89CA78}">
  <dimension ref="B1:AK31"/>
  <sheetViews>
    <sheetView zoomScale="70" zoomScaleNormal="70" workbookViewId="0">
      <selection activeCell="K31" sqref="K31"/>
    </sheetView>
  </sheetViews>
  <sheetFormatPr defaultRowHeight="14.4" x14ac:dyDescent="0.3"/>
  <cols>
    <col min="6" max="6" width="9.77734375" bestFit="1" customWidth="1"/>
    <col min="8" max="8" width="10.77734375" bestFit="1" customWidth="1"/>
    <col min="11" max="11" width="20.44140625" customWidth="1"/>
    <col min="12" max="12" width="16.88671875" customWidth="1"/>
    <col min="13" max="13" width="19.21875" customWidth="1"/>
    <col min="17" max="17" width="17.33203125" customWidth="1"/>
    <col min="18" max="18" width="22.21875" customWidth="1"/>
    <col min="19" max="19" width="17.77734375" customWidth="1"/>
  </cols>
  <sheetData>
    <row r="1" spans="2:13" ht="15" thickBot="1" x14ac:dyDescent="0.35">
      <c r="J1" s="15"/>
      <c r="K1" s="17"/>
    </row>
    <row r="2" spans="2:13" ht="16.8" customHeight="1" thickBot="1" x14ac:dyDescent="0.35">
      <c r="B2" s="11">
        <v>680</v>
      </c>
      <c r="C2" s="11">
        <f>$L$3</f>
        <v>5</v>
      </c>
      <c r="D2" s="20">
        <f>$M$3</f>
        <v>35</v>
      </c>
      <c r="E2" s="27">
        <f t="shared" ref="E2:E31" si="0">(B2*D2)/C2</f>
        <v>4760</v>
      </c>
      <c r="F2" s="56"/>
      <c r="G2" s="4"/>
      <c r="H2" s="4"/>
      <c r="J2" s="15"/>
      <c r="K2" s="11" t="s">
        <v>22</v>
      </c>
      <c r="L2" s="13" t="s">
        <v>23</v>
      </c>
      <c r="M2" s="13" t="s">
        <v>24</v>
      </c>
    </row>
    <row r="3" spans="2:13" ht="15" thickBot="1" x14ac:dyDescent="0.35">
      <c r="B3" s="14">
        <v>340</v>
      </c>
      <c r="C3" s="11">
        <f>$L$3</f>
        <v>5</v>
      </c>
      <c r="D3" s="3">
        <f>$M$3</f>
        <v>35</v>
      </c>
      <c r="E3" s="4">
        <f t="shared" si="0"/>
        <v>2380</v>
      </c>
      <c r="F3" s="57"/>
      <c r="G3" s="4"/>
      <c r="H3" s="4"/>
      <c r="J3" s="15"/>
      <c r="K3" s="14" t="s">
        <v>25</v>
      </c>
      <c r="L3" s="52">
        <v>5</v>
      </c>
      <c r="M3" s="53">
        <v>35</v>
      </c>
    </row>
    <row r="4" spans="2:13" ht="15" thickBot="1" x14ac:dyDescent="0.35">
      <c r="B4" s="14">
        <v>560</v>
      </c>
      <c r="C4" s="11">
        <f>$L$3</f>
        <v>5</v>
      </c>
      <c r="D4" s="3">
        <f>$M$3</f>
        <v>35</v>
      </c>
      <c r="E4" s="4">
        <f t="shared" si="0"/>
        <v>3920</v>
      </c>
      <c r="F4" s="57"/>
      <c r="G4" s="4"/>
      <c r="H4" s="4"/>
      <c r="J4" s="15"/>
      <c r="K4" s="14" t="s">
        <v>26</v>
      </c>
      <c r="L4" s="54">
        <v>6</v>
      </c>
      <c r="M4" s="55">
        <v>40</v>
      </c>
    </row>
    <row r="5" spans="2:13" ht="15" thickBot="1" x14ac:dyDescent="0.35">
      <c r="B5" s="14">
        <v>370</v>
      </c>
      <c r="C5" s="11">
        <f>$L$3</f>
        <v>5</v>
      </c>
      <c r="D5" s="3">
        <f>$M$3</f>
        <v>35</v>
      </c>
      <c r="E5" s="4">
        <f t="shared" si="0"/>
        <v>2590</v>
      </c>
      <c r="F5" s="57"/>
      <c r="G5" s="4"/>
      <c r="H5" s="4"/>
      <c r="J5" s="15"/>
      <c r="K5" s="14" t="s">
        <v>27</v>
      </c>
      <c r="L5" s="54">
        <v>9</v>
      </c>
      <c r="M5" s="55">
        <v>60</v>
      </c>
    </row>
    <row r="6" spans="2:13" ht="15" thickBot="1" x14ac:dyDescent="0.35">
      <c r="B6" s="14">
        <v>920</v>
      </c>
      <c r="C6" s="11">
        <f>$L$3</f>
        <v>5</v>
      </c>
      <c r="D6" s="23">
        <f>$M$3</f>
        <v>35</v>
      </c>
      <c r="E6" s="6">
        <f t="shared" si="0"/>
        <v>6440</v>
      </c>
      <c r="F6" s="58">
        <f>SUM(E2:E6)</f>
        <v>20090</v>
      </c>
      <c r="G6" s="4"/>
      <c r="H6" s="3"/>
      <c r="J6" s="15"/>
      <c r="K6" s="14" t="s">
        <v>28</v>
      </c>
      <c r="L6" s="54">
        <v>10</v>
      </c>
      <c r="M6" s="55">
        <v>70</v>
      </c>
    </row>
    <row r="7" spans="2:13" ht="15.6" customHeight="1" thickBot="1" x14ac:dyDescent="0.35">
      <c r="B7" s="14">
        <v>400</v>
      </c>
      <c r="C7" s="25">
        <f>$L$4</f>
        <v>6</v>
      </c>
      <c r="D7" s="20">
        <f>$M$4</f>
        <v>40</v>
      </c>
      <c r="E7" s="27">
        <f t="shared" si="0"/>
        <v>2666.6666666666665</v>
      </c>
      <c r="F7" s="59"/>
      <c r="G7" s="4"/>
      <c r="H7" s="3"/>
      <c r="J7" s="15"/>
      <c r="K7" s="14" t="s">
        <v>29</v>
      </c>
      <c r="L7" s="14">
        <v>7</v>
      </c>
      <c r="M7" s="64">
        <v>50</v>
      </c>
    </row>
    <row r="8" spans="2:13" ht="15" thickBot="1" x14ac:dyDescent="0.35">
      <c r="B8" s="14">
        <v>140</v>
      </c>
      <c r="C8" s="12">
        <f>$L$4</f>
        <v>6</v>
      </c>
      <c r="D8" s="3">
        <f>$M$4</f>
        <v>40</v>
      </c>
      <c r="E8" s="4">
        <f t="shared" si="0"/>
        <v>933.33333333333337</v>
      </c>
      <c r="F8" s="60"/>
      <c r="G8" s="4"/>
      <c r="H8" s="3"/>
      <c r="J8" s="15"/>
      <c r="K8" s="14" t="s">
        <v>30</v>
      </c>
      <c r="L8" s="54">
        <v>4</v>
      </c>
      <c r="M8" s="55">
        <v>35</v>
      </c>
    </row>
    <row r="9" spans="2:13" ht="15" thickBot="1" x14ac:dyDescent="0.35">
      <c r="B9" s="14">
        <v>140</v>
      </c>
      <c r="C9" s="12">
        <f>$L$4</f>
        <v>6</v>
      </c>
      <c r="D9" s="3">
        <f>$M$4</f>
        <v>40</v>
      </c>
      <c r="E9" s="4">
        <f t="shared" si="0"/>
        <v>933.33333333333337</v>
      </c>
      <c r="F9" s="60"/>
      <c r="G9" s="4"/>
      <c r="H9" s="3"/>
      <c r="J9" s="15"/>
      <c r="K9" s="17"/>
    </row>
    <row r="10" spans="2:13" ht="15" thickBot="1" x14ac:dyDescent="0.35">
      <c r="B10" s="14">
        <v>580</v>
      </c>
      <c r="C10" s="12">
        <f>$L$4</f>
        <v>6</v>
      </c>
      <c r="D10" s="3">
        <f>$M$4</f>
        <v>40</v>
      </c>
      <c r="E10" s="4">
        <f t="shared" si="0"/>
        <v>3866.6666666666665</v>
      </c>
      <c r="F10" s="60"/>
      <c r="G10" s="4"/>
      <c r="H10" s="3"/>
      <c r="J10" s="15"/>
      <c r="K10" s="17"/>
    </row>
    <row r="11" spans="2:13" ht="15" thickBot="1" x14ac:dyDescent="0.35">
      <c r="B11" s="14">
        <v>720</v>
      </c>
      <c r="C11" s="26">
        <f>$L$4</f>
        <v>6</v>
      </c>
      <c r="D11" s="23">
        <f>$M$4</f>
        <v>40</v>
      </c>
      <c r="E11" s="6">
        <f t="shared" si="0"/>
        <v>4800</v>
      </c>
      <c r="F11" s="58">
        <f>SUM(E7:E11)</f>
        <v>13200</v>
      </c>
      <c r="G11" s="4"/>
      <c r="H11" s="3"/>
      <c r="J11" s="15"/>
      <c r="K11" s="17"/>
    </row>
    <row r="12" spans="2:13" ht="15" thickBot="1" x14ac:dyDescent="0.35">
      <c r="B12" s="11">
        <v>900</v>
      </c>
      <c r="C12" s="25">
        <f>$L$5</f>
        <v>9</v>
      </c>
      <c r="D12" s="20">
        <f>$M$5</f>
        <v>60</v>
      </c>
      <c r="E12" s="27">
        <f t="shared" si="0"/>
        <v>6000</v>
      </c>
      <c r="F12" s="59"/>
      <c r="G12" s="4"/>
      <c r="H12" s="3"/>
      <c r="J12" s="15"/>
      <c r="K12" s="17"/>
    </row>
    <row r="13" spans="2:13" ht="15" thickBot="1" x14ac:dyDescent="0.35">
      <c r="B13" s="14">
        <v>280</v>
      </c>
      <c r="C13" s="12">
        <f>$L$5</f>
        <v>9</v>
      </c>
      <c r="D13" s="3">
        <f>$M$5</f>
        <v>60</v>
      </c>
      <c r="E13" s="4">
        <f t="shared" si="0"/>
        <v>1866.6666666666667</v>
      </c>
      <c r="F13" s="60"/>
      <c r="G13" s="4"/>
      <c r="H13" s="3"/>
      <c r="J13" s="15"/>
      <c r="K13" s="17"/>
    </row>
    <row r="14" spans="2:13" ht="15" thickBot="1" x14ac:dyDescent="0.35">
      <c r="B14" s="14">
        <v>500</v>
      </c>
      <c r="C14" s="12">
        <f>$L$5</f>
        <v>9</v>
      </c>
      <c r="D14" s="3">
        <f>$M$5</f>
        <v>60</v>
      </c>
      <c r="E14" s="4">
        <f t="shared" si="0"/>
        <v>3333.3333333333335</v>
      </c>
      <c r="F14" s="60"/>
      <c r="G14" s="4"/>
      <c r="H14" s="3"/>
      <c r="J14" s="15"/>
      <c r="K14" s="17"/>
    </row>
    <row r="15" spans="2:13" ht="15" thickBot="1" x14ac:dyDescent="0.35">
      <c r="B15" s="14">
        <v>440</v>
      </c>
      <c r="C15" s="12">
        <f>$L$5</f>
        <v>9</v>
      </c>
      <c r="D15" s="3">
        <f>$M$5</f>
        <v>60</v>
      </c>
      <c r="E15" s="4">
        <f t="shared" si="0"/>
        <v>2933.3333333333335</v>
      </c>
      <c r="F15" s="60"/>
      <c r="G15" s="4"/>
      <c r="H15" s="3"/>
      <c r="J15" s="15"/>
      <c r="K15" s="17"/>
    </row>
    <row r="16" spans="2:13" ht="15" thickBot="1" x14ac:dyDescent="0.35">
      <c r="B16" s="14">
        <v>860</v>
      </c>
      <c r="C16" s="26">
        <f>$L$5</f>
        <v>9</v>
      </c>
      <c r="D16" s="23">
        <f>$M$5</f>
        <v>60</v>
      </c>
      <c r="E16" s="6">
        <f t="shared" si="0"/>
        <v>5733.333333333333</v>
      </c>
      <c r="F16" s="58">
        <f>SUM(E12:E16)</f>
        <v>19866.666666666668</v>
      </c>
      <c r="G16" s="4"/>
      <c r="H16" s="3"/>
      <c r="J16" s="15"/>
      <c r="K16" s="17"/>
    </row>
    <row r="17" spans="2:37" ht="15" thickBot="1" x14ac:dyDescent="0.35">
      <c r="B17" s="14">
        <v>400</v>
      </c>
      <c r="C17" s="25">
        <f>$L$6</f>
        <v>10</v>
      </c>
      <c r="D17" s="20">
        <f>$M$6</f>
        <v>70</v>
      </c>
      <c r="E17" s="27">
        <f t="shared" si="0"/>
        <v>2800</v>
      </c>
      <c r="F17" s="59"/>
      <c r="G17" s="4"/>
      <c r="H17" s="3"/>
      <c r="J17" s="15"/>
      <c r="K17" s="17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6"/>
      <c r="AE17" s="15"/>
      <c r="AF17" s="15"/>
      <c r="AG17" s="16"/>
      <c r="AH17" s="16"/>
      <c r="AI17" s="16"/>
      <c r="AJ17" s="16"/>
      <c r="AK17" s="16"/>
    </row>
    <row r="18" spans="2:37" ht="15" thickBot="1" x14ac:dyDescent="0.35">
      <c r="B18" s="14">
        <v>140</v>
      </c>
      <c r="C18" s="12">
        <f>$L$6</f>
        <v>10</v>
      </c>
      <c r="D18" s="3">
        <f>$M$6</f>
        <v>70</v>
      </c>
      <c r="E18" s="4">
        <f t="shared" si="0"/>
        <v>980</v>
      </c>
      <c r="F18" s="60"/>
      <c r="G18" s="4"/>
      <c r="H18" s="3"/>
      <c r="J18" s="16"/>
      <c r="K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</row>
    <row r="19" spans="2:37" ht="15" thickBot="1" x14ac:dyDescent="0.35">
      <c r="B19" s="14">
        <v>140</v>
      </c>
      <c r="C19" s="12">
        <f>$L$6</f>
        <v>10</v>
      </c>
      <c r="D19" s="3">
        <f>$M$6</f>
        <v>70</v>
      </c>
      <c r="E19" s="4">
        <f t="shared" si="0"/>
        <v>980</v>
      </c>
      <c r="F19" s="60"/>
      <c r="G19" s="4"/>
      <c r="H19" s="3"/>
      <c r="J19" s="15"/>
      <c r="K19" s="17"/>
    </row>
    <row r="20" spans="2:37" ht="15" thickBot="1" x14ac:dyDescent="0.35">
      <c r="B20" s="14">
        <v>580</v>
      </c>
      <c r="C20" s="12">
        <f>$L$6</f>
        <v>10</v>
      </c>
      <c r="D20" s="3">
        <f>$M$6</f>
        <v>70</v>
      </c>
      <c r="E20" s="4">
        <f t="shared" si="0"/>
        <v>4060</v>
      </c>
      <c r="F20" s="60"/>
      <c r="G20" s="4"/>
      <c r="H20" s="3"/>
      <c r="J20" s="15"/>
      <c r="K20" s="17"/>
      <c r="L20" t="s">
        <v>15</v>
      </c>
    </row>
    <row r="21" spans="2:37" ht="15" thickBot="1" x14ac:dyDescent="0.35">
      <c r="B21" s="14">
        <v>720</v>
      </c>
      <c r="C21" s="26">
        <f>$L$6</f>
        <v>10</v>
      </c>
      <c r="D21" s="23">
        <f>$M$6</f>
        <v>70</v>
      </c>
      <c r="E21" s="6">
        <f t="shared" si="0"/>
        <v>5040</v>
      </c>
      <c r="F21" s="58">
        <f>SUM(E17:E21)</f>
        <v>13860</v>
      </c>
      <c r="G21" s="4"/>
      <c r="H21" s="3"/>
      <c r="J21" s="16"/>
      <c r="K21" s="17"/>
    </row>
    <row r="22" spans="2:37" ht="15" thickBot="1" x14ac:dyDescent="0.35">
      <c r="B22" s="14">
        <v>900</v>
      </c>
      <c r="C22" s="25">
        <f>$L$7</f>
        <v>7</v>
      </c>
      <c r="D22" s="20">
        <f>$M$7</f>
        <v>50</v>
      </c>
      <c r="E22" s="27">
        <f t="shared" si="0"/>
        <v>6428.5714285714284</v>
      </c>
      <c r="F22" s="59"/>
      <c r="G22" s="4"/>
      <c r="H22" s="3"/>
      <c r="J22" s="16"/>
      <c r="K22" s="17"/>
    </row>
    <row r="23" spans="2:37" ht="15" thickBot="1" x14ac:dyDescent="0.35">
      <c r="B23" s="14">
        <v>190</v>
      </c>
      <c r="C23" s="12">
        <f>$L$7</f>
        <v>7</v>
      </c>
      <c r="D23" s="3">
        <f>$M$7</f>
        <v>50</v>
      </c>
      <c r="E23" s="4">
        <f t="shared" si="0"/>
        <v>1357.1428571428571</v>
      </c>
      <c r="F23" s="60"/>
      <c r="G23" s="4"/>
      <c r="H23" s="3"/>
      <c r="J23" s="16"/>
      <c r="K23" s="17"/>
    </row>
    <row r="24" spans="2:37" ht="15" thickBot="1" x14ac:dyDescent="0.35">
      <c r="B24" s="14">
        <v>390</v>
      </c>
      <c r="C24" s="12">
        <f>$L$7</f>
        <v>7</v>
      </c>
      <c r="D24" s="3">
        <f>$M$7</f>
        <v>50</v>
      </c>
      <c r="E24" s="4">
        <f t="shared" si="0"/>
        <v>2785.7142857142858</v>
      </c>
      <c r="F24" s="60"/>
      <c r="G24" s="4"/>
      <c r="H24" s="3"/>
      <c r="J24" s="16"/>
      <c r="K24" s="17"/>
    </row>
    <row r="25" spans="2:37" ht="15" thickBot="1" x14ac:dyDescent="0.35">
      <c r="B25" s="14">
        <v>530</v>
      </c>
      <c r="C25" s="12">
        <f>$L$7</f>
        <v>7</v>
      </c>
      <c r="D25" s="3">
        <f>$M$7</f>
        <v>50</v>
      </c>
      <c r="E25" s="4">
        <f t="shared" si="0"/>
        <v>3785.7142857142858</v>
      </c>
      <c r="F25" s="60"/>
      <c r="G25" s="4"/>
      <c r="H25" s="3"/>
      <c r="J25" s="16"/>
      <c r="K25" s="17"/>
    </row>
    <row r="26" spans="2:37" ht="15" thickBot="1" x14ac:dyDescent="0.35">
      <c r="B26" s="14">
        <v>70</v>
      </c>
      <c r="C26" s="26">
        <f>$L$7</f>
        <v>7</v>
      </c>
      <c r="D26" s="23">
        <f>$M$7</f>
        <v>50</v>
      </c>
      <c r="E26" s="6">
        <f t="shared" si="0"/>
        <v>500</v>
      </c>
      <c r="F26" s="58">
        <f>SUM(E22:E26)</f>
        <v>14857.142857142857</v>
      </c>
      <c r="G26" s="4"/>
      <c r="H26" s="3"/>
      <c r="J26" s="3"/>
      <c r="K26" s="3"/>
    </row>
    <row r="27" spans="2:37" ht="15" thickBot="1" x14ac:dyDescent="0.35">
      <c r="B27" s="14">
        <v>200</v>
      </c>
      <c r="C27" s="25">
        <f>$L$8</f>
        <v>4</v>
      </c>
      <c r="D27" s="20">
        <f>$M$8</f>
        <v>35</v>
      </c>
      <c r="E27" s="27">
        <f t="shared" si="0"/>
        <v>1750</v>
      </c>
      <c r="F27" s="59"/>
      <c r="G27" s="4"/>
      <c r="H27" s="3"/>
      <c r="J27" s="3"/>
      <c r="K27" s="3"/>
    </row>
    <row r="28" spans="2:37" ht="15" thickBot="1" x14ac:dyDescent="0.35">
      <c r="B28" s="14">
        <v>175</v>
      </c>
      <c r="C28" s="12">
        <f>$L$8</f>
        <v>4</v>
      </c>
      <c r="D28" s="3">
        <f>$M$8</f>
        <v>35</v>
      </c>
      <c r="E28" s="4">
        <f t="shared" si="0"/>
        <v>1531.25</v>
      </c>
      <c r="F28" s="60"/>
      <c r="G28" s="4"/>
      <c r="H28" s="3"/>
      <c r="J28" s="3"/>
      <c r="K28" s="3"/>
    </row>
    <row r="29" spans="2:37" ht="15" thickBot="1" x14ac:dyDescent="0.35">
      <c r="B29" s="14">
        <v>600</v>
      </c>
      <c r="C29" s="12">
        <f>$L$8</f>
        <v>4</v>
      </c>
      <c r="D29" s="3">
        <f>$M$8</f>
        <v>35</v>
      </c>
      <c r="E29" s="4">
        <f t="shared" si="0"/>
        <v>5250</v>
      </c>
      <c r="F29" s="60"/>
      <c r="G29" s="4"/>
      <c r="H29" s="3"/>
      <c r="J29" s="3"/>
      <c r="K29" s="3"/>
    </row>
    <row r="30" spans="2:37" ht="15" thickBot="1" x14ac:dyDescent="0.35">
      <c r="B30" s="14">
        <v>330</v>
      </c>
      <c r="C30" s="12">
        <f>$L$8</f>
        <v>4</v>
      </c>
      <c r="D30" s="3">
        <f>$M$8</f>
        <v>35</v>
      </c>
      <c r="E30" s="4">
        <f t="shared" si="0"/>
        <v>2887.5</v>
      </c>
      <c r="F30" s="60"/>
      <c r="G30" s="4"/>
      <c r="H30" s="3"/>
    </row>
    <row r="31" spans="2:37" ht="15" thickBot="1" x14ac:dyDescent="0.35">
      <c r="B31" s="14">
        <v>510</v>
      </c>
      <c r="C31" s="26">
        <f>$L$8</f>
        <v>4</v>
      </c>
      <c r="D31" s="23">
        <f>$M$8</f>
        <v>35</v>
      </c>
      <c r="E31" s="6">
        <f t="shared" si="0"/>
        <v>4462.5</v>
      </c>
      <c r="F31" s="58">
        <f>SUM(E27:E31)</f>
        <v>15881.25</v>
      </c>
      <c r="G31" s="4"/>
      <c r="H3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Лаба</vt:lpstr>
      <vt:lpstr>Стоимость_разработки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</dc:creator>
  <cp:lastModifiedBy>nikit</cp:lastModifiedBy>
  <dcterms:created xsi:type="dcterms:W3CDTF">2023-10-20T06:18:06Z</dcterms:created>
  <dcterms:modified xsi:type="dcterms:W3CDTF">2024-05-07T16:48:09Z</dcterms:modified>
</cp:coreProperties>
</file>