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esek\Google Drive\HP summer internship\Evaluation\"/>
    </mc:Choice>
  </mc:AlternateContent>
  <bookViews>
    <workbookView xWindow="0" yWindow="0" windowWidth="28800" windowHeight="12435"/>
  </bookViews>
  <sheets>
    <sheet name="64MB cache size (haris server)" sheetId="8" r:id="rId1"/>
    <sheet name="512MB cache size (dragonhawk)" sheetId="10" r:id="rId2"/>
  </sheets>
  <calcPr calcId="152511"/>
</workbook>
</file>

<file path=xl/calcChain.xml><?xml version="1.0" encoding="utf-8"?>
<calcChain xmlns="http://schemas.openxmlformats.org/spreadsheetml/2006/main">
  <c r="H97" i="10" l="1"/>
  <c r="H96" i="10"/>
  <c r="H95" i="10"/>
  <c r="H94" i="10"/>
  <c r="H93" i="10"/>
  <c r="H61" i="10"/>
  <c r="H60" i="10"/>
  <c r="H59" i="10"/>
  <c r="H58" i="10"/>
  <c r="H57" i="10"/>
  <c r="N97" i="10" l="1"/>
  <c r="N96" i="10"/>
  <c r="N95" i="10"/>
  <c r="N94" i="10"/>
  <c r="N93" i="10"/>
  <c r="B97" i="10"/>
  <c r="B96" i="10"/>
  <c r="B95" i="10"/>
  <c r="B94" i="10"/>
  <c r="B93" i="10"/>
  <c r="N61" i="10"/>
  <c r="N60" i="10"/>
  <c r="N59" i="10"/>
  <c r="N58" i="10"/>
  <c r="N57" i="10"/>
  <c r="B61" i="10"/>
  <c r="B60" i="10"/>
  <c r="B59" i="10"/>
  <c r="B58" i="10"/>
  <c r="B57" i="10"/>
</calcChain>
</file>

<file path=xl/sharedStrings.xml><?xml version="1.0" encoding="utf-8"?>
<sst xmlns="http://schemas.openxmlformats.org/spreadsheetml/2006/main" count="287" uniqueCount="38">
  <si>
    <t>Run_workloada_zipfian</t>
  </si>
  <si>
    <t>Run_workloadb_zipfian</t>
  </si>
  <si>
    <t>Run_workloadc_zipfian</t>
  </si>
  <si>
    <t>short</t>
  </si>
  <si>
    <t>Run_workloada_50000</t>
  </si>
  <si>
    <t>Run_workloadb_50000</t>
  </si>
  <si>
    <t>Run_workloadc_50000</t>
  </si>
  <si>
    <t>kvs</t>
  </si>
  <si>
    <t>Run_workloada_200000</t>
  </si>
  <si>
    <t>Run_workloadb_200000</t>
  </si>
  <si>
    <t>Run_workloadc_200000</t>
  </si>
  <si>
    <t>full_versioned</t>
  </si>
  <si>
    <t>hybrid_versioned</t>
  </si>
  <si>
    <t>full_partitioned</t>
  </si>
  <si>
    <t>hybrid_partitioned</t>
  </si>
  <si>
    <t>hybrid-v</t>
  </si>
  <si>
    <t>hybrid-p</t>
  </si>
  <si>
    <t>full-v</t>
  </si>
  <si>
    <t>full-p</t>
  </si>
  <si>
    <t>default</t>
  </si>
  <si>
    <t>Run_workloada_1000000</t>
  </si>
  <si>
    <t>Run_workloadc_1000000</t>
  </si>
  <si>
    <t>Run_workloada_2000000</t>
  </si>
  <si>
    <t>Run_workloadc_2000000</t>
  </si>
  <si>
    <t>workloada</t>
  </si>
  <si>
    <t>workloadb</t>
  </si>
  <si>
    <t>workloadc</t>
  </si>
  <si>
    <t>cache hit rate</t>
  </si>
  <si>
    <t>Workload: uniform (High skew)
Record number: 1,000,000 (whole dataset number stored in KVS: 50,000,000)
Operation number: 10,000,000</t>
  </si>
  <si>
    <t>Workload: uniform (Low skew)
Record number: 2,000,000 (whole dataset number stored in KVS: 50,000,000)
Operation number: 20,000,000</t>
  </si>
  <si>
    <t>Workload: zipfian
Record number: 50,000,000
Operation number: 5,000,000</t>
  </si>
  <si>
    <r>
      <t xml:space="preserve">Experimental environment: dragonhawk
</t>
    </r>
    <r>
      <rPr>
        <b/>
        <sz val="11"/>
        <color theme="1"/>
        <rFont val="Calibri"/>
        <family val="2"/>
        <scheme val="minor"/>
      </rPr>
      <t>Cache size:</t>
    </r>
    <r>
      <rPr>
        <sz val="11"/>
        <color theme="1"/>
        <rFont val="Calibri"/>
        <family val="2"/>
        <scheme val="minor"/>
      </rPr>
      <t xml:space="preserve"> 512MB </t>
    </r>
    <r>
      <rPr>
        <b/>
        <sz val="11"/>
        <color theme="1"/>
        <rFont val="Calibri"/>
        <family val="2"/>
        <scheme val="minor"/>
      </rPr>
      <t>FAM size:</t>
    </r>
    <r>
      <rPr>
        <sz val="11"/>
        <color theme="1"/>
        <rFont val="Calibri"/>
        <family val="2"/>
        <scheme val="minor"/>
      </rPr>
      <t xml:space="preserve"> 512GB </t>
    </r>
    <r>
      <rPr>
        <b/>
        <sz val="11"/>
        <color theme="1"/>
        <rFont val="Calibri"/>
        <family val="2"/>
        <scheme val="minor"/>
      </rPr>
      <t>The number of threads:</t>
    </r>
    <r>
      <rPr>
        <sz val="11"/>
        <color theme="1"/>
        <rFont val="Calibri"/>
        <family val="2"/>
        <scheme val="minor"/>
      </rPr>
      <t xml:space="preserve"> 4 </t>
    </r>
    <r>
      <rPr>
        <b/>
        <sz val="11"/>
        <color theme="1"/>
        <rFont val="Calibri"/>
        <family val="2"/>
        <scheme val="minor"/>
      </rPr>
      <t>NVM latency</t>
    </r>
    <r>
      <rPr>
        <sz val="11"/>
        <color theme="1"/>
        <rFont val="Calibri"/>
        <family val="2"/>
        <scheme val="minor"/>
      </rPr>
      <t>=1000ns</t>
    </r>
  </si>
  <si>
    <t>Run_workloadb_1000000</t>
  </si>
  <si>
    <t>Run_workloadb_2000000</t>
  </si>
  <si>
    <r>
      <t xml:space="preserve">Experimental environment: dragonhawk
</t>
    </r>
    <r>
      <rPr>
        <b/>
        <sz val="11"/>
        <color theme="1"/>
        <rFont val="Calibri"/>
        <family val="2"/>
        <scheme val="minor"/>
      </rPr>
      <t>Cache size:</t>
    </r>
    <r>
      <rPr>
        <sz val="11"/>
        <color theme="1"/>
        <rFont val="Calibri"/>
        <family val="2"/>
        <scheme val="minor"/>
      </rPr>
      <t xml:space="preserve"> 64MB </t>
    </r>
    <r>
      <rPr>
        <b/>
        <sz val="11"/>
        <color theme="1"/>
        <rFont val="Calibri"/>
        <family val="2"/>
        <scheme val="minor"/>
      </rPr>
      <t>FAM size:</t>
    </r>
    <r>
      <rPr>
        <sz val="11"/>
        <color theme="1"/>
        <rFont val="Calibri"/>
        <family val="2"/>
        <scheme val="minor"/>
      </rPr>
      <t xml:space="preserve"> 32GB </t>
    </r>
    <r>
      <rPr>
        <b/>
        <sz val="11"/>
        <color theme="1"/>
        <rFont val="Calibri"/>
        <family val="2"/>
        <scheme val="minor"/>
      </rPr>
      <t>The number of threads:</t>
    </r>
    <r>
      <rPr>
        <sz val="11"/>
        <color theme="1"/>
        <rFont val="Calibri"/>
        <family val="2"/>
        <scheme val="minor"/>
      </rPr>
      <t xml:space="preserve"> 2,4 </t>
    </r>
    <r>
      <rPr>
        <b/>
        <sz val="11"/>
        <color theme="1"/>
        <rFont val="Calibri"/>
        <family val="2"/>
        <scheme val="minor"/>
      </rPr>
      <t>NVM latency</t>
    </r>
    <r>
      <rPr>
        <sz val="11"/>
        <color theme="1"/>
        <rFont val="Calibri"/>
        <family val="2"/>
        <scheme val="minor"/>
      </rPr>
      <t>=1000ns, while number of keys stored in KVS: 1,000,000</t>
    </r>
  </si>
  <si>
    <t>Workload: uniform
Record number: 50,000
Operation number: 1,000,000</t>
  </si>
  <si>
    <t>Workload: uniform
Record number: 200,000
Operation number: 1,000,000</t>
  </si>
  <si>
    <t>Workload: zipfian
Record number: 1,000,000
Operation number: 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</si>
</sst>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(dragonhawk)'!$A$9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(dragonhawk)'!$B$9</c:f>
              <c:numCache>
                <c:formatCode>General</c:formatCode>
                <c:ptCount val="1"/>
                <c:pt idx="0">
                  <c:v>229.952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(dragonhawk)'!$A$10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(dragonhawk)'!$B$10</c:f>
              <c:numCache>
                <c:formatCode>General</c:formatCode>
                <c:ptCount val="1"/>
                <c:pt idx="0">
                  <c:v>121.946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(dragonhawk)'!$A$11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(dragonhawk)'!$B$11</c:f>
              <c:numCache>
                <c:formatCode>General</c:formatCode>
                <c:ptCount val="1"/>
                <c:pt idx="0">
                  <c:v>157.06950000000001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(dragonhawk)'!$A$12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(dragonhawk)'!$B$12</c:f>
              <c:numCache>
                <c:formatCode>General</c:formatCode>
                <c:ptCount val="1"/>
                <c:pt idx="0">
                  <c:v>149.017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(dragonhawk)'!$A$13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(dragonhawk)'!$B$13</c:f>
              <c:numCache>
                <c:formatCode>General</c:formatCode>
                <c:ptCount val="1"/>
                <c:pt idx="0">
                  <c:v>151.9375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(dragonhawk)'!$A$14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(dragonhawk)'!$B$14</c:f>
              <c:numCache>
                <c:formatCode>General</c:formatCode>
                <c:ptCount val="1"/>
                <c:pt idx="0">
                  <c:v>144.8965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(dragonhawk)'!$A$15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(dragonhawk)'!$B$8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(dragonhawk)'!$B$15</c:f>
              <c:numCache>
                <c:formatCode>General</c:formatCode>
                <c:ptCount val="1"/>
                <c:pt idx="0">
                  <c:v>147.83000000000001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910080"/>
        <c:axId val="446908904"/>
      </c:barChart>
      <c:catAx>
        <c:axId val="44691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08904"/>
        <c:crosses val="autoZero"/>
        <c:auto val="1"/>
        <c:lblAlgn val="ctr"/>
        <c:lblOffset val="100"/>
        <c:noMultiLvlLbl val="0"/>
      </c:catAx>
      <c:valAx>
        <c:axId val="44690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1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(dragonhawk)'!$G$9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(dragonhawk)'!$H$9</c:f>
              <c:numCache>
                <c:formatCode>General</c:formatCode>
                <c:ptCount val="1"/>
                <c:pt idx="0">
                  <c:v>277.6705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(dragonhawk)'!$G$10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(dragonhawk)'!$H$10</c:f>
              <c:numCache>
                <c:formatCode>General</c:formatCode>
                <c:ptCount val="1"/>
                <c:pt idx="0">
                  <c:v>351.072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(dragonhawk)'!$G$11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(dragonhawk)'!$H$11</c:f>
              <c:numCache>
                <c:formatCode>General</c:formatCode>
                <c:ptCount val="1"/>
                <c:pt idx="0">
                  <c:v>368.08249999999998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(dragonhawk)'!$G$12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(dragonhawk)'!$H$12</c:f>
              <c:numCache>
                <c:formatCode>General</c:formatCode>
                <c:ptCount val="1"/>
                <c:pt idx="0">
                  <c:v>302.01549999999997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(dragonhawk)'!$G$13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(dragonhawk)'!$H$13</c:f>
              <c:numCache>
                <c:formatCode>General</c:formatCode>
                <c:ptCount val="1"/>
                <c:pt idx="0">
                  <c:v>361.24900000000002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(dragonhawk)'!$G$14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(dragonhawk)'!$H$14</c:f>
              <c:numCache>
                <c:formatCode>General</c:formatCode>
                <c:ptCount val="1"/>
                <c:pt idx="0">
                  <c:v>298.0385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(dragonhawk)'!$G$15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(dragonhawk)'!$H$8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(dragonhawk)'!$H$15</c:f>
              <c:numCache>
                <c:formatCode>General</c:formatCode>
                <c:ptCount val="1"/>
                <c:pt idx="0">
                  <c:v>254.75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906552"/>
        <c:axId val="446909296"/>
      </c:barChart>
      <c:catAx>
        <c:axId val="44690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09296"/>
        <c:crosses val="autoZero"/>
        <c:auto val="1"/>
        <c:lblAlgn val="ctr"/>
        <c:lblOffset val="100"/>
        <c:noMultiLvlLbl val="0"/>
      </c:catAx>
      <c:valAx>
        <c:axId val="4469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0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(dragonhawk)'!$M$9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(dragonhawk)'!$N$8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(dragonhawk)'!$N$9</c:f>
              <c:numCache>
                <c:formatCode>General</c:formatCode>
                <c:ptCount val="1"/>
                <c:pt idx="0">
                  <c:v>211.30449999999999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(dragonhawk)'!$M$10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(dragonhawk)'!$N$8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(dragonhawk)'!$N$10</c:f>
              <c:numCache>
                <c:formatCode>General</c:formatCode>
                <c:ptCount val="1"/>
                <c:pt idx="0">
                  <c:v>294.81900000000002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(dragonhawk)'!$M$11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(dragonhawk)'!$N$8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(dragonhawk)'!$N$11</c:f>
              <c:numCache>
                <c:formatCode>General</c:formatCode>
                <c:ptCount val="1"/>
                <c:pt idx="0">
                  <c:v>287.98899999999998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(dragonhawk)'!$M$12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(dragonhawk)'!$N$8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(dragonhawk)'!$N$12</c:f>
              <c:numCache>
                <c:formatCode>General</c:formatCode>
                <c:ptCount val="1"/>
                <c:pt idx="0">
                  <c:v>249.15450000000001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(dragonhawk)'!$M$13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(dragonhawk)'!$N$8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(dragonhawk)'!$N$13</c:f>
              <c:numCache>
                <c:formatCode>General</c:formatCode>
                <c:ptCount val="1"/>
                <c:pt idx="0">
                  <c:v>287.32049999999998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(dragonhawk)'!$M$14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(dragonhawk)'!$N$8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(dragonhawk)'!$N$14</c:f>
              <c:numCache>
                <c:formatCode>General</c:formatCode>
                <c:ptCount val="1"/>
                <c:pt idx="0">
                  <c:v>245.20400000000001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(dragonhawk)'!$M$15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(dragonhawk)'!$N$8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(dragonhawk)'!$N$15</c:f>
              <c:numCache>
                <c:formatCode>General</c:formatCode>
                <c:ptCount val="1"/>
                <c:pt idx="0">
                  <c:v>206.9905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646688"/>
        <c:axId val="446653352"/>
      </c:barChart>
      <c:catAx>
        <c:axId val="44664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3352"/>
        <c:crosses val="autoZero"/>
        <c:auto val="1"/>
        <c:lblAlgn val="ctr"/>
        <c:lblOffset val="100"/>
        <c:noMultiLvlLbl val="0"/>
      </c:catAx>
      <c:valAx>
        <c:axId val="44665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4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(dragonhawk)'!$A$47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(dragonhawk)'!$B$46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(dragonhawk)'!$B$47</c:f>
              <c:numCache>
                <c:formatCode>General</c:formatCode>
                <c:ptCount val="1"/>
                <c:pt idx="0">
                  <c:v>138.63200000000001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(dragonhawk)'!$A$48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(dragonhawk)'!$B$46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(dragonhawk)'!$B$48</c:f>
              <c:numCache>
                <c:formatCode>General</c:formatCode>
                <c:ptCount val="1"/>
                <c:pt idx="0">
                  <c:v>137.69800000000001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(dragonhawk)'!$A$49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(dragonhawk)'!$B$46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(dragonhawk)'!$B$49</c:f>
              <c:numCache>
                <c:formatCode>General</c:formatCode>
                <c:ptCount val="1"/>
                <c:pt idx="0">
                  <c:v>150.048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(dragonhawk)'!$A$50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(dragonhawk)'!$B$46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(dragonhawk)'!$B$50</c:f>
              <c:numCache>
                <c:formatCode>General</c:formatCode>
                <c:ptCount val="1"/>
                <c:pt idx="0">
                  <c:v>145.822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(dragonhawk)'!$A$51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(dragonhawk)'!$B$46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(dragonhawk)'!$B$51</c:f>
              <c:numCache>
                <c:formatCode>General</c:formatCode>
                <c:ptCount val="1"/>
                <c:pt idx="0">
                  <c:v>161.6395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(dragonhawk)'!$A$52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(dragonhawk)'!$B$46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(dragonhawk)'!$B$52</c:f>
              <c:numCache>
                <c:formatCode>General</c:formatCode>
                <c:ptCount val="1"/>
                <c:pt idx="0">
                  <c:v>158.80950000000001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(dragonhawk)'!$A$53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(dragonhawk)'!$B$46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(dragonhawk)'!$B$53</c:f>
              <c:numCache>
                <c:formatCode>General</c:formatCode>
                <c:ptCount val="1"/>
                <c:pt idx="0">
                  <c:v>222.23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652960"/>
        <c:axId val="446653744"/>
      </c:barChart>
      <c:catAx>
        <c:axId val="44665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3744"/>
        <c:crosses val="autoZero"/>
        <c:auto val="1"/>
        <c:lblAlgn val="ctr"/>
        <c:lblOffset val="100"/>
        <c:noMultiLvlLbl val="0"/>
      </c:catAx>
      <c:valAx>
        <c:axId val="4466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(dragonhawk)'!$M$47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(dragonhawk)'!$N$46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(dragonhawk)'!$N$47</c:f>
              <c:numCache>
                <c:formatCode>General</c:formatCode>
                <c:ptCount val="1"/>
                <c:pt idx="0">
                  <c:v>78.906450000000007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(dragonhawk)'!$M$48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(dragonhawk)'!$N$46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(dragonhawk)'!$N$48</c:f>
              <c:numCache>
                <c:formatCode>General</c:formatCode>
                <c:ptCount val="1"/>
                <c:pt idx="0">
                  <c:v>122.991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(dragonhawk)'!$M$49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(dragonhawk)'!$N$46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(dragonhawk)'!$N$49</c:f>
              <c:numCache>
                <c:formatCode>General</c:formatCode>
                <c:ptCount val="1"/>
                <c:pt idx="0">
                  <c:v>117.008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(dragonhawk)'!$M$50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(dragonhawk)'!$N$46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(dragonhawk)'!$N$50</c:f>
              <c:numCache>
                <c:formatCode>General</c:formatCode>
                <c:ptCount val="1"/>
                <c:pt idx="0">
                  <c:v>117.7055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(dragonhawk)'!$M$51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(dragonhawk)'!$N$46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(dragonhawk)'!$N$51</c:f>
              <c:numCache>
                <c:formatCode>General</c:formatCode>
                <c:ptCount val="1"/>
                <c:pt idx="0">
                  <c:v>135.5445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(dragonhawk)'!$M$52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(dragonhawk)'!$N$46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(dragonhawk)'!$N$52</c:f>
              <c:numCache>
                <c:formatCode>General</c:formatCode>
                <c:ptCount val="1"/>
                <c:pt idx="0">
                  <c:v>132.499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(dragonhawk)'!$M$53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(dragonhawk)'!$N$46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(dragonhawk)'!$N$53</c:f>
              <c:numCache>
                <c:formatCode>General</c:formatCode>
                <c:ptCount val="1"/>
                <c:pt idx="0">
                  <c:v>175.30600000000001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647080"/>
        <c:axId val="446650216"/>
      </c:barChart>
      <c:catAx>
        <c:axId val="44664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0216"/>
        <c:crosses val="autoZero"/>
        <c:auto val="1"/>
        <c:lblAlgn val="ctr"/>
        <c:lblOffset val="100"/>
        <c:noMultiLvlLbl val="0"/>
      </c:catAx>
      <c:valAx>
        <c:axId val="44665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4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(dragonhawk)'!$A$83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(dragonhawk)'!$B$82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(dragonhawk)'!$B$83</c:f>
              <c:numCache>
                <c:formatCode>General</c:formatCode>
                <c:ptCount val="1"/>
                <c:pt idx="0">
                  <c:v>138.25700000000001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(dragonhawk)'!$A$84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(dragonhawk)'!$B$82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(dragonhawk)'!$B$84</c:f>
              <c:numCache>
                <c:formatCode>General</c:formatCode>
                <c:ptCount val="1"/>
                <c:pt idx="0">
                  <c:v>127.917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(dragonhawk)'!$A$85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(dragonhawk)'!$B$82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(dragonhawk)'!$B$85</c:f>
              <c:numCache>
                <c:formatCode>General</c:formatCode>
                <c:ptCount val="1"/>
                <c:pt idx="0">
                  <c:v>127.02249999999999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(dragonhawk)'!$A$86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(dragonhawk)'!$B$82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(dragonhawk)'!$B$86</c:f>
              <c:numCache>
                <c:formatCode>General</c:formatCode>
                <c:ptCount val="1"/>
                <c:pt idx="0">
                  <c:v>123.56100000000001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(dragonhawk)'!$A$87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(dragonhawk)'!$B$82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(dragonhawk)'!$B$87</c:f>
              <c:numCache>
                <c:formatCode>General</c:formatCode>
                <c:ptCount val="1"/>
                <c:pt idx="0">
                  <c:v>154.06100000000001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(dragonhawk)'!$A$88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(dragonhawk)'!$B$82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(dragonhawk)'!$B$88</c:f>
              <c:numCache>
                <c:formatCode>General</c:formatCode>
                <c:ptCount val="1"/>
                <c:pt idx="0">
                  <c:v>153.67850000000001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(dragonhawk)'!$A$89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(dragonhawk)'!$B$82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(dragonhawk)'!$B$89</c:f>
              <c:numCache>
                <c:formatCode>General</c:formatCode>
                <c:ptCount val="1"/>
                <c:pt idx="0">
                  <c:v>225.80699999999999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654136"/>
        <c:axId val="446647472"/>
      </c:barChart>
      <c:catAx>
        <c:axId val="446654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47472"/>
        <c:crosses val="autoZero"/>
        <c:auto val="1"/>
        <c:lblAlgn val="ctr"/>
        <c:lblOffset val="100"/>
        <c:noMultiLvlLbl val="0"/>
      </c:catAx>
      <c:valAx>
        <c:axId val="4466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4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(dragonhawk)'!$M$83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(dragonhawk)'!$N$82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(dragonhawk)'!$N$83</c:f>
              <c:numCache>
                <c:formatCode>General</c:formatCode>
                <c:ptCount val="1"/>
                <c:pt idx="0">
                  <c:v>86.286600000000007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(dragonhawk)'!$M$84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(dragonhawk)'!$N$82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(dragonhawk)'!$N$84</c:f>
              <c:numCache>
                <c:formatCode>General</c:formatCode>
                <c:ptCount val="1"/>
                <c:pt idx="0">
                  <c:v>108.6765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(dragonhawk)'!$M$85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(dragonhawk)'!$N$82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(dragonhawk)'!$N$85</c:f>
              <c:numCache>
                <c:formatCode>General</c:formatCode>
                <c:ptCount val="1"/>
                <c:pt idx="0">
                  <c:v>104.6665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(dragonhawk)'!$M$86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(dragonhawk)'!$N$82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(dragonhawk)'!$N$86</c:f>
              <c:numCache>
                <c:formatCode>General</c:formatCode>
                <c:ptCount val="1"/>
                <c:pt idx="0">
                  <c:v>116.161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(dragonhawk)'!$M$87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(dragonhawk)'!$N$82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(dragonhawk)'!$N$87</c:f>
              <c:numCache>
                <c:formatCode>General</c:formatCode>
                <c:ptCount val="1"/>
                <c:pt idx="0">
                  <c:v>129.94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(dragonhawk)'!$M$88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(dragonhawk)'!$N$82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(dragonhawk)'!$N$88</c:f>
              <c:numCache>
                <c:formatCode>General</c:formatCode>
                <c:ptCount val="1"/>
                <c:pt idx="0">
                  <c:v>131.1285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(dragonhawk)'!$M$89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(dragonhawk)'!$N$82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(dragonhawk)'!$N$89</c:f>
              <c:numCache>
                <c:formatCode>General</c:formatCode>
                <c:ptCount val="1"/>
                <c:pt idx="0">
                  <c:v>180.32599999999999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647864"/>
        <c:axId val="446651392"/>
      </c:barChart>
      <c:catAx>
        <c:axId val="44664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1392"/>
        <c:crosses val="autoZero"/>
        <c:auto val="1"/>
        <c:lblAlgn val="ctr"/>
        <c:lblOffset val="100"/>
        <c:noMultiLvlLbl val="0"/>
      </c:catAx>
      <c:valAx>
        <c:axId val="4466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4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(dragonhawk)'!$G$47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(dragonhawk)'!$H$46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(dragonhawk)'!$H$47</c:f>
              <c:numCache>
                <c:formatCode>General</c:formatCode>
                <c:ptCount val="1"/>
                <c:pt idx="0">
                  <c:v>109.4342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(dragonhawk)'!$G$48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(dragonhawk)'!$H$46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(dragonhawk)'!$H$48</c:f>
              <c:numCache>
                <c:formatCode>General</c:formatCode>
                <c:ptCount val="1"/>
                <c:pt idx="0">
                  <c:v>128.798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(dragonhawk)'!$G$49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(dragonhawk)'!$H$46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(dragonhawk)'!$H$49</c:f>
              <c:numCache>
                <c:formatCode>General</c:formatCode>
                <c:ptCount val="1"/>
                <c:pt idx="0">
                  <c:v>127.31699999999999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(dragonhawk)'!$G$50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(dragonhawk)'!$H$46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(dragonhawk)'!$H$50</c:f>
              <c:numCache>
                <c:formatCode>General</c:formatCode>
                <c:ptCount val="1"/>
                <c:pt idx="0">
                  <c:v>128.61699999999999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(dragonhawk)'!$G$51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(dragonhawk)'!$H$46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(dragonhawk)'!$H$51</c:f>
              <c:numCache>
                <c:formatCode>General</c:formatCode>
                <c:ptCount val="1"/>
                <c:pt idx="0">
                  <c:v>141.637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(dragonhawk)'!$G$52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(dragonhawk)'!$H$46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(dragonhawk)'!$H$52</c:f>
              <c:numCache>
                <c:formatCode>General</c:formatCode>
                <c:ptCount val="1"/>
                <c:pt idx="0">
                  <c:v>140.09899999999999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(dragonhawk)'!$G$53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(dragonhawk)'!$H$46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(dragonhawk)'!$H$53</c:f>
              <c:numCache>
                <c:formatCode>General</c:formatCode>
                <c:ptCount val="1"/>
                <c:pt idx="0">
                  <c:v>182.51499999999999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714056"/>
        <c:axId val="468715624"/>
      </c:barChart>
      <c:catAx>
        <c:axId val="468714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15624"/>
        <c:crosses val="autoZero"/>
        <c:auto val="1"/>
        <c:lblAlgn val="ctr"/>
        <c:lblOffset val="100"/>
        <c:noMultiLvlLbl val="0"/>
      </c:catAx>
      <c:valAx>
        <c:axId val="46871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1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workloadb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'512MB cache size (dragonhawk)'!$G$83</c:f>
              <c:strCache>
                <c:ptCount val="1"/>
                <c:pt idx="0">
                  <c:v>kvs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'512MB cache size (dragonhawk)'!$H$82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(dragonhawk)'!$H$83</c:f>
              <c:numCache>
                <c:formatCode>General</c:formatCode>
                <c:ptCount val="1"/>
                <c:pt idx="0">
                  <c:v>103.1811</c:v>
                </c:pt>
              </c:numCache>
            </c:numRef>
          </c:val>
        </c:ser>
        <c:ser>
          <c:idx val="1"/>
          <c:order val="1"/>
          <c:tx>
            <c:strRef>
              <c:f>'512MB cache size (dragonhawk)'!$G$84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'512MB cache size (dragonhawk)'!$H$82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(dragonhawk)'!$H$84</c:f>
              <c:numCache>
                <c:formatCode>General</c:formatCode>
                <c:ptCount val="1"/>
                <c:pt idx="0">
                  <c:v>119.93</c:v>
                </c:pt>
              </c:numCache>
            </c:numRef>
          </c:val>
        </c:ser>
        <c:ser>
          <c:idx val="2"/>
          <c:order val="2"/>
          <c:tx>
            <c:strRef>
              <c:f>'512MB cache size (dragonhawk)'!$G$85</c:f>
              <c:strCache>
                <c:ptCount val="1"/>
                <c:pt idx="0">
                  <c:v>full-p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'512MB cache size (dragonhawk)'!$H$82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(dragonhawk)'!$H$85</c:f>
              <c:numCache>
                <c:formatCode>General</c:formatCode>
                <c:ptCount val="1"/>
                <c:pt idx="0">
                  <c:v>110.60250000000001</c:v>
                </c:pt>
              </c:numCache>
            </c:numRef>
          </c:val>
        </c:ser>
        <c:ser>
          <c:idx val="3"/>
          <c:order val="3"/>
          <c:tx>
            <c:strRef>
              <c:f>'512MB cache size (dragonhawk)'!$G$86</c:f>
              <c:strCache>
                <c:ptCount val="1"/>
                <c:pt idx="0">
                  <c:v>full-v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'512MB cache size (dragonhawk)'!$H$82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(dragonhawk)'!$H$86</c:f>
              <c:numCache>
                <c:formatCode>General</c:formatCode>
                <c:ptCount val="1"/>
                <c:pt idx="0">
                  <c:v>120.027</c:v>
                </c:pt>
              </c:numCache>
            </c:numRef>
          </c:val>
        </c:ser>
        <c:ser>
          <c:idx val="4"/>
          <c:order val="4"/>
          <c:tx>
            <c:strRef>
              <c:f>'512MB cache size (dragonhawk)'!$G$87</c:f>
              <c:strCache>
                <c:ptCount val="1"/>
                <c:pt idx="0">
                  <c:v>hybrid-p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'512MB cache size (dragonhawk)'!$H$82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(dragonhawk)'!$H$87</c:f>
              <c:numCache>
                <c:formatCode>General</c:formatCode>
                <c:ptCount val="1"/>
                <c:pt idx="0">
                  <c:v>137.39949999999999</c:v>
                </c:pt>
              </c:numCache>
            </c:numRef>
          </c:val>
        </c:ser>
        <c:ser>
          <c:idx val="5"/>
          <c:order val="5"/>
          <c:tx>
            <c:strRef>
              <c:f>'512MB cache size (dragonhawk)'!$G$88</c:f>
              <c:strCache>
                <c:ptCount val="1"/>
                <c:pt idx="0">
                  <c:v>hybrid-v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'512MB cache size (dragonhawk)'!$H$82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(dragonhawk)'!$H$88</c:f>
              <c:numCache>
                <c:formatCode>General</c:formatCode>
                <c:ptCount val="1"/>
                <c:pt idx="0">
                  <c:v>134.1645</c:v>
                </c:pt>
              </c:numCache>
            </c:numRef>
          </c:val>
        </c:ser>
        <c:ser>
          <c:idx val="6"/>
          <c:order val="6"/>
          <c:tx>
            <c:strRef>
              <c:f>'512MB cache size (dragonhawk)'!$G$89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'512MB cache size (dragonhawk)'!$H$82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'512MB cache size (dragonhawk)'!$H$89</c:f>
              <c:numCache>
                <c:formatCode>General</c:formatCode>
                <c:ptCount val="1"/>
                <c:pt idx="0">
                  <c:v>192.72749999999999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967184"/>
        <c:axId val="472967576"/>
      </c:barChart>
      <c:catAx>
        <c:axId val="4729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67576"/>
        <c:crosses val="autoZero"/>
        <c:auto val="1"/>
        <c:lblAlgn val="ctr"/>
        <c:lblOffset val="100"/>
        <c:noMultiLvlLbl val="0"/>
      </c:catAx>
      <c:valAx>
        <c:axId val="4729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96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25</xdr:row>
      <xdr:rowOff>61912</xdr:rowOff>
    </xdr:from>
    <xdr:to>
      <xdr:col>6</xdr:col>
      <xdr:colOff>0</xdr:colOff>
      <xdr:row>39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25</xdr:row>
      <xdr:rowOff>71437</xdr:rowOff>
    </xdr:from>
    <xdr:to>
      <xdr:col>11</xdr:col>
      <xdr:colOff>571500</xdr:colOff>
      <xdr:row>39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25</xdr:row>
      <xdr:rowOff>61912</xdr:rowOff>
    </xdr:from>
    <xdr:to>
      <xdr:col>17</xdr:col>
      <xdr:colOff>581025</xdr:colOff>
      <xdr:row>39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61</xdr:row>
      <xdr:rowOff>138112</xdr:rowOff>
    </xdr:from>
    <xdr:to>
      <xdr:col>5</xdr:col>
      <xdr:colOff>581025</xdr:colOff>
      <xdr:row>76</xdr:row>
      <xdr:rowOff>23812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28575</xdr:colOff>
      <xdr:row>61</xdr:row>
      <xdr:rowOff>109537</xdr:rowOff>
    </xdr:from>
    <xdr:to>
      <xdr:col>17</xdr:col>
      <xdr:colOff>581025</xdr:colOff>
      <xdr:row>75</xdr:row>
      <xdr:rowOff>185737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98</xdr:row>
      <xdr:rowOff>4762</xdr:rowOff>
    </xdr:from>
    <xdr:to>
      <xdr:col>5</xdr:col>
      <xdr:colOff>600075</xdr:colOff>
      <xdr:row>112</xdr:row>
      <xdr:rowOff>80962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9525</xdr:colOff>
      <xdr:row>97</xdr:row>
      <xdr:rowOff>185737</xdr:rowOff>
    </xdr:from>
    <xdr:to>
      <xdr:col>18</xdr:col>
      <xdr:colOff>0</xdr:colOff>
      <xdr:row>112</xdr:row>
      <xdr:rowOff>71437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61</xdr:row>
      <xdr:rowOff>138112</xdr:rowOff>
    </xdr:from>
    <xdr:to>
      <xdr:col>11</xdr:col>
      <xdr:colOff>581025</xdr:colOff>
      <xdr:row>76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9525</xdr:colOff>
      <xdr:row>98</xdr:row>
      <xdr:rowOff>4762</xdr:rowOff>
    </xdr:from>
    <xdr:to>
      <xdr:col>11</xdr:col>
      <xdr:colOff>561975</xdr:colOff>
      <xdr:row>112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5"/>
  <sheetViews>
    <sheetView tabSelected="1" workbookViewId="0">
      <selection activeCell="F13" sqref="F13"/>
    </sheetView>
  </sheetViews>
  <sheetFormatPr defaultRowHeight="15" x14ac:dyDescent="0.25"/>
  <sheetData>
    <row r="1" spans="1:15" x14ac:dyDescent="0.25">
      <c r="A1" s="4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1:15" x14ac:dyDescent="0.25">
      <c r="A4" s="4" t="s">
        <v>35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x14ac:dyDescent="0.25">
      <c r="A7" s="2" t="s">
        <v>24</v>
      </c>
      <c r="B7" s="2"/>
      <c r="C7" s="2"/>
      <c r="D7" s="1"/>
      <c r="E7" s="1"/>
      <c r="F7" s="1"/>
      <c r="G7" s="2" t="s">
        <v>25</v>
      </c>
      <c r="H7" s="2"/>
      <c r="I7" s="2"/>
      <c r="J7" s="1"/>
      <c r="K7" s="1"/>
      <c r="L7" s="1"/>
      <c r="M7" s="2" t="s">
        <v>25</v>
      </c>
      <c r="N7" s="2"/>
      <c r="O7" s="2"/>
    </row>
    <row r="8" spans="1:15" ht="15" customHeight="1" x14ac:dyDescent="0.25">
      <c r="B8">
        <v>2</v>
      </c>
      <c r="C8">
        <v>4</v>
      </c>
      <c r="H8">
        <v>2</v>
      </c>
      <c r="I8">
        <v>4</v>
      </c>
      <c r="N8">
        <v>2</v>
      </c>
      <c r="O8">
        <v>4</v>
      </c>
    </row>
    <row r="9" spans="1:15" x14ac:dyDescent="0.25">
      <c r="A9" t="s">
        <v>7</v>
      </c>
      <c r="B9">
        <v>79.072933000000006</v>
      </c>
      <c r="C9">
        <v>103.58453299999999</v>
      </c>
      <c r="G9" t="s">
        <v>7</v>
      </c>
      <c r="H9">
        <v>75.652033000000003</v>
      </c>
      <c r="I9">
        <v>114.634333</v>
      </c>
      <c r="M9" t="s">
        <v>7</v>
      </c>
      <c r="N9">
        <v>74.444433000000004</v>
      </c>
      <c r="O9">
        <v>109.744333</v>
      </c>
    </row>
    <row r="10" spans="1:15" x14ac:dyDescent="0.25">
      <c r="A10" t="s">
        <v>19</v>
      </c>
      <c r="B10">
        <v>100.240667</v>
      </c>
      <c r="C10">
        <v>135.857</v>
      </c>
      <c r="G10" t="s">
        <v>19</v>
      </c>
      <c r="H10">
        <v>127.682333</v>
      </c>
      <c r="I10">
        <v>189.00733299999999</v>
      </c>
      <c r="M10" t="s">
        <v>19</v>
      </c>
      <c r="N10">
        <v>118.84733300000001</v>
      </c>
      <c r="O10">
        <v>190.58099999999999</v>
      </c>
    </row>
    <row r="11" spans="1:15" ht="15" customHeight="1" x14ac:dyDescent="0.25">
      <c r="A11" t="s">
        <v>11</v>
      </c>
      <c r="B11">
        <v>132.9365</v>
      </c>
      <c r="C11">
        <v>207.973333</v>
      </c>
      <c r="G11" t="s">
        <v>11</v>
      </c>
      <c r="H11">
        <v>118.48866700000001</v>
      </c>
      <c r="I11">
        <v>169.894667</v>
      </c>
      <c r="M11" t="s">
        <v>11</v>
      </c>
      <c r="N11">
        <v>107.13166699999999</v>
      </c>
      <c r="O11">
        <v>160.04333299999999</v>
      </c>
    </row>
    <row r="12" spans="1:15" x14ac:dyDescent="0.25">
      <c r="A12" t="s">
        <v>13</v>
      </c>
      <c r="B12">
        <v>142.30333300000001</v>
      </c>
      <c r="C12">
        <v>229.578</v>
      </c>
      <c r="G12" t="s">
        <v>13</v>
      </c>
      <c r="H12">
        <v>130.65133299999999</v>
      </c>
      <c r="I12">
        <v>195.11933300000001</v>
      </c>
      <c r="M12" t="s">
        <v>13</v>
      </c>
      <c r="N12">
        <v>120.957667</v>
      </c>
      <c r="O12">
        <v>186.573667</v>
      </c>
    </row>
    <row r="13" spans="1:15" x14ac:dyDescent="0.25">
      <c r="A13" t="s">
        <v>12</v>
      </c>
      <c r="B13">
        <v>111.64533299999999</v>
      </c>
      <c r="C13">
        <v>173.66166699999999</v>
      </c>
      <c r="G13" t="s">
        <v>12</v>
      </c>
      <c r="H13">
        <v>114.688</v>
      </c>
      <c r="I13">
        <v>179.09800000000001</v>
      </c>
      <c r="M13" t="s">
        <v>12</v>
      </c>
      <c r="N13">
        <v>95.777833000000001</v>
      </c>
      <c r="O13">
        <v>150.66999999999999</v>
      </c>
    </row>
    <row r="14" spans="1:15" x14ac:dyDescent="0.25">
      <c r="A14" t="s">
        <v>14</v>
      </c>
      <c r="B14">
        <v>108.922</v>
      </c>
      <c r="C14">
        <v>174.186667</v>
      </c>
      <c r="G14" t="s">
        <v>14</v>
      </c>
      <c r="H14">
        <v>117.63033299999999</v>
      </c>
      <c r="I14">
        <v>189.92933300000001</v>
      </c>
      <c r="M14" t="s">
        <v>14</v>
      </c>
      <c r="N14">
        <v>101.814933</v>
      </c>
      <c r="O14">
        <v>163.733667</v>
      </c>
    </row>
    <row r="15" spans="1:15" x14ac:dyDescent="0.25">
      <c r="A15" t="s">
        <v>3</v>
      </c>
      <c r="B15">
        <v>133.04333299999999</v>
      </c>
      <c r="C15">
        <v>190.02699999999999</v>
      </c>
      <c r="G15" t="s">
        <v>3</v>
      </c>
      <c r="H15">
        <v>125.734667</v>
      </c>
      <c r="I15">
        <v>193.196</v>
      </c>
      <c r="M15" t="s">
        <v>3</v>
      </c>
      <c r="N15">
        <v>113.195667</v>
      </c>
      <c r="O15">
        <v>184.74299999999999</v>
      </c>
    </row>
    <row r="17" spans="1:15" x14ac:dyDescent="0.25">
      <c r="A17" s="3" t="s">
        <v>27</v>
      </c>
      <c r="B17" s="3"/>
      <c r="C17" s="3"/>
      <c r="G17" s="3" t="s">
        <v>27</v>
      </c>
      <c r="H17" s="3"/>
      <c r="I17" s="3"/>
      <c r="M17" s="3" t="s">
        <v>27</v>
      </c>
      <c r="N17" s="3"/>
      <c r="O17" s="3"/>
    </row>
    <row r="18" spans="1:15" x14ac:dyDescent="0.25">
      <c r="A18" t="s">
        <v>4</v>
      </c>
      <c r="B18">
        <v>2</v>
      </c>
      <c r="C18">
        <v>4</v>
      </c>
      <c r="G18" t="s">
        <v>5</v>
      </c>
      <c r="H18">
        <v>2</v>
      </c>
      <c r="I18">
        <v>4</v>
      </c>
      <c r="M18" t="s">
        <v>6</v>
      </c>
      <c r="N18">
        <v>2</v>
      </c>
      <c r="O18">
        <v>4</v>
      </c>
    </row>
    <row r="19" spans="1:15" x14ac:dyDescent="0.25">
      <c r="A19" t="s">
        <v>19</v>
      </c>
      <c r="B19">
        <v>47.422066999999998</v>
      </c>
      <c r="C19">
        <v>47.359499999999997</v>
      </c>
      <c r="G19" t="s">
        <v>19</v>
      </c>
      <c r="H19">
        <v>57.519733000000002</v>
      </c>
      <c r="I19">
        <v>57.569099999999999</v>
      </c>
      <c r="M19" t="s">
        <v>19</v>
      </c>
      <c r="N19">
        <v>63.138432999999999</v>
      </c>
      <c r="O19">
        <v>63.248967</v>
      </c>
    </row>
    <row r="20" spans="1:15" x14ac:dyDescent="0.25">
      <c r="A20" t="s">
        <v>11</v>
      </c>
      <c r="B20">
        <v>94.806974999999994</v>
      </c>
      <c r="C20">
        <v>94.410866999999996</v>
      </c>
      <c r="G20" t="s">
        <v>11</v>
      </c>
      <c r="H20">
        <v>60.473500000000001</v>
      </c>
      <c r="I20">
        <v>60.770232999999998</v>
      </c>
      <c r="M20" t="s">
        <v>11</v>
      </c>
      <c r="N20">
        <v>63.144132999999997</v>
      </c>
      <c r="O20">
        <v>63.245567000000001</v>
      </c>
    </row>
    <row r="21" spans="1:15" x14ac:dyDescent="0.25">
      <c r="A21" t="s">
        <v>13</v>
      </c>
      <c r="B21">
        <v>94.828632999999996</v>
      </c>
      <c r="C21">
        <v>94.326532999999998</v>
      </c>
      <c r="G21" t="s">
        <v>13</v>
      </c>
      <c r="H21">
        <v>60.451467000000001</v>
      </c>
      <c r="I21">
        <v>60.675167000000002</v>
      </c>
      <c r="M21" t="s">
        <v>13</v>
      </c>
      <c r="N21">
        <v>63.123800000000003</v>
      </c>
      <c r="O21">
        <v>63.305532999999997</v>
      </c>
    </row>
    <row r="22" spans="1:15" x14ac:dyDescent="0.25">
      <c r="A22" t="s">
        <v>12</v>
      </c>
      <c r="B22">
        <v>94.846833000000004</v>
      </c>
      <c r="C22">
        <v>94.422432999999998</v>
      </c>
      <c r="G22" t="s">
        <v>12</v>
      </c>
      <c r="H22">
        <v>94.869533000000004</v>
      </c>
      <c r="I22">
        <v>94.529300000000006</v>
      </c>
      <c r="M22" t="s">
        <v>12</v>
      </c>
      <c r="N22">
        <v>94.925799999999995</v>
      </c>
      <c r="O22">
        <v>94.701999999999998</v>
      </c>
    </row>
    <row r="23" spans="1:15" x14ac:dyDescent="0.25">
      <c r="A23" t="s">
        <v>14</v>
      </c>
      <c r="B23">
        <v>94.847832999999994</v>
      </c>
      <c r="C23">
        <v>94.498433000000006</v>
      </c>
      <c r="G23" t="s">
        <v>14</v>
      </c>
      <c r="H23">
        <v>94.863033000000001</v>
      </c>
      <c r="I23">
        <v>94.506933000000004</v>
      </c>
      <c r="M23" t="s">
        <v>14</v>
      </c>
      <c r="N23">
        <v>94.935632999999996</v>
      </c>
      <c r="O23">
        <v>94.678233000000006</v>
      </c>
    </row>
    <row r="24" spans="1:15" x14ac:dyDescent="0.25">
      <c r="A24" t="s">
        <v>3</v>
      </c>
      <c r="B24">
        <v>94.816367</v>
      </c>
      <c r="C24">
        <v>94.319967000000005</v>
      </c>
      <c r="G24" t="s">
        <v>3</v>
      </c>
      <c r="H24">
        <v>94.848933000000002</v>
      </c>
      <c r="I24">
        <v>94.353899999999996</v>
      </c>
      <c r="M24" t="s">
        <v>3</v>
      </c>
      <c r="N24">
        <v>94.929833000000002</v>
      </c>
      <c r="O24">
        <v>94.540966999999995</v>
      </c>
    </row>
    <row r="39" spans="1:15" x14ac:dyDescent="0.25">
      <c r="A39" s="4" t="s">
        <v>36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5" x14ac:dyDescent="0.25">
      <c r="A42" s="2" t="s">
        <v>24</v>
      </c>
      <c r="B42" s="2"/>
      <c r="C42" s="2"/>
      <c r="G42" s="2" t="s">
        <v>25</v>
      </c>
      <c r="H42" s="2"/>
      <c r="I42" s="2"/>
      <c r="M42" s="2" t="s">
        <v>26</v>
      </c>
      <c r="N42" s="2"/>
      <c r="O42" s="2"/>
    </row>
    <row r="43" spans="1:15" x14ac:dyDescent="0.25">
      <c r="B43">
        <v>2</v>
      </c>
      <c r="C43">
        <v>4</v>
      </c>
      <c r="H43">
        <v>2</v>
      </c>
      <c r="I43">
        <v>4</v>
      </c>
      <c r="N43">
        <v>2</v>
      </c>
      <c r="O43">
        <v>4</v>
      </c>
    </row>
    <row r="44" spans="1:15" x14ac:dyDescent="0.25">
      <c r="A44" t="s">
        <v>7</v>
      </c>
      <c r="B44">
        <v>73.921566999999996</v>
      </c>
      <c r="C44">
        <v>100.201733</v>
      </c>
      <c r="G44" t="s">
        <v>7</v>
      </c>
      <c r="H44">
        <v>73.911467000000002</v>
      </c>
      <c r="I44">
        <v>108.650667</v>
      </c>
      <c r="M44" t="s">
        <v>7</v>
      </c>
      <c r="N44">
        <v>68.637067000000002</v>
      </c>
      <c r="O44">
        <v>106.482</v>
      </c>
    </row>
    <row r="45" spans="1:15" x14ac:dyDescent="0.25">
      <c r="A45" t="s">
        <v>19</v>
      </c>
      <c r="B45">
        <v>64.418432999999993</v>
      </c>
      <c r="C45">
        <v>88.759967000000003</v>
      </c>
      <c r="G45" t="s">
        <v>19</v>
      </c>
      <c r="H45">
        <v>65.354799999999997</v>
      </c>
      <c r="I45">
        <v>89.600066999999996</v>
      </c>
      <c r="M45" t="s">
        <v>19</v>
      </c>
      <c r="N45">
        <v>63.054932999999998</v>
      </c>
      <c r="O45">
        <v>86.614767000000001</v>
      </c>
    </row>
    <row r="46" spans="1:15" x14ac:dyDescent="0.25">
      <c r="A46" t="s">
        <v>11</v>
      </c>
      <c r="B46">
        <v>70.237200000000001</v>
      </c>
      <c r="C46">
        <v>94.684432999999999</v>
      </c>
      <c r="G46" t="s">
        <v>11</v>
      </c>
      <c r="H46">
        <v>64.779167000000001</v>
      </c>
      <c r="I46">
        <v>89.798167000000007</v>
      </c>
      <c r="M46" t="s">
        <v>11</v>
      </c>
      <c r="N46">
        <v>63.793532999999996</v>
      </c>
      <c r="O46">
        <v>86.934832999999998</v>
      </c>
    </row>
    <row r="47" spans="1:15" x14ac:dyDescent="0.25">
      <c r="A47" t="s">
        <v>13</v>
      </c>
      <c r="B47">
        <v>72.066732999999999</v>
      </c>
      <c r="C47">
        <v>94.192333000000005</v>
      </c>
      <c r="G47" t="s">
        <v>13</v>
      </c>
      <c r="H47">
        <v>66.643366999999998</v>
      </c>
      <c r="I47">
        <v>92.165867000000006</v>
      </c>
      <c r="M47" t="s">
        <v>13</v>
      </c>
      <c r="N47">
        <v>65.575199999999995</v>
      </c>
      <c r="O47">
        <v>87.685766999999998</v>
      </c>
    </row>
    <row r="48" spans="1:15" x14ac:dyDescent="0.25">
      <c r="A48" t="s">
        <v>12</v>
      </c>
      <c r="B48">
        <v>77.292567000000005</v>
      </c>
      <c r="C48">
        <v>114.504</v>
      </c>
      <c r="G48" t="s">
        <v>12</v>
      </c>
      <c r="H48">
        <v>74.234832999999995</v>
      </c>
      <c r="I48">
        <v>114.176</v>
      </c>
      <c r="M48" t="s">
        <v>12</v>
      </c>
      <c r="N48">
        <v>72.456967000000006</v>
      </c>
      <c r="O48">
        <v>109.71599999999999</v>
      </c>
    </row>
    <row r="49" spans="1:15" x14ac:dyDescent="0.25">
      <c r="A49" t="s">
        <v>14</v>
      </c>
      <c r="B49">
        <v>76.582166999999998</v>
      </c>
      <c r="C49">
        <v>113.0975</v>
      </c>
      <c r="G49" t="s">
        <v>14</v>
      </c>
      <c r="H49">
        <v>74.819632999999996</v>
      </c>
      <c r="I49">
        <v>110.846667</v>
      </c>
      <c r="M49" t="s">
        <v>14</v>
      </c>
      <c r="N49">
        <v>71.606866999999994</v>
      </c>
      <c r="O49">
        <v>112.90900000000001</v>
      </c>
    </row>
    <row r="50" spans="1:15" x14ac:dyDescent="0.25">
      <c r="A50" t="s">
        <v>3</v>
      </c>
      <c r="B50">
        <v>97.386133000000001</v>
      </c>
      <c r="C50">
        <v>137.39933300000001</v>
      </c>
      <c r="G50" t="s">
        <v>3</v>
      </c>
      <c r="H50">
        <v>94.915267</v>
      </c>
      <c r="I50">
        <v>135.14233300000001</v>
      </c>
      <c r="M50" t="s">
        <v>3</v>
      </c>
      <c r="N50">
        <v>92.721532999999994</v>
      </c>
      <c r="O50">
        <v>141.30500000000001</v>
      </c>
    </row>
    <row r="52" spans="1:15" x14ac:dyDescent="0.25">
      <c r="A52" s="3" t="s">
        <v>27</v>
      </c>
      <c r="B52" s="3"/>
      <c r="C52" s="3"/>
      <c r="G52" s="3" t="s">
        <v>27</v>
      </c>
      <c r="H52" s="3"/>
      <c r="I52" s="3"/>
      <c r="M52" s="3" t="s">
        <v>27</v>
      </c>
      <c r="N52" s="3"/>
      <c r="O52" s="3"/>
    </row>
    <row r="53" spans="1:15" x14ac:dyDescent="0.25">
      <c r="A53" t="s">
        <v>8</v>
      </c>
      <c r="B53">
        <v>2</v>
      </c>
      <c r="C53">
        <v>4</v>
      </c>
      <c r="G53" t="s">
        <v>9</v>
      </c>
      <c r="H53">
        <v>2</v>
      </c>
      <c r="I53">
        <v>4</v>
      </c>
      <c r="M53" t="s">
        <v>10</v>
      </c>
      <c r="N53">
        <v>2</v>
      </c>
      <c r="O53">
        <v>4</v>
      </c>
    </row>
    <row r="54" spans="1:15" x14ac:dyDescent="0.25">
      <c r="A54" t="s">
        <v>19</v>
      </c>
      <c r="B54">
        <v>14.0174</v>
      </c>
      <c r="C54">
        <v>14.069633</v>
      </c>
      <c r="G54" t="s">
        <v>19</v>
      </c>
      <c r="H54">
        <v>16.455200000000001</v>
      </c>
      <c r="I54">
        <v>16.695567</v>
      </c>
      <c r="M54" t="s">
        <v>19</v>
      </c>
      <c r="N54">
        <v>15.969167000000001</v>
      </c>
      <c r="O54">
        <v>16.1935</v>
      </c>
    </row>
    <row r="55" spans="1:15" x14ac:dyDescent="0.25">
      <c r="A55" t="s">
        <v>11</v>
      </c>
      <c r="B55">
        <v>28.070833</v>
      </c>
      <c r="C55">
        <v>28.408066999999999</v>
      </c>
      <c r="G55" t="s">
        <v>11</v>
      </c>
      <c r="H55">
        <v>17.301566999999999</v>
      </c>
      <c r="I55">
        <v>17.690432999999999</v>
      </c>
      <c r="M55" t="s">
        <v>11</v>
      </c>
      <c r="N55">
        <v>15.961033</v>
      </c>
      <c r="O55">
        <v>16.304466999999999</v>
      </c>
    </row>
    <row r="56" spans="1:15" x14ac:dyDescent="0.25">
      <c r="A56" t="s">
        <v>13</v>
      </c>
      <c r="B56">
        <v>28.113533</v>
      </c>
      <c r="C56">
        <v>28.3581</v>
      </c>
      <c r="G56" t="s">
        <v>13</v>
      </c>
      <c r="H56">
        <v>17.277667000000001</v>
      </c>
      <c r="I56">
        <v>17.5504</v>
      </c>
      <c r="M56" t="s">
        <v>13</v>
      </c>
      <c r="N56">
        <v>15.886032999999999</v>
      </c>
      <c r="O56">
        <v>16.196200000000001</v>
      </c>
    </row>
    <row r="57" spans="1:15" x14ac:dyDescent="0.25">
      <c r="A57" t="s">
        <v>12</v>
      </c>
      <c r="B57">
        <v>80.066100000000006</v>
      </c>
      <c r="C57">
        <v>79.890567000000004</v>
      </c>
      <c r="G57" t="s">
        <v>12</v>
      </c>
      <c r="H57">
        <v>80.079566999999997</v>
      </c>
      <c r="I57">
        <v>79.953500000000005</v>
      </c>
      <c r="M57" t="s">
        <v>12</v>
      </c>
      <c r="N57">
        <v>80.107967000000002</v>
      </c>
      <c r="O57">
        <v>80.004132999999996</v>
      </c>
    </row>
    <row r="58" spans="1:15" x14ac:dyDescent="0.25">
      <c r="A58" t="s">
        <v>14</v>
      </c>
      <c r="B58">
        <v>80.061633</v>
      </c>
      <c r="C58">
        <v>79.92895</v>
      </c>
      <c r="G58" t="s">
        <v>14</v>
      </c>
      <c r="H58">
        <v>80.088566999999998</v>
      </c>
      <c r="I58">
        <v>79.940832999999998</v>
      </c>
      <c r="M58" t="s">
        <v>14</v>
      </c>
      <c r="N58">
        <v>80.104732999999996</v>
      </c>
      <c r="O58">
        <v>79.998400000000004</v>
      </c>
    </row>
    <row r="59" spans="1:15" x14ac:dyDescent="0.25">
      <c r="A59" t="s">
        <v>3</v>
      </c>
      <c r="B59">
        <v>80.024000000000001</v>
      </c>
      <c r="C59">
        <v>79.775433000000007</v>
      </c>
      <c r="G59" t="s">
        <v>3</v>
      </c>
      <c r="H59">
        <v>80.045766999999998</v>
      </c>
      <c r="I59">
        <v>79.813000000000002</v>
      </c>
      <c r="M59" t="s">
        <v>3</v>
      </c>
      <c r="N59">
        <v>80.072100000000006</v>
      </c>
      <c r="O59">
        <v>79.881699999999995</v>
      </c>
    </row>
    <row r="75" spans="1:15" x14ac:dyDescent="0.25">
      <c r="A75" s="4" t="s">
        <v>37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5" x14ac:dyDescent="0.25">
      <c r="A78" s="2" t="s">
        <v>24</v>
      </c>
      <c r="B78" s="2"/>
      <c r="C78" s="2"/>
      <c r="G78" s="2" t="s">
        <v>25</v>
      </c>
      <c r="H78" s="2"/>
      <c r="I78" s="2"/>
      <c r="M78" s="2" t="s">
        <v>26</v>
      </c>
      <c r="N78" s="2"/>
      <c r="O78" s="2"/>
    </row>
    <row r="79" spans="1:15" x14ac:dyDescent="0.25">
      <c r="B79">
        <v>2</v>
      </c>
      <c r="C79">
        <v>4</v>
      </c>
      <c r="H79">
        <v>2</v>
      </c>
      <c r="I79">
        <v>4</v>
      </c>
      <c r="N79">
        <v>2</v>
      </c>
      <c r="O79">
        <v>4</v>
      </c>
    </row>
    <row r="80" spans="1:15" x14ac:dyDescent="0.25">
      <c r="A80" t="s">
        <v>7</v>
      </c>
      <c r="B80">
        <v>104.33833300000001</v>
      </c>
      <c r="C80">
        <v>114.329667</v>
      </c>
      <c r="G80" t="s">
        <v>7</v>
      </c>
      <c r="H80">
        <v>122.911</v>
      </c>
      <c r="I80">
        <v>133.849333</v>
      </c>
      <c r="M80" t="s">
        <v>7</v>
      </c>
      <c r="N80">
        <v>117.63</v>
      </c>
      <c r="O80">
        <v>139.726</v>
      </c>
    </row>
    <row r="81" spans="1:15" x14ac:dyDescent="0.25">
      <c r="A81" t="s">
        <v>19</v>
      </c>
      <c r="B81">
        <v>92.7179</v>
      </c>
      <c r="C81">
        <v>88.286833000000001</v>
      </c>
      <c r="G81" t="s">
        <v>19</v>
      </c>
      <c r="H81">
        <v>264.72633300000001</v>
      </c>
      <c r="I81">
        <v>369.770667</v>
      </c>
      <c r="M81" t="s">
        <v>19</v>
      </c>
      <c r="N81">
        <v>215.33266699999999</v>
      </c>
      <c r="O81">
        <v>380.28866699999998</v>
      </c>
    </row>
    <row r="82" spans="1:15" x14ac:dyDescent="0.25">
      <c r="A82" t="s">
        <v>11</v>
      </c>
      <c r="B82">
        <v>109.79600000000001</v>
      </c>
      <c r="C82">
        <v>122.310667</v>
      </c>
      <c r="G82" t="s">
        <v>11</v>
      </c>
      <c r="H82">
        <v>213.72399999999999</v>
      </c>
      <c r="I82">
        <v>304.35833300000002</v>
      </c>
      <c r="M82" t="s">
        <v>11</v>
      </c>
      <c r="N82">
        <v>170.459</v>
      </c>
      <c r="O82">
        <v>297.27933300000001</v>
      </c>
    </row>
    <row r="83" spans="1:15" x14ac:dyDescent="0.25">
      <c r="A83" t="s">
        <v>13</v>
      </c>
      <c r="B83">
        <v>111.864667</v>
      </c>
      <c r="C83">
        <v>127.54266699999999</v>
      </c>
      <c r="G83" t="s">
        <v>13</v>
      </c>
      <c r="H83">
        <v>282.904</v>
      </c>
      <c r="I83">
        <v>402.53733299999999</v>
      </c>
      <c r="M83" t="s">
        <v>13</v>
      </c>
      <c r="N83">
        <v>216.87866700000001</v>
      </c>
      <c r="O83">
        <v>395.53833300000002</v>
      </c>
    </row>
    <row r="84" spans="1:15" x14ac:dyDescent="0.25">
      <c r="A84" t="s">
        <v>12</v>
      </c>
      <c r="B84">
        <v>107.99299999999999</v>
      </c>
      <c r="C84">
        <v>122.628</v>
      </c>
      <c r="G84" t="s">
        <v>12</v>
      </c>
      <c r="H84">
        <v>208.114667</v>
      </c>
      <c r="I84">
        <v>294.45166699999999</v>
      </c>
      <c r="M84" t="s">
        <v>12</v>
      </c>
      <c r="N84">
        <v>169.54599999999999</v>
      </c>
      <c r="O84">
        <v>290.52999999999997</v>
      </c>
    </row>
    <row r="85" spans="1:15" x14ac:dyDescent="0.25">
      <c r="A85" t="s">
        <v>14</v>
      </c>
      <c r="B85">
        <v>115.567333</v>
      </c>
      <c r="C85">
        <v>130.732</v>
      </c>
      <c r="G85" t="s">
        <v>14</v>
      </c>
      <c r="H85">
        <v>274.69566700000001</v>
      </c>
      <c r="I85">
        <v>405.306667</v>
      </c>
      <c r="M85" t="s">
        <v>14</v>
      </c>
      <c r="N85">
        <v>215.26599999999999</v>
      </c>
      <c r="O85">
        <v>390.41300000000001</v>
      </c>
    </row>
    <row r="86" spans="1:15" x14ac:dyDescent="0.25">
      <c r="A86" t="s">
        <v>3</v>
      </c>
      <c r="B86">
        <v>112.830333</v>
      </c>
      <c r="C86">
        <v>115.733</v>
      </c>
      <c r="G86" t="s">
        <v>3</v>
      </c>
      <c r="H86">
        <v>172.92533299999999</v>
      </c>
      <c r="I86">
        <v>237.158333</v>
      </c>
      <c r="M86" t="s">
        <v>3</v>
      </c>
      <c r="N86">
        <v>148.018</v>
      </c>
      <c r="O86">
        <v>231.508667</v>
      </c>
    </row>
    <row r="88" spans="1:15" x14ac:dyDescent="0.25">
      <c r="A88" s="3" t="s">
        <v>27</v>
      </c>
      <c r="B88" s="3"/>
      <c r="C88" s="3"/>
      <c r="G88" s="3" t="s">
        <v>27</v>
      </c>
      <c r="H88" s="3"/>
      <c r="I88" s="3"/>
      <c r="M88" s="3" t="s">
        <v>27</v>
      </c>
      <c r="N88" s="3"/>
      <c r="O88" s="3"/>
    </row>
    <row r="89" spans="1:15" x14ac:dyDescent="0.25">
      <c r="A89" t="s">
        <v>0</v>
      </c>
      <c r="B89">
        <v>2</v>
      </c>
      <c r="C89">
        <v>4</v>
      </c>
      <c r="G89" t="s">
        <v>1</v>
      </c>
      <c r="H89">
        <v>2</v>
      </c>
      <c r="I89">
        <v>4</v>
      </c>
      <c r="M89" t="s">
        <v>2</v>
      </c>
      <c r="N89">
        <v>2</v>
      </c>
      <c r="O89">
        <v>4</v>
      </c>
    </row>
    <row r="90" spans="1:15" x14ac:dyDescent="0.25">
      <c r="A90" t="s">
        <v>19</v>
      </c>
      <c r="B90">
        <v>47.810299999999998</v>
      </c>
      <c r="C90">
        <v>47.769399999999997</v>
      </c>
      <c r="G90" t="s">
        <v>19</v>
      </c>
      <c r="H90">
        <v>90.718400000000003</v>
      </c>
      <c r="I90">
        <v>90.483699999999999</v>
      </c>
      <c r="M90" t="s">
        <v>19</v>
      </c>
      <c r="N90">
        <v>95.399900000000002</v>
      </c>
      <c r="O90">
        <v>95.221333000000001</v>
      </c>
    </row>
    <row r="91" spans="1:15" x14ac:dyDescent="0.25">
      <c r="A91" t="s">
        <v>11</v>
      </c>
      <c r="B91">
        <v>95.63</v>
      </c>
      <c r="C91">
        <v>95.591300000000004</v>
      </c>
      <c r="G91" t="s">
        <v>11</v>
      </c>
      <c r="H91">
        <v>95.475166999999999</v>
      </c>
      <c r="I91">
        <v>95.344800000000006</v>
      </c>
      <c r="M91" t="s">
        <v>11</v>
      </c>
      <c r="N91">
        <v>95.444467000000003</v>
      </c>
      <c r="O91">
        <v>95.307366999999999</v>
      </c>
    </row>
    <row r="92" spans="1:15" x14ac:dyDescent="0.25">
      <c r="A92" t="s">
        <v>13</v>
      </c>
      <c r="B92">
        <v>95.597166999999999</v>
      </c>
      <c r="C92">
        <v>95.584166999999994</v>
      </c>
      <c r="G92" t="s">
        <v>13</v>
      </c>
      <c r="H92">
        <v>95.494366999999997</v>
      </c>
      <c r="I92">
        <v>95.269032999999993</v>
      </c>
      <c r="M92" t="s">
        <v>13</v>
      </c>
      <c r="N92">
        <v>95.395366999999993</v>
      </c>
      <c r="O92">
        <v>95.224800000000002</v>
      </c>
    </row>
    <row r="93" spans="1:15" x14ac:dyDescent="0.25">
      <c r="A93" t="s">
        <v>12</v>
      </c>
      <c r="B93">
        <v>95.622167000000005</v>
      </c>
      <c r="C93">
        <v>95.591166999999999</v>
      </c>
      <c r="G93" t="s">
        <v>12</v>
      </c>
      <c r="H93">
        <v>95.598732999999996</v>
      </c>
      <c r="I93">
        <v>95.469066999999995</v>
      </c>
      <c r="M93" t="s">
        <v>12</v>
      </c>
      <c r="N93">
        <v>95.625867</v>
      </c>
      <c r="O93">
        <v>95.530366999999998</v>
      </c>
    </row>
    <row r="94" spans="1:15" x14ac:dyDescent="0.25">
      <c r="A94" t="s">
        <v>14</v>
      </c>
      <c r="B94">
        <v>95.613100000000003</v>
      </c>
      <c r="C94">
        <v>95.574299999999994</v>
      </c>
      <c r="G94" t="s">
        <v>14</v>
      </c>
      <c r="H94">
        <v>95.612966999999998</v>
      </c>
      <c r="I94">
        <v>95.393033000000003</v>
      </c>
      <c r="M94" t="s">
        <v>14</v>
      </c>
      <c r="N94">
        <v>95.612566999999999</v>
      </c>
      <c r="O94">
        <v>95.434032999999999</v>
      </c>
    </row>
    <row r="95" spans="1:15" x14ac:dyDescent="0.25">
      <c r="A95" t="s">
        <v>3</v>
      </c>
      <c r="B95">
        <v>95.605599999999995</v>
      </c>
      <c r="C95">
        <v>95.584132999999994</v>
      </c>
      <c r="G95" t="s">
        <v>3</v>
      </c>
      <c r="H95">
        <v>95.630799999999994</v>
      </c>
      <c r="I95">
        <v>95.509799999999998</v>
      </c>
      <c r="M95" t="s">
        <v>3</v>
      </c>
      <c r="N95">
        <v>95.645600000000002</v>
      </c>
      <c r="O95">
        <v>95.575900000000004</v>
      </c>
    </row>
  </sheetData>
  <mergeCells count="22">
    <mergeCell ref="A88:C88"/>
    <mergeCell ref="G88:I88"/>
    <mergeCell ref="M88:O88"/>
    <mergeCell ref="A39:N41"/>
    <mergeCell ref="A75:N77"/>
    <mergeCell ref="A78:C78"/>
    <mergeCell ref="G78:I78"/>
    <mergeCell ref="M78:O78"/>
    <mergeCell ref="A17:C17"/>
    <mergeCell ref="G17:I17"/>
    <mergeCell ref="M17:O17"/>
    <mergeCell ref="A52:C52"/>
    <mergeCell ref="G52:I52"/>
    <mergeCell ref="M52:O52"/>
    <mergeCell ref="A1:N2"/>
    <mergeCell ref="A4:N6"/>
    <mergeCell ref="A7:C7"/>
    <mergeCell ref="G7:I7"/>
    <mergeCell ref="M7:O7"/>
    <mergeCell ref="A42:C42"/>
    <mergeCell ref="G42:I42"/>
    <mergeCell ref="M42:O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97"/>
  <sheetViews>
    <sheetView workbookViewId="0">
      <selection activeCell="O1" sqref="A1:XFD6"/>
    </sheetView>
  </sheetViews>
  <sheetFormatPr defaultRowHeight="15" x14ac:dyDescent="0.25"/>
  <sheetData>
    <row r="1" spans="1:14" x14ac:dyDescent="0.25">
      <c r="A1" s="4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4" spans="1:14" x14ac:dyDescent="0.25">
      <c r="A4" s="4" t="s">
        <v>30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2" t="s">
        <v>24</v>
      </c>
      <c r="B7" s="2"/>
      <c r="C7" s="1"/>
      <c r="D7" s="1"/>
      <c r="E7" s="1"/>
      <c r="F7" s="1"/>
      <c r="G7" s="2" t="s">
        <v>25</v>
      </c>
      <c r="H7" s="2"/>
      <c r="I7" s="1"/>
      <c r="J7" s="1"/>
      <c r="K7" s="1"/>
      <c r="L7" s="1"/>
      <c r="M7" s="2" t="s">
        <v>26</v>
      </c>
      <c r="N7" s="2"/>
    </row>
    <row r="8" spans="1:14" x14ac:dyDescent="0.25">
      <c r="B8">
        <v>4</v>
      </c>
      <c r="H8">
        <v>4</v>
      </c>
      <c r="N8">
        <v>4</v>
      </c>
    </row>
    <row r="9" spans="1:14" x14ac:dyDescent="0.25">
      <c r="A9" t="s">
        <v>7</v>
      </c>
      <c r="B9">
        <v>229.952</v>
      </c>
      <c r="G9" t="s">
        <v>7</v>
      </c>
      <c r="H9">
        <v>277.6705</v>
      </c>
      <c r="M9" t="s">
        <v>7</v>
      </c>
      <c r="N9">
        <v>211.30449999999999</v>
      </c>
    </row>
    <row r="10" spans="1:14" x14ac:dyDescent="0.25">
      <c r="A10" t="s">
        <v>19</v>
      </c>
      <c r="B10">
        <v>121.946</v>
      </c>
      <c r="G10" t="s">
        <v>19</v>
      </c>
      <c r="H10">
        <v>351.072</v>
      </c>
      <c r="M10" t="s">
        <v>19</v>
      </c>
      <c r="N10">
        <v>294.81900000000002</v>
      </c>
    </row>
    <row r="11" spans="1:14" x14ac:dyDescent="0.25">
      <c r="A11" t="s">
        <v>18</v>
      </c>
      <c r="B11">
        <v>157.06950000000001</v>
      </c>
      <c r="G11" t="s">
        <v>18</v>
      </c>
      <c r="H11">
        <v>368.08249999999998</v>
      </c>
      <c r="M11" t="s">
        <v>18</v>
      </c>
      <c r="N11">
        <v>287.98899999999998</v>
      </c>
    </row>
    <row r="12" spans="1:14" x14ac:dyDescent="0.25">
      <c r="A12" t="s">
        <v>17</v>
      </c>
      <c r="B12">
        <v>149.017</v>
      </c>
      <c r="G12" t="s">
        <v>17</v>
      </c>
      <c r="H12">
        <v>302.01549999999997</v>
      </c>
      <c r="M12" t="s">
        <v>17</v>
      </c>
      <c r="N12">
        <v>249.15450000000001</v>
      </c>
    </row>
    <row r="13" spans="1:14" x14ac:dyDescent="0.25">
      <c r="A13" t="s">
        <v>16</v>
      </c>
      <c r="B13">
        <v>151.9375</v>
      </c>
      <c r="G13" t="s">
        <v>16</v>
      </c>
      <c r="H13">
        <v>361.24900000000002</v>
      </c>
      <c r="M13" t="s">
        <v>16</v>
      </c>
      <c r="N13">
        <v>287.32049999999998</v>
      </c>
    </row>
    <row r="14" spans="1:14" x14ac:dyDescent="0.25">
      <c r="A14" t="s">
        <v>15</v>
      </c>
      <c r="B14">
        <v>144.8965</v>
      </c>
      <c r="G14" t="s">
        <v>15</v>
      </c>
      <c r="H14">
        <v>298.0385</v>
      </c>
      <c r="M14" t="s">
        <v>15</v>
      </c>
      <c r="N14">
        <v>245.20400000000001</v>
      </c>
    </row>
    <row r="15" spans="1:14" x14ac:dyDescent="0.25">
      <c r="A15" t="s">
        <v>3</v>
      </c>
      <c r="B15">
        <v>147.83000000000001</v>
      </c>
      <c r="G15" t="s">
        <v>3</v>
      </c>
      <c r="H15">
        <v>254.75</v>
      </c>
      <c r="M15" t="s">
        <v>3</v>
      </c>
      <c r="N15">
        <v>206.9905</v>
      </c>
    </row>
    <row r="18" spans="1:14" x14ac:dyDescent="0.25">
      <c r="A18" s="3" t="s">
        <v>27</v>
      </c>
      <c r="B18" s="3"/>
      <c r="G18" s="3" t="s">
        <v>27</v>
      </c>
      <c r="H18" s="3"/>
      <c r="M18" s="3" t="s">
        <v>27</v>
      </c>
      <c r="N18" s="3"/>
    </row>
    <row r="19" spans="1:14" x14ac:dyDescent="0.25">
      <c r="A19" t="s">
        <v>0</v>
      </c>
      <c r="B19">
        <v>4</v>
      </c>
      <c r="G19" t="s">
        <v>1</v>
      </c>
      <c r="H19">
        <v>4</v>
      </c>
      <c r="M19" t="s">
        <v>2</v>
      </c>
      <c r="N19">
        <v>4</v>
      </c>
    </row>
    <row r="20" spans="1:14" x14ac:dyDescent="0.25">
      <c r="A20" t="s">
        <v>18</v>
      </c>
      <c r="B20">
        <v>93.306849999999997</v>
      </c>
      <c r="G20" t="s">
        <v>18</v>
      </c>
      <c r="H20">
        <v>93.143349999999998</v>
      </c>
      <c r="M20" t="s">
        <v>18</v>
      </c>
      <c r="N20">
        <v>93.140050000000002</v>
      </c>
    </row>
    <row r="21" spans="1:14" x14ac:dyDescent="0.25">
      <c r="A21" t="s">
        <v>17</v>
      </c>
      <c r="B21">
        <v>93.283799999999999</v>
      </c>
      <c r="G21" t="s">
        <v>17</v>
      </c>
      <c r="H21">
        <v>93.199299999999994</v>
      </c>
      <c r="M21" t="s">
        <v>17</v>
      </c>
      <c r="N21">
        <v>93.132050000000007</v>
      </c>
    </row>
    <row r="22" spans="1:14" x14ac:dyDescent="0.25">
      <c r="A22" t="s">
        <v>16</v>
      </c>
      <c r="B22">
        <v>93.280299999999997</v>
      </c>
      <c r="G22" t="s">
        <v>16</v>
      </c>
      <c r="H22">
        <v>93.199200000000005</v>
      </c>
      <c r="M22" t="s">
        <v>16</v>
      </c>
      <c r="N22">
        <v>93.194850000000002</v>
      </c>
    </row>
    <row r="23" spans="1:14" x14ac:dyDescent="0.25">
      <c r="A23" t="s">
        <v>15</v>
      </c>
      <c r="B23">
        <v>93.2928</v>
      </c>
      <c r="G23" t="s">
        <v>15</v>
      </c>
      <c r="H23">
        <v>93.158649999999994</v>
      </c>
      <c r="M23" t="s">
        <v>15</v>
      </c>
      <c r="N23">
        <v>93.248549999999994</v>
      </c>
    </row>
    <row r="24" spans="1:14" x14ac:dyDescent="0.25">
      <c r="A24" t="s">
        <v>3</v>
      </c>
      <c r="B24">
        <v>93.260400000000004</v>
      </c>
      <c r="G24" t="s">
        <v>3</v>
      </c>
      <c r="H24">
        <v>93.248000000000005</v>
      </c>
      <c r="M24" t="s">
        <v>3</v>
      </c>
      <c r="N24">
        <v>93.285499999999999</v>
      </c>
    </row>
    <row r="42" spans="1:14" x14ac:dyDescent="0.25">
      <c r="A42" s="4" t="s">
        <v>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2" t="s">
        <v>24</v>
      </c>
      <c r="B45" s="2"/>
      <c r="C45" s="1"/>
      <c r="D45" s="1"/>
      <c r="E45" s="1"/>
      <c r="F45" s="1"/>
      <c r="G45" s="2" t="s">
        <v>25</v>
      </c>
      <c r="H45" s="2"/>
      <c r="I45" s="1"/>
      <c r="J45" s="1"/>
      <c r="K45" s="1"/>
      <c r="L45" s="1"/>
      <c r="M45" s="2" t="s">
        <v>26</v>
      </c>
      <c r="N45" s="2"/>
    </row>
    <row r="46" spans="1:14" x14ac:dyDescent="0.25">
      <c r="B46">
        <v>4</v>
      </c>
      <c r="H46">
        <v>4</v>
      </c>
      <c r="N46">
        <v>4</v>
      </c>
    </row>
    <row r="47" spans="1:14" x14ac:dyDescent="0.25">
      <c r="A47" t="s">
        <v>7</v>
      </c>
      <c r="B47">
        <v>138.63200000000001</v>
      </c>
      <c r="G47" t="s">
        <v>7</v>
      </c>
      <c r="H47">
        <v>109.4342</v>
      </c>
      <c r="M47" t="s">
        <v>7</v>
      </c>
      <c r="N47">
        <v>78.906450000000007</v>
      </c>
    </row>
    <row r="48" spans="1:14" x14ac:dyDescent="0.25">
      <c r="A48" t="s">
        <v>19</v>
      </c>
      <c r="B48">
        <v>137.69800000000001</v>
      </c>
      <c r="G48" t="s">
        <v>19</v>
      </c>
      <c r="H48">
        <v>128.798</v>
      </c>
      <c r="M48" t="s">
        <v>19</v>
      </c>
      <c r="N48">
        <v>122.991</v>
      </c>
    </row>
    <row r="49" spans="1:14" x14ac:dyDescent="0.25">
      <c r="A49" t="s">
        <v>18</v>
      </c>
      <c r="B49">
        <v>150.048</v>
      </c>
      <c r="G49" t="s">
        <v>18</v>
      </c>
      <c r="H49">
        <v>127.31699999999999</v>
      </c>
      <c r="M49" t="s">
        <v>18</v>
      </c>
      <c r="N49">
        <v>117.008</v>
      </c>
    </row>
    <row r="50" spans="1:14" x14ac:dyDescent="0.25">
      <c r="A50" t="s">
        <v>17</v>
      </c>
      <c r="B50">
        <v>145.822</v>
      </c>
      <c r="G50" t="s">
        <v>17</v>
      </c>
      <c r="H50">
        <v>128.61699999999999</v>
      </c>
      <c r="M50" t="s">
        <v>17</v>
      </c>
      <c r="N50">
        <v>117.7055</v>
      </c>
    </row>
    <row r="51" spans="1:14" x14ac:dyDescent="0.25">
      <c r="A51" t="s">
        <v>16</v>
      </c>
      <c r="B51">
        <v>161.6395</v>
      </c>
      <c r="G51" t="s">
        <v>16</v>
      </c>
      <c r="H51">
        <v>141.637</v>
      </c>
      <c r="M51" t="s">
        <v>16</v>
      </c>
      <c r="N51">
        <v>135.5445</v>
      </c>
    </row>
    <row r="52" spans="1:14" x14ac:dyDescent="0.25">
      <c r="A52" t="s">
        <v>15</v>
      </c>
      <c r="B52">
        <v>158.80950000000001</v>
      </c>
      <c r="G52" t="s">
        <v>15</v>
      </c>
      <c r="H52">
        <v>140.09899999999999</v>
      </c>
      <c r="M52" t="s">
        <v>15</v>
      </c>
      <c r="N52">
        <v>132.499</v>
      </c>
    </row>
    <row r="53" spans="1:14" x14ac:dyDescent="0.25">
      <c r="A53" t="s">
        <v>3</v>
      </c>
      <c r="B53">
        <v>222.23</v>
      </c>
      <c r="G53" t="s">
        <v>3</v>
      </c>
      <c r="H53">
        <v>182.51499999999999</v>
      </c>
      <c r="M53" t="s">
        <v>3</v>
      </c>
      <c r="N53">
        <v>175.30600000000001</v>
      </c>
    </row>
    <row r="55" spans="1:14" x14ac:dyDescent="0.25">
      <c r="A55" s="3" t="s">
        <v>27</v>
      </c>
      <c r="B55" s="3"/>
      <c r="G55" s="3" t="s">
        <v>27</v>
      </c>
      <c r="H55" s="3"/>
      <c r="M55" s="3" t="s">
        <v>27</v>
      </c>
      <c r="N55" s="3"/>
    </row>
    <row r="56" spans="1:14" x14ac:dyDescent="0.25">
      <c r="A56" t="s">
        <v>20</v>
      </c>
      <c r="B56">
        <v>4</v>
      </c>
      <c r="G56" t="s">
        <v>32</v>
      </c>
      <c r="H56">
        <v>4</v>
      </c>
      <c r="M56" t="s">
        <v>21</v>
      </c>
      <c r="N56">
        <v>4</v>
      </c>
    </row>
    <row r="57" spans="1:14" x14ac:dyDescent="0.25">
      <c r="A57" t="s">
        <v>18</v>
      </c>
      <c r="B57">
        <f>78.37375/2</f>
        <v>39.186875000000001</v>
      </c>
      <c r="G57" t="s">
        <v>18</v>
      </c>
      <c r="H57">
        <f>54.0311/2</f>
        <v>27.015550000000001</v>
      </c>
      <c r="M57" t="s">
        <v>18</v>
      </c>
      <c r="N57">
        <f>51.2759/2</f>
        <v>25.63795</v>
      </c>
    </row>
    <row r="58" spans="1:14" x14ac:dyDescent="0.25">
      <c r="A58" t="s">
        <v>17</v>
      </c>
      <c r="B58">
        <f>78.80245/2</f>
        <v>39.401224999999997</v>
      </c>
      <c r="G58" t="s">
        <v>17</v>
      </c>
      <c r="H58">
        <f>54.06345/2</f>
        <v>27.031725000000002</v>
      </c>
      <c r="M58" t="s">
        <v>17</v>
      </c>
      <c r="N58">
        <f>51.25455/2</f>
        <v>25.627275000000001</v>
      </c>
    </row>
    <row r="59" spans="1:14" x14ac:dyDescent="0.25">
      <c r="A59" t="s">
        <v>16</v>
      </c>
      <c r="B59">
        <f>179.3445/2</f>
        <v>89.672250000000005</v>
      </c>
      <c r="G59" t="s">
        <v>16</v>
      </c>
      <c r="H59">
        <f>179.4815/2</f>
        <v>89.740750000000006</v>
      </c>
      <c r="M59" t="s">
        <v>16</v>
      </c>
      <c r="N59">
        <f>179.6905/2</f>
        <v>89.845249999999993</v>
      </c>
    </row>
    <row r="60" spans="1:14" x14ac:dyDescent="0.25">
      <c r="A60" t="s">
        <v>15</v>
      </c>
      <c r="B60">
        <f>179.4185/2</f>
        <v>89.709249999999997</v>
      </c>
      <c r="G60" t="s">
        <v>15</v>
      </c>
      <c r="H60">
        <f>179.514/2</f>
        <v>89.757000000000005</v>
      </c>
      <c r="M60" t="s">
        <v>15</v>
      </c>
      <c r="N60">
        <f>179.691/2</f>
        <v>89.845500000000001</v>
      </c>
    </row>
    <row r="61" spans="1:14" x14ac:dyDescent="0.25">
      <c r="A61" t="s">
        <v>3</v>
      </c>
      <c r="B61">
        <f>178.751/2</f>
        <v>89.375500000000002</v>
      </c>
      <c r="G61" t="s">
        <v>3</v>
      </c>
      <c r="H61">
        <f>179.0545/2</f>
        <v>89.527249999999995</v>
      </c>
      <c r="M61" t="s">
        <v>3</v>
      </c>
      <c r="N61">
        <f>178.685/2</f>
        <v>89.342500000000001</v>
      </c>
    </row>
    <row r="78" spans="1:14" x14ac:dyDescent="0.25">
      <c r="A78" s="4" t="s">
        <v>29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2" t="s">
        <v>24</v>
      </c>
      <c r="B81" s="2"/>
      <c r="C81" s="1"/>
      <c r="D81" s="1"/>
      <c r="E81" s="1"/>
      <c r="F81" s="1"/>
      <c r="G81" s="2" t="s">
        <v>25</v>
      </c>
      <c r="H81" s="2"/>
      <c r="I81" s="1"/>
      <c r="J81" s="1"/>
      <c r="K81" s="1"/>
      <c r="L81" s="1"/>
      <c r="M81" s="2" t="s">
        <v>26</v>
      </c>
      <c r="N81" s="2"/>
    </row>
    <row r="82" spans="1:14" x14ac:dyDescent="0.25">
      <c r="B82">
        <v>4</v>
      </c>
      <c r="H82">
        <v>4</v>
      </c>
      <c r="N82">
        <v>4</v>
      </c>
    </row>
    <row r="83" spans="1:14" x14ac:dyDescent="0.25">
      <c r="A83" t="s">
        <v>7</v>
      </c>
      <c r="B83">
        <v>138.25700000000001</v>
      </c>
      <c r="G83" t="s">
        <v>7</v>
      </c>
      <c r="H83">
        <v>103.1811</v>
      </c>
      <c r="M83" t="s">
        <v>7</v>
      </c>
      <c r="N83">
        <v>86.286600000000007</v>
      </c>
    </row>
    <row r="84" spans="1:14" x14ac:dyDescent="0.25">
      <c r="A84" t="s">
        <v>19</v>
      </c>
      <c r="B84">
        <v>127.917</v>
      </c>
      <c r="G84" t="s">
        <v>19</v>
      </c>
      <c r="H84">
        <v>119.93</v>
      </c>
      <c r="M84" t="s">
        <v>19</v>
      </c>
      <c r="N84">
        <v>108.6765</v>
      </c>
    </row>
    <row r="85" spans="1:14" x14ac:dyDescent="0.25">
      <c r="A85" t="s">
        <v>18</v>
      </c>
      <c r="B85">
        <v>127.02249999999999</v>
      </c>
      <c r="G85" t="s">
        <v>18</v>
      </c>
      <c r="H85">
        <v>110.60250000000001</v>
      </c>
      <c r="M85" t="s">
        <v>18</v>
      </c>
      <c r="N85">
        <v>104.6665</v>
      </c>
    </row>
    <row r="86" spans="1:14" x14ac:dyDescent="0.25">
      <c r="A86" t="s">
        <v>17</v>
      </c>
      <c r="B86">
        <v>123.56100000000001</v>
      </c>
      <c r="G86" t="s">
        <v>17</v>
      </c>
      <c r="H86">
        <v>120.027</v>
      </c>
      <c r="M86" t="s">
        <v>17</v>
      </c>
      <c r="N86">
        <v>116.161</v>
      </c>
    </row>
    <row r="87" spans="1:14" x14ac:dyDescent="0.25">
      <c r="A87" t="s">
        <v>16</v>
      </c>
      <c r="B87">
        <v>154.06100000000001</v>
      </c>
      <c r="G87" t="s">
        <v>16</v>
      </c>
      <c r="H87">
        <v>137.39949999999999</v>
      </c>
      <c r="M87" t="s">
        <v>16</v>
      </c>
      <c r="N87">
        <v>129.94</v>
      </c>
    </row>
    <row r="88" spans="1:14" x14ac:dyDescent="0.25">
      <c r="A88" t="s">
        <v>15</v>
      </c>
      <c r="B88">
        <v>153.67850000000001</v>
      </c>
      <c r="G88" t="s">
        <v>15</v>
      </c>
      <c r="H88">
        <v>134.1645</v>
      </c>
      <c r="M88" t="s">
        <v>15</v>
      </c>
      <c r="N88">
        <v>131.1285</v>
      </c>
    </row>
    <row r="89" spans="1:14" x14ac:dyDescent="0.25">
      <c r="A89" t="s">
        <v>3</v>
      </c>
      <c r="B89">
        <v>225.80699999999999</v>
      </c>
      <c r="G89" t="s">
        <v>3</v>
      </c>
      <c r="H89">
        <v>192.72749999999999</v>
      </c>
      <c r="M89" t="s">
        <v>3</v>
      </c>
      <c r="N89">
        <v>180.32599999999999</v>
      </c>
    </row>
    <row r="91" spans="1:14" x14ac:dyDescent="0.25">
      <c r="A91" s="3" t="s">
        <v>27</v>
      </c>
      <c r="B91" s="3"/>
      <c r="G91" s="3" t="s">
        <v>27</v>
      </c>
      <c r="H91" s="3"/>
      <c r="M91" s="3" t="s">
        <v>27</v>
      </c>
      <c r="N91" s="3"/>
    </row>
    <row r="92" spans="1:14" x14ac:dyDescent="0.25">
      <c r="A92" t="s">
        <v>22</v>
      </c>
      <c r="B92">
        <v>4</v>
      </c>
      <c r="G92" t="s">
        <v>33</v>
      </c>
      <c r="H92">
        <v>4</v>
      </c>
      <c r="M92" t="s">
        <v>23</v>
      </c>
      <c r="N92">
        <v>4</v>
      </c>
    </row>
    <row r="93" spans="1:14" x14ac:dyDescent="0.25">
      <c r="A93" t="s">
        <v>18</v>
      </c>
      <c r="B93">
        <f>77.28785/4</f>
        <v>19.321962500000001</v>
      </c>
      <c r="G93" t="s">
        <v>18</v>
      </c>
      <c r="H93">
        <f>55.08495/4</f>
        <v>13.7712375</v>
      </c>
      <c r="M93" t="s">
        <v>18</v>
      </c>
      <c r="N93">
        <f>51.7032/4</f>
        <v>12.925800000000001</v>
      </c>
    </row>
    <row r="94" spans="1:14" x14ac:dyDescent="0.25">
      <c r="A94" t="s">
        <v>17</v>
      </c>
      <c r="B94">
        <f>76.8179/4</f>
        <v>19.204474999999999</v>
      </c>
      <c r="G94" t="s">
        <v>17</v>
      </c>
      <c r="H94">
        <f>55.0192/4</f>
        <v>13.754799999999999</v>
      </c>
      <c r="M94" t="s">
        <v>17</v>
      </c>
      <c r="N94">
        <f>52.01225/4</f>
        <v>13.0030625</v>
      </c>
    </row>
    <row r="95" spans="1:14" x14ac:dyDescent="0.25">
      <c r="A95" t="s">
        <v>16</v>
      </c>
      <c r="B95">
        <f>358.9575/4</f>
        <v>89.739374999999995</v>
      </c>
      <c r="G95" t="s">
        <v>16</v>
      </c>
      <c r="H95">
        <f>359.035/4</f>
        <v>89.758750000000006</v>
      </c>
      <c r="M95" t="s">
        <v>16</v>
      </c>
      <c r="N95">
        <f>359.3255/4</f>
        <v>89.831374999999994</v>
      </c>
    </row>
    <row r="96" spans="1:14" x14ac:dyDescent="0.25">
      <c r="A96" t="s">
        <v>15</v>
      </c>
      <c r="B96">
        <f>358.651/4</f>
        <v>89.662750000000003</v>
      </c>
      <c r="G96" t="s">
        <v>15</v>
      </c>
      <c r="H96">
        <f>358.797/4</f>
        <v>89.699250000000006</v>
      </c>
      <c r="M96" t="s">
        <v>15</v>
      </c>
      <c r="N96">
        <f>359.372/4</f>
        <v>89.843000000000004</v>
      </c>
    </row>
    <row r="97" spans="1:14" x14ac:dyDescent="0.25">
      <c r="A97" t="s">
        <v>3</v>
      </c>
      <c r="B97">
        <f>357.8335/4</f>
        <v>89.458375000000004</v>
      </c>
      <c r="G97" t="s">
        <v>3</v>
      </c>
      <c r="H97">
        <f>358.0465/4</f>
        <v>89.511624999999995</v>
      </c>
      <c r="M97" t="s">
        <v>3</v>
      </c>
      <c r="N97">
        <f>357.869/4</f>
        <v>89.467250000000007</v>
      </c>
    </row>
  </sheetData>
  <mergeCells count="22">
    <mergeCell ref="G18:H18"/>
    <mergeCell ref="M18:N18"/>
    <mergeCell ref="G55:H55"/>
    <mergeCell ref="G45:H45"/>
    <mergeCell ref="G91:H91"/>
    <mergeCell ref="G81:H81"/>
    <mergeCell ref="A81:B81"/>
    <mergeCell ref="M81:N81"/>
    <mergeCell ref="A91:B91"/>
    <mergeCell ref="M91:N91"/>
    <mergeCell ref="A1:N2"/>
    <mergeCell ref="A42:N44"/>
    <mergeCell ref="A45:B45"/>
    <mergeCell ref="M45:N45"/>
    <mergeCell ref="A55:B55"/>
    <mergeCell ref="M55:N55"/>
    <mergeCell ref="A78:N80"/>
    <mergeCell ref="A4:N6"/>
    <mergeCell ref="A7:B7"/>
    <mergeCell ref="G7:H7"/>
    <mergeCell ref="M7:N7"/>
    <mergeCell ref="A18:B1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64MB cache size (haris server)</vt:lpstr>
      <vt:lpstr>512MB cache size (dragonhawk)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SEKWON</dc:creator>
  <cp:lastModifiedBy>SEKWON LEE</cp:lastModifiedBy>
  <dcterms:created xsi:type="dcterms:W3CDTF">2017-09-02T17:35:32Z</dcterms:created>
  <dcterms:modified xsi:type="dcterms:W3CDTF">2017-09-22T22:34:47Z</dcterms:modified>
</cp:coreProperties>
</file>