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O:\Jesus\T&amp;M's\Amazon - Dublin\"/>
    </mc:Choice>
  </mc:AlternateContent>
  <xr:revisionPtr revIDLastSave="0" documentId="13_ncr:1_{47F16CF4-4893-494B-A34A-7F662506F3EB}" xr6:coauthVersionLast="47" xr6:coauthVersionMax="47" xr10:uidLastSave="{00000000-0000-0000-0000-000000000000}"/>
  <bookViews>
    <workbookView xWindow="-120" yWindow="-120" windowWidth="30960" windowHeight="16920" activeTab="3" xr2:uid="{00000000-000D-0000-FFFF-FFFF00000000}"/>
  </bookViews>
  <sheets>
    <sheet name="CO__VOID" sheetId="46" r:id="rId1"/>
    <sheet name="CO2" sheetId="68" r:id="rId2"/>
    <sheet name="CO1" sheetId="59" r:id="rId3"/>
    <sheet name="LOG" sheetId="15" r:id="rId4"/>
    <sheet name="tnm1" sheetId="18" r:id="rId5"/>
    <sheet name="tnm2" sheetId="48" r:id="rId6"/>
    <sheet name="tnm3" sheetId="49" r:id="rId7"/>
    <sheet name="tnm4" sheetId="50" r:id="rId8"/>
    <sheet name="tnm5" sheetId="51" r:id="rId9"/>
    <sheet name="tnm6" sheetId="52" r:id="rId10"/>
    <sheet name="tnm7" sheetId="53" r:id="rId11"/>
    <sheet name="tnm8" sheetId="54" r:id="rId12"/>
    <sheet name="tnm9" sheetId="55" r:id="rId13"/>
    <sheet name="tnm10" sheetId="56" r:id="rId14"/>
    <sheet name="tnm11" sheetId="57" r:id="rId15"/>
    <sheet name="tnm12" sheetId="58" r:id="rId16"/>
    <sheet name="tnm13" sheetId="60" r:id="rId17"/>
    <sheet name="tnm14" sheetId="61" r:id="rId18"/>
    <sheet name="tnm15" sheetId="62" r:id="rId19"/>
    <sheet name="tnm16" sheetId="63" r:id="rId20"/>
    <sheet name="tnm17" sheetId="64" r:id="rId21"/>
    <sheet name="tnm18" sheetId="65" r:id="rId22"/>
    <sheet name="tnm19" sheetId="66" r:id="rId23"/>
    <sheet name="tnm20" sheetId="67" r:id="rId24"/>
    <sheet name="tnm21" sheetId="69" r:id="rId25"/>
    <sheet name="tnm22" sheetId="70" r:id="rId26"/>
    <sheet name="tnm23" sheetId="71" r:id="rId27"/>
    <sheet name="tnm24" sheetId="72" r:id="rId28"/>
    <sheet name="tnm25" sheetId="73" r:id="rId29"/>
    <sheet name="tnm26" sheetId="74" r:id="rId30"/>
  </sheets>
  <externalReferences>
    <externalReference r:id="rId31"/>
    <externalReference r:id="rId32"/>
    <externalReference r:id="rId33"/>
  </externalReferences>
  <definedNames>
    <definedName name="BLDG">[1]DATA!$D$2:$D$34</definedName>
    <definedName name="ot.rate">[2]tnm1!$L$1</definedName>
    <definedName name="Plan">[1]DATA!$F$2:$F$5</definedName>
    <definedName name="reg.rate">[2]tnm1!$L$2</definedName>
    <definedName name="Status">[3]Other!$A$1:$A$3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74" l="1"/>
  <c r="L23" i="74" s="1"/>
  <c r="J24" i="74"/>
  <c r="L24" i="74" s="1"/>
  <c r="J25" i="74"/>
  <c r="L25" i="74" s="1"/>
  <c r="J26" i="74"/>
  <c r="L26" i="74" s="1"/>
  <c r="K34" i="74" l="1"/>
  <c r="K33" i="74"/>
  <c r="J22" i="74"/>
  <c r="L22" i="74" s="1"/>
  <c r="K44" i="74" s="1"/>
  <c r="D12" i="74"/>
  <c r="D10" i="74"/>
  <c r="D8" i="74"/>
  <c r="K30" i="15"/>
  <c r="K29" i="15"/>
  <c r="K43" i="74" l="1"/>
  <c r="K45" i="74" s="1"/>
  <c r="K46" i="74" s="1"/>
  <c r="K31" i="15" s="1"/>
  <c r="K43" i="73"/>
  <c r="K34" i="73"/>
  <c r="K33" i="73"/>
  <c r="J22" i="73"/>
  <c r="L22" i="73" s="1"/>
  <c r="K44" i="73" s="1"/>
  <c r="D12" i="73"/>
  <c r="D10" i="73"/>
  <c r="D8" i="73"/>
  <c r="K43" i="72"/>
  <c r="K34" i="72"/>
  <c r="K33" i="72"/>
  <c r="J22" i="72"/>
  <c r="L22" i="72" s="1"/>
  <c r="D12" i="72"/>
  <c r="D10" i="72"/>
  <c r="D8" i="72"/>
  <c r="K28" i="15"/>
  <c r="K27" i="15"/>
  <c r="K26" i="15"/>
  <c r="K43" i="71"/>
  <c r="K34" i="71"/>
  <c r="K33" i="71"/>
  <c r="J23" i="71"/>
  <c r="L23" i="71" s="1"/>
  <c r="J22" i="71"/>
  <c r="L22" i="71" s="1"/>
  <c r="D12" i="71"/>
  <c r="D10" i="71"/>
  <c r="D8" i="71"/>
  <c r="K43" i="70"/>
  <c r="K34" i="70"/>
  <c r="K33" i="70"/>
  <c r="J24" i="70"/>
  <c r="L24" i="70" s="1"/>
  <c r="J23" i="70"/>
  <c r="L23" i="70" s="1"/>
  <c r="J22" i="70"/>
  <c r="L22" i="70" s="1"/>
  <c r="D12" i="70"/>
  <c r="D10" i="70"/>
  <c r="D8" i="70"/>
  <c r="K34" i="69"/>
  <c r="K33" i="69"/>
  <c r="J24" i="69"/>
  <c r="L24" i="69" s="1"/>
  <c r="J23" i="69"/>
  <c r="L23" i="69" s="1"/>
  <c r="J22" i="69"/>
  <c r="L22" i="69" s="1"/>
  <c r="D12" i="69"/>
  <c r="D10" i="69"/>
  <c r="D8" i="69"/>
  <c r="K25" i="15"/>
  <c r="H41" i="68"/>
  <c r="H45" i="68" s="1"/>
  <c r="H38" i="68"/>
  <c r="H27" i="68"/>
  <c r="H26" i="68"/>
  <c r="H25" i="68"/>
  <c r="H24" i="68"/>
  <c r="H23" i="68"/>
  <c r="H17" i="68"/>
  <c r="H21" i="68" s="1"/>
  <c r="E7" i="68"/>
  <c r="H6" i="68"/>
  <c r="L26" i="67"/>
  <c r="J26" i="67"/>
  <c r="L38" i="15"/>
  <c r="M23" i="15"/>
  <c r="K34" i="67"/>
  <c r="K33" i="67"/>
  <c r="J25" i="67"/>
  <c r="L25" i="67" s="1"/>
  <c r="J24" i="67"/>
  <c r="L24" i="67" s="1"/>
  <c r="J23" i="67"/>
  <c r="L23" i="67" s="1"/>
  <c r="J22" i="67"/>
  <c r="L22" i="67" s="1"/>
  <c r="D12" i="67"/>
  <c r="D10" i="67"/>
  <c r="D8" i="67"/>
  <c r="K23" i="15"/>
  <c r="K34" i="66"/>
  <c r="K33" i="66"/>
  <c r="J26" i="66"/>
  <c r="L26" i="66" s="1"/>
  <c r="J25" i="66"/>
  <c r="L25" i="66" s="1"/>
  <c r="J24" i="66"/>
  <c r="L24" i="66" s="1"/>
  <c r="J23" i="66"/>
  <c r="L23" i="66" s="1"/>
  <c r="J22" i="66"/>
  <c r="L22" i="66" s="1"/>
  <c r="D12" i="66"/>
  <c r="D10" i="66"/>
  <c r="D8" i="66"/>
  <c r="K22" i="15"/>
  <c r="J24" i="65"/>
  <c r="L24" i="65" s="1"/>
  <c r="J25" i="65"/>
  <c r="L25" i="65" s="1"/>
  <c r="K43" i="65"/>
  <c r="J23" i="65"/>
  <c r="L23" i="65" s="1"/>
  <c r="J22" i="65"/>
  <c r="L22" i="65" s="1"/>
  <c r="D12" i="65"/>
  <c r="D10" i="65"/>
  <c r="D8" i="65"/>
  <c r="K21" i="15"/>
  <c r="K43" i="64"/>
  <c r="J23" i="64"/>
  <c r="L23" i="64" s="1"/>
  <c r="J22" i="64"/>
  <c r="L22" i="64" s="1"/>
  <c r="D12" i="64"/>
  <c r="D10" i="64"/>
  <c r="D8" i="64"/>
  <c r="K20" i="15"/>
  <c r="K43" i="63"/>
  <c r="J23" i="63"/>
  <c r="L23" i="63" s="1"/>
  <c r="J22" i="63"/>
  <c r="L22" i="63" s="1"/>
  <c r="D12" i="63"/>
  <c r="D10" i="63"/>
  <c r="D8" i="63"/>
  <c r="K43" i="62"/>
  <c r="J23" i="62"/>
  <c r="L23" i="62" s="1"/>
  <c r="J22" i="62"/>
  <c r="L22" i="62" s="1"/>
  <c r="D12" i="62"/>
  <c r="D10" i="62"/>
  <c r="D8" i="62"/>
  <c r="M20" i="15"/>
  <c r="M21" i="15"/>
  <c r="M22" i="15"/>
  <c r="M24" i="15"/>
  <c r="M25" i="15"/>
  <c r="M26" i="15"/>
  <c r="K18" i="15"/>
  <c r="K17" i="15"/>
  <c r="K16" i="15"/>
  <c r="K43" i="61"/>
  <c r="J23" i="61"/>
  <c r="L23" i="61" s="1"/>
  <c r="J22" i="61"/>
  <c r="L22" i="61" s="1"/>
  <c r="D12" i="61"/>
  <c r="D10" i="61"/>
  <c r="D8" i="61"/>
  <c r="K43" i="60"/>
  <c r="J23" i="60"/>
  <c r="L23" i="60" s="1"/>
  <c r="J22" i="60"/>
  <c r="L22" i="60" s="1"/>
  <c r="D12" i="60"/>
  <c r="D10" i="60"/>
  <c r="D8" i="60"/>
  <c r="H41" i="59"/>
  <c r="H45" i="59" s="1"/>
  <c r="H38" i="59"/>
  <c r="H27" i="59"/>
  <c r="H26" i="59"/>
  <c r="H25" i="59"/>
  <c r="H24" i="59"/>
  <c r="H23" i="59"/>
  <c r="H39" i="59" s="1"/>
  <c r="H21" i="59"/>
  <c r="H17" i="59"/>
  <c r="E7" i="59"/>
  <c r="H6" i="59"/>
  <c r="K15" i="15"/>
  <c r="K43" i="58"/>
  <c r="J23" i="58"/>
  <c r="L23" i="58" s="1"/>
  <c r="J22" i="58"/>
  <c r="L22" i="58" s="1"/>
  <c r="D12" i="58"/>
  <c r="D10" i="58"/>
  <c r="D8" i="58"/>
  <c r="K34" i="57"/>
  <c r="K33" i="57"/>
  <c r="K43" i="57" s="1"/>
  <c r="J23" i="57"/>
  <c r="L23" i="57" s="1"/>
  <c r="J22" i="57"/>
  <c r="L22" i="57" s="1"/>
  <c r="D12" i="57"/>
  <c r="D10" i="57"/>
  <c r="D8" i="57"/>
  <c r="H28" i="46"/>
  <c r="K33" i="56"/>
  <c r="K43" i="56" s="1"/>
  <c r="J24" i="56"/>
  <c r="L24" i="56" s="1"/>
  <c r="J23" i="56"/>
  <c r="L23" i="56" s="1"/>
  <c r="J22" i="56"/>
  <c r="L22" i="56" s="1"/>
  <c r="D12" i="56"/>
  <c r="D10" i="56"/>
  <c r="D8" i="56"/>
  <c r="L24" i="55"/>
  <c r="L25" i="55"/>
  <c r="L26" i="55"/>
  <c r="J24" i="55"/>
  <c r="J25" i="55"/>
  <c r="J26" i="55"/>
  <c r="K33" i="55"/>
  <c r="K43" i="55" s="1"/>
  <c r="J23" i="55"/>
  <c r="L23" i="55" s="1"/>
  <c r="L22" i="55"/>
  <c r="J22" i="55"/>
  <c r="D12" i="55"/>
  <c r="D10" i="55"/>
  <c r="D8" i="55"/>
  <c r="K34" i="52"/>
  <c r="K35" i="52"/>
  <c r="K36" i="52"/>
  <c r="K37" i="52"/>
  <c r="K33" i="52"/>
  <c r="K34" i="51"/>
  <c r="K35" i="51"/>
  <c r="K36" i="51"/>
  <c r="K37" i="51"/>
  <c r="K33" i="51"/>
  <c r="K34" i="50"/>
  <c r="K35" i="50"/>
  <c r="K36" i="50"/>
  <c r="K33" i="50"/>
  <c r="K34" i="49"/>
  <c r="K35" i="49"/>
  <c r="K36" i="49"/>
  <c r="K37" i="49"/>
  <c r="K33" i="49"/>
  <c r="K34" i="48"/>
  <c r="K35" i="48"/>
  <c r="K36" i="48"/>
  <c r="K33" i="48"/>
  <c r="K37" i="18"/>
  <c r="K34" i="18"/>
  <c r="K35" i="18"/>
  <c r="K36" i="18"/>
  <c r="K33" i="18"/>
  <c r="K33" i="53"/>
  <c r="K43" i="53" s="1"/>
  <c r="K45" i="53" s="1"/>
  <c r="K33" i="54"/>
  <c r="K43" i="54" s="1"/>
  <c r="J23" i="54"/>
  <c r="L23" i="54" s="1"/>
  <c r="J22" i="54"/>
  <c r="L22" i="54" s="1"/>
  <c r="D12" i="54"/>
  <c r="D10" i="54"/>
  <c r="D8" i="54"/>
  <c r="J23" i="53"/>
  <c r="L23" i="53" s="1"/>
  <c r="J22" i="53"/>
  <c r="L22" i="53" s="1"/>
  <c r="D12" i="53"/>
  <c r="D10" i="53"/>
  <c r="D8" i="53"/>
  <c r="J27" i="52"/>
  <c r="L27" i="52" s="1"/>
  <c r="J26" i="52"/>
  <c r="L26" i="52" s="1"/>
  <c r="J25" i="52"/>
  <c r="L25" i="52" s="1"/>
  <c r="J24" i="52"/>
  <c r="L24" i="52" s="1"/>
  <c r="J23" i="52"/>
  <c r="L23" i="52" s="1"/>
  <c r="J22" i="52"/>
  <c r="L22" i="52" s="1"/>
  <c r="D12" i="52"/>
  <c r="D10" i="52"/>
  <c r="D8" i="52"/>
  <c r="L25" i="51"/>
  <c r="J25" i="51"/>
  <c r="J26" i="51"/>
  <c r="L26" i="51" s="1"/>
  <c r="J24" i="51"/>
  <c r="L24" i="51" s="1"/>
  <c r="J23" i="51"/>
  <c r="L23" i="51" s="1"/>
  <c r="J22" i="51"/>
  <c r="L22" i="51" s="1"/>
  <c r="D12" i="51"/>
  <c r="D10" i="51"/>
  <c r="D8" i="51"/>
  <c r="J24" i="50"/>
  <c r="L24" i="50" s="1"/>
  <c r="J23" i="50"/>
  <c r="L23" i="50" s="1"/>
  <c r="J22" i="50"/>
  <c r="L22" i="50" s="1"/>
  <c r="D12" i="50"/>
  <c r="D10" i="50"/>
  <c r="D8" i="50"/>
  <c r="J23" i="49"/>
  <c r="L23" i="49" s="1"/>
  <c r="J22" i="49"/>
  <c r="L22" i="49" s="1"/>
  <c r="D12" i="49"/>
  <c r="D10" i="49"/>
  <c r="D8" i="49"/>
  <c r="J24" i="48"/>
  <c r="L24" i="48" s="1"/>
  <c r="J23" i="48"/>
  <c r="L23" i="48" s="1"/>
  <c r="J22" i="48"/>
  <c r="L22" i="48" s="1"/>
  <c r="D12" i="48"/>
  <c r="D10" i="48"/>
  <c r="D8" i="48"/>
  <c r="J23" i="18"/>
  <c r="L23" i="18" s="1"/>
  <c r="J24" i="18"/>
  <c r="J25" i="18"/>
  <c r="J26" i="18"/>
  <c r="J27" i="18"/>
  <c r="J28" i="18"/>
  <c r="J29" i="18"/>
  <c r="J22" i="18"/>
  <c r="L22" i="18" s="1"/>
  <c r="E7" i="46"/>
  <c r="H6" i="46"/>
  <c r="D8" i="18"/>
  <c r="D12" i="18"/>
  <c r="D10" i="18"/>
  <c r="K45" i="73" l="1"/>
  <c r="K46" i="73" s="1"/>
  <c r="K44" i="72"/>
  <c r="K45" i="72" s="1"/>
  <c r="K46" i="72" s="1"/>
  <c r="K44" i="71"/>
  <c r="K45" i="71" s="1"/>
  <c r="K46" i="71" s="1"/>
  <c r="K44" i="70"/>
  <c r="K45" i="70" s="1"/>
  <c r="K46" i="70" s="1"/>
  <c r="K43" i="69"/>
  <c r="K44" i="69"/>
  <c r="H39" i="68"/>
  <c r="F47" i="68" s="1"/>
  <c r="F48" i="68" s="1"/>
  <c r="K43" i="67"/>
  <c r="K44" i="67"/>
  <c r="K43" i="66"/>
  <c r="K44" i="66"/>
  <c r="K44" i="65"/>
  <c r="K45" i="65" s="1"/>
  <c r="K46" i="65" s="1"/>
  <c r="K44" i="64"/>
  <c r="K45" i="64"/>
  <c r="K46" i="64" s="1"/>
  <c r="K44" i="63"/>
  <c r="K45" i="63" s="1"/>
  <c r="K46" i="63" s="1"/>
  <c r="K44" i="62"/>
  <c r="K45" i="62" s="1"/>
  <c r="K46" i="62" s="1"/>
  <c r="K19" i="15" s="1"/>
  <c r="K44" i="61"/>
  <c r="K45" i="61"/>
  <c r="K46" i="61" s="1"/>
  <c r="K44" i="60"/>
  <c r="K45" i="60"/>
  <c r="K46" i="60" s="1"/>
  <c r="F47" i="59"/>
  <c r="F48" i="59" s="1"/>
  <c r="K44" i="58"/>
  <c r="K45" i="58" s="1"/>
  <c r="K46" i="58" s="1"/>
  <c r="K44" i="57"/>
  <c r="K45" i="57" s="1"/>
  <c r="K46" i="57" s="1"/>
  <c r="K14" i="15" s="1"/>
  <c r="K44" i="56"/>
  <c r="K45" i="56" s="1"/>
  <c r="K46" i="56" s="1"/>
  <c r="K13" i="15" s="1"/>
  <c r="K44" i="54"/>
  <c r="K43" i="49"/>
  <c r="K44" i="55"/>
  <c r="K45" i="55" s="1"/>
  <c r="K46" i="55" s="1"/>
  <c r="K12" i="15" s="1"/>
  <c r="K43" i="50"/>
  <c r="K43" i="52"/>
  <c r="K43" i="51"/>
  <c r="K43" i="48"/>
  <c r="K45" i="54"/>
  <c r="K46" i="54" s="1"/>
  <c r="K11" i="15" s="1"/>
  <c r="K44" i="53"/>
  <c r="K46" i="53" s="1"/>
  <c r="K10" i="15" s="1"/>
  <c r="K44" i="52"/>
  <c r="K44" i="51"/>
  <c r="K44" i="50"/>
  <c r="K45" i="50" s="1"/>
  <c r="K46" i="50" s="1"/>
  <c r="K7" i="15" s="1"/>
  <c r="K44" i="49"/>
  <c r="K44" i="48"/>
  <c r="H25" i="46"/>
  <c r="H26" i="46"/>
  <c r="H27" i="46"/>
  <c r="H17" i="46"/>
  <c r="H21" i="46" s="1"/>
  <c r="H23" i="46"/>
  <c r="H24" i="46"/>
  <c r="H38" i="46"/>
  <c r="H41" i="46"/>
  <c r="H45" i="46" s="1"/>
  <c r="K45" i="69" l="1"/>
  <c r="K46" i="69" s="1"/>
  <c r="K45" i="67"/>
  <c r="K46" i="67" s="1"/>
  <c r="K24" i="15" s="1"/>
  <c r="K45" i="66"/>
  <c r="K46" i="66"/>
  <c r="K45" i="52"/>
  <c r="K46" i="52" s="1"/>
  <c r="K9" i="15" s="1"/>
  <c r="K45" i="51"/>
  <c r="K46" i="51" s="1"/>
  <c r="K8" i="15" s="1"/>
  <c r="K45" i="49"/>
  <c r="K46" i="49" s="1"/>
  <c r="K6" i="15" s="1"/>
  <c r="K45" i="48"/>
  <c r="K46" i="48" s="1"/>
  <c r="K5" i="15" s="1"/>
  <c r="H39" i="46"/>
  <c r="F47" i="46" s="1"/>
  <c r="F48" i="46" s="1"/>
  <c r="K3" i="15" l="1"/>
  <c r="K44" i="18" l="1"/>
  <c r="K43" i="18"/>
  <c r="K45" i="18" l="1"/>
  <c r="K46" i="18" s="1"/>
  <c r="K4" i="15" s="1"/>
  <c r="M37" i="15"/>
  <c r="H38" i="15" l="1"/>
</calcChain>
</file>

<file path=xl/sharedStrings.xml><?xml version="1.0" encoding="utf-8"?>
<sst xmlns="http://schemas.openxmlformats.org/spreadsheetml/2006/main" count="1491" uniqueCount="208">
  <si>
    <t xml:space="preserve">Description </t>
  </si>
  <si>
    <t>Status</t>
  </si>
  <si>
    <t>Performed?</t>
  </si>
  <si>
    <t>Date Sent</t>
  </si>
  <si>
    <t>GC Notice 2</t>
  </si>
  <si>
    <t>GC Notice 3</t>
  </si>
  <si>
    <t>CO #</t>
  </si>
  <si>
    <t>T&amp;M #</t>
  </si>
  <si>
    <t>Invoice</t>
  </si>
  <si>
    <t>GC #</t>
  </si>
  <si>
    <t>TOTALS</t>
  </si>
  <si>
    <t>Amnt Approved</t>
  </si>
  <si>
    <t>Difference</t>
  </si>
  <si>
    <t>CHANGE ORDER TOTALS</t>
  </si>
  <si>
    <t>Project Manager</t>
  </si>
  <si>
    <t>Project Engineer</t>
  </si>
  <si>
    <t>Superintendent</t>
  </si>
  <si>
    <t>Project Accountant</t>
  </si>
  <si>
    <t>GSC Project #</t>
  </si>
  <si>
    <t>ADDITIONAL WORK AUTHORIZATION FORM</t>
  </si>
  <si>
    <t>General Contractor</t>
  </si>
  <si>
    <t>Job Name</t>
  </si>
  <si>
    <t>Date</t>
  </si>
  <si>
    <t>Street</t>
  </si>
  <si>
    <t>Job Address</t>
  </si>
  <si>
    <t xml:space="preserve">Job No. </t>
  </si>
  <si>
    <t>City / State</t>
  </si>
  <si>
    <t>City/State</t>
  </si>
  <si>
    <t>Description:</t>
  </si>
  <si>
    <t>Labor</t>
  </si>
  <si>
    <t>Occupation</t>
  </si>
  <si>
    <t>Employee Name</t>
  </si>
  <si>
    <t>M</t>
  </si>
  <si>
    <t>T</t>
  </si>
  <si>
    <t>W</t>
  </si>
  <si>
    <t>TH</t>
  </si>
  <si>
    <t>F</t>
  </si>
  <si>
    <t>S/S</t>
  </si>
  <si>
    <t>HRS</t>
  </si>
  <si>
    <t>RATE</t>
  </si>
  <si>
    <t>TOTAL</t>
  </si>
  <si>
    <t>Material/Equipment</t>
  </si>
  <si>
    <t>Item</t>
  </si>
  <si>
    <t>Quantity</t>
  </si>
  <si>
    <t>Unit Price</t>
  </si>
  <si>
    <t>Total</t>
  </si>
  <si>
    <t>Total Material/Equipment</t>
  </si>
  <si>
    <t>Total Labor</t>
  </si>
  <si>
    <t>+</t>
  </si>
  <si>
    <t>Grand Total:</t>
  </si>
  <si>
    <t xml:space="preserve">Above additional work to be performed under same conditions as specified in original contract unless otherwise stipulated. </t>
  </si>
  <si>
    <t>Approved By: ___________________________________</t>
  </si>
  <si>
    <t xml:space="preserve">                              Date:______________</t>
  </si>
  <si>
    <t>Signature: ______________________________________</t>
  </si>
  <si>
    <t>Contractor Signature</t>
  </si>
  <si>
    <t>1240 N 9th Street Suite 3, Modesto, CA 95350 | Office: (209)492-9346 | Fax: (209) 579-1227</t>
  </si>
  <si>
    <t>Date:</t>
  </si>
  <si>
    <t>Project Number:</t>
  </si>
  <si>
    <t>Change Order No.:</t>
  </si>
  <si>
    <t>General Contractor:</t>
  </si>
  <si>
    <t>Project Name:</t>
  </si>
  <si>
    <t>1240 N 9th Street Suite 3, Modesto CA, 95350 | PHONE: (209) 492-9346 | FAX: (209) 579-1227</t>
  </si>
  <si>
    <t>DESCRIPTION OF WORK</t>
  </si>
  <si>
    <t>Description</t>
  </si>
  <si>
    <t>Cost</t>
  </si>
  <si>
    <t>Subtotal</t>
  </si>
  <si>
    <t>EQUIPTMENT</t>
  </si>
  <si>
    <t>MATERIAL</t>
  </si>
  <si>
    <t>LABOR</t>
  </si>
  <si>
    <t>GRAND TOTAL</t>
  </si>
  <si>
    <t>Uprite Construction Corporation</t>
  </si>
  <si>
    <t>Irvine, CA 92612</t>
  </si>
  <si>
    <t>Framer</t>
  </si>
  <si>
    <t>2211 Michelson Drive, Suite 210</t>
  </si>
  <si>
    <t>Kyle Howes</t>
  </si>
  <si>
    <t>kyle.howes@upriteco.com</t>
  </si>
  <si>
    <t>949-877-8877</t>
  </si>
  <si>
    <t>Tracy Tillet</t>
  </si>
  <si>
    <t>tracy.tillet@upriteco.com</t>
  </si>
  <si>
    <t>Brad Krouse</t>
  </si>
  <si>
    <t>brad.krouse@upriteco.com</t>
  </si>
  <si>
    <t>Print Name: ________________________________________</t>
  </si>
  <si>
    <t>Approved by: _______________________________________</t>
  </si>
  <si>
    <t>Date: _____________________________________________</t>
  </si>
  <si>
    <t>Described additional work is to be performed under the same conditions as specified in original contract</t>
  </si>
  <si>
    <t>10% Mark Up</t>
  </si>
  <si>
    <t>Hours</t>
  </si>
  <si>
    <t>Cycle</t>
  </si>
  <si>
    <t>EA.</t>
  </si>
  <si>
    <t>Fasteners</t>
  </si>
  <si>
    <t>1</t>
  </si>
  <si>
    <t>Uprite Construction</t>
  </si>
  <si>
    <t>Man Hours</t>
  </si>
  <si>
    <t>4x12 Drywall 5/8"</t>
  </si>
  <si>
    <t>Taping Mud</t>
  </si>
  <si>
    <t>Box</t>
  </si>
  <si>
    <t>Hot Mud</t>
  </si>
  <si>
    <t>Bag</t>
  </si>
  <si>
    <t>3 5/8" x 10' Metal Stud 20 Gauge</t>
  </si>
  <si>
    <t>Amazon - Dublin</t>
  </si>
  <si>
    <t>Job Location</t>
  </si>
  <si>
    <t xml:space="preserve">5160 Hacienda Drive  </t>
  </si>
  <si>
    <t>Dublin, CA 94568</t>
  </si>
  <si>
    <t>Month</t>
  </si>
  <si>
    <t>Scissor Lifts (3)</t>
  </si>
  <si>
    <t xml:space="preserve">Framing and patching drywall throughout the building per superintendent request. </t>
  </si>
  <si>
    <t>Efrain Fernandez</t>
  </si>
  <si>
    <t>Yimi Sandoval</t>
  </si>
  <si>
    <t>Jose Barajas</t>
  </si>
  <si>
    <t xml:space="preserve">10% Mark UP     </t>
  </si>
  <si>
    <t>Jose Vicente Morales</t>
  </si>
  <si>
    <t>Noe Lagos</t>
  </si>
  <si>
    <t>Enrique Naranjo</t>
  </si>
  <si>
    <t>Oscar Dominguez</t>
  </si>
  <si>
    <t>Ignacio Gonzales</t>
  </si>
  <si>
    <t>Eduardo Tejeda</t>
  </si>
  <si>
    <t xml:space="preserve">tnm1: Repaired framing and drywall. </t>
  </si>
  <si>
    <t>tnm2: Repaired framing and drywall continued.</t>
  </si>
  <si>
    <t>tnm3: Greenline repair framing and drywall continued.</t>
  </si>
  <si>
    <t>tnm4: End greenline. Repaired framing and drywall continued.</t>
  </si>
  <si>
    <t>tnm7: Demolition of drywall at electrical room.</t>
  </si>
  <si>
    <t>tnm8: Remove drywall at exhaust wall ducting. 8 sections.</t>
  </si>
  <si>
    <t>VOID</t>
  </si>
  <si>
    <t>Work will be tracked by T&amp;M Basis.</t>
  </si>
  <si>
    <t xml:space="preserve">4x12 Drywall 5/8" </t>
  </si>
  <si>
    <t>Taping Mud Box</t>
  </si>
  <si>
    <t>Box of Fasteners</t>
  </si>
  <si>
    <t>Hot Mud Bag</t>
  </si>
  <si>
    <t>5/8" x 10' Metal Stud 20 GA</t>
  </si>
  <si>
    <t>Taping mud box</t>
  </si>
  <si>
    <t>hot mud bag</t>
  </si>
  <si>
    <t>Luis Rosales</t>
  </si>
  <si>
    <t>Jose G B</t>
  </si>
  <si>
    <t>tnm9: Cont. with framing and drywall, clean up at roof</t>
  </si>
  <si>
    <t>sent</t>
  </si>
  <si>
    <t xml:space="preserve"> Scissorlift 26' (Month)</t>
  </si>
  <si>
    <t>Comments</t>
  </si>
  <si>
    <t>Omar Bautista</t>
  </si>
  <si>
    <t>Jose G Guerra</t>
  </si>
  <si>
    <t xml:space="preserve">tnm10: Removed framing and drywall. Cleaned up afterwards. </t>
  </si>
  <si>
    <t>Victor Lopes</t>
  </si>
  <si>
    <t>Hot mud</t>
  </si>
  <si>
    <t>Taping mud (Box)</t>
  </si>
  <si>
    <t xml:space="preserve">tnm11: Fire taping around the perimeter walls.
</t>
  </si>
  <si>
    <t>tnm12: Fire taping on the perimeter walls, continued.</t>
  </si>
  <si>
    <t>Bulk</t>
  </si>
  <si>
    <t>L50 Clips</t>
  </si>
  <si>
    <t>4x12 DF</t>
  </si>
  <si>
    <t>Fork Lift</t>
  </si>
  <si>
    <t>Oswaldo Lopes</t>
  </si>
  <si>
    <t>tnm13: Taping in the perimeter walls and electrical room.</t>
  </si>
  <si>
    <t>tnm14: Taping in the perimeter walls and electrical room. Plus clean up.</t>
  </si>
  <si>
    <t>Installation of 4x10 timbers with clips around all HVAC units.</t>
  </si>
  <si>
    <t>CO1: Installation of 4x10 timbers with clips around all HVAC units.</t>
  </si>
  <si>
    <t>tnm15: Taping in perimeter walls, cont.</t>
  </si>
  <si>
    <t>Greenline = gridline? :\</t>
  </si>
  <si>
    <t>Was sent to only Kevin</t>
  </si>
  <si>
    <t xml:space="preserve">VOID_CO1: Framing and patching drywall throughout the building per superintendent request. </t>
  </si>
  <si>
    <t>10/27 - 10/29/2021</t>
  </si>
  <si>
    <t>tnm16: Taping around the perimeter walls</t>
  </si>
  <si>
    <t>11/1/2021 - 11/5/2021</t>
  </si>
  <si>
    <t>tnm17: Taping the perimeter walls</t>
  </si>
  <si>
    <t>tnm5: Drywall repair and framing.</t>
  </si>
  <si>
    <t>tnm6: Repaired framing and drywall cont. Exterior for the windows 24 1/2 x 24 1/2.</t>
  </si>
  <si>
    <t>11/8/2021 &amp; 11/9/2021</t>
  </si>
  <si>
    <t xml:space="preserve">tnm18: Taping at wall #14 and green line. </t>
  </si>
  <si>
    <t>Sent a reminder for payment on 11/5/2021</t>
  </si>
  <si>
    <t>Sent another reminder for payment on 11/12/2021</t>
  </si>
  <si>
    <t>11/10/2021 - 11/12/2021</t>
  </si>
  <si>
    <t>Taping</t>
  </si>
  <si>
    <t>Scissorlift 26'</t>
  </si>
  <si>
    <t>tnm19: Repaired framing &amp; drywall greenland #1</t>
  </si>
  <si>
    <t>Charged 3 Scissorlifts for October</t>
  </si>
  <si>
    <t>Charged 1 Scissorlift for September (Need to charge 2 more for September)</t>
  </si>
  <si>
    <t>11/15 - 11/19/2021</t>
  </si>
  <si>
    <t>tnm20: Repaired framing, drywall, taping</t>
  </si>
  <si>
    <t>Ana Zavala</t>
  </si>
  <si>
    <t>nathan.gunderson@upriteco.com</t>
  </si>
  <si>
    <t>Adding corrugated metal to skylights.</t>
  </si>
  <si>
    <t>Scissor Lift</t>
  </si>
  <si>
    <t>Week</t>
  </si>
  <si>
    <t>Corrugated Metal</t>
  </si>
  <si>
    <t>1 1/2 x 1 1/2 Steel Angle</t>
  </si>
  <si>
    <t>Sheet</t>
  </si>
  <si>
    <t>2</t>
  </si>
  <si>
    <t>CO#2 Adding corrugated metal to skylights</t>
  </si>
  <si>
    <t>Jose Luis</t>
  </si>
  <si>
    <t>Gilberto Sandoval</t>
  </si>
  <si>
    <t>Erick Hernandez</t>
  </si>
  <si>
    <t>12/29/2021 - 12/30/2021</t>
  </si>
  <si>
    <t>1/3/2022 - 1/4/2022</t>
  </si>
  <si>
    <t>tnm24: Taping in the perimeter drywall.</t>
  </si>
  <si>
    <t>tnm25: Taping in the perimeter drywall, continued.</t>
  </si>
  <si>
    <t>tnm21: Removed the electrical room started framing the wall and hanged the drywall.</t>
  </si>
  <si>
    <t xml:space="preserve">tnm22: Started skylights with the corrugated and removed the wall and framed, patched the holes of the lights outside. </t>
  </si>
  <si>
    <t>tnm23: Continued the skylights with the corrugated metal. Removed the wall and framing. Patched the holes of the lights outside.</t>
  </si>
  <si>
    <t>Next Tag charge scissorlift twice</t>
  </si>
  <si>
    <t>4x8 Dens Glass 5/8"</t>
  </si>
  <si>
    <t>Jose Luis Rosales</t>
  </si>
  <si>
    <t>Jose Gabriel Guerra</t>
  </si>
  <si>
    <t>Uriel Barajas</t>
  </si>
  <si>
    <t>Supervisor</t>
  </si>
  <si>
    <t>tnm26: Patch work around light fixtures</t>
  </si>
  <si>
    <t>Taper</t>
  </si>
  <si>
    <t>void</t>
  </si>
  <si>
    <t>Same thing as CO#2</t>
  </si>
  <si>
    <t>Nathan Gunderson</t>
  </si>
  <si>
    <t>1349 &amp; 1353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</si>
</sst>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-&quot;$&quot;* #,##0.00_-;\-&quot;$&quot;* #,##0.00_-;_-&quot;$&quot;* &quot;-&quot;??_-;_-@_-"/>
    <numFmt numFmtId="166" formatCode="m/d/yy"/>
    <numFmt numFmtId="167" formatCode="[$-409]mmmm\ d\,\ yyyy;@"/>
    <numFmt numFmtId="168" formatCode="_(&quot;$&quot;* #,##0.00000000_);_(&quot;$&quot;* \(#,##0.00000000\);_(&quot;$&quot;* &quot;-&quot;??_);_(@_)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1"/>
      <name val="Book Antiqua"/>
      <family val="1"/>
    </font>
    <font>
      <sz val="12"/>
      <name val="Book Antiqua"/>
      <family val="1"/>
    </font>
    <font>
      <b/>
      <sz val="14"/>
      <name val="Book Antiqua"/>
      <family val="1"/>
    </font>
    <font>
      <b/>
      <sz val="10"/>
      <name val="Arial"/>
      <family val="2"/>
    </font>
    <font>
      <b/>
      <sz val="9"/>
      <name val="Book Antiqua"/>
      <family val="1"/>
    </font>
    <font>
      <b/>
      <sz val="12"/>
      <name val="Book Antiqua"/>
      <family val="1"/>
    </font>
    <font>
      <sz val="9"/>
      <name val="Book Antiqua"/>
      <family val="1"/>
    </font>
    <font>
      <sz val="8"/>
      <name val="Book Antiqua"/>
      <family val="1"/>
    </font>
    <font>
      <u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43" fontId="25" fillId="0" borderId="0" applyFont="0" applyFill="0" applyBorder="0" applyAlignment="0" applyProtection="0"/>
  </cellStyleXfs>
  <cellXfs count="256">
    <xf numFmtId="0" fontId="0" fillId="0" borderId="0" xfId="0"/>
    <xf numFmtId="0" fontId="1" fillId="0" borderId="0" xfId="1"/>
    <xf numFmtId="0" fontId="2" fillId="0" borderId="0" xfId="1" applyFont="1" applyProtection="1">
      <protection locked="0"/>
    </xf>
    <xf numFmtId="164" fontId="2" fillId="0" borderId="8" xfId="1" applyNumberFormat="1" applyFont="1" applyBorder="1" applyAlignment="1" applyProtection="1">
      <alignment horizontal="center"/>
      <protection locked="0"/>
    </xf>
    <xf numFmtId="164" fontId="2" fillId="0" borderId="0" xfId="1" applyNumberFormat="1" applyFont="1" applyProtection="1">
      <protection locked="0"/>
    </xf>
    <xf numFmtId="164" fontId="2" fillId="0" borderId="0" xfId="1" applyNumberFormat="1" applyFont="1" applyAlignment="1" applyProtection="1">
      <alignment horizontal="center"/>
      <protection locked="0"/>
    </xf>
    <xf numFmtId="0" fontId="2" fillId="0" borderId="10" xfId="1" applyFont="1" applyBorder="1" applyProtection="1">
      <protection locked="0"/>
    </xf>
    <xf numFmtId="0" fontId="2" fillId="0" borderId="8" xfId="1" applyFont="1" applyBorder="1" applyAlignment="1" applyProtection="1">
      <alignment horizontal="center" vertical="center"/>
      <protection locked="0"/>
    </xf>
    <xf numFmtId="0" fontId="1" fillId="0" borderId="0" xfId="1" applyProtection="1">
      <protection locked="0"/>
    </xf>
    <xf numFmtId="0" fontId="7" fillId="0" borderId="0" xfId="1" applyFont="1" applyProtection="1">
      <protection locked="0"/>
    </xf>
    <xf numFmtId="0" fontId="6" fillId="6" borderId="0" xfId="1" applyFont="1" applyFill="1" applyAlignment="1" applyProtection="1">
      <alignment horizontal="left" wrapText="1" shrinkToFit="1"/>
      <protection locked="0"/>
    </xf>
    <xf numFmtId="0" fontId="6" fillId="6" borderId="0" xfId="1" applyFont="1" applyFill="1" applyAlignment="1" applyProtection="1">
      <alignment horizontal="left" vertical="center"/>
      <protection locked="0"/>
    </xf>
    <xf numFmtId="167" fontId="6" fillId="6" borderId="0" xfId="1" applyNumberFormat="1" applyFont="1" applyFill="1" applyAlignment="1" applyProtection="1">
      <alignment horizontal="left"/>
      <protection locked="0"/>
    </xf>
    <xf numFmtId="0" fontId="10" fillId="0" borderId="0" xfId="3" applyFont="1"/>
    <xf numFmtId="0" fontId="11" fillId="0" borderId="0" xfId="3" applyFont="1"/>
    <xf numFmtId="0" fontId="12" fillId="0" borderId="0" xfId="3" applyFont="1"/>
    <xf numFmtId="0" fontId="14" fillId="0" borderId="0" xfId="3" applyFont="1"/>
    <xf numFmtId="0" fontId="11" fillId="0" borderId="20" xfId="3" applyFont="1" applyBorder="1"/>
    <xf numFmtId="0" fontId="12" fillId="0" borderId="18" xfId="3" applyFont="1" applyBorder="1"/>
    <xf numFmtId="0" fontId="12" fillId="0" borderId="19" xfId="3" applyFont="1" applyBorder="1"/>
    <xf numFmtId="0" fontId="13" fillId="0" borderId="15" xfId="3" applyFont="1" applyBorder="1"/>
    <xf numFmtId="0" fontId="14" fillId="0" borderId="15" xfId="3" applyFont="1" applyBorder="1"/>
    <xf numFmtId="0" fontId="14" fillId="0" borderId="21" xfId="3" applyFont="1" applyBorder="1"/>
    <xf numFmtId="0" fontId="12" fillId="0" borderId="8" xfId="3" applyFont="1" applyBorder="1"/>
    <xf numFmtId="164" fontId="12" fillId="0" borderId="8" xfId="5" applyNumberFormat="1" applyFont="1" applyBorder="1" applyAlignment="1">
      <alignment horizontal="center"/>
    </xf>
    <xf numFmtId="0" fontId="16" fillId="0" borderId="0" xfId="3" applyFont="1"/>
    <xf numFmtId="0" fontId="11" fillId="0" borderId="0" xfId="3" applyFont="1" applyAlignment="1">
      <alignment horizontal="right"/>
    </xf>
    <xf numFmtId="0" fontId="17" fillId="0" borderId="0" xfId="3" applyFont="1" applyAlignment="1">
      <alignment horizontal="right"/>
    </xf>
    <xf numFmtId="0" fontId="11" fillId="0" borderId="0" xfId="3" applyFont="1" applyAlignment="1">
      <alignment horizontal="center"/>
    </xf>
    <xf numFmtId="44" fontId="12" fillId="0" borderId="0" xfId="4" applyFont="1"/>
    <xf numFmtId="0" fontId="19" fillId="0" borderId="7" xfId="3" applyFont="1" applyBorder="1"/>
    <xf numFmtId="0" fontId="14" fillId="0" borderId="6" xfId="3" applyFont="1" applyBorder="1"/>
    <xf numFmtId="0" fontId="14" fillId="0" borderId="5" xfId="3" applyFont="1" applyBorder="1"/>
    <xf numFmtId="0" fontId="12" fillId="0" borderId="22" xfId="3" applyFont="1" applyBorder="1"/>
    <xf numFmtId="0" fontId="12" fillId="0" borderId="9" xfId="3" applyFont="1" applyBorder="1"/>
    <xf numFmtId="0" fontId="14" fillId="0" borderId="9" xfId="3" applyFont="1" applyBorder="1"/>
    <xf numFmtId="0" fontId="14" fillId="0" borderId="3" xfId="3" applyFont="1" applyBorder="1"/>
    <xf numFmtId="0" fontId="20" fillId="0" borderId="2" xfId="3" applyFont="1" applyBorder="1"/>
    <xf numFmtId="0" fontId="14" fillId="0" borderId="2" xfId="3" applyFont="1" applyBorder="1"/>
    <xf numFmtId="0" fontId="14" fillId="0" borderId="1" xfId="3" applyFont="1" applyBorder="1"/>
    <xf numFmtId="0" fontId="2" fillId="0" borderId="14" xfId="1" applyFont="1" applyBorder="1" applyAlignment="1" applyProtection="1">
      <alignment horizontal="center"/>
      <protection locked="0"/>
    </xf>
    <xf numFmtId="0" fontId="2" fillId="5" borderId="11" xfId="1" applyFont="1" applyFill="1" applyBorder="1" applyProtection="1">
      <protection locked="0"/>
    </xf>
    <xf numFmtId="164" fontId="2" fillId="5" borderId="8" xfId="1" applyNumberFormat="1" applyFont="1" applyFill="1" applyBorder="1" applyAlignment="1" applyProtection="1">
      <alignment horizontal="right"/>
      <protection locked="0"/>
    </xf>
    <xf numFmtId="164" fontId="2" fillId="5" borderId="14" xfId="1" applyNumberFormat="1" applyFont="1" applyFill="1" applyBorder="1" applyProtection="1">
      <protection locked="0"/>
    </xf>
    <xf numFmtId="164" fontId="2" fillId="5" borderId="8" xfId="1" applyNumberFormat="1" applyFont="1" applyFill="1" applyBorder="1" applyProtection="1">
      <protection locked="0"/>
    </xf>
    <xf numFmtId="0" fontId="21" fillId="6" borderId="0" xfId="1" applyFont="1" applyFill="1" applyAlignment="1" applyProtection="1">
      <alignment horizontal="left"/>
      <protection locked="0"/>
    </xf>
    <xf numFmtId="164" fontId="22" fillId="4" borderId="0" xfId="1" applyNumberFormat="1" applyFont="1" applyFill="1" applyProtection="1">
      <protection hidden="1"/>
    </xf>
    <xf numFmtId="0" fontId="23" fillId="0" borderId="0" xfId="0" applyFont="1" applyAlignment="1">
      <alignment horizontal="center" vertical="center"/>
    </xf>
    <xf numFmtId="0" fontId="1" fillId="0" borderId="0" xfId="1" applyAlignment="1">
      <alignment wrapText="1"/>
    </xf>
    <xf numFmtId="0" fontId="1" fillId="0" borderId="0" xfId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2" fillId="0" borderId="0" xfId="1" applyFont="1" applyAlignment="1">
      <alignment horizontal="center" vertical="center"/>
    </xf>
    <xf numFmtId="14" fontId="1" fillId="4" borderId="0" xfId="1" applyNumberFormat="1" applyFill="1" applyAlignment="1">
      <alignment horizontal="center" vertical="center"/>
    </xf>
    <xf numFmtId="14" fontId="1" fillId="9" borderId="0" xfId="1" applyNumberFormat="1" applyFill="1" applyAlignment="1">
      <alignment horizontal="center" vertical="center"/>
    </xf>
    <xf numFmtId="14" fontId="2" fillId="8" borderId="0" xfId="1" applyNumberFormat="1" applyFont="1" applyFill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166" fontId="1" fillId="4" borderId="0" xfId="1" applyNumberFormat="1" applyFill="1" applyAlignment="1">
      <alignment horizontal="center" vertical="center"/>
    </xf>
    <xf numFmtId="166" fontId="1" fillId="9" borderId="0" xfId="1" applyNumberFormat="1" applyFill="1" applyAlignment="1">
      <alignment horizontal="center" vertical="center"/>
    </xf>
    <xf numFmtId="166" fontId="2" fillId="8" borderId="0" xfId="1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164" fontId="1" fillId="0" borderId="0" xfId="1" quotePrefix="1" applyNumberForma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2" xfId="1" applyBorder="1" applyAlignment="1">
      <alignment horizontal="center"/>
    </xf>
    <xf numFmtId="164" fontId="1" fillId="0" borderId="2" xfId="1" applyNumberFormat="1" applyBorder="1" applyAlignment="1">
      <alignment horizontal="center" vertical="center"/>
    </xf>
    <xf numFmtId="14" fontId="1" fillId="0" borderId="0" xfId="1" applyNumberFormat="1" applyAlignment="1">
      <alignment horizontal="center"/>
    </xf>
    <xf numFmtId="14" fontId="1" fillId="0" borderId="2" xfId="1" applyNumberFormat="1" applyBorder="1" applyAlignment="1">
      <alignment horizontal="center"/>
    </xf>
    <xf numFmtId="49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left"/>
    </xf>
    <xf numFmtId="164" fontId="24" fillId="2" borderId="4" xfId="1" applyNumberFormat="1" applyFont="1" applyFill="1" applyBorder="1" applyAlignment="1">
      <alignment vertical="center"/>
    </xf>
    <xf numFmtId="0" fontId="3" fillId="0" borderId="0" xfId="2" applyAlignment="1">
      <alignment horizontal="center"/>
    </xf>
    <xf numFmtId="0" fontId="9" fillId="0" borderId="0" xfId="3"/>
    <xf numFmtId="44" fontId="9" fillId="0" borderId="0" xfId="3" applyNumberFormat="1"/>
    <xf numFmtId="44" fontId="9" fillId="0" borderId="0" xfId="6" applyFont="1"/>
    <xf numFmtId="0" fontId="9" fillId="0" borderId="0" xfId="3" applyFo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44" fontId="9" fillId="0" borderId="0" xfId="3" applyNumberFormat="1" applyFont="1"/>
    <xf numFmtId="2" fontId="9" fillId="0" borderId="0" xfId="6" applyNumberFormat="1" applyFont="1"/>
    <xf numFmtId="2" fontId="9" fillId="0" borderId="0" xfId="3" applyNumberFormat="1" applyFont="1"/>
    <xf numFmtId="0" fontId="2" fillId="0" borderId="0" xfId="2" applyNumberFormat="1" applyFont="1" applyAlignment="1">
      <alignment horizontal="center" vertical="center"/>
    </xf>
    <xf numFmtId="44" fontId="1" fillId="0" borderId="0" xfId="6" applyFont="1"/>
    <xf numFmtId="164" fontId="1" fillId="0" borderId="0" xfId="1" applyNumberFormat="1"/>
    <xf numFmtId="164" fontId="1" fillId="9" borderId="0" xfId="1" applyNumberFormat="1" applyFill="1"/>
    <xf numFmtId="164" fontId="1" fillId="10" borderId="24" xfId="1" applyNumberFormat="1" applyFont="1" applyFill="1" applyBorder="1" applyAlignment="1">
      <alignment horizontal="center" vertical="center"/>
    </xf>
    <xf numFmtId="164" fontId="1" fillId="11" borderId="24" xfId="1" applyNumberFormat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1" applyFont="1" applyAlignment="1" applyProtection="1">
      <alignment horizontal="center"/>
      <protection locked="0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8" xfId="1" applyFont="1" applyBorder="1" applyAlignment="1" applyProtection="1">
      <alignment horizontal="center"/>
      <protection locked="0"/>
    </xf>
    <xf numFmtId="0" fontId="2" fillId="5" borderId="8" xfId="1" applyFont="1" applyFill="1" applyBorder="1" applyAlignment="1" applyProtection="1">
      <alignment horizontal="right"/>
      <protection locked="0"/>
    </xf>
    <xf numFmtId="0" fontId="28" fillId="0" borderId="0" xfId="1" applyFont="1"/>
    <xf numFmtId="0" fontId="29" fillId="0" borderId="0" xfId="1" applyFont="1"/>
    <xf numFmtId="1" fontId="2" fillId="0" borderId="8" xfId="1" applyNumberFormat="1" applyFont="1" applyBorder="1" applyAlignment="1" applyProtection="1">
      <alignment horizontal="center"/>
      <protection locked="0"/>
    </xf>
    <xf numFmtId="0" fontId="2" fillId="12" borderId="11" xfId="1" applyFont="1" applyFill="1" applyBorder="1" applyProtection="1">
      <protection locked="0"/>
    </xf>
    <xf numFmtId="0" fontId="30" fillId="0" borderId="0" xfId="7"/>
    <xf numFmtId="0" fontId="22" fillId="0" borderId="0" xfId="1" applyFont="1"/>
    <xf numFmtId="0" fontId="6" fillId="6" borderId="0" xfId="1" applyFont="1" applyFill="1" applyAlignment="1" applyProtection="1">
      <alignment horizontal="center" vertical="center" wrapText="1" shrinkToFit="1"/>
      <protection locked="0"/>
    </xf>
    <xf numFmtId="0" fontId="2" fillId="0" borderId="10" xfId="1" applyFont="1" applyFill="1" applyBorder="1" applyProtection="1">
      <protection locked="0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44" fontId="1" fillId="0" borderId="0" xfId="6" applyFont="1" applyAlignment="1">
      <alignment horizontal="center" vertical="center"/>
    </xf>
    <xf numFmtId="44" fontId="1" fillId="0" borderId="0" xfId="6" applyFont="1" applyAlignment="1">
      <alignment horizontal="center"/>
    </xf>
    <xf numFmtId="168" fontId="1" fillId="0" borderId="0" xfId="6" applyNumberFormat="1" applyFont="1" applyAlignment="1">
      <alignment horizontal="center" vertical="center"/>
    </xf>
    <xf numFmtId="0" fontId="1" fillId="0" borderId="0" xfId="6" applyNumberFormat="1" applyFont="1" applyAlignment="1">
      <alignment horizontal="center" vertical="center"/>
    </xf>
    <xf numFmtId="168" fontId="1" fillId="0" borderId="0" xfId="6" applyNumberFormat="1" applyFont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2" fillId="5" borderId="8" xfId="1" applyFont="1" applyFill="1" applyBorder="1" applyAlignment="1" applyProtection="1">
      <alignment horizontal="right"/>
      <protection locked="0"/>
    </xf>
    <xf numFmtId="0" fontId="2" fillId="0" borderId="8" xfId="1" applyFont="1" applyBorder="1" applyAlignment="1" applyProtection="1">
      <alignment horizontal="center"/>
      <protection locked="0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0" xfId="0" quotePrefix="1" applyFont="1" applyAlignment="1">
      <alignment wrapText="1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" fillId="0" borderId="0" xfId="0" applyNumberFormat="1" applyFont="1" applyAlignment="1">
      <alignment wrapText="1"/>
    </xf>
    <xf numFmtId="0" fontId="1" fillId="0" borderId="0" xfId="1" applyFill="1" applyAlignment="1">
      <alignment horizontal="center"/>
    </xf>
    <xf numFmtId="166" fontId="1" fillId="9" borderId="0" xfId="1" applyNumberFormat="1" applyFont="1" applyFill="1" applyAlignment="1">
      <alignment horizontal="center" vertical="center"/>
    </xf>
    <xf numFmtId="166" fontId="1" fillId="4" borderId="0" xfId="1" applyNumberFormat="1" applyFont="1" applyFill="1" applyAlignment="1">
      <alignment horizontal="center" vertical="center"/>
    </xf>
    <xf numFmtId="49" fontId="1" fillId="0" borderId="0" xfId="1" applyNumberFormat="1" applyFont="1" applyFill="1" applyAlignment="1">
      <alignment horizontal="center" vertical="center"/>
    </xf>
    <xf numFmtId="0" fontId="2" fillId="0" borderId="0" xfId="2" applyFont="1" applyFill="1" applyAlignment="1">
      <alignment horizont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/>
    </xf>
    <xf numFmtId="164" fontId="32" fillId="4" borderId="0" xfId="1" applyNumberFormat="1" applyFont="1" applyFill="1" applyProtection="1">
      <protection hidden="1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43" fontId="9" fillId="0" borderId="0" xfId="8" applyFont="1"/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14" fontId="2" fillId="8" borderId="0" xfId="1" applyNumberFormat="1" applyFont="1" applyFill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2" fillId="0" borderId="8" xfId="3" applyFont="1" applyBorder="1" applyAlignment="1">
      <alignment horizontal="center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0" borderId="8" xfId="1" applyFont="1" applyBorder="1" applyAlignment="1" applyProtection="1">
      <alignment horizontal="center"/>
      <protection locked="0"/>
    </xf>
    <xf numFmtId="0" fontId="2" fillId="5" borderId="8" xfId="1" applyFont="1" applyFill="1" applyBorder="1" applyAlignment="1" applyProtection="1">
      <alignment horizontal="right"/>
      <protection locked="0"/>
    </xf>
    <xf numFmtId="0" fontId="1" fillId="0" borderId="0" xfId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0" fontId="12" fillId="0" borderId="8" xfId="3" applyFont="1" applyBorder="1" applyAlignment="1">
      <alignment horizontal="center"/>
    </xf>
    <xf numFmtId="0" fontId="7" fillId="6" borderId="0" xfId="1" applyFont="1" applyFill="1" applyAlignment="1" applyProtection="1">
      <alignment horizontal="center"/>
      <protection locked="0"/>
    </xf>
    <xf numFmtId="0" fontId="8" fillId="6" borderId="0" xfId="1" applyFont="1" applyFill="1" applyAlignment="1" applyProtection="1">
      <alignment horizontal="right" vertical="center"/>
      <protection locked="0"/>
    </xf>
    <xf numFmtId="0" fontId="8" fillId="0" borderId="0" xfId="1" applyFont="1" applyAlignment="1" applyProtection="1">
      <alignment horizontal="right"/>
      <protection locked="0"/>
    </xf>
    <xf numFmtId="0" fontId="8" fillId="0" borderId="0" xfId="1" applyFont="1" applyAlignment="1" applyProtection="1">
      <alignment horizontal="center" vertical="center"/>
      <protection locked="0"/>
    </xf>
    <xf numFmtId="0" fontId="6" fillId="6" borderId="0" xfId="1" applyFont="1" applyFill="1" applyAlignment="1" applyProtection="1">
      <alignment horizontal="right" vertical="center" wrapText="1" shrinkToFit="1"/>
      <protection locked="0"/>
    </xf>
    <xf numFmtId="0" fontId="4" fillId="5" borderId="15" xfId="1" applyFont="1" applyFill="1" applyBorder="1" applyAlignment="1" applyProtection="1">
      <alignment horizontal="center" vertical="center"/>
      <protection locked="0"/>
    </xf>
    <xf numFmtId="0" fontId="2" fillId="5" borderId="15" xfId="1" applyFont="1" applyFill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/>
      <protection locked="0"/>
    </xf>
    <xf numFmtId="0" fontId="2" fillId="6" borderId="7" xfId="1" applyFont="1" applyFill="1" applyBorder="1" applyAlignment="1" applyProtection="1">
      <alignment horizontal="center" vertical="center" wrapText="1"/>
      <protection locked="0"/>
    </xf>
    <xf numFmtId="0" fontId="2" fillId="6" borderId="6" xfId="1" applyFont="1" applyFill="1" applyBorder="1" applyAlignment="1" applyProtection="1">
      <alignment horizontal="center" vertical="center" wrapText="1"/>
      <protection locked="0"/>
    </xf>
    <xf numFmtId="0" fontId="2" fillId="6" borderId="5" xfId="1" applyFont="1" applyFill="1" applyBorder="1" applyAlignment="1" applyProtection="1">
      <alignment horizontal="center" vertical="center" wrapText="1"/>
      <protection locked="0"/>
    </xf>
    <xf numFmtId="0" fontId="2" fillId="6" borderId="22" xfId="1" applyFont="1" applyFill="1" applyBorder="1" applyAlignment="1" applyProtection="1">
      <alignment horizontal="center" vertical="center" wrapText="1"/>
      <protection locked="0"/>
    </xf>
    <xf numFmtId="0" fontId="2" fillId="6" borderId="0" xfId="1" applyFont="1" applyFill="1" applyAlignment="1" applyProtection="1">
      <alignment horizontal="center" vertical="center" wrapText="1"/>
      <protection locked="0"/>
    </xf>
    <xf numFmtId="0" fontId="2" fillId="6" borderId="9" xfId="1" applyFont="1" applyFill="1" applyBorder="1" applyAlignment="1" applyProtection="1">
      <alignment horizontal="center" vertical="center" wrapText="1"/>
      <protection locked="0"/>
    </xf>
    <xf numFmtId="0" fontId="2" fillId="6" borderId="3" xfId="1" applyFont="1" applyFill="1" applyBorder="1" applyAlignment="1" applyProtection="1">
      <alignment horizontal="center" vertical="center" wrapText="1"/>
      <protection locked="0"/>
    </xf>
    <xf numFmtId="0" fontId="2" fillId="6" borderId="2" xfId="1" applyFont="1" applyFill="1" applyBorder="1" applyAlignment="1" applyProtection="1">
      <alignment horizontal="center" vertical="center" wrapText="1"/>
      <protection locked="0"/>
    </xf>
    <xf numFmtId="0" fontId="2" fillId="6" borderId="1" xfId="1" applyFont="1" applyFill="1" applyBorder="1" applyAlignment="1" applyProtection="1">
      <alignment horizontal="center" vertical="center" wrapText="1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0" borderId="8" xfId="1" applyFont="1" applyBorder="1" applyAlignment="1" applyProtection="1">
      <alignment horizontal="center"/>
      <protection locked="0"/>
    </xf>
    <xf numFmtId="0" fontId="2" fillId="5" borderId="8" xfId="1" applyFont="1" applyFill="1" applyBorder="1" applyAlignment="1" applyProtection="1">
      <alignment horizontal="center"/>
      <protection locked="0"/>
    </xf>
    <xf numFmtId="0" fontId="2" fillId="5" borderId="14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 applyProtection="1">
      <alignment horizontal="right"/>
      <protection locked="0"/>
    </xf>
    <xf numFmtId="164" fontId="2" fillId="5" borderId="8" xfId="1" applyNumberFormat="1" applyFont="1" applyFill="1" applyBorder="1" applyAlignment="1" applyProtection="1">
      <alignment horizontal="center"/>
      <protection locked="0"/>
    </xf>
    <xf numFmtId="164" fontId="2" fillId="5" borderId="13" xfId="1" applyNumberFormat="1" applyFont="1" applyFill="1" applyBorder="1" applyAlignment="1" applyProtection="1">
      <alignment horizontal="center"/>
      <protection locked="0"/>
    </xf>
    <xf numFmtId="164" fontId="2" fillId="5" borderId="21" xfId="1" applyNumberFormat="1" applyFont="1" applyFill="1" applyBorder="1" applyAlignment="1" applyProtection="1">
      <alignment horizontal="center"/>
      <protection locked="0"/>
    </xf>
    <xf numFmtId="164" fontId="2" fillId="5" borderId="12" xfId="1" applyNumberFormat="1" applyFont="1" applyFill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164" fontId="24" fillId="3" borderId="7" xfId="1" applyNumberFormat="1" applyFont="1" applyFill="1" applyBorder="1" applyAlignment="1">
      <alignment horizontal="center" vertical="center"/>
    </xf>
    <xf numFmtId="164" fontId="24" fillId="3" borderId="6" xfId="1" applyNumberFormat="1" applyFont="1" applyFill="1" applyBorder="1" applyAlignment="1">
      <alignment horizontal="center" vertical="center"/>
    </xf>
    <xf numFmtId="164" fontId="24" fillId="3" borderId="5" xfId="1" applyNumberFormat="1" applyFont="1" applyFill="1" applyBorder="1" applyAlignment="1">
      <alignment horizontal="center" vertical="center"/>
    </xf>
    <xf numFmtId="0" fontId="24" fillId="3" borderId="7" xfId="1" applyFont="1" applyFill="1" applyBorder="1" applyAlignment="1">
      <alignment horizontal="center" vertical="center"/>
    </xf>
    <xf numFmtId="0" fontId="24" fillId="3" borderId="6" xfId="1" applyFont="1" applyFill="1" applyBorder="1" applyAlignment="1">
      <alignment horizontal="center" vertical="center"/>
    </xf>
    <xf numFmtId="0" fontId="24" fillId="3" borderId="5" xfId="1" applyFont="1" applyFill="1" applyBorder="1" applyAlignment="1">
      <alignment horizontal="center" vertical="center"/>
    </xf>
    <xf numFmtId="0" fontId="3" fillId="0" borderId="0" xfId="2" applyAlignment="1">
      <alignment horizontal="center" wrapText="1"/>
    </xf>
    <xf numFmtId="0" fontId="1" fillId="0" borderId="0" xfId="1" applyAlignment="1">
      <alignment horizontal="center" wrapText="1"/>
    </xf>
    <xf numFmtId="0" fontId="3" fillId="0" borderId="0" xfId="2" applyAlignment="1">
      <alignment horizontal="center"/>
    </xf>
    <xf numFmtId="0" fontId="1" fillId="0" borderId="0" xfId="1" applyAlignment="1">
      <alignment horizontal="left"/>
    </xf>
    <xf numFmtId="0" fontId="1" fillId="14" borderId="0" xfId="1" applyFill="1" applyAlignment="1">
      <alignment horizontal="left"/>
    </xf>
    <xf numFmtId="0" fontId="26" fillId="0" borderId="0" xfId="1" applyFont="1" applyAlignment="1">
      <alignment horizontal="center"/>
    </xf>
    <xf numFmtId="8" fontId="1" fillId="0" borderId="0" xfId="1" applyNumberFormat="1" applyAlignment="1">
      <alignment horizontal="left"/>
    </xf>
    <xf numFmtId="0" fontId="31" fillId="13" borderId="0" xfId="1" applyFont="1" applyFill="1" applyAlignment="1">
      <alignment horizontal="center"/>
    </xf>
    <xf numFmtId="0" fontId="13" fillId="0" borderId="0" xfId="3" applyFont="1" applyAlignment="1">
      <alignment horizontal="center" vertical="center"/>
    </xf>
    <xf numFmtId="0" fontId="12" fillId="0" borderId="17" xfId="3" applyFont="1" applyBorder="1" applyAlignment="1">
      <alignment horizontal="center"/>
    </xf>
    <xf numFmtId="0" fontId="12" fillId="0" borderId="16" xfId="3" applyFont="1" applyBorder="1" applyAlignment="1">
      <alignment horizontal="center"/>
    </xf>
    <xf numFmtId="0" fontId="12" fillId="0" borderId="15" xfId="3" applyFont="1" applyBorder="1" applyAlignment="1">
      <alignment horizontal="center"/>
    </xf>
    <xf numFmtId="14" fontId="12" fillId="0" borderId="17" xfId="3" applyNumberFormat="1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5" fillId="0" borderId="21" xfId="3" applyFont="1" applyBorder="1" applyAlignment="1">
      <alignment horizontal="center" vertical="center"/>
    </xf>
    <xf numFmtId="0" fontId="15" fillId="0" borderId="15" xfId="3" applyFont="1" applyBorder="1" applyAlignment="1">
      <alignment horizontal="center" vertical="center"/>
    </xf>
    <xf numFmtId="0" fontId="11" fillId="7" borderId="8" xfId="3" applyFont="1" applyFill="1" applyBorder="1" applyAlignment="1">
      <alignment horizontal="center"/>
    </xf>
    <xf numFmtId="0" fontId="12" fillId="0" borderId="8" xfId="3" applyFont="1" applyBorder="1" applyAlignment="1">
      <alignment horizontal="center"/>
    </xf>
    <xf numFmtId="164" fontId="12" fillId="0" borderId="8" xfId="3" applyNumberFormat="1" applyFont="1" applyBorder="1" applyAlignment="1">
      <alignment horizontal="center"/>
    </xf>
    <xf numFmtId="164" fontId="9" fillId="0" borderId="13" xfId="6" applyNumberFormat="1" applyFont="1" applyBorder="1" applyAlignment="1">
      <alignment horizontal="center"/>
    </xf>
    <xf numFmtId="164" fontId="9" fillId="0" borderId="12" xfId="6" applyNumberFormat="1" applyFont="1" applyBorder="1" applyAlignment="1">
      <alignment horizontal="center"/>
    </xf>
    <xf numFmtId="0" fontId="12" fillId="0" borderId="13" xfId="3" applyFont="1" applyBorder="1" applyAlignment="1">
      <alignment horizontal="center"/>
    </xf>
    <xf numFmtId="0" fontId="12" fillId="0" borderId="21" xfId="3" applyFont="1" applyBorder="1" applyAlignment="1">
      <alignment horizontal="center"/>
    </xf>
    <xf numFmtId="0" fontId="12" fillId="0" borderId="12" xfId="3" applyFont="1" applyBorder="1" applyAlignment="1">
      <alignment horizontal="center"/>
    </xf>
    <xf numFmtId="164" fontId="12" fillId="0" borderId="13" xfId="3" applyNumberFormat="1" applyFont="1" applyBorder="1" applyAlignment="1">
      <alignment horizontal="center"/>
    </xf>
    <xf numFmtId="164" fontId="12" fillId="0" borderId="12" xfId="3" applyNumberFormat="1" applyFont="1" applyBorder="1" applyAlignment="1">
      <alignment horizontal="center"/>
    </xf>
    <xf numFmtId="0" fontId="20" fillId="0" borderId="0" xfId="3" applyFont="1" applyAlignment="1">
      <alignment horizontal="center"/>
    </xf>
    <xf numFmtId="164" fontId="12" fillId="0" borderId="21" xfId="3" applyNumberFormat="1" applyFont="1" applyBorder="1" applyAlignment="1"/>
    <xf numFmtId="164" fontId="12" fillId="0" borderId="21" xfId="5" applyNumberFormat="1" applyFont="1" applyBorder="1" applyAlignment="1"/>
    <xf numFmtId="0" fontId="18" fillId="0" borderId="0" xfId="3" applyFont="1" applyAlignment="1">
      <alignment horizontal="right"/>
    </xf>
    <xf numFmtId="164" fontId="12" fillId="0" borderId="23" xfId="4" applyNumberFormat="1" applyFont="1" applyBorder="1" applyAlignment="1"/>
    <xf numFmtId="0" fontId="2" fillId="0" borderId="13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  <protection locked="0"/>
    </xf>
    <xf numFmtId="0" fontId="2" fillId="0" borderId="8" xfId="3" applyFont="1" applyBorder="1" applyAlignment="1">
      <alignment horizontal="center"/>
    </xf>
    <xf numFmtId="164" fontId="2" fillId="0" borderId="8" xfId="3" applyNumberFormat="1" applyFont="1" applyBorder="1" applyAlignment="1">
      <alignment horizontal="center"/>
    </xf>
    <xf numFmtId="164" fontId="2" fillId="0" borderId="13" xfId="6" applyNumberFormat="1" applyFont="1" applyBorder="1" applyAlignment="1">
      <alignment horizontal="center"/>
    </xf>
    <xf numFmtId="164" fontId="2" fillId="0" borderId="12" xfId="6" applyNumberFormat="1" applyFont="1" applyBorder="1" applyAlignment="1">
      <alignment horizontal="center"/>
    </xf>
  </cellXfs>
  <cellStyles count="9">
    <cellStyle name="Comma" xfId="8" builtinId="3"/>
    <cellStyle name="Comma 2" xfId="5" xr:uid="{00000000-0005-0000-0000-000000000000}"/>
    <cellStyle name="Currency" xfId="6" builtinId="4"/>
    <cellStyle name="Currency 2" xfId="4" xr:uid="{00000000-0005-0000-0000-000001000000}"/>
    <cellStyle name="Hyperlink" xfId="2" builtinId="8"/>
    <cellStyle name="Hyperlink 2" xfId="7" xr:uid="{3F3C0601-E5DE-40C2-8386-A957E2CE3822}"/>
    <cellStyle name="Normal" xfId="0" builtinId="0"/>
    <cellStyle name="Normal 2" xfId="1" xr:uid="{00000000-0005-0000-0000-000004000000}"/>
    <cellStyle name="Normal 3" xfId="3" xr:uid="{00000000-0005-0000-0000-000005000000}"/>
  </cellStyles>
  <dxfs count="19"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numFmt numFmtId="164" formatCode="&quot;$&quot;#,##0.00"/>
      <fill>
        <patternFill patternType="solid">
          <fgColor indexed="64"/>
          <bgColor rgb="FFFF0000"/>
        </patternFill>
      </fill>
      <protection locked="1" hidden="1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m/d/yy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m/d/yy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m/d/yy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0" formatCode="General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3215264" cy="1028700"/>
    <xdr:pic>
      <xdr:nvPicPr>
        <xdr:cNvPr id="2" name="Picture 1">
          <a:extLst>
            <a:ext uri="{FF2B5EF4-FFF2-40B4-BE49-F238E27FC236}">
              <a16:creationId xmlns:a16="http://schemas.microsoft.com/office/drawing/2014/main" id="{4ABF72F7-79D2-444B-8EAD-CC405BC11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52400"/>
          <a:ext cx="3215264" cy="10287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9154E8-EDEA-41DB-9255-31082690654B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8CA55A-F4D2-4C2F-B9FB-E10D4FAE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A6BA1E-8215-4A4E-88E7-765773C30E26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Demolition of drywall at</a:t>
          </a:r>
          <a:r>
            <a:rPr lang="en-US" sz="1200" baseline="0"/>
            <a:t> electrical room.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217040-F9A6-4194-8DE3-7A1F1A8144F0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FD306E-FA30-4BC1-B6AD-1CF4EC55B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2455501-C0E0-4F92-8244-8F5E7870CCDA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Remove drywall at exhaust wall ducting.</a:t>
          </a:r>
          <a:r>
            <a:rPr lang="en-US" sz="1200" baseline="0"/>
            <a:t> 8 sections.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4D7A68-D246-4532-AA34-2B7B83034D7A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D7D8FD-AF19-4DD7-A7CB-7F0F2C400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9B2776-F374-45DC-A247-7BFE4F70F8C9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Repaired</a:t>
          </a:r>
          <a:r>
            <a:rPr lang="en-US" sz="1200" baseline="0"/>
            <a:t> framing and drywall, clean up at roof.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BABB34-FE41-4747-ABF9-F56FCC862A30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FD5960-169C-4444-AA25-4F297A59B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9A8D1D-DFBF-44FF-B7D6-D0763BC805DB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Removed framing and drywall. Cleaned up afterwards. 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F321FD-FD6D-4983-8B7F-574B45536767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E2BAB-AFFC-4E33-97E5-552D59209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211737-625C-4830-BDFF-38FB8BF62F4A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Fire taping around the perimeter walls.</a:t>
          </a:r>
        </a:p>
        <a:p>
          <a:pPr algn="ctr"/>
          <a:endParaRPr lang="en-US" sz="1200" baseline="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A590F0-A947-498C-B8E0-BE423B1D70A7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65136A-0467-4315-8121-6134E9611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1735A7-60F7-4FCE-B902-1CCE4B2BB028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Fire taping on the perimeter walls, continued.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04800A-F0E6-45A0-9F14-0F02015098DE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5BE5AC-012A-4ECB-8376-941CBD03F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F133F49-FC50-4804-9524-819BFE8BA243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Taping in the perimeter walls and electrical room.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2430F2-F543-474C-9254-8500DDAD4274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F01820-7115-4A79-8FCC-E72AC4AA8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D93BEE-62E7-42F9-803E-8F408AF733F7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Taping in the perimeter walls and electrical room. Plus clean up.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F2BE6E-8969-413D-A790-075ADFCC9F84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E73622-F17C-47BF-9C8E-B62ACB500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2FA921-3040-4C19-9F4D-755EE5D97ECB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Taping in the perimeter walls, continued.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C2BE40-A8C5-44EF-A658-D1C1A6531CE8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450AE1-F0C7-4337-A5C0-A0879251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B68BAE-F2CB-4B3B-95CE-ADD5A1F81359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Taping around the perimeter walls.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114300</xdr:rowOff>
    </xdr:from>
    <xdr:ext cx="3334347" cy="1066800"/>
    <xdr:pic>
      <xdr:nvPicPr>
        <xdr:cNvPr id="2" name="Picture 1">
          <a:extLst>
            <a:ext uri="{FF2B5EF4-FFF2-40B4-BE49-F238E27FC236}">
              <a16:creationId xmlns:a16="http://schemas.microsoft.com/office/drawing/2014/main" id="{40C803FE-43E1-4CC3-A747-2939B1600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14300"/>
          <a:ext cx="3334347" cy="10668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CEF26E-066A-4CA1-98E0-1BC098A4F94E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E2A314-9056-41DF-81E2-3B17C0121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C7528F-9AD4-4FF0-A78A-4179F822E320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Taping the perimeter walls. 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580A5B-E2CB-42B6-B527-DDC470BA29C4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613F64-6112-49CC-B894-2F6E5392C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DE0077-6381-441D-A846-90F5061E09FC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Taping at wall #14 and green line. Repaired framing and drywall. Taped around the building. 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1425C1-450E-489F-A246-A28674FFB03C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10E8ED-ABF3-4830-8FE8-A5E01AA4E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A910-7F16-4C04-B826-8FBD6F2F12FE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Repaired framing and drywall at greenland #1 and A. Taped around the building. 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1616ED-746F-4FAF-91A3-961336FCA564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09B566-04C8-45E1-9570-341C1639C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E5B563-B0F9-4872-B992-D1CFBA9CFDB8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aseline="0"/>
            <a:t>Repaired framing, drywall, and taping. Locations include break room, training room, lobby, and mother's room. </a:t>
          </a:r>
        </a:p>
        <a:p>
          <a:pPr algn="ctr"/>
          <a:endParaRPr lang="en-US" sz="1200" baseline="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862B1A-CDD4-4773-B2B9-849CF7CE32C6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6712B9-EFAA-416A-AC23-C30F12866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79CBBE-CB6A-4067-A041-CA3BB39FB274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Removed the electrical room started framing the wall and hanged the drywall.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8C80AF-7BF4-4229-8CE8-893059A348D0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8A792D-1F99-4E94-A62C-92E46CA2C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673EDB-9D82-45C0-A5A8-00CC6B0B25B4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Started skylights with the corrugated and removed the wall and framed, patched the holes of the lights outside. 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2AEA4F-28CB-4544-876D-BCB1DFC9D82F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6C88F5-98DA-4CE0-84EE-698522AC8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8985E7-B915-495E-B909-0E5D5E21DAAD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Continued the skylights with the corrugated metal. Removed the wall and framing. Patched the holes of the lights outside.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B6CDA4-920F-423F-9C47-07F83055AA9C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4DAABE-111B-4AE0-95F4-34E2730D7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9BE856-5766-4BC4-8F36-CFBC99E191C6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Taping in the perimeter drywall.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BF5835-0B31-4083-AAEA-130E95D58E36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D6D283-E764-4B7E-B7D4-1BB2ED26B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7663D0-33E7-44BB-9ABB-AF0F865C3F85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Taping in the perimeter drywall, continued.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D808AD-D5FC-4CFA-A490-390A109A80E4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2CAA5-D5DD-46A3-B678-96A20F739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1</xdr:col>
      <xdr:colOff>9526</xdr:colOff>
      <xdr:row>13</xdr:row>
      <xdr:rowOff>276225</xdr:rowOff>
    </xdr:from>
    <xdr:to>
      <xdr:col>11</xdr:col>
      <xdr:colOff>809626</xdr:colOff>
      <xdr:row>19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AE9140-FB9D-4E91-82E0-36C935D588A6}"/>
            </a:ext>
          </a:extLst>
        </xdr:cNvPr>
        <xdr:cNvSpPr txBox="1"/>
      </xdr:nvSpPr>
      <xdr:spPr>
        <a:xfrm>
          <a:off x="228601" y="2590800"/>
          <a:ext cx="6819900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/>
            <a:t>Patch work around the light fixtures.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0</xdr:row>
      <xdr:rowOff>190500</xdr:rowOff>
    </xdr:from>
    <xdr:ext cx="2917554" cy="933450"/>
    <xdr:pic>
      <xdr:nvPicPr>
        <xdr:cNvPr id="2" name="Picture 1">
          <a:extLst>
            <a:ext uri="{FF2B5EF4-FFF2-40B4-BE49-F238E27FC236}">
              <a16:creationId xmlns:a16="http://schemas.microsoft.com/office/drawing/2014/main" id="{2F47CFEA-F4B3-4EEF-8E65-93F79E528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90500"/>
          <a:ext cx="2917554" cy="9334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FD371B-0007-4653-908E-B5377A60DB90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BFFCE9-DCDB-4B03-BFDB-6F85D9F01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181C809-5396-48D0-B640-064C362D624A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Repaired</a:t>
          </a:r>
          <a:r>
            <a:rPr lang="en-US" sz="1100" baseline="0"/>
            <a:t> framing and drywall.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05FDFC-DFFB-4571-867C-B338108C96A1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546AA6-265D-408F-9BCB-95A921FE1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6ACF4D-FA75-4A59-A79A-2106963B5D00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Repaired</a:t>
          </a:r>
          <a:r>
            <a:rPr lang="en-US" sz="1100" baseline="0"/>
            <a:t> framing and drywall continued.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DCF278-2AC0-476F-A1E3-F35E92A89718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1A0557-F405-42E9-8D91-FF71D31F8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CC1B80-61CD-482B-9A40-F1EB8626FD3A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Greenline</a:t>
          </a:r>
          <a:r>
            <a:rPr lang="en-US" sz="1100" baseline="0"/>
            <a:t> r</a:t>
          </a:r>
          <a:r>
            <a:rPr lang="en-US" sz="1100"/>
            <a:t>epair</a:t>
          </a:r>
          <a:r>
            <a:rPr lang="en-US" sz="1100" baseline="0"/>
            <a:t> framing and drywall continued.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AA0A53-ACCF-4F8A-B9E1-A6188D3563D7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EDEBF6-91F2-4116-89EA-29FD43028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05A2FB-1DEC-4483-AD87-171BADEFB214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End greenline.</a:t>
          </a:r>
          <a:r>
            <a:rPr lang="en-US" sz="1100" baseline="0"/>
            <a:t> </a:t>
          </a:r>
          <a:r>
            <a:rPr lang="en-US" sz="1100"/>
            <a:t>Repaired</a:t>
          </a:r>
          <a:r>
            <a:rPr lang="en-US" sz="1100" baseline="0"/>
            <a:t> framing and drywall continued.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76391D-6DA1-4294-A761-913CCDEC964B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6C050D-FCDB-47C0-B632-CA133DA8D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97C6430-B756-49FA-82D4-ED01F4D788B5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Drywall repair</a:t>
          </a:r>
          <a:r>
            <a:rPr lang="en-US" sz="1100" baseline="0"/>
            <a:t> and framing.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276225</xdr:rowOff>
    </xdr:from>
    <xdr:ext cx="6781800" cy="628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D009C5-BD74-4D4F-B267-01E618CDDE32}"/>
            </a:ext>
          </a:extLst>
        </xdr:cNvPr>
        <xdr:cNvSpPr txBox="1"/>
      </xdr:nvSpPr>
      <xdr:spPr>
        <a:xfrm>
          <a:off x="238125" y="2590800"/>
          <a:ext cx="6781800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0"/>
            </a:spcBef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0</xdr:rowOff>
    </xdr:from>
    <xdr:to>
      <xdr:col>3</xdr:col>
      <xdr:colOff>276798</xdr:colOff>
      <xdr:row>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F8D73-3382-429A-9FEB-0D83BFA12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3200973" cy="1024128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14</xdr:row>
      <xdr:rowOff>0</xdr:rowOff>
    </xdr:from>
    <xdr:to>
      <xdr:col>12</xdr:col>
      <xdr:colOff>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33A3F0-8E92-4D98-A200-125E7FD35D74}"/>
            </a:ext>
          </a:extLst>
        </xdr:cNvPr>
        <xdr:cNvSpPr txBox="1"/>
      </xdr:nvSpPr>
      <xdr:spPr>
        <a:xfrm>
          <a:off x="200025" y="2600325"/>
          <a:ext cx="68770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Repaired</a:t>
          </a:r>
          <a:r>
            <a:rPr lang="en-US" sz="1100" baseline="0"/>
            <a:t> framing and drywall continued. Exterior for the windows 24 1/2 x 24 1/2.</a:t>
          </a:r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hecto/Documents/PROJECT%20FILES1/2015/KB%20Communications%20Hill%20Attached/COs%20and%20RFIs/Comm%20Hill%20CO%20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hecto/Documents/PROJECT%20FILES/2017/Active/TCP%20-%20Serramonte%20Center%20Bldg%20D%20E%20F/Serramonte%20Center%20C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CBACKUP\hector\Users\hecto\Desktop\PROJECT%20FILES\2015\City%20Sports%20Almaden%20SJ\RFI%20and%20COs\CO%20City%20Sports%20S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DATA"/>
      <sheetName val="CO 1"/>
      <sheetName val="CO 10"/>
      <sheetName val="CO 11"/>
      <sheetName val="CO 12"/>
      <sheetName val="CO 13"/>
      <sheetName val="CO 14"/>
      <sheetName val="CO 15"/>
      <sheetName val="CO 22"/>
      <sheetName val="CO 23"/>
    </sheetNames>
    <sheetDataSet>
      <sheetData sheetId="0" refreshError="1"/>
      <sheetData sheetId="1">
        <row r="2">
          <cell r="D2">
            <v>1</v>
          </cell>
          <cell r="F2">
            <v>1</v>
          </cell>
        </row>
        <row r="3">
          <cell r="D3">
            <v>2</v>
          </cell>
          <cell r="F3">
            <v>2</v>
          </cell>
        </row>
        <row r="4">
          <cell r="D4">
            <v>3</v>
          </cell>
          <cell r="F4">
            <v>3</v>
          </cell>
        </row>
        <row r="5">
          <cell r="D5">
            <v>4</v>
          </cell>
          <cell r="F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37</v>
          </cell>
        </row>
        <row r="11">
          <cell r="D11">
            <v>38</v>
          </cell>
        </row>
        <row r="12">
          <cell r="D12">
            <v>39</v>
          </cell>
        </row>
        <row r="13">
          <cell r="D13">
            <v>40</v>
          </cell>
        </row>
        <row r="14">
          <cell r="D14">
            <v>41</v>
          </cell>
        </row>
        <row r="15">
          <cell r="D15">
            <v>42</v>
          </cell>
        </row>
        <row r="16">
          <cell r="D16">
            <v>43</v>
          </cell>
        </row>
        <row r="17">
          <cell r="D17">
            <v>44</v>
          </cell>
        </row>
        <row r="18">
          <cell r="D18">
            <v>90</v>
          </cell>
        </row>
        <row r="19">
          <cell r="D19">
            <v>91</v>
          </cell>
        </row>
        <row r="20">
          <cell r="D20">
            <v>92</v>
          </cell>
        </row>
        <row r="21">
          <cell r="D21">
            <v>93</v>
          </cell>
        </row>
        <row r="22">
          <cell r="D22">
            <v>94</v>
          </cell>
        </row>
        <row r="23">
          <cell r="D23">
            <v>95</v>
          </cell>
        </row>
        <row r="24">
          <cell r="D24">
            <v>96</v>
          </cell>
        </row>
        <row r="25">
          <cell r="D25">
            <v>97</v>
          </cell>
        </row>
        <row r="26">
          <cell r="D26">
            <v>98</v>
          </cell>
        </row>
        <row r="27">
          <cell r="D27">
            <v>99</v>
          </cell>
        </row>
        <row r="28">
          <cell r="D28">
            <v>100</v>
          </cell>
        </row>
        <row r="29">
          <cell r="D29">
            <v>101</v>
          </cell>
        </row>
        <row r="30">
          <cell r="D30">
            <v>102</v>
          </cell>
        </row>
        <row r="31">
          <cell r="D31">
            <v>103</v>
          </cell>
        </row>
        <row r="32">
          <cell r="D32">
            <v>104</v>
          </cell>
        </row>
        <row r="33">
          <cell r="D33">
            <v>105</v>
          </cell>
        </row>
        <row r="34">
          <cell r="D34">
            <v>106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nm"/>
      <sheetName val="Breakdown"/>
      <sheetName val="1"/>
      <sheetName val="2"/>
      <sheetName val="3"/>
      <sheetName val="4"/>
      <sheetName val="5"/>
      <sheetName val="6"/>
      <sheetName val="7"/>
      <sheetName val="8"/>
      <sheetName val="8.1"/>
      <sheetName val="11"/>
      <sheetName val="tnm1"/>
      <sheetName val="tnm2"/>
      <sheetName val="tnm3"/>
      <sheetName val="tnm4"/>
      <sheetName val="tnm5"/>
      <sheetName val="tnm6"/>
      <sheetName val="16"/>
      <sheetName val="tnm7"/>
      <sheetName val="tnm8"/>
      <sheetName val="tnm9"/>
      <sheetName val="tnm10"/>
      <sheetName val="tnm11"/>
      <sheetName val="tnm12"/>
      <sheetName val="tnm13"/>
      <sheetName val="tnm14"/>
      <sheetName val="tnm15"/>
      <sheetName val="tnm16"/>
      <sheetName val="tnm17"/>
      <sheetName val="tnm18"/>
      <sheetName val="tnm19"/>
      <sheetName val="tnm20"/>
      <sheetName val="tnm21"/>
      <sheetName val="tnm22"/>
      <sheetName val="tnm23"/>
      <sheetName val="tnm24"/>
      <sheetName val="tnm25"/>
      <sheetName val="tnm26"/>
      <sheetName val="tnm27"/>
      <sheetName val="tnm28"/>
      <sheetName val="tnm29"/>
      <sheetName val="tnm30"/>
      <sheetName val="tnm31"/>
      <sheetName val="tnm32"/>
      <sheetName val="tnm33"/>
      <sheetName val="tnm34"/>
      <sheetName val="tnm35"/>
      <sheetName val="tnm36"/>
      <sheetName val="tnm37"/>
      <sheetName val="tnm38"/>
      <sheetName val="48"/>
      <sheetName val="49"/>
      <sheetName val="50"/>
      <sheetName val="51"/>
      <sheetName val="tnm39"/>
      <sheetName val="tnm40"/>
      <sheetName val="tnm41"/>
      <sheetName val="tnm42"/>
      <sheetName val="tnm43"/>
      <sheetName val="tnm44"/>
      <sheetName val="tnm45"/>
      <sheetName val="tnm46"/>
      <sheetName val="tnm47"/>
      <sheetName val="tnm48"/>
      <sheetName val="tnm49"/>
      <sheetName val="tnm50"/>
      <sheetName val="tnm51"/>
      <sheetName val="tnm52"/>
      <sheetName val="tnm53"/>
      <sheetName val="tnm54"/>
      <sheetName val="68"/>
      <sheetName val="69"/>
      <sheetName val="8 (2)"/>
      <sheetName val="tnm5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L1">
            <v>26.37</v>
          </cell>
        </row>
        <row r="2">
          <cell r="L2">
            <v>95.6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Other"/>
      <sheetName val="CO 1"/>
      <sheetName val="CO 2"/>
      <sheetName val="CO 3"/>
      <sheetName val="CO 4"/>
      <sheetName val="CO 5 opt 1"/>
      <sheetName val="CO 2 opt 2"/>
    </sheetNames>
    <sheetDataSet>
      <sheetData sheetId="0" refreshError="1"/>
      <sheetData sheetId="1">
        <row r="1">
          <cell r="A1" t="str">
            <v>Pending</v>
          </cell>
        </row>
        <row r="2">
          <cell r="A2" t="str">
            <v>Done - Not Sent</v>
          </cell>
        </row>
        <row r="3">
          <cell r="A3" t="str">
            <v>Sent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C69698-7464-4004-B626-10F6479929FC}" name="main_tbl3" displayName="main_tbl3" ref="A2:M37" totalsRowShown="0" headerRowDxfId="14" headerRowBorderDxfId="13">
  <autoFilter ref="A2:M37" xr:uid="{00000000-0009-0000-0100-000001000000}"/>
  <sortState xmlns:xlrd2="http://schemas.microsoft.com/office/spreadsheetml/2017/richdata2" ref="A3:J16">
    <sortCondition ref="H2:H16"/>
  </sortState>
  <tableColumns count="13">
    <tableColumn id="1" xr3:uid="{5EAD88CC-84E5-445E-B3D7-FAC3F9A57F51}" name="Description " dataDxfId="12"/>
    <tableColumn id="2" xr3:uid="{61CFBB1A-EDFC-4F83-AF91-65E8CF2466F2}" name="Status" dataDxfId="11"/>
    <tableColumn id="9" xr3:uid="{191E1B87-5CC6-4DE2-B622-FF25E5750A52}" name="Performed?" dataDxfId="10" dataCellStyle="Normal 2"/>
    <tableColumn id="5" xr3:uid="{9FC6A79F-79AD-42F7-9A87-B101A837BFED}" name="Date Sent" dataDxfId="9"/>
    <tableColumn id="12" xr3:uid="{CDACE4D8-3F2B-4BB6-B7E2-0BBD3ED96EC4}" name="GC Notice 2" dataDxfId="8" dataCellStyle="Normal 2"/>
    <tableColumn id="11" xr3:uid="{08677A47-9D69-4850-99E1-50124A8B3C58}" name="GC Notice 3" dataDxfId="7" dataCellStyle="Normal 2"/>
    <tableColumn id="10" xr3:uid="{FAF29874-02E7-463A-830E-74076E3DF368}" name="CO #" dataDxfId="6" dataCellStyle="Normal 2"/>
    <tableColumn id="3" xr3:uid="{B85099F5-3724-4C6C-9E87-D09749A19E5C}" name="T&amp;M #" dataDxfId="5"/>
    <tableColumn id="13" xr3:uid="{7E4F9136-7E18-45D9-9BD1-70A7801A15B5}" name="Invoice" dataDxfId="4" dataCellStyle="Normal 2"/>
    <tableColumn id="8" xr3:uid="{FF4181C2-17BA-4662-ABF9-4B26402B4FD7}" name="GC #" dataDxfId="3" dataCellStyle="Normal 2"/>
    <tableColumn id="4" xr3:uid="{2920F33D-C05F-45C3-BC2C-66386E2AE595}" name="TOTALS" dataDxfId="2">
      <calculatedColumnFormula>CO__VOID!F48</calculatedColumnFormula>
    </tableColumn>
    <tableColumn id="6" xr3:uid="{0B000A2E-371C-42A2-B89B-8EDB3731FB8C}" name="Amnt Approved" dataDxfId="1"/>
    <tableColumn id="7" xr3:uid="{EDDAF294-BBD3-4D98-908F-6BA608CE47B3}" name="Difference" dataDxfId="0">
      <calculatedColumnFormula>IF(L3=0,"",(-(K3-L3)))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rad.krouse@upriteco.com" TargetMode="External"/><Relationship Id="rId2" Type="http://schemas.openxmlformats.org/officeDocument/2006/relationships/hyperlink" Target="mailto:tracy.tillet@upriteco.com" TargetMode="External"/><Relationship Id="rId1" Type="http://schemas.openxmlformats.org/officeDocument/2006/relationships/hyperlink" Target="mailto:kyle.howes@upriteco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nathan.gunderson@upriteco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CC67-B80E-41F0-964D-AA2353EF9490}">
  <sheetPr>
    <pageSetUpPr fitToPage="1"/>
  </sheetPr>
  <dimension ref="A1:L54"/>
  <sheetViews>
    <sheetView topLeftCell="A7" zoomScaleNormal="100" workbookViewId="0">
      <selection activeCell="L45" sqref="L45"/>
    </sheetView>
  </sheetViews>
  <sheetFormatPr defaultColWidth="12.5703125" defaultRowHeight="15.75" x14ac:dyDescent="0.25"/>
  <cols>
    <col min="1" max="1" width="14.28515625" style="1" customWidth="1"/>
    <col min="2" max="2" width="17.42578125" style="1" customWidth="1"/>
    <col min="3" max="3" width="20.140625" style="1" customWidth="1"/>
    <col min="4" max="4" width="12.7109375" style="1" customWidth="1"/>
    <col min="5" max="5" width="14.28515625" style="1" customWidth="1"/>
    <col min="6" max="6" width="11" style="1" customWidth="1"/>
    <col min="7" max="7" width="1.28515625" style="1" customWidth="1"/>
    <col min="8" max="8" width="23.5703125" style="1" customWidth="1"/>
    <col min="9" max="16384" width="12.5703125" style="1"/>
  </cols>
  <sheetData>
    <row r="1" spans="1:8" x14ac:dyDescent="0.25">
      <c r="A1" s="182"/>
      <c r="B1" s="182"/>
      <c r="C1" s="182"/>
      <c r="D1" s="9"/>
      <c r="E1" s="183" t="s">
        <v>56</v>
      </c>
      <c r="F1" s="183"/>
      <c r="G1" s="183"/>
      <c r="H1" s="12">
        <v>44433</v>
      </c>
    </row>
    <row r="2" spans="1:8" x14ac:dyDescent="0.25">
      <c r="A2" s="182"/>
      <c r="B2" s="182"/>
      <c r="C2" s="182"/>
      <c r="D2" s="9"/>
      <c r="E2" s="183" t="s">
        <v>57</v>
      </c>
      <c r="F2" s="183"/>
      <c r="G2" s="183"/>
      <c r="H2" s="11">
        <v>1349</v>
      </c>
    </row>
    <row r="3" spans="1:8" x14ac:dyDescent="0.25">
      <c r="A3" s="182"/>
      <c r="B3" s="182"/>
      <c r="C3" s="182"/>
      <c r="D3" s="9"/>
      <c r="E3" s="184" t="s">
        <v>58</v>
      </c>
      <c r="F3" s="184"/>
      <c r="G3" s="184"/>
      <c r="H3" s="11">
        <v>1</v>
      </c>
    </row>
    <row r="4" spans="1:8" x14ac:dyDescent="0.25">
      <c r="A4" s="182"/>
      <c r="B4" s="182"/>
      <c r="C4" s="182"/>
      <c r="D4" s="9"/>
      <c r="E4" s="183" t="s">
        <v>59</v>
      </c>
      <c r="F4" s="183"/>
      <c r="G4" s="183"/>
      <c r="H4" s="45" t="s">
        <v>91</v>
      </c>
    </row>
    <row r="5" spans="1:8" ht="15.75" customHeight="1" x14ac:dyDescent="0.25">
      <c r="A5" s="182"/>
      <c r="B5" s="182"/>
      <c r="C5" s="182"/>
      <c r="D5" s="9"/>
      <c r="E5" s="184" t="s">
        <v>60</v>
      </c>
      <c r="F5" s="184"/>
      <c r="G5" s="184"/>
      <c r="H5" s="10" t="s">
        <v>99</v>
      </c>
    </row>
    <row r="6" spans="1:8" ht="15.75" customHeight="1" x14ac:dyDescent="0.25">
      <c r="A6" s="182"/>
      <c r="B6" s="182"/>
      <c r="C6" s="182"/>
      <c r="D6" s="9"/>
      <c r="E6" s="185"/>
      <c r="F6" s="185"/>
      <c r="G6" s="185"/>
      <c r="H6" s="102" t="str">
        <f>LOG!B45</f>
        <v xml:space="preserve">5160 Hacienda Drive  </v>
      </c>
    </row>
    <row r="7" spans="1:8" ht="18.75" customHeight="1" x14ac:dyDescent="0.25">
      <c r="A7" s="182"/>
      <c r="B7" s="182"/>
      <c r="C7" s="182"/>
      <c r="D7" s="9"/>
      <c r="E7" s="186" t="str">
        <f>LOG!E45</f>
        <v>Dublin, CA 94568</v>
      </c>
      <c r="F7" s="186"/>
      <c r="G7" s="186"/>
      <c r="H7" s="186"/>
    </row>
    <row r="8" spans="1:8" x14ac:dyDescent="0.25">
      <c r="A8" s="187" t="s">
        <v>61</v>
      </c>
      <c r="B8" s="188"/>
      <c r="C8" s="188"/>
      <c r="D8" s="188"/>
      <c r="E8" s="188"/>
      <c r="F8" s="188"/>
      <c r="G8" s="188"/>
      <c r="H8" s="188"/>
    </row>
    <row r="9" spans="1:8" ht="19.5" thickBot="1" x14ac:dyDescent="0.35">
      <c r="A9" s="189" t="s">
        <v>62</v>
      </c>
      <c r="B9" s="189"/>
      <c r="C9" s="189"/>
      <c r="D9" s="189"/>
      <c r="E9" s="189"/>
      <c r="F9" s="189"/>
      <c r="G9" s="189"/>
      <c r="H9" s="189"/>
    </row>
    <row r="10" spans="1:8" ht="15.75" customHeight="1" x14ac:dyDescent="0.25">
      <c r="A10" s="190" t="s">
        <v>105</v>
      </c>
      <c r="B10" s="191"/>
      <c r="C10" s="191"/>
      <c r="D10" s="191"/>
      <c r="E10" s="191"/>
      <c r="F10" s="191"/>
      <c r="G10" s="191"/>
      <c r="H10" s="192"/>
    </row>
    <row r="11" spans="1:8" ht="18.95" customHeight="1" x14ac:dyDescent="0.25">
      <c r="A11" s="193"/>
      <c r="B11" s="194"/>
      <c r="C11" s="194"/>
      <c r="D11" s="194"/>
      <c r="E11" s="194"/>
      <c r="F11" s="194"/>
      <c r="G11" s="194"/>
      <c r="H11" s="195"/>
    </row>
    <row r="12" spans="1:8" ht="18.95" customHeight="1" x14ac:dyDescent="0.25">
      <c r="A12" s="193"/>
      <c r="B12" s="194"/>
      <c r="C12" s="194"/>
      <c r="D12" s="194"/>
      <c r="E12" s="194"/>
      <c r="F12" s="194"/>
      <c r="G12" s="194"/>
      <c r="H12" s="195"/>
    </row>
    <row r="13" spans="1:8" ht="18.95" customHeight="1" thickBot="1" x14ac:dyDescent="0.3">
      <c r="A13" s="196"/>
      <c r="B13" s="197"/>
      <c r="C13" s="197"/>
      <c r="D13" s="197"/>
      <c r="E13" s="197"/>
      <c r="F13" s="197"/>
      <c r="G13" s="197"/>
      <c r="H13" s="198"/>
    </row>
    <row r="14" spans="1:8" x14ac:dyDescent="0.25">
      <c r="A14" s="8"/>
      <c r="B14" s="8"/>
      <c r="C14" s="8"/>
      <c r="D14" s="8"/>
      <c r="E14" s="8"/>
      <c r="F14" s="8"/>
      <c r="G14" s="8"/>
      <c r="H14" s="8"/>
    </row>
    <row r="15" spans="1:8" x14ac:dyDescent="0.25">
      <c r="A15" s="2"/>
      <c r="B15" s="93" t="s">
        <v>63</v>
      </c>
      <c r="C15" s="40" t="s">
        <v>43</v>
      </c>
      <c r="D15" s="40" t="s">
        <v>64</v>
      </c>
      <c r="E15" s="199" t="s">
        <v>87</v>
      </c>
      <c r="F15" s="200"/>
      <c r="G15" s="201"/>
      <c r="H15" s="92" t="s">
        <v>65</v>
      </c>
    </row>
    <row r="16" spans="1:8" x14ac:dyDescent="0.25">
      <c r="A16" s="41" t="s">
        <v>66</v>
      </c>
      <c r="B16" s="2"/>
      <c r="C16" s="2"/>
      <c r="D16" s="4"/>
      <c r="E16" s="202"/>
      <c r="F16" s="202"/>
      <c r="G16" s="91"/>
      <c r="H16" s="2"/>
    </row>
    <row r="17" spans="1:12" x14ac:dyDescent="0.25">
      <c r="A17" s="203" t="s">
        <v>104</v>
      </c>
      <c r="B17" s="203"/>
      <c r="C17" s="7">
        <v>2</v>
      </c>
      <c r="D17" s="3">
        <v>3300</v>
      </c>
      <c r="E17" s="203" t="s">
        <v>103</v>
      </c>
      <c r="F17" s="203"/>
      <c r="G17" s="203"/>
      <c r="H17" s="3">
        <f>C17*D17</f>
        <v>6600</v>
      </c>
      <c r="K17" s="101"/>
    </row>
    <row r="18" spans="1:12" hidden="1" x14ac:dyDescent="0.25">
      <c r="A18" s="203"/>
      <c r="B18" s="203"/>
      <c r="C18" s="7"/>
      <c r="D18" s="3"/>
      <c r="E18" s="203"/>
      <c r="F18" s="203"/>
      <c r="G18" s="203"/>
      <c r="H18" s="3"/>
      <c r="K18" s="100"/>
    </row>
    <row r="19" spans="1:12" hidden="1" x14ac:dyDescent="0.25">
      <c r="A19" s="203"/>
      <c r="B19" s="203"/>
      <c r="C19" s="7"/>
      <c r="D19" s="3"/>
      <c r="E19" s="203"/>
      <c r="F19" s="203"/>
      <c r="G19" s="203"/>
      <c r="H19" s="3"/>
      <c r="K19" s="100"/>
    </row>
    <row r="20" spans="1:12" hidden="1" x14ac:dyDescent="0.25">
      <c r="A20" s="203"/>
      <c r="B20" s="203"/>
      <c r="C20" s="94"/>
      <c r="D20" s="3"/>
      <c r="E20" s="203"/>
      <c r="F20" s="203"/>
      <c r="G20" s="203"/>
      <c r="H20" s="3"/>
    </row>
    <row r="21" spans="1:12" x14ac:dyDescent="0.25">
      <c r="A21" s="2"/>
      <c r="B21" s="2"/>
      <c r="C21" s="91"/>
      <c r="D21" s="4"/>
      <c r="E21" s="2"/>
      <c r="F21" s="204" t="s">
        <v>45</v>
      </c>
      <c r="G21" s="204"/>
      <c r="H21" s="42">
        <f>SUM(H17:H20)</f>
        <v>6600</v>
      </c>
    </row>
    <row r="22" spans="1:12" x14ac:dyDescent="0.25">
      <c r="A22" s="99" t="s">
        <v>67</v>
      </c>
      <c r="B22" s="103"/>
      <c r="C22" s="91"/>
      <c r="D22" s="4"/>
      <c r="E22" s="2"/>
      <c r="F22" s="2"/>
      <c r="G22" s="2"/>
      <c r="H22" s="4"/>
      <c r="K22" s="90"/>
    </row>
    <row r="23" spans="1:12" ht="15.75" customHeight="1" x14ac:dyDescent="0.25">
      <c r="A23" s="203" t="s">
        <v>93</v>
      </c>
      <c r="B23" s="203"/>
      <c r="C23" s="98">
        <v>60</v>
      </c>
      <c r="D23" s="3">
        <v>21</v>
      </c>
      <c r="E23" s="203" t="s">
        <v>88</v>
      </c>
      <c r="F23" s="203"/>
      <c r="G23" s="203"/>
      <c r="H23" s="3">
        <f>IF(C23=0,"",C23*D23)</f>
        <v>1260</v>
      </c>
      <c r="K23" s="90"/>
    </row>
    <row r="24" spans="1:12" x14ac:dyDescent="0.25">
      <c r="A24" s="203" t="s">
        <v>94</v>
      </c>
      <c r="B24" s="203"/>
      <c r="C24" s="98">
        <v>48</v>
      </c>
      <c r="D24" s="3">
        <v>42.5</v>
      </c>
      <c r="E24" s="203" t="s">
        <v>95</v>
      </c>
      <c r="F24" s="203"/>
      <c r="G24" s="203"/>
      <c r="H24" s="3">
        <f>IF(C24=0,"",C24*D24)</f>
        <v>2040</v>
      </c>
      <c r="K24" s="90"/>
    </row>
    <row r="25" spans="1:12" ht="15.75" customHeight="1" x14ac:dyDescent="0.25">
      <c r="A25" s="203" t="s">
        <v>96</v>
      </c>
      <c r="B25" s="203"/>
      <c r="C25" s="94">
        <v>20</v>
      </c>
      <c r="D25" s="3">
        <v>13.5</v>
      </c>
      <c r="E25" s="203" t="s">
        <v>97</v>
      </c>
      <c r="F25" s="203"/>
      <c r="G25" s="203"/>
      <c r="H25" s="3">
        <f>IF(C25=0,"",C25*D25)</f>
        <v>270</v>
      </c>
      <c r="K25" s="90"/>
      <c r="L25" s="86"/>
    </row>
    <row r="26" spans="1:12" x14ac:dyDescent="0.25">
      <c r="A26" s="203" t="s">
        <v>89</v>
      </c>
      <c r="B26" s="203"/>
      <c r="C26" s="94">
        <v>4</v>
      </c>
      <c r="D26" s="3">
        <v>85</v>
      </c>
      <c r="E26" s="203" t="s">
        <v>95</v>
      </c>
      <c r="F26" s="203"/>
      <c r="G26" s="203"/>
      <c r="H26" s="3">
        <f t="shared" ref="H26:H28" si="0">IF(C26=0,"",C26*D26)</f>
        <v>340</v>
      </c>
      <c r="K26" s="90"/>
      <c r="L26" s="86"/>
    </row>
    <row r="27" spans="1:12" x14ac:dyDescent="0.25">
      <c r="A27" s="203" t="s">
        <v>98</v>
      </c>
      <c r="B27" s="203"/>
      <c r="C27" s="94">
        <v>200</v>
      </c>
      <c r="D27" s="3">
        <v>16</v>
      </c>
      <c r="E27" s="203" t="s">
        <v>88</v>
      </c>
      <c r="F27" s="203"/>
      <c r="G27" s="203"/>
      <c r="H27" s="3">
        <f t="shared" si="0"/>
        <v>3200</v>
      </c>
      <c r="K27" s="90"/>
      <c r="L27" s="86"/>
    </row>
    <row r="28" spans="1:12" x14ac:dyDescent="0.25">
      <c r="A28" s="203"/>
      <c r="B28" s="203"/>
      <c r="C28" s="94"/>
      <c r="D28" s="3"/>
      <c r="E28" s="203"/>
      <c r="F28" s="203"/>
      <c r="G28" s="203"/>
      <c r="H28" s="3" t="str">
        <f t="shared" si="0"/>
        <v/>
      </c>
      <c r="K28" s="90"/>
      <c r="L28" s="86"/>
    </row>
    <row r="29" spans="1:12" hidden="1" x14ac:dyDescent="0.25">
      <c r="A29" s="203"/>
      <c r="B29" s="203"/>
      <c r="C29" s="94"/>
      <c r="D29" s="3"/>
      <c r="E29" s="203"/>
      <c r="F29" s="203"/>
      <c r="G29" s="203"/>
      <c r="H29" s="3"/>
      <c r="K29" s="90"/>
      <c r="L29" s="86"/>
    </row>
    <row r="30" spans="1:12" hidden="1" x14ac:dyDescent="0.25">
      <c r="A30" s="203"/>
      <c r="B30" s="203"/>
      <c r="C30" s="94"/>
      <c r="D30" s="3"/>
      <c r="E30" s="203"/>
      <c r="F30" s="203"/>
      <c r="G30" s="203"/>
      <c r="H30" s="3"/>
      <c r="L30" s="86"/>
    </row>
    <row r="31" spans="1:12" ht="15.75" hidden="1" customHeight="1" x14ac:dyDescent="0.25">
      <c r="A31" s="203"/>
      <c r="B31" s="203"/>
      <c r="C31" s="94"/>
      <c r="D31" s="3"/>
      <c r="E31" s="203"/>
      <c r="F31" s="203"/>
      <c r="G31" s="203"/>
      <c r="H31" s="3"/>
    </row>
    <row r="32" spans="1:12" ht="15.75" hidden="1" customHeight="1" x14ac:dyDescent="0.25">
      <c r="A32" s="203"/>
      <c r="B32" s="203"/>
      <c r="C32" s="94"/>
      <c r="D32" s="3"/>
      <c r="E32" s="203"/>
      <c r="F32" s="203"/>
      <c r="G32" s="203"/>
      <c r="H32" s="3"/>
    </row>
    <row r="33" spans="1:8" ht="15.75" hidden="1" customHeight="1" x14ac:dyDescent="0.25">
      <c r="A33" s="203"/>
      <c r="B33" s="203"/>
      <c r="C33" s="94"/>
      <c r="D33" s="3"/>
      <c r="E33" s="203"/>
      <c r="F33" s="203"/>
      <c r="G33" s="203"/>
      <c r="H33" s="3"/>
    </row>
    <row r="34" spans="1:8" ht="15.75" hidden="1" customHeight="1" x14ac:dyDescent="0.25">
      <c r="A34" s="203"/>
      <c r="B34" s="203"/>
      <c r="C34" s="98"/>
      <c r="D34" s="3"/>
      <c r="E34" s="203"/>
      <c r="F34" s="203"/>
      <c r="G34" s="203"/>
      <c r="H34" s="3"/>
    </row>
    <row r="35" spans="1:8" ht="15.75" hidden="1" customHeight="1" x14ac:dyDescent="0.25">
      <c r="A35" s="203"/>
      <c r="B35" s="203"/>
      <c r="C35" s="94"/>
      <c r="D35" s="3"/>
      <c r="E35" s="203"/>
      <c r="F35" s="203"/>
      <c r="G35" s="203"/>
      <c r="H35" s="3"/>
    </row>
    <row r="36" spans="1:8" ht="15.75" hidden="1" customHeight="1" x14ac:dyDescent="0.25">
      <c r="A36" s="203"/>
      <c r="B36" s="203"/>
      <c r="C36" s="94"/>
      <c r="D36" s="3"/>
      <c r="E36" s="203"/>
      <c r="F36" s="203"/>
      <c r="G36" s="203"/>
      <c r="H36" s="3"/>
    </row>
    <row r="37" spans="1:8" ht="15.75" hidden="1" customHeight="1" x14ac:dyDescent="0.25">
      <c r="A37" s="203"/>
      <c r="B37" s="203"/>
      <c r="C37" s="94"/>
      <c r="D37" s="3"/>
      <c r="E37" s="203"/>
      <c r="F37" s="203"/>
      <c r="G37" s="203"/>
      <c r="H37" s="3"/>
    </row>
    <row r="38" spans="1:8" ht="15.75" hidden="1" customHeight="1" x14ac:dyDescent="0.25">
      <c r="A38" s="203"/>
      <c r="B38" s="203"/>
      <c r="C38" s="94"/>
      <c r="D38" s="3"/>
      <c r="E38" s="203"/>
      <c r="F38" s="203"/>
      <c r="G38" s="203"/>
      <c r="H38" s="3" t="str">
        <f>IF(C38=0,"",C38*D38)</f>
        <v/>
      </c>
    </row>
    <row r="39" spans="1:8" x14ac:dyDescent="0.25">
      <c r="A39" s="2"/>
      <c r="B39" s="2"/>
      <c r="C39" s="91"/>
      <c r="D39" s="5"/>
      <c r="E39" s="2"/>
      <c r="F39" s="205" t="s">
        <v>45</v>
      </c>
      <c r="G39" s="205"/>
      <c r="H39" s="43">
        <f>SUM(H23:H38)</f>
        <v>7110</v>
      </c>
    </row>
    <row r="40" spans="1:8" x14ac:dyDescent="0.25">
      <c r="A40" s="41" t="s">
        <v>68</v>
      </c>
      <c r="B40" s="6"/>
      <c r="C40" s="91"/>
      <c r="D40" s="5"/>
      <c r="E40" s="2"/>
      <c r="F40" s="2"/>
      <c r="G40" s="2"/>
      <c r="H40" s="4"/>
    </row>
    <row r="41" spans="1:8" x14ac:dyDescent="0.25">
      <c r="A41" s="203" t="s">
        <v>92</v>
      </c>
      <c r="B41" s="203"/>
      <c r="C41" s="98">
        <v>980</v>
      </c>
      <c r="D41" s="3">
        <v>85</v>
      </c>
      <c r="E41" s="203" t="s">
        <v>86</v>
      </c>
      <c r="F41" s="203"/>
      <c r="G41" s="203"/>
      <c r="H41" s="3">
        <f>IF(C41=0,"",C41*D41)</f>
        <v>83300</v>
      </c>
    </row>
    <row r="42" spans="1:8" hidden="1" x14ac:dyDescent="0.25">
      <c r="A42" s="203"/>
      <c r="B42" s="203"/>
      <c r="C42" s="94"/>
      <c r="D42" s="3"/>
      <c r="E42" s="203"/>
      <c r="F42" s="203"/>
      <c r="G42" s="203"/>
      <c r="H42" s="3"/>
    </row>
    <row r="43" spans="1:8" hidden="1" x14ac:dyDescent="0.25">
      <c r="A43" s="203"/>
      <c r="B43" s="203"/>
      <c r="C43" s="94"/>
      <c r="D43" s="3"/>
      <c r="E43" s="203"/>
      <c r="F43" s="203"/>
      <c r="G43" s="203"/>
      <c r="H43" s="3"/>
    </row>
    <row r="44" spans="1:8" hidden="1" x14ac:dyDescent="0.25">
      <c r="A44" s="203"/>
      <c r="B44" s="203"/>
      <c r="C44" s="94"/>
      <c r="D44" s="3"/>
      <c r="E44" s="203"/>
      <c r="F44" s="203"/>
      <c r="G44" s="203"/>
      <c r="H44" s="3"/>
    </row>
    <row r="45" spans="1:8" x14ac:dyDescent="0.25">
      <c r="A45" s="2"/>
      <c r="B45" s="2"/>
      <c r="C45" s="91"/>
      <c r="D45" s="2"/>
      <c r="E45" s="2"/>
      <c r="F45" s="204" t="s">
        <v>45</v>
      </c>
      <c r="G45" s="204"/>
      <c r="H45" s="44">
        <f>SUM(H41:H44)</f>
        <v>83300</v>
      </c>
    </row>
    <row r="46" spans="1:8" x14ac:dyDescent="0.25">
      <c r="A46" s="2"/>
      <c r="B46" s="2"/>
      <c r="C46" s="91"/>
      <c r="D46" s="2"/>
      <c r="E46" s="2"/>
      <c r="F46" s="91"/>
      <c r="G46" s="91"/>
      <c r="H46" s="4"/>
    </row>
    <row r="47" spans="1:8" x14ac:dyDescent="0.25">
      <c r="A47" s="2"/>
      <c r="B47" s="2"/>
      <c r="C47" s="91"/>
      <c r="D47" s="2"/>
      <c r="E47" s="95" t="s">
        <v>85</v>
      </c>
      <c r="F47" s="208">
        <f>((H21+H39+H45)*0.1)</f>
        <v>9701</v>
      </c>
      <c r="G47" s="209"/>
      <c r="H47" s="210"/>
    </row>
    <row r="48" spans="1:8" x14ac:dyDescent="0.25">
      <c r="A48" s="2"/>
      <c r="B48" s="2"/>
      <c r="C48" s="2"/>
      <c r="D48" s="206" t="s">
        <v>69</v>
      </c>
      <c r="E48" s="206"/>
      <c r="F48" s="207">
        <f>H21+H39+H45+F47</f>
        <v>106711</v>
      </c>
      <c r="G48" s="207"/>
      <c r="H48" s="207"/>
    </row>
    <row r="49" spans="1:10" x14ac:dyDescent="0.25">
      <c r="A49" s="97" t="s">
        <v>84</v>
      </c>
      <c r="J49" s="86"/>
    </row>
    <row r="50" spans="1:10" x14ac:dyDescent="0.25">
      <c r="A50" s="96" t="s">
        <v>83</v>
      </c>
    </row>
    <row r="52" spans="1:10" x14ac:dyDescent="0.25">
      <c r="A52" s="96" t="s">
        <v>82</v>
      </c>
    </row>
    <row r="54" spans="1:10" x14ac:dyDescent="0.25">
      <c r="A54" s="96" t="s">
        <v>81</v>
      </c>
    </row>
  </sheetData>
  <mergeCells count="67">
    <mergeCell ref="D48:E48"/>
    <mergeCell ref="F48:H48"/>
    <mergeCell ref="A43:B43"/>
    <mergeCell ref="E43:G43"/>
    <mergeCell ref="A44:B44"/>
    <mergeCell ref="E44:G44"/>
    <mergeCell ref="F45:G45"/>
    <mergeCell ref="F47:H47"/>
    <mergeCell ref="F39:G39"/>
    <mergeCell ref="A41:B41"/>
    <mergeCell ref="E41:G41"/>
    <mergeCell ref="A42:B42"/>
    <mergeCell ref="E42:G42"/>
    <mergeCell ref="A36:B36"/>
    <mergeCell ref="E36:G36"/>
    <mergeCell ref="A37:B37"/>
    <mergeCell ref="E37:G37"/>
    <mergeCell ref="A38:B38"/>
    <mergeCell ref="E38:G38"/>
    <mergeCell ref="A33:B33"/>
    <mergeCell ref="E33:G33"/>
    <mergeCell ref="A34:B34"/>
    <mergeCell ref="E34:G34"/>
    <mergeCell ref="A35:B35"/>
    <mergeCell ref="E35:G35"/>
    <mergeCell ref="A30:B30"/>
    <mergeCell ref="E30:G30"/>
    <mergeCell ref="A31:B31"/>
    <mergeCell ref="E31:G31"/>
    <mergeCell ref="A32:B32"/>
    <mergeCell ref="E32:G32"/>
    <mergeCell ref="A27:B27"/>
    <mergeCell ref="E27:G27"/>
    <mergeCell ref="A28:B28"/>
    <mergeCell ref="E28:G28"/>
    <mergeCell ref="A29:B29"/>
    <mergeCell ref="E29:G29"/>
    <mergeCell ref="A24:B24"/>
    <mergeCell ref="E24:G24"/>
    <mergeCell ref="A25:B25"/>
    <mergeCell ref="E25:G25"/>
    <mergeCell ref="A26:B26"/>
    <mergeCell ref="E26:G26"/>
    <mergeCell ref="A20:B20"/>
    <mergeCell ref="E20:G20"/>
    <mergeCell ref="F21:G21"/>
    <mergeCell ref="A23:B23"/>
    <mergeCell ref="E23:G23"/>
    <mergeCell ref="A17:B17"/>
    <mergeCell ref="E17:G17"/>
    <mergeCell ref="A18:B18"/>
    <mergeCell ref="E18:G18"/>
    <mergeCell ref="A19:B19"/>
    <mergeCell ref="E19:G19"/>
    <mergeCell ref="A8:H8"/>
    <mergeCell ref="A9:H9"/>
    <mergeCell ref="A10:H13"/>
    <mergeCell ref="E15:G15"/>
    <mergeCell ref="E16:F16"/>
    <mergeCell ref="A1:C7"/>
    <mergeCell ref="E1:G1"/>
    <mergeCell ref="E2:G2"/>
    <mergeCell ref="E3:G3"/>
    <mergeCell ref="E4:G4"/>
    <mergeCell ref="E5:G5"/>
    <mergeCell ref="E6:G6"/>
    <mergeCell ref="E7:H7"/>
  </mergeCells>
  <pageMargins left="0.7" right="0.7" top="0.75" bottom="0.75" header="0.3" footer="0.3"/>
  <pageSetup scale="78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9D75-F308-4D7F-A10E-776DBE3FF9DD}">
  <dimension ref="A1:S158"/>
  <sheetViews>
    <sheetView view="pageLayout" topLeftCell="A7" zoomScaleNormal="100" workbookViewId="0">
      <selection activeCell="D59" sqref="D59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44477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6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06" t="s">
        <v>30</v>
      </c>
      <c r="C21" s="106" t="s">
        <v>31</v>
      </c>
      <c r="D21" s="106" t="s">
        <v>32</v>
      </c>
      <c r="E21" s="106" t="s">
        <v>33</v>
      </c>
      <c r="F21" s="106" t="s">
        <v>34</v>
      </c>
      <c r="G21" s="106" t="s">
        <v>35</v>
      </c>
      <c r="H21" s="106" t="s">
        <v>36</v>
      </c>
      <c r="I21" s="106" t="s">
        <v>37</v>
      </c>
      <c r="J21" s="106" t="s">
        <v>38</v>
      </c>
      <c r="K21" s="106" t="s">
        <v>39</v>
      </c>
      <c r="L21" s="106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112</v>
      </c>
      <c r="D22" s="23"/>
      <c r="E22" s="23"/>
      <c r="F22" s="23"/>
      <c r="G22" s="23"/>
      <c r="H22" s="23">
        <v>8</v>
      </c>
      <c r="I22" s="104"/>
      <c r="J22" s="104">
        <f>D22+E22+F22+G22+H22+I22</f>
        <v>8</v>
      </c>
      <c r="K22" s="105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110</v>
      </c>
      <c r="D23" s="23"/>
      <c r="E23" s="23"/>
      <c r="F23" s="23"/>
      <c r="G23" s="23"/>
      <c r="H23" s="23">
        <v>8</v>
      </c>
      <c r="I23" s="104"/>
      <c r="J23" s="104">
        <f t="shared" ref="J23:J27" si="0">D23+E23+F23+G23+H23+I23</f>
        <v>8</v>
      </c>
      <c r="K23" s="105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72</v>
      </c>
      <c r="C24" s="23" t="s">
        <v>106</v>
      </c>
      <c r="D24" s="23"/>
      <c r="E24" s="23"/>
      <c r="F24" s="23"/>
      <c r="G24" s="23"/>
      <c r="H24" s="23">
        <v>8</v>
      </c>
      <c r="I24" s="104"/>
      <c r="J24" s="104">
        <f t="shared" si="0"/>
        <v>8</v>
      </c>
      <c r="K24" s="105">
        <v>85</v>
      </c>
      <c r="L24" s="24">
        <f>J24*K24</f>
        <v>680</v>
      </c>
      <c r="M24" s="75"/>
      <c r="N24" s="75"/>
      <c r="O24" s="75"/>
      <c r="P24" s="75"/>
      <c r="Q24" s="75"/>
      <c r="R24" s="82"/>
      <c r="S24" s="75"/>
    </row>
    <row r="25" spans="1:19" ht="14.25" customHeight="1" x14ac:dyDescent="0.25">
      <c r="A25" s="75">
        <v>4</v>
      </c>
      <c r="B25" s="23" t="s">
        <v>72</v>
      </c>
      <c r="C25" s="23" t="s">
        <v>107</v>
      </c>
      <c r="D25" s="23"/>
      <c r="E25" s="23"/>
      <c r="F25" s="23"/>
      <c r="G25" s="23"/>
      <c r="H25" s="23">
        <v>8</v>
      </c>
      <c r="I25" s="104"/>
      <c r="J25" s="104">
        <f t="shared" si="0"/>
        <v>8</v>
      </c>
      <c r="K25" s="105">
        <v>85</v>
      </c>
      <c r="L25" s="24">
        <f t="shared" ref="L25:L27" si="1">J25*K25</f>
        <v>680</v>
      </c>
      <c r="M25" s="75"/>
      <c r="N25" s="75"/>
      <c r="O25" s="75"/>
      <c r="P25" s="75"/>
      <c r="Q25" s="75"/>
      <c r="R25" s="74"/>
      <c r="S25" s="75"/>
    </row>
    <row r="26" spans="1:19" ht="14.25" customHeight="1" x14ac:dyDescent="0.25">
      <c r="A26" s="75">
        <v>5</v>
      </c>
      <c r="B26" s="23" t="s">
        <v>72</v>
      </c>
      <c r="C26" s="23" t="s">
        <v>113</v>
      </c>
      <c r="D26" s="23"/>
      <c r="E26" s="23"/>
      <c r="F26" s="23"/>
      <c r="G26" s="23"/>
      <c r="H26" s="23">
        <v>8</v>
      </c>
      <c r="I26" s="104"/>
      <c r="J26" s="104">
        <f t="shared" si="0"/>
        <v>8</v>
      </c>
      <c r="K26" s="105">
        <v>85</v>
      </c>
      <c r="L26" s="24">
        <f t="shared" si="1"/>
        <v>680</v>
      </c>
      <c r="M26" s="75"/>
      <c r="N26" s="75"/>
      <c r="O26" s="75"/>
      <c r="P26" s="75"/>
      <c r="Q26" s="75"/>
      <c r="R26" s="83"/>
      <c r="S26" s="75"/>
    </row>
    <row r="27" spans="1:19" ht="14.25" customHeight="1" x14ac:dyDescent="0.25">
      <c r="A27" s="75">
        <v>6</v>
      </c>
      <c r="B27" s="23" t="s">
        <v>72</v>
      </c>
      <c r="C27" s="23" t="s">
        <v>111</v>
      </c>
      <c r="D27" s="23"/>
      <c r="E27" s="23"/>
      <c r="F27" s="23"/>
      <c r="G27" s="23"/>
      <c r="H27" s="23">
        <v>8</v>
      </c>
      <c r="I27" s="104"/>
      <c r="J27" s="104">
        <f t="shared" si="0"/>
        <v>8</v>
      </c>
      <c r="K27" s="105">
        <v>85</v>
      </c>
      <c r="L27" s="24">
        <f t="shared" si="1"/>
        <v>680</v>
      </c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04"/>
      <c r="J28" s="104"/>
      <c r="K28" s="105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04"/>
      <c r="J29" s="104"/>
      <c r="K29" s="105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04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>
        <f>F33*I33</f>
        <v>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>
        <f t="shared" ref="K34:K37" si="2">F34*I34</f>
        <v>0</v>
      </c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>
        <f t="shared" si="2"/>
        <v>0</v>
      </c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>
        <f t="shared" si="2"/>
        <v>0</v>
      </c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36">
        <f t="shared" si="2"/>
        <v>0</v>
      </c>
      <c r="L37" s="236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4080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408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4488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FA42-0265-42DC-99B9-792A208CCBA5}">
  <dimension ref="A1:S158"/>
  <sheetViews>
    <sheetView view="pageLayout" zoomScaleNormal="100" workbookViewId="0">
      <selection activeCell="E45" sqref="E45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44467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7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07" t="s">
        <v>30</v>
      </c>
      <c r="C21" s="107" t="s">
        <v>31</v>
      </c>
      <c r="D21" s="107" t="s">
        <v>32</v>
      </c>
      <c r="E21" s="107" t="s">
        <v>33</v>
      </c>
      <c r="F21" s="107" t="s">
        <v>34</v>
      </c>
      <c r="G21" s="107" t="s">
        <v>35</v>
      </c>
      <c r="H21" s="107" t="s">
        <v>36</v>
      </c>
      <c r="I21" s="107" t="s">
        <v>37</v>
      </c>
      <c r="J21" s="107" t="s">
        <v>38</v>
      </c>
      <c r="K21" s="107" t="s">
        <v>39</v>
      </c>
      <c r="L21" s="107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114</v>
      </c>
      <c r="D22" s="23"/>
      <c r="E22" s="23"/>
      <c r="F22" s="23">
        <v>6</v>
      </c>
      <c r="G22" s="23"/>
      <c r="H22" s="23"/>
      <c r="I22" s="108"/>
      <c r="J22" s="108">
        <f>D22+E22+F22+G22+H22+I22</f>
        <v>6</v>
      </c>
      <c r="K22" s="109">
        <v>85</v>
      </c>
      <c r="L22" s="24">
        <f>J22*K22</f>
        <v>510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115</v>
      </c>
      <c r="D23" s="23"/>
      <c r="E23" s="23"/>
      <c r="F23" s="23">
        <v>6</v>
      </c>
      <c r="G23" s="23"/>
      <c r="H23" s="23"/>
      <c r="I23" s="108"/>
      <c r="J23" s="108">
        <f t="shared" ref="J23" si="0">D23+E23+F23+G23+H23+I23</f>
        <v>6</v>
      </c>
      <c r="K23" s="109">
        <v>85</v>
      </c>
      <c r="L23" s="24">
        <f>J23*K23</f>
        <v>510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08"/>
      <c r="J24" s="108"/>
      <c r="K24" s="109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08"/>
      <c r="J25" s="108"/>
      <c r="K25" s="109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08"/>
      <c r="J26" s="108"/>
      <c r="K26" s="109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08"/>
      <c r="J27" s="108"/>
      <c r="K27" s="109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08"/>
      <c r="J28" s="108"/>
      <c r="K28" s="109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08"/>
      <c r="J29" s="108"/>
      <c r="K29" s="109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08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x14ac:dyDescent="0.25">
      <c r="A33" s="75">
        <v>1</v>
      </c>
      <c r="B33" s="235" t="s">
        <v>135</v>
      </c>
      <c r="C33" s="235"/>
      <c r="D33" s="235"/>
      <c r="E33" s="235"/>
      <c r="F33" s="235">
        <v>1</v>
      </c>
      <c r="G33" s="235"/>
      <c r="H33" s="235"/>
      <c r="I33" s="236">
        <v>1100</v>
      </c>
      <c r="J33" s="236"/>
      <c r="K33" s="236">
        <f>F33*I33</f>
        <v>1100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1100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1020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212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2332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2CD9-491D-43B9-9458-5DB4849EF3D3}">
  <dimension ref="A1:S158"/>
  <sheetViews>
    <sheetView view="pageLayout" zoomScaleNormal="100" workbookViewId="0">
      <selection activeCell="C45" sqref="C45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44438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8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07" t="s">
        <v>30</v>
      </c>
      <c r="C21" s="107" t="s">
        <v>31</v>
      </c>
      <c r="D21" s="107" t="s">
        <v>32</v>
      </c>
      <c r="E21" s="107" t="s">
        <v>33</v>
      </c>
      <c r="F21" s="107" t="s">
        <v>34</v>
      </c>
      <c r="G21" s="107" t="s">
        <v>35</v>
      </c>
      <c r="H21" s="107" t="s">
        <v>36</v>
      </c>
      <c r="I21" s="107" t="s">
        <v>37</v>
      </c>
      <c r="J21" s="107" t="s">
        <v>38</v>
      </c>
      <c r="K21" s="107" t="s">
        <v>39</v>
      </c>
      <c r="L21" s="107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114</v>
      </c>
      <c r="D22" s="23">
        <v>8</v>
      </c>
      <c r="E22" s="23"/>
      <c r="F22" s="23"/>
      <c r="G22" s="23"/>
      <c r="H22" s="23"/>
      <c r="I22" s="108"/>
      <c r="J22" s="108">
        <f>D22+E22+F22+G22+H22+I22</f>
        <v>8</v>
      </c>
      <c r="K22" s="109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115</v>
      </c>
      <c r="D23" s="23">
        <v>8</v>
      </c>
      <c r="E23" s="23"/>
      <c r="F23" s="23"/>
      <c r="G23" s="23"/>
      <c r="H23" s="23"/>
      <c r="I23" s="108"/>
      <c r="J23" s="108">
        <f t="shared" ref="J23" si="0">D23+E23+F23+G23+H23+I23</f>
        <v>8</v>
      </c>
      <c r="K23" s="109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08"/>
      <c r="J24" s="108"/>
      <c r="K24" s="109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08"/>
      <c r="J25" s="108"/>
      <c r="K25" s="109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08"/>
      <c r="J26" s="108"/>
      <c r="K26" s="109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08"/>
      <c r="J27" s="108"/>
      <c r="K27" s="109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08"/>
      <c r="J28" s="108"/>
      <c r="K28" s="109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08"/>
      <c r="J29" s="108"/>
      <c r="K29" s="109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08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>
        <f>F33*I33</f>
        <v>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136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1496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8545-63EE-4EC0-A49D-E89912887D6D}">
  <dimension ref="A1:S158"/>
  <sheetViews>
    <sheetView view="pageLayout" zoomScaleNormal="100" workbookViewId="0">
      <selection activeCell="E46" sqref="E46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44480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9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15" t="s">
        <v>30</v>
      </c>
      <c r="C21" s="115" t="s">
        <v>31</v>
      </c>
      <c r="D21" s="115" t="s">
        <v>32</v>
      </c>
      <c r="E21" s="115" t="s">
        <v>33</v>
      </c>
      <c r="F21" s="115" t="s">
        <v>34</v>
      </c>
      <c r="G21" s="115" t="s">
        <v>35</v>
      </c>
      <c r="H21" s="115" t="s">
        <v>36</v>
      </c>
      <c r="I21" s="115" t="s">
        <v>37</v>
      </c>
      <c r="J21" s="115" t="s">
        <v>38</v>
      </c>
      <c r="K21" s="115" t="s">
        <v>39</v>
      </c>
      <c r="L21" s="115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106</v>
      </c>
      <c r="D22" s="23">
        <v>8</v>
      </c>
      <c r="E22" s="23"/>
      <c r="F22" s="23"/>
      <c r="G22" s="23"/>
      <c r="H22" s="23"/>
      <c r="I22" s="116"/>
      <c r="J22" s="116">
        <f>D22+E22+F22+G22+H22+I22</f>
        <v>8</v>
      </c>
      <c r="K22" s="117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107</v>
      </c>
      <c r="D23" s="23">
        <v>8</v>
      </c>
      <c r="E23" s="23"/>
      <c r="F23" s="23"/>
      <c r="G23" s="23"/>
      <c r="H23" s="23"/>
      <c r="I23" s="116"/>
      <c r="J23" s="116">
        <f t="shared" ref="J23:J26" si="0">D23+E23+F23+G23+H23+I23</f>
        <v>8</v>
      </c>
      <c r="K23" s="117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72</v>
      </c>
      <c r="C24" s="23" t="s">
        <v>131</v>
      </c>
      <c r="D24" s="23"/>
      <c r="E24" s="23">
        <v>2</v>
      </c>
      <c r="F24" s="23"/>
      <c r="G24" s="23"/>
      <c r="H24" s="23"/>
      <c r="I24" s="116"/>
      <c r="J24" s="116">
        <f t="shared" si="0"/>
        <v>2</v>
      </c>
      <c r="K24" s="117">
        <v>85</v>
      </c>
      <c r="L24" s="24">
        <f t="shared" ref="L24:L26" si="1">J24*K24</f>
        <v>170</v>
      </c>
      <c r="M24" s="75"/>
      <c r="N24" s="75"/>
      <c r="O24" s="75"/>
      <c r="P24" s="75"/>
      <c r="Q24" s="75"/>
      <c r="R24" s="82"/>
      <c r="S24" s="75"/>
    </row>
    <row r="25" spans="1:19" ht="14.25" customHeight="1" x14ac:dyDescent="0.25">
      <c r="A25" s="75">
        <v>4</v>
      </c>
      <c r="B25" s="23" t="s">
        <v>72</v>
      </c>
      <c r="C25" s="23" t="s">
        <v>132</v>
      </c>
      <c r="D25" s="23"/>
      <c r="E25" s="23">
        <v>2</v>
      </c>
      <c r="F25" s="23"/>
      <c r="G25" s="23"/>
      <c r="H25" s="23"/>
      <c r="I25" s="116"/>
      <c r="J25" s="116">
        <f t="shared" si="0"/>
        <v>2</v>
      </c>
      <c r="K25" s="117">
        <v>85</v>
      </c>
      <c r="L25" s="24">
        <f t="shared" si="1"/>
        <v>170</v>
      </c>
      <c r="M25" s="75"/>
      <c r="N25" s="75"/>
      <c r="O25" s="75"/>
      <c r="P25" s="75"/>
      <c r="Q25" s="75"/>
      <c r="R25" s="74"/>
      <c r="S25" s="75"/>
    </row>
    <row r="26" spans="1:19" ht="14.25" customHeight="1" x14ac:dyDescent="0.25">
      <c r="A26" s="75">
        <v>5</v>
      </c>
      <c r="B26" s="23" t="s">
        <v>72</v>
      </c>
      <c r="C26" s="23" t="s">
        <v>113</v>
      </c>
      <c r="D26" s="23"/>
      <c r="E26" s="23">
        <v>2</v>
      </c>
      <c r="F26" s="23"/>
      <c r="G26" s="23"/>
      <c r="H26" s="23"/>
      <c r="I26" s="116"/>
      <c r="J26" s="116">
        <f t="shared" si="0"/>
        <v>2</v>
      </c>
      <c r="K26" s="117">
        <v>85</v>
      </c>
      <c r="L26" s="24">
        <f t="shared" si="1"/>
        <v>170</v>
      </c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16"/>
      <c r="J27" s="116"/>
      <c r="K27" s="117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16"/>
      <c r="J28" s="116"/>
      <c r="K28" s="117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16"/>
      <c r="J29" s="116"/>
      <c r="K29" s="117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16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>
        <f>F33*I33</f>
        <v>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1870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187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2057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B709-E881-45B7-98B4-0A0191BE828C}">
  <dimension ref="A1:S158"/>
  <sheetViews>
    <sheetView view="pageLayout" zoomScaleNormal="100" workbookViewId="0">
      <selection activeCell="D45" sqref="D45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44484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10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18" t="s">
        <v>30</v>
      </c>
      <c r="C21" s="118" t="s">
        <v>31</v>
      </c>
      <c r="D21" s="118" t="s">
        <v>32</v>
      </c>
      <c r="E21" s="118" t="s">
        <v>33</v>
      </c>
      <c r="F21" s="118" t="s">
        <v>34</v>
      </c>
      <c r="G21" s="118" t="s">
        <v>35</v>
      </c>
      <c r="H21" s="118" t="s">
        <v>36</v>
      </c>
      <c r="I21" s="118" t="s">
        <v>37</v>
      </c>
      <c r="J21" s="118" t="s">
        <v>38</v>
      </c>
      <c r="K21" s="118" t="s">
        <v>39</v>
      </c>
      <c r="L21" s="118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137</v>
      </c>
      <c r="D22" s="23"/>
      <c r="E22" s="23"/>
      <c r="F22" s="23"/>
      <c r="G22" s="23"/>
      <c r="H22" s="23">
        <v>6</v>
      </c>
      <c r="I22" s="119"/>
      <c r="J22" s="119">
        <f>D22+E22+F22+G22+H22+I22</f>
        <v>6</v>
      </c>
      <c r="K22" s="120">
        <v>85</v>
      </c>
      <c r="L22" s="24">
        <f>J22*K22</f>
        <v>510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113</v>
      </c>
      <c r="D23" s="23"/>
      <c r="E23" s="23"/>
      <c r="F23" s="23"/>
      <c r="G23" s="23"/>
      <c r="H23" s="23">
        <v>6</v>
      </c>
      <c r="I23" s="119"/>
      <c r="J23" s="119">
        <f t="shared" ref="J23:J24" si="0">D23+E23+F23+G23+H23+I23</f>
        <v>6</v>
      </c>
      <c r="K23" s="120">
        <v>85</v>
      </c>
      <c r="L23" s="24">
        <f>J23*K23</f>
        <v>510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72</v>
      </c>
      <c r="C24" s="23" t="s">
        <v>138</v>
      </c>
      <c r="D24" s="23"/>
      <c r="E24" s="23"/>
      <c r="F24" s="23"/>
      <c r="G24" s="23"/>
      <c r="H24" s="23">
        <v>3</v>
      </c>
      <c r="I24" s="119"/>
      <c r="J24" s="119">
        <f t="shared" si="0"/>
        <v>3</v>
      </c>
      <c r="K24" s="120">
        <v>85</v>
      </c>
      <c r="L24" s="24">
        <f t="shared" ref="L24" si="1">J24*K24</f>
        <v>255</v>
      </c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19"/>
      <c r="J25" s="119"/>
      <c r="K25" s="120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19"/>
      <c r="J26" s="119"/>
      <c r="K26" s="120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19"/>
      <c r="J27" s="119"/>
      <c r="K27" s="120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19"/>
      <c r="J28" s="119"/>
      <c r="K28" s="120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19"/>
      <c r="J29" s="119"/>
      <c r="K29" s="120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19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>
        <f>F33*I33</f>
        <v>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1275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127.5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1402.5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3663-1C77-4642-893A-37222042EE56}">
  <dimension ref="A1:S158"/>
  <sheetViews>
    <sheetView view="pageLayout" zoomScaleNormal="100" workbookViewId="0">
      <selection activeCell="P44" sqref="P44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3" width="9.140625" style="13"/>
    <col min="14" max="15" width="14" style="13" bestFit="1" customWidth="1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44488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11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21" t="s">
        <v>30</v>
      </c>
      <c r="C21" s="121" t="s">
        <v>31</v>
      </c>
      <c r="D21" s="121" t="s">
        <v>32</v>
      </c>
      <c r="E21" s="121" t="s">
        <v>33</v>
      </c>
      <c r="F21" s="121" t="s">
        <v>34</v>
      </c>
      <c r="G21" s="121" t="s">
        <v>35</v>
      </c>
      <c r="H21" s="121" t="s">
        <v>36</v>
      </c>
      <c r="I21" s="121" t="s">
        <v>37</v>
      </c>
      <c r="J21" s="121" t="s">
        <v>38</v>
      </c>
      <c r="K21" s="121" t="s">
        <v>39</v>
      </c>
      <c r="L21" s="121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137</v>
      </c>
      <c r="D22" s="23"/>
      <c r="E22" s="23">
        <v>8</v>
      </c>
      <c r="F22" s="23"/>
      <c r="G22" s="23"/>
      <c r="H22" s="23"/>
      <c r="I22" s="122"/>
      <c r="J22" s="122">
        <f>D22+E22+F22+G22+H22+I22</f>
        <v>8</v>
      </c>
      <c r="K22" s="123">
        <v>85</v>
      </c>
      <c r="L22" s="24">
        <f>J22*K22</f>
        <v>680</v>
      </c>
      <c r="M22" s="75"/>
      <c r="N22" s="148"/>
      <c r="O22" s="148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140</v>
      </c>
      <c r="D23" s="23"/>
      <c r="E23" s="23">
        <v>8</v>
      </c>
      <c r="F23" s="23"/>
      <c r="G23" s="23"/>
      <c r="H23" s="23"/>
      <c r="I23" s="122"/>
      <c r="J23" s="122">
        <f t="shared" ref="J23" si="0">D23+E23+F23+G23+H23+I23</f>
        <v>8</v>
      </c>
      <c r="K23" s="123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22"/>
      <c r="J24" s="122"/>
      <c r="K24" s="123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22"/>
      <c r="J25" s="122"/>
      <c r="K25" s="123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22"/>
      <c r="J26" s="122"/>
      <c r="K26" s="123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22"/>
      <c r="J27" s="122"/>
      <c r="K27" s="123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22"/>
      <c r="J28" s="122"/>
      <c r="K28" s="123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22"/>
      <c r="J29" s="122"/>
      <c r="K29" s="123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22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x14ac:dyDescent="0.25">
      <c r="A33" s="75">
        <v>1</v>
      </c>
      <c r="B33" s="235" t="s">
        <v>142</v>
      </c>
      <c r="C33" s="235"/>
      <c r="D33" s="235"/>
      <c r="E33" s="235"/>
      <c r="F33" s="235">
        <v>48</v>
      </c>
      <c r="G33" s="235"/>
      <c r="H33" s="235"/>
      <c r="I33" s="236">
        <v>42.5</v>
      </c>
      <c r="J33" s="236"/>
      <c r="K33" s="236">
        <f>F33*I33</f>
        <v>2040</v>
      </c>
      <c r="L33" s="236"/>
      <c r="M33" s="75"/>
      <c r="N33" s="75"/>
      <c r="O33" s="75"/>
      <c r="P33" s="75"/>
      <c r="Q33" s="74"/>
    </row>
    <row r="34" spans="1:17" ht="13.5" x14ac:dyDescent="0.25">
      <c r="A34" s="75">
        <v>2</v>
      </c>
      <c r="B34" s="235" t="s">
        <v>141</v>
      </c>
      <c r="C34" s="235"/>
      <c r="D34" s="235"/>
      <c r="E34" s="235"/>
      <c r="F34" s="235">
        <v>20</v>
      </c>
      <c r="G34" s="235"/>
      <c r="H34" s="235"/>
      <c r="I34" s="237">
        <v>13.5</v>
      </c>
      <c r="J34" s="238"/>
      <c r="K34" s="236">
        <f>F34*I34</f>
        <v>270</v>
      </c>
      <c r="L34" s="236"/>
      <c r="M34" s="75"/>
      <c r="N34" s="148"/>
      <c r="O34" s="148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2310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367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4037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F710-495C-40E0-B653-4A35F74DAD9D}">
  <dimension ref="A1:S158"/>
  <sheetViews>
    <sheetView view="pageLayout" zoomScaleNormal="100" workbookViewId="0">
      <selection activeCell="O51" sqref="O51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44489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12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21" t="s">
        <v>30</v>
      </c>
      <c r="C21" s="121" t="s">
        <v>31</v>
      </c>
      <c r="D21" s="121" t="s">
        <v>32</v>
      </c>
      <c r="E21" s="121" t="s">
        <v>33</v>
      </c>
      <c r="F21" s="121" t="s">
        <v>34</v>
      </c>
      <c r="G21" s="121" t="s">
        <v>35</v>
      </c>
      <c r="H21" s="121" t="s">
        <v>36</v>
      </c>
      <c r="I21" s="121" t="s">
        <v>37</v>
      </c>
      <c r="J21" s="121" t="s">
        <v>38</v>
      </c>
      <c r="K21" s="121" t="s">
        <v>39</v>
      </c>
      <c r="L21" s="121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137</v>
      </c>
      <c r="D22" s="23"/>
      <c r="E22" s="23"/>
      <c r="F22" s="23">
        <v>8</v>
      </c>
      <c r="G22" s="23"/>
      <c r="H22" s="23"/>
      <c r="I22" s="122"/>
      <c r="J22" s="122">
        <f>D22+E22+F22+G22+H22+I22</f>
        <v>8</v>
      </c>
      <c r="K22" s="123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140</v>
      </c>
      <c r="D23" s="23"/>
      <c r="E23" s="23"/>
      <c r="F23" s="23">
        <v>8</v>
      </c>
      <c r="G23" s="23"/>
      <c r="H23" s="23"/>
      <c r="I23" s="122"/>
      <c r="J23" s="122">
        <f t="shared" ref="J23" si="0">D23+E23+F23+G23+H23+I23</f>
        <v>8</v>
      </c>
      <c r="K23" s="123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22"/>
      <c r="J24" s="122"/>
      <c r="K24" s="123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22"/>
      <c r="J25" s="122"/>
      <c r="K25" s="123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22"/>
      <c r="J26" s="122"/>
      <c r="K26" s="123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22"/>
      <c r="J27" s="122"/>
      <c r="K27" s="123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22"/>
      <c r="J28" s="122"/>
      <c r="K28" s="123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22"/>
      <c r="J29" s="122"/>
      <c r="K29" s="123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22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/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136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1496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9926-2E2E-4638-9D25-2881C78163E5}">
  <dimension ref="A1:S158"/>
  <sheetViews>
    <sheetView view="pageLayout" zoomScaleNormal="100" workbookViewId="0">
      <selection activeCell="D45" sqref="D45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44490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13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33" t="s">
        <v>30</v>
      </c>
      <c r="C21" s="133" t="s">
        <v>31</v>
      </c>
      <c r="D21" s="133" t="s">
        <v>32</v>
      </c>
      <c r="E21" s="133" t="s">
        <v>33</v>
      </c>
      <c r="F21" s="133" t="s">
        <v>34</v>
      </c>
      <c r="G21" s="133" t="s">
        <v>35</v>
      </c>
      <c r="H21" s="133" t="s">
        <v>36</v>
      </c>
      <c r="I21" s="133" t="s">
        <v>37</v>
      </c>
      <c r="J21" s="133" t="s">
        <v>38</v>
      </c>
      <c r="K21" s="133" t="s">
        <v>39</v>
      </c>
      <c r="L21" s="133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137</v>
      </c>
      <c r="D22" s="23"/>
      <c r="E22" s="23"/>
      <c r="F22" s="23"/>
      <c r="G22" s="23">
        <v>8</v>
      </c>
      <c r="H22" s="23"/>
      <c r="I22" s="134"/>
      <c r="J22" s="134">
        <f>D22+E22+F22+G22+H22+I22</f>
        <v>8</v>
      </c>
      <c r="K22" s="135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140</v>
      </c>
      <c r="D23" s="23"/>
      <c r="E23" s="23"/>
      <c r="F23" s="23"/>
      <c r="G23" s="23">
        <v>8</v>
      </c>
      <c r="H23" s="23"/>
      <c r="I23" s="134"/>
      <c r="J23" s="134">
        <f t="shared" ref="J23" si="0">D23+E23+F23+G23+H23+I23</f>
        <v>8</v>
      </c>
      <c r="K23" s="135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34"/>
      <c r="J24" s="134"/>
      <c r="K24" s="135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34"/>
      <c r="J25" s="134"/>
      <c r="K25" s="135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34"/>
      <c r="J26" s="134"/>
      <c r="K26" s="135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34"/>
      <c r="J27" s="134"/>
      <c r="K27" s="135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34"/>
      <c r="J28" s="134"/>
      <c r="K28" s="135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34"/>
      <c r="J29" s="134"/>
      <c r="K29" s="135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34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/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136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1496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4525-9035-4CF4-B556-EDEA527F0D42}">
  <dimension ref="A1:S158"/>
  <sheetViews>
    <sheetView view="pageLayout" zoomScaleNormal="100" workbookViewId="0">
      <selection activeCell="L58" sqref="L58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44491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14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33" t="s">
        <v>30</v>
      </c>
      <c r="C21" s="133" t="s">
        <v>31</v>
      </c>
      <c r="D21" s="133" t="s">
        <v>32</v>
      </c>
      <c r="E21" s="133" t="s">
        <v>33</v>
      </c>
      <c r="F21" s="133" t="s">
        <v>34</v>
      </c>
      <c r="G21" s="133" t="s">
        <v>35</v>
      </c>
      <c r="H21" s="133" t="s">
        <v>36</v>
      </c>
      <c r="I21" s="133" t="s">
        <v>37</v>
      </c>
      <c r="J21" s="133" t="s">
        <v>38</v>
      </c>
      <c r="K21" s="133" t="s">
        <v>39</v>
      </c>
      <c r="L21" s="133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149</v>
      </c>
      <c r="D22" s="23"/>
      <c r="E22" s="23"/>
      <c r="F22" s="23"/>
      <c r="G22" s="23"/>
      <c r="H22" s="23">
        <v>8</v>
      </c>
      <c r="I22" s="134"/>
      <c r="J22" s="134">
        <f>D22+E22+F22+G22+H22+I22</f>
        <v>8</v>
      </c>
      <c r="K22" s="135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140</v>
      </c>
      <c r="D23" s="23"/>
      <c r="E23" s="23"/>
      <c r="F23" s="23"/>
      <c r="G23" s="23"/>
      <c r="H23" s="23">
        <v>8</v>
      </c>
      <c r="I23" s="134"/>
      <c r="J23" s="134">
        <f t="shared" ref="J23" si="0">D23+E23+F23+G23+H23+I23</f>
        <v>8</v>
      </c>
      <c r="K23" s="135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34"/>
      <c r="J24" s="134"/>
      <c r="K24" s="135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34"/>
      <c r="J25" s="134"/>
      <c r="K25" s="135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34"/>
      <c r="J26" s="134"/>
      <c r="K26" s="135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34"/>
      <c r="J27" s="134"/>
      <c r="K27" s="135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34"/>
      <c r="J28" s="134"/>
      <c r="K28" s="135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34"/>
      <c r="J29" s="134"/>
      <c r="K29" s="135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34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/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136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1496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3F09-D6D0-419B-AB61-8EB61B0F57C6}">
  <dimension ref="A1:S158"/>
  <sheetViews>
    <sheetView view="pageLayout" zoomScaleNormal="100" workbookViewId="0">
      <selection activeCell="D45" sqref="D45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44495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15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45" t="s">
        <v>30</v>
      </c>
      <c r="C21" s="145" t="s">
        <v>31</v>
      </c>
      <c r="D21" s="145" t="s">
        <v>32</v>
      </c>
      <c r="E21" s="145" t="s">
        <v>33</v>
      </c>
      <c r="F21" s="145" t="s">
        <v>34</v>
      </c>
      <c r="G21" s="145" t="s">
        <v>35</v>
      </c>
      <c r="H21" s="145" t="s">
        <v>36</v>
      </c>
      <c r="I21" s="145" t="s">
        <v>37</v>
      </c>
      <c r="J21" s="145" t="s">
        <v>38</v>
      </c>
      <c r="K21" s="145" t="s">
        <v>39</v>
      </c>
      <c r="L21" s="145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149</v>
      </c>
      <c r="D22" s="23"/>
      <c r="E22" s="23">
        <v>8</v>
      </c>
      <c r="F22" s="23"/>
      <c r="G22" s="23"/>
      <c r="H22" s="23"/>
      <c r="I22" s="146"/>
      <c r="J22" s="146">
        <f>D22+E22+F22+G22+H22+I22</f>
        <v>8</v>
      </c>
      <c r="K22" s="147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140</v>
      </c>
      <c r="D23" s="23"/>
      <c r="E23" s="23">
        <v>8</v>
      </c>
      <c r="F23" s="23"/>
      <c r="G23" s="23"/>
      <c r="H23" s="23"/>
      <c r="I23" s="146"/>
      <c r="J23" s="146">
        <f t="shared" ref="J23" si="0">D23+E23+F23+G23+H23+I23</f>
        <v>8</v>
      </c>
      <c r="K23" s="147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46"/>
      <c r="J24" s="146"/>
      <c r="K24" s="147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46"/>
      <c r="J25" s="146"/>
      <c r="K25" s="147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46"/>
      <c r="J26" s="146"/>
      <c r="K26" s="147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46"/>
      <c r="J27" s="146"/>
      <c r="K27" s="147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46"/>
      <c r="J28" s="146"/>
      <c r="K28" s="147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46"/>
      <c r="J29" s="146"/>
      <c r="K29" s="147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46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/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136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1496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9011-125E-4F9F-9CE7-7E73F4C87E1F}">
  <sheetPr>
    <pageSetUpPr fitToPage="1"/>
  </sheetPr>
  <dimension ref="A1:L54"/>
  <sheetViews>
    <sheetView zoomScaleNormal="100" workbookViewId="0">
      <selection activeCell="H53" sqref="H53"/>
    </sheetView>
  </sheetViews>
  <sheetFormatPr defaultColWidth="12.5703125" defaultRowHeight="15.75" x14ac:dyDescent="0.25"/>
  <cols>
    <col min="1" max="1" width="14.28515625" style="1" customWidth="1"/>
    <col min="2" max="2" width="17.42578125" style="1" customWidth="1"/>
    <col min="3" max="3" width="20.140625" style="1" customWidth="1"/>
    <col min="4" max="4" width="12.7109375" style="1" customWidth="1"/>
    <col min="5" max="5" width="14.28515625" style="1" customWidth="1"/>
    <col min="6" max="6" width="11" style="1" customWidth="1"/>
    <col min="7" max="7" width="1.28515625" style="1" customWidth="1"/>
    <col min="8" max="8" width="23.5703125" style="1" customWidth="1"/>
    <col min="9" max="16384" width="12.5703125" style="1"/>
  </cols>
  <sheetData>
    <row r="1" spans="1:8" x14ac:dyDescent="0.25">
      <c r="A1" s="182"/>
      <c r="B1" s="182"/>
      <c r="C1" s="182"/>
      <c r="D1" s="9"/>
      <c r="E1" s="183" t="s">
        <v>56</v>
      </c>
      <c r="F1" s="183"/>
      <c r="G1" s="183"/>
      <c r="H1" s="12">
        <v>44558</v>
      </c>
    </row>
    <row r="2" spans="1:8" x14ac:dyDescent="0.25">
      <c r="A2" s="182"/>
      <c r="B2" s="182"/>
      <c r="C2" s="182"/>
      <c r="D2" s="9"/>
      <c r="E2" s="183" t="s">
        <v>57</v>
      </c>
      <c r="F2" s="183"/>
      <c r="G2" s="183"/>
      <c r="H2" s="11">
        <v>1349</v>
      </c>
    </row>
    <row r="3" spans="1:8" x14ac:dyDescent="0.25">
      <c r="A3" s="182"/>
      <c r="B3" s="182"/>
      <c r="C3" s="182"/>
      <c r="D3" s="9"/>
      <c r="E3" s="184" t="s">
        <v>58</v>
      </c>
      <c r="F3" s="184"/>
      <c r="G3" s="184"/>
      <c r="H3" s="11">
        <v>2</v>
      </c>
    </row>
    <row r="4" spans="1:8" x14ac:dyDescent="0.25">
      <c r="A4" s="182"/>
      <c r="B4" s="182"/>
      <c r="C4" s="182"/>
      <c r="D4" s="9"/>
      <c r="E4" s="183" t="s">
        <v>59</v>
      </c>
      <c r="F4" s="183"/>
      <c r="G4" s="183"/>
      <c r="H4" s="45" t="s">
        <v>91</v>
      </c>
    </row>
    <row r="5" spans="1:8" ht="15.75" customHeight="1" x14ac:dyDescent="0.25">
      <c r="A5" s="182"/>
      <c r="B5" s="182"/>
      <c r="C5" s="182"/>
      <c r="D5" s="9"/>
      <c r="E5" s="184" t="s">
        <v>60</v>
      </c>
      <c r="F5" s="184"/>
      <c r="G5" s="184"/>
      <c r="H5" s="10" t="s">
        <v>99</v>
      </c>
    </row>
    <row r="6" spans="1:8" ht="15.75" customHeight="1" x14ac:dyDescent="0.25">
      <c r="A6" s="182"/>
      <c r="B6" s="182"/>
      <c r="C6" s="182"/>
      <c r="D6" s="9"/>
      <c r="E6" s="185"/>
      <c r="F6" s="185"/>
      <c r="G6" s="185"/>
      <c r="H6" s="102" t="str">
        <f>LOG!B45</f>
        <v xml:space="preserve">5160 Hacienda Drive  </v>
      </c>
    </row>
    <row r="7" spans="1:8" ht="18.75" customHeight="1" x14ac:dyDescent="0.25">
      <c r="A7" s="182"/>
      <c r="B7" s="182"/>
      <c r="C7" s="182"/>
      <c r="D7" s="9"/>
      <c r="E7" s="186" t="str">
        <f>LOG!E45</f>
        <v>Dublin, CA 94568</v>
      </c>
      <c r="F7" s="186"/>
      <c r="G7" s="186"/>
      <c r="H7" s="186"/>
    </row>
    <row r="8" spans="1:8" x14ac:dyDescent="0.25">
      <c r="A8" s="187" t="s">
        <v>61</v>
      </c>
      <c r="B8" s="188"/>
      <c r="C8" s="188"/>
      <c r="D8" s="188"/>
      <c r="E8" s="188"/>
      <c r="F8" s="188"/>
      <c r="G8" s="188"/>
      <c r="H8" s="188"/>
    </row>
    <row r="9" spans="1:8" ht="19.5" thickBot="1" x14ac:dyDescent="0.35">
      <c r="A9" s="189" t="s">
        <v>62</v>
      </c>
      <c r="B9" s="189"/>
      <c r="C9" s="189"/>
      <c r="D9" s="189"/>
      <c r="E9" s="189"/>
      <c r="F9" s="189"/>
      <c r="G9" s="189"/>
      <c r="H9" s="189"/>
    </row>
    <row r="10" spans="1:8" ht="15.75" customHeight="1" x14ac:dyDescent="0.25">
      <c r="A10" s="190" t="s">
        <v>178</v>
      </c>
      <c r="B10" s="191"/>
      <c r="C10" s="191"/>
      <c r="D10" s="191"/>
      <c r="E10" s="191"/>
      <c r="F10" s="191"/>
      <c r="G10" s="191"/>
      <c r="H10" s="192"/>
    </row>
    <row r="11" spans="1:8" ht="18.95" customHeight="1" x14ac:dyDescent="0.25">
      <c r="A11" s="193"/>
      <c r="B11" s="194"/>
      <c r="C11" s="194"/>
      <c r="D11" s="194"/>
      <c r="E11" s="194"/>
      <c r="F11" s="194"/>
      <c r="G11" s="194"/>
      <c r="H11" s="195"/>
    </row>
    <row r="12" spans="1:8" ht="18.95" customHeight="1" x14ac:dyDescent="0.25">
      <c r="A12" s="193"/>
      <c r="B12" s="194"/>
      <c r="C12" s="194"/>
      <c r="D12" s="194"/>
      <c r="E12" s="194"/>
      <c r="F12" s="194"/>
      <c r="G12" s="194"/>
      <c r="H12" s="195"/>
    </row>
    <row r="13" spans="1:8" ht="18.95" customHeight="1" thickBot="1" x14ac:dyDescent="0.3">
      <c r="A13" s="196"/>
      <c r="B13" s="197"/>
      <c r="C13" s="197"/>
      <c r="D13" s="197"/>
      <c r="E13" s="197"/>
      <c r="F13" s="197"/>
      <c r="G13" s="197"/>
      <c r="H13" s="198"/>
    </row>
    <row r="14" spans="1:8" x14ac:dyDescent="0.25">
      <c r="A14" s="8"/>
      <c r="B14" s="8"/>
      <c r="C14" s="8"/>
      <c r="D14" s="8"/>
      <c r="E14" s="8"/>
      <c r="F14" s="8"/>
      <c r="G14" s="8"/>
      <c r="H14" s="8"/>
    </row>
    <row r="15" spans="1:8" x14ac:dyDescent="0.25">
      <c r="A15" s="2"/>
      <c r="B15" s="167" t="s">
        <v>63</v>
      </c>
      <c r="C15" s="40" t="s">
        <v>43</v>
      </c>
      <c r="D15" s="40" t="s">
        <v>64</v>
      </c>
      <c r="E15" s="199" t="s">
        <v>87</v>
      </c>
      <c r="F15" s="200"/>
      <c r="G15" s="201"/>
      <c r="H15" s="166" t="s">
        <v>65</v>
      </c>
    </row>
    <row r="16" spans="1:8" x14ac:dyDescent="0.25">
      <c r="A16" s="41" t="s">
        <v>66</v>
      </c>
      <c r="B16" s="2"/>
      <c r="C16" s="2"/>
      <c r="D16" s="4"/>
      <c r="E16" s="202"/>
      <c r="F16" s="202"/>
      <c r="G16" s="168"/>
      <c r="H16" s="2"/>
    </row>
    <row r="17" spans="1:12" x14ac:dyDescent="0.25">
      <c r="A17" s="203" t="s">
        <v>179</v>
      </c>
      <c r="B17" s="203"/>
      <c r="C17" s="7">
        <v>1</v>
      </c>
      <c r="D17" s="3">
        <v>250</v>
      </c>
      <c r="E17" s="203" t="s">
        <v>180</v>
      </c>
      <c r="F17" s="203"/>
      <c r="G17" s="203"/>
      <c r="H17" s="3">
        <f>C17*D17</f>
        <v>250</v>
      </c>
      <c r="K17" s="101"/>
    </row>
    <row r="18" spans="1:12" hidden="1" x14ac:dyDescent="0.25">
      <c r="A18" s="203"/>
      <c r="B18" s="203"/>
      <c r="C18" s="7"/>
      <c r="D18" s="3"/>
      <c r="E18" s="203"/>
      <c r="F18" s="203"/>
      <c r="G18" s="203"/>
      <c r="H18" s="3"/>
      <c r="K18" s="100"/>
    </row>
    <row r="19" spans="1:12" hidden="1" x14ac:dyDescent="0.25">
      <c r="A19" s="203"/>
      <c r="B19" s="203"/>
      <c r="C19" s="7"/>
      <c r="D19" s="3"/>
      <c r="E19" s="203"/>
      <c r="F19" s="203"/>
      <c r="G19" s="203"/>
      <c r="H19" s="3"/>
      <c r="K19" s="100"/>
    </row>
    <row r="20" spans="1:12" hidden="1" x14ac:dyDescent="0.25">
      <c r="A20" s="203"/>
      <c r="B20" s="203"/>
      <c r="C20" s="169"/>
      <c r="D20" s="3"/>
      <c r="E20" s="203"/>
      <c r="F20" s="203"/>
      <c r="G20" s="203"/>
      <c r="H20" s="3"/>
    </row>
    <row r="21" spans="1:12" x14ac:dyDescent="0.25">
      <c r="A21" s="2"/>
      <c r="B21" s="2"/>
      <c r="C21" s="168"/>
      <c r="D21" s="4"/>
      <c r="E21" s="2"/>
      <c r="F21" s="204" t="s">
        <v>45</v>
      </c>
      <c r="G21" s="204"/>
      <c r="H21" s="42">
        <f>SUM(H17:H20)</f>
        <v>250</v>
      </c>
    </row>
    <row r="22" spans="1:12" x14ac:dyDescent="0.25">
      <c r="A22" s="99" t="s">
        <v>67</v>
      </c>
      <c r="B22" s="103"/>
      <c r="C22" s="168"/>
      <c r="D22" s="4"/>
      <c r="E22" s="2"/>
      <c r="F22" s="2"/>
      <c r="G22" s="2"/>
      <c r="H22" s="4"/>
      <c r="K22" s="171"/>
    </row>
    <row r="23" spans="1:12" ht="15.75" customHeight="1" x14ac:dyDescent="0.25">
      <c r="A23" s="203" t="s">
        <v>181</v>
      </c>
      <c r="B23" s="203"/>
      <c r="C23" s="98">
        <v>20</v>
      </c>
      <c r="D23" s="3">
        <v>42.5</v>
      </c>
      <c r="E23" s="203" t="s">
        <v>183</v>
      </c>
      <c r="F23" s="203"/>
      <c r="G23" s="203"/>
      <c r="H23" s="3">
        <f>IF(C23=0,"",C23*D23)</f>
        <v>850</v>
      </c>
      <c r="K23" s="171"/>
    </row>
    <row r="24" spans="1:12" x14ac:dyDescent="0.25">
      <c r="A24" s="203" t="s">
        <v>182</v>
      </c>
      <c r="B24" s="203"/>
      <c r="C24" s="98">
        <v>18</v>
      </c>
      <c r="D24" s="3">
        <v>8.3000000000000007</v>
      </c>
      <c r="E24" s="203" t="s">
        <v>88</v>
      </c>
      <c r="F24" s="203"/>
      <c r="G24" s="203"/>
      <c r="H24" s="3">
        <f>IF(C24=0,"",C24*D24)</f>
        <v>149.4</v>
      </c>
      <c r="K24" s="171"/>
    </row>
    <row r="25" spans="1:12" ht="15.75" customHeight="1" x14ac:dyDescent="0.25">
      <c r="A25" s="203" t="s">
        <v>89</v>
      </c>
      <c r="B25" s="203"/>
      <c r="C25" s="169">
        <v>1</v>
      </c>
      <c r="D25" s="3">
        <v>85</v>
      </c>
      <c r="E25" s="203" t="s">
        <v>95</v>
      </c>
      <c r="F25" s="203"/>
      <c r="G25" s="203"/>
      <c r="H25" s="3">
        <f>IF(C25=0,"",C25*D25)</f>
        <v>85</v>
      </c>
      <c r="K25" s="171"/>
      <c r="L25" s="86"/>
    </row>
    <row r="26" spans="1:12" hidden="1" x14ac:dyDescent="0.25">
      <c r="A26" s="203"/>
      <c r="B26" s="203"/>
      <c r="C26" s="169"/>
      <c r="D26" s="3"/>
      <c r="E26" s="203"/>
      <c r="F26" s="203"/>
      <c r="G26" s="203"/>
      <c r="H26" s="3" t="str">
        <f t="shared" ref="H26:H27" si="0">IF(C26=0,"",C26*D26)</f>
        <v/>
      </c>
      <c r="K26" s="171"/>
      <c r="L26" s="86"/>
    </row>
    <row r="27" spans="1:12" hidden="1" x14ac:dyDescent="0.25">
      <c r="A27" s="203"/>
      <c r="B27" s="203"/>
      <c r="C27" s="169"/>
      <c r="D27" s="3"/>
      <c r="E27" s="203"/>
      <c r="F27" s="203"/>
      <c r="G27" s="203"/>
      <c r="H27" s="3" t="str">
        <f t="shared" si="0"/>
        <v/>
      </c>
      <c r="K27" s="171"/>
      <c r="L27" s="86"/>
    </row>
    <row r="28" spans="1:12" hidden="1" x14ac:dyDescent="0.25">
      <c r="A28" s="203"/>
      <c r="B28" s="203"/>
      <c r="C28" s="169"/>
      <c r="D28" s="3"/>
      <c r="E28" s="203"/>
      <c r="F28" s="203"/>
      <c r="G28" s="203"/>
      <c r="H28" s="3"/>
      <c r="K28" s="171"/>
      <c r="L28" s="86"/>
    </row>
    <row r="29" spans="1:12" hidden="1" x14ac:dyDescent="0.25">
      <c r="A29" s="203"/>
      <c r="B29" s="203"/>
      <c r="C29" s="169"/>
      <c r="D29" s="3"/>
      <c r="E29" s="203"/>
      <c r="F29" s="203"/>
      <c r="G29" s="203"/>
      <c r="H29" s="3"/>
      <c r="K29" s="171"/>
      <c r="L29" s="86"/>
    </row>
    <row r="30" spans="1:12" hidden="1" x14ac:dyDescent="0.25">
      <c r="A30" s="203"/>
      <c r="B30" s="203"/>
      <c r="C30" s="169"/>
      <c r="D30" s="3"/>
      <c r="E30" s="203"/>
      <c r="F30" s="203"/>
      <c r="G30" s="203"/>
      <c r="H30" s="3"/>
      <c r="L30" s="86"/>
    </row>
    <row r="31" spans="1:12" ht="15.75" hidden="1" customHeight="1" x14ac:dyDescent="0.25">
      <c r="A31" s="203"/>
      <c r="B31" s="203"/>
      <c r="C31" s="169"/>
      <c r="D31" s="3"/>
      <c r="E31" s="203"/>
      <c r="F31" s="203"/>
      <c r="G31" s="203"/>
      <c r="H31" s="3"/>
    </row>
    <row r="32" spans="1:12" ht="15.75" hidden="1" customHeight="1" x14ac:dyDescent="0.25">
      <c r="A32" s="203"/>
      <c r="B32" s="203"/>
      <c r="C32" s="169"/>
      <c r="D32" s="3"/>
      <c r="E32" s="203"/>
      <c r="F32" s="203"/>
      <c r="G32" s="203"/>
      <c r="H32" s="3"/>
    </row>
    <row r="33" spans="1:8" ht="15.75" hidden="1" customHeight="1" x14ac:dyDescent="0.25">
      <c r="A33" s="203"/>
      <c r="B33" s="203"/>
      <c r="C33" s="169"/>
      <c r="D33" s="3"/>
      <c r="E33" s="203"/>
      <c r="F33" s="203"/>
      <c r="G33" s="203"/>
      <c r="H33" s="3"/>
    </row>
    <row r="34" spans="1:8" ht="15.75" hidden="1" customHeight="1" x14ac:dyDescent="0.25">
      <c r="A34" s="203"/>
      <c r="B34" s="203"/>
      <c r="C34" s="98"/>
      <c r="D34" s="3"/>
      <c r="E34" s="203"/>
      <c r="F34" s="203"/>
      <c r="G34" s="203"/>
      <c r="H34" s="3"/>
    </row>
    <row r="35" spans="1:8" ht="15.75" hidden="1" customHeight="1" x14ac:dyDescent="0.25">
      <c r="A35" s="203"/>
      <c r="B35" s="203"/>
      <c r="C35" s="169"/>
      <c r="D35" s="3"/>
      <c r="E35" s="203"/>
      <c r="F35" s="203"/>
      <c r="G35" s="203"/>
      <c r="H35" s="3"/>
    </row>
    <row r="36" spans="1:8" ht="15.75" hidden="1" customHeight="1" x14ac:dyDescent="0.25">
      <c r="A36" s="203"/>
      <c r="B36" s="203"/>
      <c r="C36" s="169"/>
      <c r="D36" s="3"/>
      <c r="E36" s="203"/>
      <c r="F36" s="203"/>
      <c r="G36" s="203"/>
      <c r="H36" s="3"/>
    </row>
    <row r="37" spans="1:8" ht="15.75" hidden="1" customHeight="1" x14ac:dyDescent="0.25">
      <c r="A37" s="203"/>
      <c r="B37" s="203"/>
      <c r="C37" s="169"/>
      <c r="D37" s="3"/>
      <c r="E37" s="203"/>
      <c r="F37" s="203"/>
      <c r="G37" s="203"/>
      <c r="H37" s="3"/>
    </row>
    <row r="38" spans="1:8" ht="15.75" hidden="1" customHeight="1" x14ac:dyDescent="0.25">
      <c r="A38" s="203"/>
      <c r="B38" s="203"/>
      <c r="C38" s="169"/>
      <c r="D38" s="3"/>
      <c r="E38" s="203"/>
      <c r="F38" s="203"/>
      <c r="G38" s="203"/>
      <c r="H38" s="3" t="str">
        <f>IF(C38=0,"",C38*D38)</f>
        <v/>
      </c>
    </row>
    <row r="39" spans="1:8" x14ac:dyDescent="0.25">
      <c r="A39" s="2"/>
      <c r="B39" s="2"/>
      <c r="C39" s="168"/>
      <c r="D39" s="5"/>
      <c r="E39" s="2"/>
      <c r="F39" s="205" t="s">
        <v>45</v>
      </c>
      <c r="G39" s="205"/>
      <c r="H39" s="43">
        <f>SUM(H23:H38)</f>
        <v>1084.4000000000001</v>
      </c>
    </row>
    <row r="40" spans="1:8" x14ac:dyDescent="0.25">
      <c r="A40" s="41" t="s">
        <v>68</v>
      </c>
      <c r="B40" s="6"/>
      <c r="C40" s="168"/>
      <c r="D40" s="5"/>
      <c r="E40" s="2"/>
      <c r="F40" s="2"/>
      <c r="G40" s="2"/>
      <c r="H40" s="4"/>
    </row>
    <row r="41" spans="1:8" x14ac:dyDescent="0.25">
      <c r="A41" s="203" t="s">
        <v>92</v>
      </c>
      <c r="B41" s="203"/>
      <c r="C41" s="98">
        <v>40</v>
      </c>
      <c r="D41" s="3">
        <v>85</v>
      </c>
      <c r="E41" s="203" t="s">
        <v>86</v>
      </c>
      <c r="F41" s="203"/>
      <c r="G41" s="203"/>
      <c r="H41" s="3">
        <f>IF(C41=0,"",C41*D41)</f>
        <v>3400</v>
      </c>
    </row>
    <row r="42" spans="1:8" hidden="1" x14ac:dyDescent="0.25">
      <c r="A42" s="203"/>
      <c r="B42" s="203"/>
      <c r="C42" s="169"/>
      <c r="D42" s="3"/>
      <c r="E42" s="203"/>
      <c r="F42" s="203"/>
      <c r="G42" s="203"/>
      <c r="H42" s="3"/>
    </row>
    <row r="43" spans="1:8" hidden="1" x14ac:dyDescent="0.25">
      <c r="A43" s="203"/>
      <c r="B43" s="203"/>
      <c r="C43" s="169"/>
      <c r="D43" s="3"/>
      <c r="E43" s="203"/>
      <c r="F43" s="203"/>
      <c r="G43" s="203"/>
      <c r="H43" s="3"/>
    </row>
    <row r="44" spans="1:8" hidden="1" x14ac:dyDescent="0.25">
      <c r="A44" s="203"/>
      <c r="B44" s="203"/>
      <c r="C44" s="169"/>
      <c r="D44" s="3"/>
      <c r="E44" s="203"/>
      <c r="F44" s="203"/>
      <c r="G44" s="203"/>
      <c r="H44" s="3"/>
    </row>
    <row r="45" spans="1:8" x14ac:dyDescent="0.25">
      <c r="A45" s="2"/>
      <c r="B45" s="2"/>
      <c r="C45" s="168"/>
      <c r="D45" s="2"/>
      <c r="E45" s="2"/>
      <c r="F45" s="204" t="s">
        <v>45</v>
      </c>
      <c r="G45" s="204"/>
      <c r="H45" s="44">
        <f>SUM(H41:H44)</f>
        <v>3400</v>
      </c>
    </row>
    <row r="46" spans="1:8" x14ac:dyDescent="0.25">
      <c r="A46" s="2"/>
      <c r="B46" s="2"/>
      <c r="C46" s="168"/>
      <c r="D46" s="2"/>
      <c r="E46" s="2"/>
      <c r="F46" s="168"/>
      <c r="G46" s="168"/>
      <c r="H46" s="4"/>
    </row>
    <row r="47" spans="1:8" x14ac:dyDescent="0.25">
      <c r="A47" s="2"/>
      <c r="B47" s="2"/>
      <c r="C47" s="168"/>
      <c r="D47" s="2"/>
      <c r="E47" s="170" t="s">
        <v>85</v>
      </c>
      <c r="F47" s="208">
        <f>((H21+H39+H45)*0.1)</f>
        <v>473.44</v>
      </c>
      <c r="G47" s="209"/>
      <c r="H47" s="210"/>
    </row>
    <row r="48" spans="1:8" x14ac:dyDescent="0.25">
      <c r="A48" s="2"/>
      <c r="B48" s="2"/>
      <c r="C48" s="2"/>
      <c r="D48" s="206" t="s">
        <v>69</v>
      </c>
      <c r="E48" s="206"/>
      <c r="F48" s="207">
        <f>H21+H39+H45+F47</f>
        <v>5207.8399999999992</v>
      </c>
      <c r="G48" s="207"/>
      <c r="H48" s="207"/>
    </row>
    <row r="49" spans="1:10" x14ac:dyDescent="0.25">
      <c r="A49" s="97" t="s">
        <v>84</v>
      </c>
      <c r="J49" s="86"/>
    </row>
    <row r="50" spans="1:10" x14ac:dyDescent="0.25">
      <c r="A50" s="96" t="s">
        <v>83</v>
      </c>
    </row>
    <row r="52" spans="1:10" x14ac:dyDescent="0.25">
      <c r="A52" s="96" t="s">
        <v>82</v>
      </c>
    </row>
    <row r="54" spans="1:10" x14ac:dyDescent="0.25">
      <c r="A54" s="96" t="s">
        <v>81</v>
      </c>
    </row>
  </sheetData>
  <mergeCells count="67">
    <mergeCell ref="A17:B17"/>
    <mergeCell ref="E17:G17"/>
    <mergeCell ref="A1:C7"/>
    <mergeCell ref="E1:G1"/>
    <mergeCell ref="E2:G2"/>
    <mergeCell ref="E3:G3"/>
    <mergeCell ref="E4:G4"/>
    <mergeCell ref="E5:G5"/>
    <mergeCell ref="E6:G6"/>
    <mergeCell ref="E7:H7"/>
    <mergeCell ref="A8:H8"/>
    <mergeCell ref="A9:H9"/>
    <mergeCell ref="A10:H13"/>
    <mergeCell ref="E15:G15"/>
    <mergeCell ref="E16:F16"/>
    <mergeCell ref="A25:B25"/>
    <mergeCell ref="E25:G25"/>
    <mergeCell ref="A18:B18"/>
    <mergeCell ref="E18:G18"/>
    <mergeCell ref="A19:B19"/>
    <mergeCell ref="E19:G19"/>
    <mergeCell ref="A20:B20"/>
    <mergeCell ref="E20:G20"/>
    <mergeCell ref="F21:G21"/>
    <mergeCell ref="A23:B23"/>
    <mergeCell ref="E23:G23"/>
    <mergeCell ref="A24:B24"/>
    <mergeCell ref="E24:G24"/>
    <mergeCell ref="A26:B26"/>
    <mergeCell ref="E26:G26"/>
    <mergeCell ref="A27:B27"/>
    <mergeCell ref="E27:G27"/>
    <mergeCell ref="A28:B28"/>
    <mergeCell ref="E28:G28"/>
    <mergeCell ref="A29:B29"/>
    <mergeCell ref="E29:G29"/>
    <mergeCell ref="A30:B30"/>
    <mergeCell ref="E30:G30"/>
    <mergeCell ref="A31:B31"/>
    <mergeCell ref="E31:G31"/>
    <mergeCell ref="A32:B32"/>
    <mergeCell ref="E32:G32"/>
    <mergeCell ref="A33:B33"/>
    <mergeCell ref="E33:G33"/>
    <mergeCell ref="A34:B34"/>
    <mergeCell ref="E34:G34"/>
    <mergeCell ref="A42:B42"/>
    <mergeCell ref="E42:G42"/>
    <mergeCell ref="A35:B35"/>
    <mergeCell ref="E35:G35"/>
    <mergeCell ref="A36:B36"/>
    <mergeCell ref="E36:G36"/>
    <mergeCell ref="A37:B37"/>
    <mergeCell ref="E37:G37"/>
    <mergeCell ref="A38:B38"/>
    <mergeCell ref="E38:G38"/>
    <mergeCell ref="F39:G39"/>
    <mergeCell ref="A41:B41"/>
    <mergeCell ref="E41:G41"/>
    <mergeCell ref="D48:E48"/>
    <mergeCell ref="F48:H48"/>
    <mergeCell ref="A43:B43"/>
    <mergeCell ref="E43:G43"/>
    <mergeCell ref="A44:B44"/>
    <mergeCell ref="E44:G44"/>
    <mergeCell ref="F45:G45"/>
    <mergeCell ref="F47:H47"/>
  </mergeCells>
  <pageMargins left="0.7" right="0.7" top="0.75" bottom="0.75" header="0.3" footer="0.3"/>
  <pageSetup scale="78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A498-83E5-49A2-BFBF-D2D25A43F058}">
  <dimension ref="A1:S158"/>
  <sheetViews>
    <sheetView view="pageLayout" zoomScaleNormal="100" workbookViewId="0">
      <selection activeCell="O16" sqref="O16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 t="s">
        <v>158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16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51" t="s">
        <v>30</v>
      </c>
      <c r="C21" s="151" t="s">
        <v>31</v>
      </c>
      <c r="D21" s="151" t="s">
        <v>32</v>
      </c>
      <c r="E21" s="151" t="s">
        <v>33</v>
      </c>
      <c r="F21" s="151" t="s">
        <v>34</v>
      </c>
      <c r="G21" s="151" t="s">
        <v>35</v>
      </c>
      <c r="H21" s="151" t="s">
        <v>36</v>
      </c>
      <c r="I21" s="151" t="s">
        <v>37</v>
      </c>
      <c r="J21" s="151" t="s">
        <v>38</v>
      </c>
      <c r="K21" s="151" t="s">
        <v>39</v>
      </c>
      <c r="L21" s="151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149</v>
      </c>
      <c r="D22" s="23"/>
      <c r="E22" s="23"/>
      <c r="F22" s="23">
        <v>8</v>
      </c>
      <c r="G22" s="23">
        <v>8</v>
      </c>
      <c r="H22" s="23">
        <v>8</v>
      </c>
      <c r="I22" s="149"/>
      <c r="J22" s="149">
        <f>D22+E22+F22+G22+H22+I22</f>
        <v>24</v>
      </c>
      <c r="K22" s="150">
        <v>85</v>
      </c>
      <c r="L22" s="24">
        <f>J22*K22</f>
        <v>2040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140</v>
      </c>
      <c r="D23" s="23"/>
      <c r="E23" s="23"/>
      <c r="F23" s="23">
        <v>8</v>
      </c>
      <c r="G23" s="23">
        <v>8</v>
      </c>
      <c r="H23" s="23">
        <v>8</v>
      </c>
      <c r="I23" s="149"/>
      <c r="J23" s="149">
        <f t="shared" ref="J23" si="0">D23+E23+F23+G23+H23+I23</f>
        <v>24</v>
      </c>
      <c r="K23" s="150">
        <v>85</v>
      </c>
      <c r="L23" s="24">
        <f>J23*K23</f>
        <v>2040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49"/>
      <c r="J24" s="149"/>
      <c r="K24" s="150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49"/>
      <c r="J25" s="149"/>
      <c r="K25" s="150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49"/>
      <c r="J26" s="149"/>
      <c r="K26" s="150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49"/>
      <c r="J27" s="149"/>
      <c r="K27" s="150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49"/>
      <c r="J28" s="149"/>
      <c r="K28" s="150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49"/>
      <c r="J29" s="149"/>
      <c r="K29" s="150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49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/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4080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408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4488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3A4-493A-4433-89C6-FFD42394D5A6}">
  <dimension ref="A1:S158"/>
  <sheetViews>
    <sheetView view="pageLayout" zoomScaleNormal="100" workbookViewId="0">
      <selection activeCell="C45" sqref="C45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 t="s">
        <v>160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17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55" t="s">
        <v>30</v>
      </c>
      <c r="C21" s="155" t="s">
        <v>31</v>
      </c>
      <c r="D21" s="155" t="s">
        <v>32</v>
      </c>
      <c r="E21" s="155" t="s">
        <v>33</v>
      </c>
      <c r="F21" s="155" t="s">
        <v>34</v>
      </c>
      <c r="G21" s="155" t="s">
        <v>35</v>
      </c>
      <c r="H21" s="155" t="s">
        <v>36</v>
      </c>
      <c r="I21" s="155" t="s">
        <v>37</v>
      </c>
      <c r="J21" s="155" t="s">
        <v>38</v>
      </c>
      <c r="K21" s="155" t="s">
        <v>39</v>
      </c>
      <c r="L21" s="155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140</v>
      </c>
      <c r="D22" s="23">
        <v>8</v>
      </c>
      <c r="E22" s="23">
        <v>8</v>
      </c>
      <c r="F22" s="23">
        <v>8</v>
      </c>
      <c r="G22" s="23">
        <v>8</v>
      </c>
      <c r="H22" s="23">
        <v>8</v>
      </c>
      <c r="I22" s="153"/>
      <c r="J22" s="153">
        <f>D22+E22+F22+G22+H22+I22</f>
        <v>40</v>
      </c>
      <c r="K22" s="154">
        <v>85</v>
      </c>
      <c r="L22" s="24">
        <f>J22*K22</f>
        <v>3400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149</v>
      </c>
      <c r="D23" s="23">
        <v>8</v>
      </c>
      <c r="E23" s="23">
        <v>8</v>
      </c>
      <c r="F23" s="23">
        <v>8</v>
      </c>
      <c r="G23" s="23">
        <v>8</v>
      </c>
      <c r="H23" s="23">
        <v>8</v>
      </c>
      <c r="I23" s="153"/>
      <c r="J23" s="153">
        <f t="shared" ref="J23" si="0">D23+E23+F23+G23+H23+I23</f>
        <v>40</v>
      </c>
      <c r="K23" s="154">
        <v>85</v>
      </c>
      <c r="L23" s="24">
        <f>J23*K23</f>
        <v>3400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53"/>
      <c r="J24" s="153"/>
      <c r="K24" s="154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53"/>
      <c r="J25" s="153"/>
      <c r="K25" s="154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53"/>
      <c r="J26" s="153"/>
      <c r="K26" s="154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53"/>
      <c r="J27" s="153"/>
      <c r="K27" s="154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53"/>
      <c r="J28" s="153"/>
      <c r="K28" s="154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53"/>
      <c r="J29" s="153"/>
      <c r="K29" s="154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53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/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6800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680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7480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4E78-CC6F-475C-9AF6-EFBE4C6F957C}">
  <dimension ref="A1:S158"/>
  <sheetViews>
    <sheetView view="pageLayout" topLeftCell="A4" zoomScaleNormal="100" workbookViewId="0">
      <selection activeCell="P52" sqref="P52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 t="s">
        <v>164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18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56" t="s">
        <v>30</v>
      </c>
      <c r="C21" s="156" t="s">
        <v>31</v>
      </c>
      <c r="D21" s="156" t="s">
        <v>32</v>
      </c>
      <c r="E21" s="156" t="s">
        <v>33</v>
      </c>
      <c r="F21" s="156" t="s">
        <v>34</v>
      </c>
      <c r="G21" s="156" t="s">
        <v>35</v>
      </c>
      <c r="H21" s="156" t="s">
        <v>36</v>
      </c>
      <c r="I21" s="156" t="s">
        <v>37</v>
      </c>
      <c r="J21" s="156" t="s">
        <v>38</v>
      </c>
      <c r="K21" s="156" t="s">
        <v>39</v>
      </c>
      <c r="L21" s="156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137</v>
      </c>
      <c r="D22" s="23"/>
      <c r="E22" s="23">
        <v>8</v>
      </c>
      <c r="F22" s="23"/>
      <c r="G22" s="23"/>
      <c r="H22" s="23"/>
      <c r="I22" s="157"/>
      <c r="J22" s="157">
        <f>D22+E22+F22+G22+H22+I22</f>
        <v>8</v>
      </c>
      <c r="K22" s="158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114</v>
      </c>
      <c r="D23" s="23"/>
      <c r="E23" s="23">
        <v>8</v>
      </c>
      <c r="F23" s="23"/>
      <c r="G23" s="23"/>
      <c r="H23" s="23"/>
      <c r="I23" s="157"/>
      <c r="J23" s="157">
        <f t="shared" ref="J23" si="0">D23+E23+F23+G23+H23+I23</f>
        <v>8</v>
      </c>
      <c r="K23" s="158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72</v>
      </c>
      <c r="C24" s="23" t="s">
        <v>140</v>
      </c>
      <c r="D24" s="23">
        <v>8</v>
      </c>
      <c r="E24" s="23">
        <v>8</v>
      </c>
      <c r="F24" s="23"/>
      <c r="G24" s="23"/>
      <c r="H24" s="23"/>
      <c r="I24" s="157"/>
      <c r="J24" s="157">
        <f t="shared" ref="J24:J25" si="1">D24+E24+F24+G24+H24+I24</f>
        <v>16</v>
      </c>
      <c r="K24" s="158">
        <v>85</v>
      </c>
      <c r="L24" s="24">
        <f t="shared" ref="L24:L25" si="2">J24*K24</f>
        <v>1360</v>
      </c>
      <c r="M24" s="75"/>
      <c r="N24" s="75"/>
      <c r="O24" s="75"/>
      <c r="P24" s="75"/>
      <c r="Q24" s="75"/>
      <c r="R24" s="82"/>
      <c r="S24" s="75"/>
    </row>
    <row r="25" spans="1:19" ht="14.25" customHeight="1" x14ac:dyDescent="0.25">
      <c r="A25" s="75">
        <v>4</v>
      </c>
      <c r="B25" s="23" t="s">
        <v>72</v>
      </c>
      <c r="C25" s="23" t="s">
        <v>149</v>
      </c>
      <c r="D25" s="23">
        <v>8</v>
      </c>
      <c r="E25" s="23">
        <v>8</v>
      </c>
      <c r="F25" s="23"/>
      <c r="G25" s="23"/>
      <c r="H25" s="23"/>
      <c r="I25" s="157"/>
      <c r="J25" s="157">
        <f t="shared" si="1"/>
        <v>16</v>
      </c>
      <c r="K25" s="158">
        <v>85</v>
      </c>
      <c r="L25" s="24">
        <f t="shared" si="2"/>
        <v>1360</v>
      </c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57"/>
      <c r="J26" s="157"/>
      <c r="K26" s="158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57"/>
      <c r="J27" s="157"/>
      <c r="K27" s="158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57"/>
      <c r="J28" s="157"/>
      <c r="K28" s="158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57"/>
      <c r="J29" s="157"/>
      <c r="K29" s="158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57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/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/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4080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408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4488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4535-A4B1-4B71-B66F-19132FB59B5A}">
  <dimension ref="A1:S158"/>
  <sheetViews>
    <sheetView view="pageLayout" topLeftCell="A4" zoomScaleNormal="100" workbookViewId="0">
      <selection activeCell="N47" sqref="N47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 t="s">
        <v>168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19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61" t="s">
        <v>30</v>
      </c>
      <c r="C21" s="161" t="s">
        <v>31</v>
      </c>
      <c r="D21" s="161" t="s">
        <v>32</v>
      </c>
      <c r="E21" s="161" t="s">
        <v>33</v>
      </c>
      <c r="F21" s="161" t="s">
        <v>34</v>
      </c>
      <c r="G21" s="161" t="s">
        <v>35</v>
      </c>
      <c r="H21" s="161" t="s">
        <v>36</v>
      </c>
      <c r="I21" s="161" t="s">
        <v>37</v>
      </c>
      <c r="J21" s="161" t="s">
        <v>38</v>
      </c>
      <c r="K21" s="161" t="s">
        <v>39</v>
      </c>
      <c r="L21" s="161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137</v>
      </c>
      <c r="D22" s="23"/>
      <c r="E22" s="23"/>
      <c r="F22" s="23">
        <v>8</v>
      </c>
      <c r="G22" s="23">
        <v>8</v>
      </c>
      <c r="H22" s="23">
        <v>8</v>
      </c>
      <c r="I22" s="159"/>
      <c r="J22" s="159">
        <f>D22+E22+F22+G22+H22+I22</f>
        <v>24</v>
      </c>
      <c r="K22" s="160">
        <v>85</v>
      </c>
      <c r="L22" s="24">
        <f>J22*K22</f>
        <v>2040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114</v>
      </c>
      <c r="D23" s="23"/>
      <c r="E23" s="23"/>
      <c r="F23" s="23">
        <v>8</v>
      </c>
      <c r="G23" s="23">
        <v>8</v>
      </c>
      <c r="H23" s="23">
        <v>8</v>
      </c>
      <c r="I23" s="159"/>
      <c r="J23" s="159">
        <f t="shared" ref="J23:J26" si="0">D23+E23+F23+G23+H23+I23</f>
        <v>24</v>
      </c>
      <c r="K23" s="160">
        <v>85</v>
      </c>
      <c r="L23" s="24">
        <f>J23*K23</f>
        <v>2040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72</v>
      </c>
      <c r="C24" s="23" t="s">
        <v>138</v>
      </c>
      <c r="D24" s="23"/>
      <c r="E24" s="23"/>
      <c r="F24" s="23">
        <v>6</v>
      </c>
      <c r="G24" s="23"/>
      <c r="H24" s="23"/>
      <c r="I24" s="159"/>
      <c r="J24" s="159">
        <f t="shared" si="0"/>
        <v>6</v>
      </c>
      <c r="K24" s="160">
        <v>85</v>
      </c>
      <c r="L24" s="24">
        <f t="shared" ref="L24:L26" si="1">J24*K24</f>
        <v>510</v>
      </c>
      <c r="M24" s="75"/>
      <c r="N24" s="75"/>
      <c r="O24" s="75"/>
      <c r="P24" s="75"/>
      <c r="Q24" s="75"/>
      <c r="R24" s="82"/>
      <c r="S24" s="75"/>
    </row>
    <row r="25" spans="1:19" ht="14.25" customHeight="1" x14ac:dyDescent="0.25">
      <c r="A25" s="75">
        <v>4</v>
      </c>
      <c r="B25" s="23" t="s">
        <v>169</v>
      </c>
      <c r="C25" s="23" t="s">
        <v>140</v>
      </c>
      <c r="D25" s="23"/>
      <c r="E25" s="23"/>
      <c r="F25" s="23">
        <v>8</v>
      </c>
      <c r="G25" s="23">
        <v>8</v>
      </c>
      <c r="H25" s="23">
        <v>8</v>
      </c>
      <c r="I25" s="159"/>
      <c r="J25" s="159">
        <f t="shared" si="0"/>
        <v>24</v>
      </c>
      <c r="K25" s="160">
        <v>85</v>
      </c>
      <c r="L25" s="24">
        <f t="shared" si="1"/>
        <v>2040</v>
      </c>
      <c r="M25" s="75"/>
      <c r="N25" s="75"/>
      <c r="O25" s="75"/>
      <c r="P25" s="75"/>
      <c r="Q25" s="75"/>
      <c r="R25" s="74"/>
      <c r="S25" s="75"/>
    </row>
    <row r="26" spans="1:19" ht="14.25" customHeight="1" x14ac:dyDescent="0.25">
      <c r="A26" s="75">
        <v>5</v>
      </c>
      <c r="B26" s="23" t="s">
        <v>169</v>
      </c>
      <c r="C26" s="23" t="s">
        <v>149</v>
      </c>
      <c r="D26" s="23"/>
      <c r="E26" s="23"/>
      <c r="F26" s="23">
        <v>8</v>
      </c>
      <c r="G26" s="23">
        <v>8</v>
      </c>
      <c r="H26" s="23">
        <v>8</v>
      </c>
      <c r="I26" s="159"/>
      <c r="J26" s="159">
        <f t="shared" si="0"/>
        <v>24</v>
      </c>
      <c r="K26" s="160">
        <v>85</v>
      </c>
      <c r="L26" s="24">
        <f t="shared" si="1"/>
        <v>2040</v>
      </c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59"/>
      <c r="J27" s="159"/>
      <c r="K27" s="160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59"/>
      <c r="J28" s="159"/>
      <c r="K28" s="160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59"/>
      <c r="J29" s="159"/>
      <c r="K29" s="160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59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5.75" x14ac:dyDescent="0.25">
      <c r="A33" s="75">
        <v>1</v>
      </c>
      <c r="B33" s="249" t="s">
        <v>98</v>
      </c>
      <c r="C33" s="250"/>
      <c r="D33" s="250"/>
      <c r="E33" s="251"/>
      <c r="F33" s="252">
        <v>200</v>
      </c>
      <c r="G33" s="252"/>
      <c r="H33" s="252"/>
      <c r="I33" s="253">
        <v>16</v>
      </c>
      <c r="J33" s="253"/>
      <c r="K33" s="253">
        <f>F33*I33</f>
        <v>3200</v>
      </c>
      <c r="L33" s="253"/>
      <c r="M33" s="75"/>
      <c r="N33" s="75"/>
      <c r="O33" s="75"/>
      <c r="P33" s="75"/>
      <c r="Q33" s="74"/>
    </row>
    <row r="34" spans="1:17" ht="15.75" x14ac:dyDescent="0.25">
      <c r="A34" s="75">
        <v>2</v>
      </c>
      <c r="B34" s="252" t="s">
        <v>170</v>
      </c>
      <c r="C34" s="252"/>
      <c r="D34" s="252"/>
      <c r="E34" s="252"/>
      <c r="F34" s="252">
        <v>3</v>
      </c>
      <c r="G34" s="252"/>
      <c r="H34" s="252"/>
      <c r="I34" s="254">
        <v>1000</v>
      </c>
      <c r="J34" s="255"/>
      <c r="K34" s="253">
        <f>F34*I34</f>
        <v>3000</v>
      </c>
      <c r="L34" s="253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6200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8670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1487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16357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D31D-056C-4CC2-993A-5F0F7FF5E1EF}">
  <dimension ref="A1:S158"/>
  <sheetViews>
    <sheetView view="pageLayout" topLeftCell="A4" zoomScaleNormal="100" workbookViewId="0">
      <selection activeCell="O51" sqref="O51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 t="s">
        <v>174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20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62" t="s">
        <v>30</v>
      </c>
      <c r="C21" s="162" t="s">
        <v>31</v>
      </c>
      <c r="D21" s="162" t="s">
        <v>32</v>
      </c>
      <c r="E21" s="162" t="s">
        <v>33</v>
      </c>
      <c r="F21" s="162" t="s">
        <v>34</v>
      </c>
      <c r="G21" s="162" t="s">
        <v>35</v>
      </c>
      <c r="H21" s="162" t="s">
        <v>36</v>
      </c>
      <c r="I21" s="162" t="s">
        <v>37</v>
      </c>
      <c r="J21" s="162" t="s">
        <v>38</v>
      </c>
      <c r="K21" s="162" t="s">
        <v>39</v>
      </c>
      <c r="L21" s="162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137</v>
      </c>
      <c r="D22" s="23">
        <v>8</v>
      </c>
      <c r="E22" s="23">
        <v>8</v>
      </c>
      <c r="F22" s="23">
        <v>8</v>
      </c>
      <c r="G22" s="23">
        <v>8</v>
      </c>
      <c r="H22" s="23"/>
      <c r="I22" s="163"/>
      <c r="J22" s="163">
        <f>D22+E22+F22+G22+H22+I22</f>
        <v>32</v>
      </c>
      <c r="K22" s="164">
        <v>85</v>
      </c>
      <c r="L22" s="24">
        <f>J22*K22</f>
        <v>2720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114</v>
      </c>
      <c r="D23" s="23">
        <v>8</v>
      </c>
      <c r="E23" s="23">
        <v>8</v>
      </c>
      <c r="F23" s="23">
        <v>8</v>
      </c>
      <c r="G23" s="23">
        <v>8</v>
      </c>
      <c r="H23" s="23"/>
      <c r="I23" s="163"/>
      <c r="J23" s="163">
        <f t="shared" ref="J23:J26" si="0">D23+E23+F23+G23+H23+I23</f>
        <v>32</v>
      </c>
      <c r="K23" s="164">
        <v>85</v>
      </c>
      <c r="L23" s="24">
        <f>J23*K23</f>
        <v>2720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169</v>
      </c>
      <c r="C24" s="23" t="s">
        <v>140</v>
      </c>
      <c r="D24" s="23">
        <v>8</v>
      </c>
      <c r="E24" s="23">
        <v>8</v>
      </c>
      <c r="F24" s="23">
        <v>8</v>
      </c>
      <c r="G24" s="23">
        <v>8</v>
      </c>
      <c r="H24" s="23">
        <v>8</v>
      </c>
      <c r="I24" s="163"/>
      <c r="J24" s="163">
        <f t="shared" si="0"/>
        <v>40</v>
      </c>
      <c r="K24" s="164">
        <v>85</v>
      </c>
      <c r="L24" s="24">
        <f t="shared" ref="L24:L26" si="1">J24*K24</f>
        <v>3400</v>
      </c>
      <c r="M24" s="75"/>
      <c r="N24" s="75"/>
      <c r="O24" s="75"/>
      <c r="P24" s="75"/>
      <c r="Q24" s="75"/>
      <c r="R24" s="82"/>
      <c r="S24" s="75"/>
    </row>
    <row r="25" spans="1:19" ht="14.25" customHeight="1" x14ac:dyDescent="0.25">
      <c r="A25" s="75">
        <v>4</v>
      </c>
      <c r="B25" s="23" t="s">
        <v>169</v>
      </c>
      <c r="C25" s="23" t="s">
        <v>149</v>
      </c>
      <c r="D25" s="23">
        <v>8</v>
      </c>
      <c r="E25" s="23">
        <v>8</v>
      </c>
      <c r="F25" s="23">
        <v>8</v>
      </c>
      <c r="G25" s="23">
        <v>8</v>
      </c>
      <c r="H25" s="23">
        <v>8</v>
      </c>
      <c r="I25" s="163"/>
      <c r="J25" s="163">
        <f t="shared" si="0"/>
        <v>40</v>
      </c>
      <c r="K25" s="164">
        <v>85</v>
      </c>
      <c r="L25" s="24">
        <f t="shared" si="1"/>
        <v>3400</v>
      </c>
      <c r="M25" s="75"/>
      <c r="N25" s="75"/>
      <c r="O25" s="75"/>
      <c r="P25" s="75"/>
      <c r="Q25" s="75"/>
      <c r="R25" s="74"/>
      <c r="S25" s="75"/>
    </row>
    <row r="26" spans="1:19" ht="14.25" customHeight="1" x14ac:dyDescent="0.25">
      <c r="A26" s="75">
        <v>5</v>
      </c>
      <c r="B26" s="23" t="s">
        <v>169</v>
      </c>
      <c r="C26" s="23" t="s">
        <v>176</v>
      </c>
      <c r="D26" s="23"/>
      <c r="E26" s="23"/>
      <c r="F26" s="23"/>
      <c r="G26" s="23"/>
      <c r="H26" s="23">
        <v>8</v>
      </c>
      <c r="I26" s="163"/>
      <c r="J26" s="165">
        <f t="shared" si="0"/>
        <v>8</v>
      </c>
      <c r="K26" s="164">
        <v>85</v>
      </c>
      <c r="L26" s="24">
        <f t="shared" si="1"/>
        <v>680</v>
      </c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63"/>
      <c r="J27" s="163"/>
      <c r="K27" s="164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63"/>
      <c r="J28" s="163"/>
      <c r="K28" s="164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63"/>
      <c r="J29" s="163"/>
      <c r="K29" s="164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63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5.75" hidden="1" x14ac:dyDescent="0.25">
      <c r="A33" s="75">
        <v>1</v>
      </c>
      <c r="B33" s="249"/>
      <c r="C33" s="250"/>
      <c r="D33" s="250"/>
      <c r="E33" s="251"/>
      <c r="F33" s="252"/>
      <c r="G33" s="252"/>
      <c r="H33" s="252"/>
      <c r="I33" s="253"/>
      <c r="J33" s="253"/>
      <c r="K33" s="253">
        <f>F33*I33</f>
        <v>0</v>
      </c>
      <c r="L33" s="253"/>
      <c r="M33" s="75"/>
      <c r="N33" s="75"/>
      <c r="O33" s="75"/>
      <c r="P33" s="75"/>
      <c r="Q33" s="74"/>
    </row>
    <row r="34" spans="1:17" ht="15.75" hidden="1" x14ac:dyDescent="0.25">
      <c r="A34" s="75">
        <v>2</v>
      </c>
      <c r="B34" s="252"/>
      <c r="C34" s="252"/>
      <c r="D34" s="252"/>
      <c r="E34" s="252"/>
      <c r="F34" s="252"/>
      <c r="G34" s="252"/>
      <c r="H34" s="252"/>
      <c r="I34" s="254"/>
      <c r="J34" s="255"/>
      <c r="K34" s="253">
        <f>F34*I34</f>
        <v>0</v>
      </c>
      <c r="L34" s="253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12920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1292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14212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223D-498E-4042-8BCF-3AFC0904B384}">
  <dimension ref="A1:S158"/>
  <sheetViews>
    <sheetView view="pageLayout" zoomScaleNormal="100" workbookViewId="0">
      <selection activeCell="P17" sqref="P17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44557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21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74" t="s">
        <v>30</v>
      </c>
      <c r="C21" s="174" t="s">
        <v>31</v>
      </c>
      <c r="D21" s="174" t="s">
        <v>32</v>
      </c>
      <c r="E21" s="174" t="s">
        <v>33</v>
      </c>
      <c r="F21" s="174" t="s">
        <v>34</v>
      </c>
      <c r="G21" s="174" t="s">
        <v>35</v>
      </c>
      <c r="H21" s="174" t="s">
        <v>36</v>
      </c>
      <c r="I21" s="174" t="s">
        <v>37</v>
      </c>
      <c r="J21" s="174" t="s">
        <v>38</v>
      </c>
      <c r="K21" s="174" t="s">
        <v>39</v>
      </c>
      <c r="L21" s="174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138</v>
      </c>
      <c r="D22" s="23">
        <v>8</v>
      </c>
      <c r="E22" s="23"/>
      <c r="F22" s="23"/>
      <c r="G22" s="23"/>
      <c r="H22" s="23"/>
      <c r="I22" s="172"/>
      <c r="J22" s="172">
        <f>D22+E22+F22+G22+H22+I22</f>
        <v>8</v>
      </c>
      <c r="K22" s="173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186</v>
      </c>
      <c r="D23" s="23">
        <v>8</v>
      </c>
      <c r="E23" s="23"/>
      <c r="F23" s="23"/>
      <c r="G23" s="23"/>
      <c r="H23" s="23"/>
      <c r="I23" s="172"/>
      <c r="J23" s="172">
        <f t="shared" ref="J23:J24" si="0">D23+E23+F23+G23+H23+I23</f>
        <v>8</v>
      </c>
      <c r="K23" s="173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169</v>
      </c>
      <c r="C24" s="23" t="s">
        <v>187</v>
      </c>
      <c r="D24" s="23">
        <v>8</v>
      </c>
      <c r="E24" s="23"/>
      <c r="F24" s="23"/>
      <c r="G24" s="23"/>
      <c r="H24" s="23"/>
      <c r="I24" s="172"/>
      <c r="J24" s="172">
        <f t="shared" si="0"/>
        <v>8</v>
      </c>
      <c r="K24" s="173">
        <v>85</v>
      </c>
      <c r="L24" s="24">
        <f t="shared" ref="L24" si="1">J24*K24</f>
        <v>680</v>
      </c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72"/>
      <c r="J25" s="172"/>
      <c r="K25" s="173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72"/>
      <c r="J26" s="172"/>
      <c r="K26" s="173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72"/>
      <c r="J27" s="172"/>
      <c r="K27" s="173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72"/>
      <c r="J28" s="172"/>
      <c r="K28" s="173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72"/>
      <c r="J29" s="172"/>
      <c r="K29" s="173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72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5.75" hidden="1" x14ac:dyDescent="0.25">
      <c r="A33" s="75">
        <v>1</v>
      </c>
      <c r="B33" s="249"/>
      <c r="C33" s="250"/>
      <c r="D33" s="250"/>
      <c r="E33" s="251"/>
      <c r="F33" s="252"/>
      <c r="G33" s="252"/>
      <c r="H33" s="252"/>
      <c r="I33" s="253"/>
      <c r="J33" s="253"/>
      <c r="K33" s="253">
        <f>F33*I33</f>
        <v>0</v>
      </c>
      <c r="L33" s="253"/>
      <c r="M33" s="75"/>
      <c r="N33" s="75"/>
      <c r="O33" s="75"/>
      <c r="P33" s="75"/>
      <c r="Q33" s="74"/>
    </row>
    <row r="34" spans="1:17" ht="15.75" hidden="1" x14ac:dyDescent="0.25">
      <c r="A34" s="75">
        <v>2</v>
      </c>
      <c r="B34" s="252"/>
      <c r="C34" s="252"/>
      <c r="D34" s="252"/>
      <c r="E34" s="252"/>
      <c r="F34" s="252"/>
      <c r="G34" s="252"/>
      <c r="H34" s="252"/>
      <c r="I34" s="254"/>
      <c r="J34" s="255"/>
      <c r="K34" s="253">
        <f>F34*I34</f>
        <v>0</v>
      </c>
      <c r="L34" s="253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2040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204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2244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507A-AFB0-48EC-AFAC-8CCCFC9B0A52}">
  <dimension ref="A1:S158"/>
  <sheetViews>
    <sheetView view="pageLayout" zoomScaleNormal="100" workbookViewId="0">
      <selection activeCell="P20" sqref="P20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44558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22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74" t="s">
        <v>30</v>
      </c>
      <c r="C21" s="174" t="s">
        <v>31</v>
      </c>
      <c r="D21" s="174" t="s">
        <v>32</v>
      </c>
      <c r="E21" s="174" t="s">
        <v>33</v>
      </c>
      <c r="F21" s="174" t="s">
        <v>34</v>
      </c>
      <c r="G21" s="174" t="s">
        <v>35</v>
      </c>
      <c r="H21" s="174" t="s">
        <v>36</v>
      </c>
      <c r="I21" s="174" t="s">
        <v>37</v>
      </c>
      <c r="J21" s="174" t="s">
        <v>38</v>
      </c>
      <c r="K21" s="174" t="s">
        <v>39</v>
      </c>
      <c r="L21" s="174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188</v>
      </c>
      <c r="D22" s="23"/>
      <c r="E22" s="23">
        <v>8</v>
      </c>
      <c r="F22" s="23"/>
      <c r="G22" s="23"/>
      <c r="H22" s="23"/>
      <c r="I22" s="172"/>
      <c r="J22" s="172">
        <f>D22+E22+F22+G22+H22+I22</f>
        <v>8</v>
      </c>
      <c r="K22" s="173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138</v>
      </c>
      <c r="D23" s="23"/>
      <c r="E23" s="23">
        <v>8</v>
      </c>
      <c r="F23" s="23"/>
      <c r="G23" s="23"/>
      <c r="H23" s="23"/>
      <c r="I23" s="172"/>
      <c r="J23" s="172">
        <f t="shared" ref="J23:J24" si="0">D23+E23+F23+G23+H23+I23</f>
        <v>8</v>
      </c>
      <c r="K23" s="173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72</v>
      </c>
      <c r="C24" s="23" t="s">
        <v>114</v>
      </c>
      <c r="D24" s="23"/>
      <c r="E24" s="23">
        <v>8</v>
      </c>
      <c r="F24" s="23"/>
      <c r="G24" s="23"/>
      <c r="H24" s="23"/>
      <c r="I24" s="172"/>
      <c r="J24" s="172">
        <f t="shared" si="0"/>
        <v>8</v>
      </c>
      <c r="K24" s="173">
        <v>85</v>
      </c>
      <c r="L24" s="24">
        <f t="shared" ref="L24" si="1">J24*K24</f>
        <v>680</v>
      </c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72"/>
      <c r="J25" s="172"/>
      <c r="K25" s="173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72"/>
      <c r="J26" s="172"/>
      <c r="K26" s="173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72"/>
      <c r="J27" s="172"/>
      <c r="K27" s="173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72"/>
      <c r="J28" s="172"/>
      <c r="K28" s="173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72"/>
      <c r="J29" s="172"/>
      <c r="K29" s="173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72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5.75" hidden="1" x14ac:dyDescent="0.25">
      <c r="A33" s="75">
        <v>1</v>
      </c>
      <c r="B33" s="249"/>
      <c r="C33" s="250"/>
      <c r="D33" s="250"/>
      <c r="E33" s="251"/>
      <c r="F33" s="252"/>
      <c r="G33" s="252"/>
      <c r="H33" s="252"/>
      <c r="I33" s="253"/>
      <c r="J33" s="253"/>
      <c r="K33" s="253">
        <f>F33*I33</f>
        <v>0</v>
      </c>
      <c r="L33" s="253"/>
      <c r="M33" s="75"/>
      <c r="N33" s="75"/>
      <c r="O33" s="75"/>
      <c r="P33" s="75"/>
      <c r="Q33" s="74"/>
    </row>
    <row r="34" spans="1:17" ht="15.75" hidden="1" x14ac:dyDescent="0.25">
      <c r="A34" s="75">
        <v>2</v>
      </c>
      <c r="B34" s="252"/>
      <c r="C34" s="252"/>
      <c r="D34" s="252"/>
      <c r="E34" s="252"/>
      <c r="F34" s="252"/>
      <c r="G34" s="252"/>
      <c r="H34" s="252"/>
      <c r="I34" s="254"/>
      <c r="J34" s="255"/>
      <c r="K34" s="253">
        <f>F34*I34</f>
        <v>0</v>
      </c>
      <c r="L34" s="253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2040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204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2244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32A-41F3-45D7-8528-6CC2AEFC2E32}">
  <dimension ref="A1:S158"/>
  <sheetViews>
    <sheetView view="pageLayout" zoomScaleNormal="100" workbookViewId="0">
      <selection activeCell="C49" sqref="C49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44559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23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74" t="s">
        <v>30</v>
      </c>
      <c r="C21" s="174" t="s">
        <v>31</v>
      </c>
      <c r="D21" s="174" t="s">
        <v>32</v>
      </c>
      <c r="E21" s="174" t="s">
        <v>33</v>
      </c>
      <c r="F21" s="174" t="s">
        <v>34</v>
      </c>
      <c r="G21" s="174" t="s">
        <v>35</v>
      </c>
      <c r="H21" s="174" t="s">
        <v>36</v>
      </c>
      <c r="I21" s="174" t="s">
        <v>37</v>
      </c>
      <c r="J21" s="174" t="s">
        <v>38</v>
      </c>
      <c r="K21" s="174" t="s">
        <v>39</v>
      </c>
      <c r="L21" s="174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138</v>
      </c>
      <c r="D22" s="23"/>
      <c r="E22" s="23"/>
      <c r="F22" s="23">
        <v>8</v>
      </c>
      <c r="G22" s="23"/>
      <c r="H22" s="23"/>
      <c r="I22" s="172"/>
      <c r="J22" s="172">
        <f>D22+E22+F22+G22+H22+I22</f>
        <v>8</v>
      </c>
      <c r="K22" s="173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131</v>
      </c>
      <c r="D23" s="23"/>
      <c r="E23" s="23"/>
      <c r="F23" s="23">
        <v>8</v>
      </c>
      <c r="G23" s="23"/>
      <c r="H23" s="23"/>
      <c r="I23" s="172"/>
      <c r="J23" s="172">
        <f t="shared" ref="J23" si="0">D23+E23+F23+G23+H23+I23</f>
        <v>8</v>
      </c>
      <c r="K23" s="173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72"/>
      <c r="J24" s="172"/>
      <c r="K24" s="173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72"/>
      <c r="J25" s="172"/>
      <c r="K25" s="173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72"/>
      <c r="J26" s="172"/>
      <c r="K26" s="173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72"/>
      <c r="J27" s="172"/>
      <c r="K27" s="173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72"/>
      <c r="J28" s="172"/>
      <c r="K28" s="173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72"/>
      <c r="J29" s="172"/>
      <c r="K29" s="173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72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5.75" hidden="1" x14ac:dyDescent="0.25">
      <c r="A33" s="75">
        <v>1</v>
      </c>
      <c r="B33" s="249"/>
      <c r="C33" s="250"/>
      <c r="D33" s="250"/>
      <c r="E33" s="251"/>
      <c r="F33" s="252"/>
      <c r="G33" s="252"/>
      <c r="H33" s="252"/>
      <c r="I33" s="253"/>
      <c r="J33" s="253"/>
      <c r="K33" s="253">
        <f>F33*I33</f>
        <v>0</v>
      </c>
      <c r="L33" s="253"/>
      <c r="M33" s="75"/>
      <c r="N33" s="75"/>
      <c r="O33" s="75"/>
      <c r="P33" s="75"/>
      <c r="Q33" s="74"/>
    </row>
    <row r="34" spans="1:17" ht="15.75" hidden="1" x14ac:dyDescent="0.25">
      <c r="A34" s="75">
        <v>2</v>
      </c>
      <c r="B34" s="252"/>
      <c r="C34" s="252"/>
      <c r="D34" s="252"/>
      <c r="E34" s="252"/>
      <c r="F34" s="252"/>
      <c r="G34" s="252"/>
      <c r="H34" s="252"/>
      <c r="I34" s="254"/>
      <c r="J34" s="255"/>
      <c r="K34" s="253">
        <f>F34*I34</f>
        <v>0</v>
      </c>
      <c r="L34" s="253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136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1496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FFAE-D457-44A8-977A-D43BE1770D03}">
  <dimension ref="A1:S158"/>
  <sheetViews>
    <sheetView view="pageLayout" zoomScaleNormal="100" workbookViewId="0">
      <selection activeCell="C46" sqref="C46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 t="s">
        <v>189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24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77" t="s">
        <v>30</v>
      </c>
      <c r="C21" s="177" t="s">
        <v>31</v>
      </c>
      <c r="D21" s="177" t="s">
        <v>32</v>
      </c>
      <c r="E21" s="177" t="s">
        <v>33</v>
      </c>
      <c r="F21" s="177" t="s">
        <v>34</v>
      </c>
      <c r="G21" s="177" t="s">
        <v>35</v>
      </c>
      <c r="H21" s="177" t="s">
        <v>36</v>
      </c>
      <c r="I21" s="177" t="s">
        <v>37</v>
      </c>
      <c r="J21" s="177" t="s">
        <v>38</v>
      </c>
      <c r="K21" s="177" t="s">
        <v>39</v>
      </c>
      <c r="L21" s="177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169</v>
      </c>
      <c r="C22" s="23" t="s">
        <v>140</v>
      </c>
      <c r="D22" s="23"/>
      <c r="E22" s="23"/>
      <c r="F22" s="23">
        <v>8</v>
      </c>
      <c r="G22" s="23">
        <v>8</v>
      </c>
      <c r="H22" s="23"/>
      <c r="I22" s="175"/>
      <c r="J22" s="175">
        <f>D22+E22+F22+G22+H22+I22</f>
        <v>16</v>
      </c>
      <c r="K22" s="176">
        <v>85</v>
      </c>
      <c r="L22" s="24">
        <f>J22*K22</f>
        <v>1360</v>
      </c>
      <c r="M22" s="75"/>
      <c r="N22" s="75"/>
      <c r="O22" s="75"/>
      <c r="P22" s="75"/>
      <c r="Q22" s="75"/>
      <c r="R22" s="81"/>
      <c r="S22" s="74"/>
    </row>
    <row r="23" spans="1:19" ht="14.25" hidden="1" customHeight="1" x14ac:dyDescent="0.25">
      <c r="A23" s="75"/>
      <c r="B23" s="23"/>
      <c r="C23" s="23"/>
      <c r="D23" s="23"/>
      <c r="E23" s="23"/>
      <c r="F23" s="23"/>
      <c r="G23" s="23"/>
      <c r="H23" s="23"/>
      <c r="I23" s="175"/>
      <c r="J23" s="175"/>
      <c r="K23" s="176"/>
      <c r="L23" s="24"/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75"/>
      <c r="J24" s="175"/>
      <c r="K24" s="176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75"/>
      <c r="J25" s="175"/>
      <c r="K25" s="176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75"/>
      <c r="J26" s="175"/>
      <c r="K26" s="176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75"/>
      <c r="J27" s="175"/>
      <c r="K27" s="176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75"/>
      <c r="J28" s="175"/>
      <c r="K28" s="176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75"/>
      <c r="J29" s="175"/>
      <c r="K29" s="176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75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5.75" hidden="1" x14ac:dyDescent="0.25">
      <c r="A33" s="75">
        <v>1</v>
      </c>
      <c r="B33" s="249"/>
      <c r="C33" s="250"/>
      <c r="D33" s="250"/>
      <c r="E33" s="251"/>
      <c r="F33" s="252"/>
      <c r="G33" s="252"/>
      <c r="H33" s="252"/>
      <c r="I33" s="253"/>
      <c r="J33" s="253"/>
      <c r="K33" s="253">
        <f>F33*I33</f>
        <v>0</v>
      </c>
      <c r="L33" s="253"/>
      <c r="M33" s="75"/>
      <c r="N33" s="75"/>
      <c r="O33" s="75"/>
      <c r="P33" s="75"/>
      <c r="Q33" s="74"/>
    </row>
    <row r="34" spans="1:17" ht="15.75" hidden="1" x14ac:dyDescent="0.25">
      <c r="A34" s="75">
        <v>2</v>
      </c>
      <c r="B34" s="252"/>
      <c r="C34" s="252"/>
      <c r="D34" s="252"/>
      <c r="E34" s="252"/>
      <c r="F34" s="252"/>
      <c r="G34" s="252"/>
      <c r="H34" s="252"/>
      <c r="I34" s="254"/>
      <c r="J34" s="255"/>
      <c r="K34" s="253">
        <f>F34*I34</f>
        <v>0</v>
      </c>
      <c r="L34" s="253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136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1496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7CD7-E548-4BD0-AA9B-884AA5CE9A1F}">
  <dimension ref="A1:S158"/>
  <sheetViews>
    <sheetView view="pageLayout" zoomScaleNormal="100" workbookViewId="0">
      <selection activeCell="R19" sqref="R19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 t="s">
        <v>190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25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77" t="s">
        <v>30</v>
      </c>
      <c r="C21" s="177" t="s">
        <v>31</v>
      </c>
      <c r="D21" s="177" t="s">
        <v>32</v>
      </c>
      <c r="E21" s="177" t="s">
        <v>33</v>
      </c>
      <c r="F21" s="177" t="s">
        <v>34</v>
      </c>
      <c r="G21" s="177" t="s">
        <v>35</v>
      </c>
      <c r="H21" s="177" t="s">
        <v>36</v>
      </c>
      <c r="I21" s="177" t="s">
        <v>37</v>
      </c>
      <c r="J21" s="177" t="s">
        <v>38</v>
      </c>
      <c r="K21" s="177" t="s">
        <v>39</v>
      </c>
      <c r="L21" s="177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169</v>
      </c>
      <c r="C22" s="23" t="s">
        <v>140</v>
      </c>
      <c r="D22" s="23">
        <v>8</v>
      </c>
      <c r="E22" s="23">
        <v>8</v>
      </c>
      <c r="F22" s="23"/>
      <c r="G22" s="23"/>
      <c r="H22" s="23"/>
      <c r="I22" s="175"/>
      <c r="J22" s="175">
        <f>D22+E22+F22+G22+H22+I22</f>
        <v>16</v>
      </c>
      <c r="K22" s="176">
        <v>85</v>
      </c>
      <c r="L22" s="24">
        <f>J22*K22</f>
        <v>1360</v>
      </c>
      <c r="M22" s="75"/>
      <c r="N22" s="75"/>
      <c r="O22" s="75"/>
      <c r="P22" s="75"/>
      <c r="Q22" s="75"/>
      <c r="R22" s="81"/>
      <c r="S22" s="74"/>
    </row>
    <row r="23" spans="1:19" ht="14.25" hidden="1" customHeight="1" x14ac:dyDescent="0.25">
      <c r="A23" s="75"/>
      <c r="B23" s="23"/>
      <c r="C23" s="23"/>
      <c r="D23" s="23"/>
      <c r="E23" s="23"/>
      <c r="F23" s="23"/>
      <c r="G23" s="23"/>
      <c r="H23" s="23"/>
      <c r="I23" s="175"/>
      <c r="J23" s="175"/>
      <c r="K23" s="176"/>
      <c r="L23" s="24"/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75"/>
      <c r="J24" s="175"/>
      <c r="K24" s="176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75"/>
      <c r="J25" s="175"/>
      <c r="K25" s="176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75"/>
      <c r="J26" s="175"/>
      <c r="K26" s="176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75"/>
      <c r="J27" s="175"/>
      <c r="K27" s="176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75"/>
      <c r="J28" s="175"/>
      <c r="K28" s="176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75"/>
      <c r="J29" s="175"/>
      <c r="K29" s="176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75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5.75" hidden="1" x14ac:dyDescent="0.25">
      <c r="A33" s="75">
        <v>1</v>
      </c>
      <c r="B33" s="249"/>
      <c r="C33" s="250"/>
      <c r="D33" s="250"/>
      <c r="E33" s="251"/>
      <c r="F33" s="252"/>
      <c r="G33" s="252"/>
      <c r="H33" s="252"/>
      <c r="I33" s="253"/>
      <c r="J33" s="253"/>
      <c r="K33" s="253">
        <f>F33*I33</f>
        <v>0</v>
      </c>
      <c r="L33" s="253"/>
      <c r="M33" s="75"/>
      <c r="N33" s="75"/>
      <c r="O33" s="75"/>
      <c r="P33" s="75"/>
      <c r="Q33" s="74"/>
    </row>
    <row r="34" spans="1:17" ht="15.75" hidden="1" x14ac:dyDescent="0.25">
      <c r="A34" s="75">
        <v>2</v>
      </c>
      <c r="B34" s="252"/>
      <c r="C34" s="252"/>
      <c r="D34" s="252"/>
      <c r="E34" s="252"/>
      <c r="F34" s="252"/>
      <c r="G34" s="252"/>
      <c r="H34" s="252"/>
      <c r="I34" s="254"/>
      <c r="J34" s="255"/>
      <c r="K34" s="253">
        <f>F34*I34</f>
        <v>0</v>
      </c>
      <c r="L34" s="253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136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1496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CF8A-DBD4-46B1-A4B8-76A39AB6E9B7}">
  <sheetPr>
    <pageSetUpPr fitToPage="1"/>
  </sheetPr>
  <dimension ref="A1:L54"/>
  <sheetViews>
    <sheetView zoomScaleNormal="100" workbookViewId="0">
      <selection activeCell="M55" sqref="M55"/>
    </sheetView>
  </sheetViews>
  <sheetFormatPr defaultColWidth="12.5703125" defaultRowHeight="15.75" x14ac:dyDescent="0.25"/>
  <cols>
    <col min="1" max="1" width="14.28515625" style="1" customWidth="1"/>
    <col min="2" max="2" width="17.42578125" style="1" customWidth="1"/>
    <col min="3" max="3" width="20.140625" style="1" customWidth="1"/>
    <col min="4" max="4" width="12.7109375" style="1" customWidth="1"/>
    <col min="5" max="5" width="14.28515625" style="1" customWidth="1"/>
    <col min="6" max="6" width="11" style="1" customWidth="1"/>
    <col min="7" max="7" width="1.28515625" style="1" customWidth="1"/>
    <col min="8" max="8" width="23.5703125" style="1" customWidth="1"/>
    <col min="9" max="16384" width="12.5703125" style="1"/>
  </cols>
  <sheetData>
    <row r="1" spans="1:8" x14ac:dyDescent="0.25">
      <c r="A1" s="182"/>
      <c r="B1" s="182"/>
      <c r="C1" s="182"/>
      <c r="D1" s="9"/>
      <c r="E1" s="183" t="s">
        <v>56</v>
      </c>
      <c r="F1" s="183"/>
      <c r="G1" s="183"/>
      <c r="H1" s="12">
        <v>44490</v>
      </c>
    </row>
    <row r="2" spans="1:8" x14ac:dyDescent="0.25">
      <c r="A2" s="182"/>
      <c r="B2" s="182"/>
      <c r="C2" s="182"/>
      <c r="D2" s="9"/>
      <c r="E2" s="183" t="s">
        <v>57</v>
      </c>
      <c r="F2" s="183"/>
      <c r="G2" s="183"/>
      <c r="H2" s="11">
        <v>1349</v>
      </c>
    </row>
    <row r="3" spans="1:8" x14ac:dyDescent="0.25">
      <c r="A3" s="182"/>
      <c r="B3" s="182"/>
      <c r="C3" s="182"/>
      <c r="D3" s="9"/>
      <c r="E3" s="184" t="s">
        <v>58</v>
      </c>
      <c r="F3" s="184"/>
      <c r="G3" s="184"/>
      <c r="H3" s="11">
        <v>1</v>
      </c>
    </row>
    <row r="4" spans="1:8" x14ac:dyDescent="0.25">
      <c r="A4" s="182"/>
      <c r="B4" s="182"/>
      <c r="C4" s="182"/>
      <c r="D4" s="9"/>
      <c r="E4" s="183" t="s">
        <v>59</v>
      </c>
      <c r="F4" s="183"/>
      <c r="G4" s="183"/>
      <c r="H4" s="45" t="s">
        <v>91</v>
      </c>
    </row>
    <row r="5" spans="1:8" ht="15.75" customHeight="1" x14ac:dyDescent="0.25">
      <c r="A5" s="182"/>
      <c r="B5" s="182"/>
      <c r="C5" s="182"/>
      <c r="D5" s="9"/>
      <c r="E5" s="184" t="s">
        <v>60</v>
      </c>
      <c r="F5" s="184"/>
      <c r="G5" s="184"/>
      <c r="H5" s="10" t="s">
        <v>99</v>
      </c>
    </row>
    <row r="6" spans="1:8" ht="15.75" customHeight="1" x14ac:dyDescent="0.25">
      <c r="A6" s="182"/>
      <c r="B6" s="182"/>
      <c r="C6" s="182"/>
      <c r="D6" s="9"/>
      <c r="E6" s="185"/>
      <c r="F6" s="185"/>
      <c r="G6" s="185"/>
      <c r="H6" s="102" t="str">
        <f>LOG!B45</f>
        <v xml:space="preserve">5160 Hacienda Drive  </v>
      </c>
    </row>
    <row r="7" spans="1:8" ht="18.75" customHeight="1" x14ac:dyDescent="0.25">
      <c r="A7" s="182"/>
      <c r="B7" s="182"/>
      <c r="C7" s="182"/>
      <c r="D7" s="9"/>
      <c r="E7" s="186" t="str">
        <f>LOG!E45</f>
        <v>Dublin, CA 94568</v>
      </c>
      <c r="F7" s="186"/>
      <c r="G7" s="186"/>
      <c r="H7" s="186"/>
    </row>
    <row r="8" spans="1:8" x14ac:dyDescent="0.25">
      <c r="A8" s="187" t="s">
        <v>61</v>
      </c>
      <c r="B8" s="188"/>
      <c r="C8" s="188"/>
      <c r="D8" s="188"/>
      <c r="E8" s="188"/>
      <c r="F8" s="188"/>
      <c r="G8" s="188"/>
      <c r="H8" s="188"/>
    </row>
    <row r="9" spans="1:8" ht="19.5" thickBot="1" x14ac:dyDescent="0.35">
      <c r="A9" s="189" t="s">
        <v>62</v>
      </c>
      <c r="B9" s="189"/>
      <c r="C9" s="189"/>
      <c r="D9" s="189"/>
      <c r="E9" s="189"/>
      <c r="F9" s="189"/>
      <c r="G9" s="189"/>
      <c r="H9" s="189"/>
    </row>
    <row r="10" spans="1:8" ht="15.75" customHeight="1" x14ac:dyDescent="0.25">
      <c r="A10" s="190" t="s">
        <v>152</v>
      </c>
      <c r="B10" s="191"/>
      <c r="C10" s="191"/>
      <c r="D10" s="191"/>
      <c r="E10" s="191"/>
      <c r="F10" s="191"/>
      <c r="G10" s="191"/>
      <c r="H10" s="192"/>
    </row>
    <row r="11" spans="1:8" ht="18.95" customHeight="1" x14ac:dyDescent="0.25">
      <c r="A11" s="193"/>
      <c r="B11" s="194"/>
      <c r="C11" s="194"/>
      <c r="D11" s="194"/>
      <c r="E11" s="194"/>
      <c r="F11" s="194"/>
      <c r="G11" s="194"/>
      <c r="H11" s="195"/>
    </row>
    <row r="12" spans="1:8" ht="18.95" customHeight="1" x14ac:dyDescent="0.25">
      <c r="A12" s="193"/>
      <c r="B12" s="194"/>
      <c r="C12" s="194"/>
      <c r="D12" s="194"/>
      <c r="E12" s="194"/>
      <c r="F12" s="194"/>
      <c r="G12" s="194"/>
      <c r="H12" s="195"/>
    </row>
    <row r="13" spans="1:8" ht="18.95" customHeight="1" thickBot="1" x14ac:dyDescent="0.3">
      <c r="A13" s="196"/>
      <c r="B13" s="197"/>
      <c r="C13" s="197"/>
      <c r="D13" s="197"/>
      <c r="E13" s="197"/>
      <c r="F13" s="197"/>
      <c r="G13" s="197"/>
      <c r="H13" s="198"/>
    </row>
    <row r="14" spans="1:8" x14ac:dyDescent="0.25">
      <c r="A14" s="8"/>
      <c r="B14" s="8"/>
      <c r="C14" s="8"/>
      <c r="D14" s="8"/>
      <c r="E14" s="8"/>
      <c r="F14" s="8"/>
      <c r="G14" s="8"/>
      <c r="H14" s="8"/>
    </row>
    <row r="15" spans="1:8" x14ac:dyDescent="0.25">
      <c r="A15" s="2"/>
      <c r="B15" s="127" t="s">
        <v>63</v>
      </c>
      <c r="C15" s="40" t="s">
        <v>43</v>
      </c>
      <c r="D15" s="40" t="s">
        <v>64</v>
      </c>
      <c r="E15" s="199" t="s">
        <v>87</v>
      </c>
      <c r="F15" s="200"/>
      <c r="G15" s="201"/>
      <c r="H15" s="126" t="s">
        <v>65</v>
      </c>
    </row>
    <row r="16" spans="1:8" x14ac:dyDescent="0.25">
      <c r="A16" s="41" t="s">
        <v>66</v>
      </c>
      <c r="B16" s="2"/>
      <c r="C16" s="2"/>
      <c r="D16" s="4"/>
      <c r="E16" s="202"/>
      <c r="F16" s="202"/>
      <c r="G16" s="128"/>
      <c r="H16" s="2"/>
    </row>
    <row r="17" spans="1:12" x14ac:dyDescent="0.25">
      <c r="A17" s="203" t="s">
        <v>148</v>
      </c>
      <c r="B17" s="203"/>
      <c r="C17" s="7">
        <v>1</v>
      </c>
      <c r="D17" s="3">
        <v>5000</v>
      </c>
      <c r="E17" s="203" t="s">
        <v>103</v>
      </c>
      <c r="F17" s="203"/>
      <c r="G17" s="203"/>
      <c r="H17" s="3">
        <f>C17*D17</f>
        <v>5000</v>
      </c>
      <c r="K17" s="101"/>
    </row>
    <row r="18" spans="1:12" hidden="1" x14ac:dyDescent="0.25">
      <c r="A18" s="203"/>
      <c r="B18" s="203"/>
      <c r="C18" s="7"/>
      <c r="D18" s="3"/>
      <c r="E18" s="203"/>
      <c r="F18" s="203"/>
      <c r="G18" s="203"/>
      <c r="H18" s="3"/>
      <c r="K18" s="100"/>
    </row>
    <row r="19" spans="1:12" hidden="1" x14ac:dyDescent="0.25">
      <c r="A19" s="203"/>
      <c r="B19" s="203"/>
      <c r="C19" s="7"/>
      <c r="D19" s="3"/>
      <c r="E19" s="203"/>
      <c r="F19" s="203"/>
      <c r="G19" s="203"/>
      <c r="H19" s="3"/>
      <c r="K19" s="100"/>
    </row>
    <row r="20" spans="1:12" hidden="1" x14ac:dyDescent="0.25">
      <c r="A20" s="203"/>
      <c r="B20" s="203"/>
      <c r="C20" s="125"/>
      <c r="D20" s="3"/>
      <c r="E20" s="203"/>
      <c r="F20" s="203"/>
      <c r="G20" s="203"/>
      <c r="H20" s="3"/>
    </row>
    <row r="21" spans="1:12" x14ac:dyDescent="0.25">
      <c r="A21" s="2"/>
      <c r="B21" s="2"/>
      <c r="C21" s="128"/>
      <c r="D21" s="4"/>
      <c r="E21" s="2"/>
      <c r="F21" s="204" t="s">
        <v>45</v>
      </c>
      <c r="G21" s="204"/>
      <c r="H21" s="42">
        <f>SUM(H17:H20)</f>
        <v>5000</v>
      </c>
    </row>
    <row r="22" spans="1:12" x14ac:dyDescent="0.25">
      <c r="A22" s="99" t="s">
        <v>67</v>
      </c>
      <c r="B22" s="103"/>
      <c r="C22" s="128"/>
      <c r="D22" s="4"/>
      <c r="E22" s="2"/>
      <c r="F22" s="2"/>
      <c r="G22" s="2"/>
      <c r="H22" s="4"/>
      <c r="K22" s="129"/>
    </row>
    <row r="23" spans="1:12" ht="15.75" customHeight="1" x14ac:dyDescent="0.25">
      <c r="A23" s="203" t="s">
        <v>147</v>
      </c>
      <c r="B23" s="203"/>
      <c r="C23" s="98">
        <v>500</v>
      </c>
      <c r="D23" s="3">
        <v>36</v>
      </c>
      <c r="E23" s="203" t="s">
        <v>88</v>
      </c>
      <c r="F23" s="203"/>
      <c r="G23" s="203"/>
      <c r="H23" s="3">
        <f>IF(C23=0,"",C23*D23)</f>
        <v>18000</v>
      </c>
      <c r="K23" s="129"/>
    </row>
    <row r="24" spans="1:12" x14ac:dyDescent="0.25">
      <c r="A24" s="203" t="s">
        <v>146</v>
      </c>
      <c r="B24" s="203"/>
      <c r="C24" s="98">
        <v>1</v>
      </c>
      <c r="D24" s="3">
        <v>800</v>
      </c>
      <c r="E24" s="203" t="s">
        <v>145</v>
      </c>
      <c r="F24" s="203"/>
      <c r="G24" s="203"/>
      <c r="H24" s="3">
        <f>IF(C24=0,"",C24*D24)</f>
        <v>800</v>
      </c>
      <c r="K24" s="129"/>
    </row>
    <row r="25" spans="1:12" ht="15.75" customHeight="1" x14ac:dyDescent="0.25">
      <c r="A25" s="203" t="s">
        <v>89</v>
      </c>
      <c r="B25" s="203"/>
      <c r="C25" s="125">
        <v>1</v>
      </c>
      <c r="D25" s="3">
        <v>400</v>
      </c>
      <c r="E25" s="203" t="s">
        <v>145</v>
      </c>
      <c r="F25" s="203"/>
      <c r="G25" s="203"/>
      <c r="H25" s="3">
        <f>IF(C25=0,"",C25*D25)</f>
        <v>400</v>
      </c>
      <c r="K25" s="129"/>
      <c r="L25" s="86"/>
    </row>
    <row r="26" spans="1:12" hidden="1" x14ac:dyDescent="0.25">
      <c r="A26" s="203"/>
      <c r="B26" s="203"/>
      <c r="C26" s="125"/>
      <c r="D26" s="3"/>
      <c r="E26" s="203"/>
      <c r="F26" s="203"/>
      <c r="G26" s="203"/>
      <c r="H26" s="3" t="str">
        <f t="shared" ref="H26:H27" si="0">IF(C26=0,"",C26*D26)</f>
        <v/>
      </c>
      <c r="K26" s="129"/>
      <c r="L26" s="86"/>
    </row>
    <row r="27" spans="1:12" hidden="1" x14ac:dyDescent="0.25">
      <c r="A27" s="203"/>
      <c r="B27" s="203"/>
      <c r="C27" s="125"/>
      <c r="D27" s="3"/>
      <c r="E27" s="203"/>
      <c r="F27" s="203"/>
      <c r="G27" s="203"/>
      <c r="H27" s="3" t="str">
        <f t="shared" si="0"/>
        <v/>
      </c>
      <c r="K27" s="129"/>
      <c r="L27" s="86"/>
    </row>
    <row r="28" spans="1:12" hidden="1" x14ac:dyDescent="0.25">
      <c r="A28" s="203"/>
      <c r="B28" s="203"/>
      <c r="C28" s="125"/>
      <c r="D28" s="3"/>
      <c r="E28" s="203"/>
      <c r="F28" s="203"/>
      <c r="G28" s="203"/>
      <c r="H28" s="3"/>
      <c r="K28" s="129"/>
      <c r="L28" s="86"/>
    </row>
    <row r="29" spans="1:12" hidden="1" x14ac:dyDescent="0.25">
      <c r="A29" s="203"/>
      <c r="B29" s="203"/>
      <c r="C29" s="125"/>
      <c r="D29" s="3"/>
      <c r="E29" s="203"/>
      <c r="F29" s="203"/>
      <c r="G29" s="203"/>
      <c r="H29" s="3"/>
      <c r="K29" s="129"/>
      <c r="L29" s="86"/>
    </row>
    <row r="30" spans="1:12" hidden="1" x14ac:dyDescent="0.25">
      <c r="A30" s="203"/>
      <c r="B30" s="203"/>
      <c r="C30" s="125"/>
      <c r="D30" s="3"/>
      <c r="E30" s="203"/>
      <c r="F30" s="203"/>
      <c r="G30" s="203"/>
      <c r="H30" s="3"/>
      <c r="L30" s="86"/>
    </row>
    <row r="31" spans="1:12" ht="15.75" hidden="1" customHeight="1" x14ac:dyDescent="0.25">
      <c r="A31" s="203"/>
      <c r="B31" s="203"/>
      <c r="C31" s="125"/>
      <c r="D31" s="3"/>
      <c r="E31" s="203"/>
      <c r="F31" s="203"/>
      <c r="G31" s="203"/>
      <c r="H31" s="3"/>
    </row>
    <row r="32" spans="1:12" ht="15.75" hidden="1" customHeight="1" x14ac:dyDescent="0.25">
      <c r="A32" s="203"/>
      <c r="B32" s="203"/>
      <c r="C32" s="125"/>
      <c r="D32" s="3"/>
      <c r="E32" s="203"/>
      <c r="F32" s="203"/>
      <c r="G32" s="203"/>
      <c r="H32" s="3"/>
    </row>
    <row r="33" spans="1:8" ht="15.75" hidden="1" customHeight="1" x14ac:dyDescent="0.25">
      <c r="A33" s="203"/>
      <c r="B33" s="203"/>
      <c r="C33" s="125"/>
      <c r="D33" s="3"/>
      <c r="E33" s="203"/>
      <c r="F33" s="203"/>
      <c r="G33" s="203"/>
      <c r="H33" s="3"/>
    </row>
    <row r="34" spans="1:8" ht="15.75" hidden="1" customHeight="1" x14ac:dyDescent="0.25">
      <c r="A34" s="203"/>
      <c r="B34" s="203"/>
      <c r="C34" s="98"/>
      <c r="D34" s="3"/>
      <c r="E34" s="203"/>
      <c r="F34" s="203"/>
      <c r="G34" s="203"/>
      <c r="H34" s="3"/>
    </row>
    <row r="35" spans="1:8" ht="15.75" hidden="1" customHeight="1" x14ac:dyDescent="0.25">
      <c r="A35" s="203"/>
      <c r="B35" s="203"/>
      <c r="C35" s="125"/>
      <c r="D35" s="3"/>
      <c r="E35" s="203"/>
      <c r="F35" s="203"/>
      <c r="G35" s="203"/>
      <c r="H35" s="3"/>
    </row>
    <row r="36" spans="1:8" ht="15.75" hidden="1" customHeight="1" x14ac:dyDescent="0.25">
      <c r="A36" s="203"/>
      <c r="B36" s="203"/>
      <c r="C36" s="125"/>
      <c r="D36" s="3"/>
      <c r="E36" s="203"/>
      <c r="F36" s="203"/>
      <c r="G36" s="203"/>
      <c r="H36" s="3"/>
    </row>
    <row r="37" spans="1:8" ht="15.75" hidden="1" customHeight="1" x14ac:dyDescent="0.25">
      <c r="A37" s="203"/>
      <c r="B37" s="203"/>
      <c r="C37" s="125"/>
      <c r="D37" s="3"/>
      <c r="E37" s="203"/>
      <c r="F37" s="203"/>
      <c r="G37" s="203"/>
      <c r="H37" s="3"/>
    </row>
    <row r="38" spans="1:8" ht="15.75" hidden="1" customHeight="1" x14ac:dyDescent="0.25">
      <c r="A38" s="203"/>
      <c r="B38" s="203"/>
      <c r="C38" s="125"/>
      <c r="D38" s="3"/>
      <c r="E38" s="203"/>
      <c r="F38" s="203"/>
      <c r="G38" s="203"/>
      <c r="H38" s="3" t="str">
        <f>IF(C38=0,"",C38*D38)</f>
        <v/>
      </c>
    </row>
    <row r="39" spans="1:8" x14ac:dyDescent="0.25">
      <c r="A39" s="2"/>
      <c r="B39" s="2"/>
      <c r="C39" s="128"/>
      <c r="D39" s="5"/>
      <c r="E39" s="2"/>
      <c r="F39" s="205" t="s">
        <v>45</v>
      </c>
      <c r="G39" s="205"/>
      <c r="H39" s="43">
        <f>SUM(H23:H38)</f>
        <v>19200</v>
      </c>
    </row>
    <row r="40" spans="1:8" x14ac:dyDescent="0.25">
      <c r="A40" s="41" t="s">
        <v>68</v>
      </c>
      <c r="B40" s="6"/>
      <c r="C40" s="128"/>
      <c r="D40" s="5"/>
      <c r="E40" s="2"/>
      <c r="F40" s="2"/>
      <c r="G40" s="2"/>
      <c r="H40" s="4"/>
    </row>
    <row r="41" spans="1:8" x14ac:dyDescent="0.25">
      <c r="A41" s="203" t="s">
        <v>92</v>
      </c>
      <c r="B41" s="203"/>
      <c r="C41" s="98">
        <v>235</v>
      </c>
      <c r="D41" s="3">
        <v>85</v>
      </c>
      <c r="E41" s="203" t="s">
        <v>86</v>
      </c>
      <c r="F41" s="203"/>
      <c r="G41" s="203"/>
      <c r="H41" s="3">
        <f>IF(C41=0,"",C41*D41)</f>
        <v>19975</v>
      </c>
    </row>
    <row r="42" spans="1:8" hidden="1" x14ac:dyDescent="0.25">
      <c r="A42" s="203"/>
      <c r="B42" s="203"/>
      <c r="C42" s="125"/>
      <c r="D42" s="3"/>
      <c r="E42" s="203"/>
      <c r="F42" s="203"/>
      <c r="G42" s="203"/>
      <c r="H42" s="3"/>
    </row>
    <row r="43" spans="1:8" hidden="1" x14ac:dyDescent="0.25">
      <c r="A43" s="203"/>
      <c r="B43" s="203"/>
      <c r="C43" s="125"/>
      <c r="D43" s="3"/>
      <c r="E43" s="203"/>
      <c r="F43" s="203"/>
      <c r="G43" s="203"/>
      <c r="H43" s="3"/>
    </row>
    <row r="44" spans="1:8" hidden="1" x14ac:dyDescent="0.25">
      <c r="A44" s="203"/>
      <c r="B44" s="203"/>
      <c r="C44" s="125"/>
      <c r="D44" s="3"/>
      <c r="E44" s="203"/>
      <c r="F44" s="203"/>
      <c r="G44" s="203"/>
      <c r="H44" s="3"/>
    </row>
    <row r="45" spans="1:8" x14ac:dyDescent="0.25">
      <c r="A45" s="2"/>
      <c r="B45" s="2"/>
      <c r="C45" s="128"/>
      <c r="D45" s="2"/>
      <c r="E45" s="2"/>
      <c r="F45" s="204" t="s">
        <v>45</v>
      </c>
      <c r="G45" s="204"/>
      <c r="H45" s="44">
        <f>SUM(H41:H44)</f>
        <v>19975</v>
      </c>
    </row>
    <row r="46" spans="1:8" x14ac:dyDescent="0.25">
      <c r="A46" s="2"/>
      <c r="B46" s="2"/>
      <c r="C46" s="128"/>
      <c r="D46" s="2"/>
      <c r="E46" s="2"/>
      <c r="F46" s="128"/>
      <c r="G46" s="128"/>
      <c r="H46" s="4"/>
    </row>
    <row r="47" spans="1:8" x14ac:dyDescent="0.25">
      <c r="A47" s="2"/>
      <c r="B47" s="2"/>
      <c r="C47" s="128"/>
      <c r="D47" s="2"/>
      <c r="E47" s="124" t="s">
        <v>85</v>
      </c>
      <c r="F47" s="208">
        <f>((H21+H39+H45)*0.1)</f>
        <v>4417.5</v>
      </c>
      <c r="G47" s="209"/>
      <c r="H47" s="210"/>
    </row>
    <row r="48" spans="1:8" x14ac:dyDescent="0.25">
      <c r="A48" s="2"/>
      <c r="B48" s="2"/>
      <c r="C48" s="2"/>
      <c r="D48" s="206" t="s">
        <v>69</v>
      </c>
      <c r="E48" s="206"/>
      <c r="F48" s="207">
        <f>H21+H39+H45+F47</f>
        <v>48592.5</v>
      </c>
      <c r="G48" s="207"/>
      <c r="H48" s="207"/>
    </row>
    <row r="49" spans="1:10" x14ac:dyDescent="0.25">
      <c r="A49" s="97" t="s">
        <v>84</v>
      </c>
      <c r="J49" s="86"/>
    </row>
    <row r="50" spans="1:10" x14ac:dyDescent="0.25">
      <c r="A50" s="96" t="s">
        <v>83</v>
      </c>
    </row>
    <row r="52" spans="1:10" x14ac:dyDescent="0.25">
      <c r="A52" s="96" t="s">
        <v>82</v>
      </c>
    </row>
    <row r="54" spans="1:10" x14ac:dyDescent="0.25">
      <c r="A54" s="96" t="s">
        <v>81</v>
      </c>
    </row>
  </sheetData>
  <mergeCells count="67">
    <mergeCell ref="D48:E48"/>
    <mergeCell ref="F48:H48"/>
    <mergeCell ref="A43:B43"/>
    <mergeCell ref="E43:G43"/>
    <mergeCell ref="A44:B44"/>
    <mergeCell ref="E44:G44"/>
    <mergeCell ref="F45:G45"/>
    <mergeCell ref="F47:H47"/>
    <mergeCell ref="A42:B42"/>
    <mergeCell ref="E42:G42"/>
    <mergeCell ref="A35:B35"/>
    <mergeCell ref="E35:G35"/>
    <mergeCell ref="A36:B36"/>
    <mergeCell ref="E36:G36"/>
    <mergeCell ref="A37:B37"/>
    <mergeCell ref="E37:G37"/>
    <mergeCell ref="A38:B38"/>
    <mergeCell ref="E38:G38"/>
    <mergeCell ref="F39:G39"/>
    <mergeCell ref="A41:B41"/>
    <mergeCell ref="E41:G41"/>
    <mergeCell ref="A32:B32"/>
    <mergeCell ref="E32:G32"/>
    <mergeCell ref="A33:B33"/>
    <mergeCell ref="E33:G33"/>
    <mergeCell ref="A34:B34"/>
    <mergeCell ref="E34:G34"/>
    <mergeCell ref="A29:B29"/>
    <mergeCell ref="E29:G29"/>
    <mergeCell ref="A30:B30"/>
    <mergeCell ref="E30:G30"/>
    <mergeCell ref="A31:B31"/>
    <mergeCell ref="E31:G31"/>
    <mergeCell ref="A26:B26"/>
    <mergeCell ref="E26:G26"/>
    <mergeCell ref="A27:B27"/>
    <mergeCell ref="E27:G27"/>
    <mergeCell ref="A28:B28"/>
    <mergeCell ref="E28:G28"/>
    <mergeCell ref="A25:B25"/>
    <mergeCell ref="E25:G25"/>
    <mergeCell ref="A18:B18"/>
    <mergeCell ref="E18:G18"/>
    <mergeCell ref="A19:B19"/>
    <mergeCell ref="E19:G19"/>
    <mergeCell ref="A20:B20"/>
    <mergeCell ref="E20:G20"/>
    <mergeCell ref="F21:G21"/>
    <mergeCell ref="A23:B23"/>
    <mergeCell ref="E23:G23"/>
    <mergeCell ref="A24:B24"/>
    <mergeCell ref="E24:G24"/>
    <mergeCell ref="A17:B17"/>
    <mergeCell ref="E17:G17"/>
    <mergeCell ref="A1:C7"/>
    <mergeCell ref="E1:G1"/>
    <mergeCell ref="E2:G2"/>
    <mergeCell ref="E3:G3"/>
    <mergeCell ref="E4:G4"/>
    <mergeCell ref="E5:G5"/>
    <mergeCell ref="E6:G6"/>
    <mergeCell ref="E7:H7"/>
    <mergeCell ref="A8:H8"/>
    <mergeCell ref="A9:H9"/>
    <mergeCell ref="A10:H13"/>
    <mergeCell ref="E15:G15"/>
    <mergeCell ref="E16:F16"/>
  </mergeCells>
  <pageMargins left="0.7" right="0.7" top="0.75" bottom="0.75" header="0.3" footer="0.3"/>
  <pageSetup scale="78" fitToHeight="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A410-E987-4B51-9126-EF2B51B6F464}">
  <dimension ref="A1:S158"/>
  <sheetViews>
    <sheetView view="pageLayout" topLeftCell="A4" zoomScaleNormal="100" workbookViewId="0">
      <selection activeCell="D44" sqref="D44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44567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26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78" t="s">
        <v>30</v>
      </c>
      <c r="C21" s="178" t="s">
        <v>31</v>
      </c>
      <c r="D21" s="178" t="s">
        <v>32</v>
      </c>
      <c r="E21" s="178" t="s">
        <v>33</v>
      </c>
      <c r="F21" s="178" t="s">
        <v>34</v>
      </c>
      <c r="G21" s="178" t="s">
        <v>35</v>
      </c>
      <c r="H21" s="178" t="s">
        <v>36</v>
      </c>
      <c r="I21" s="178" t="s">
        <v>37</v>
      </c>
      <c r="J21" s="178" t="s">
        <v>38</v>
      </c>
      <c r="K21" s="178" t="s">
        <v>39</v>
      </c>
      <c r="L21" s="178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203</v>
      </c>
      <c r="C22" s="23" t="s">
        <v>198</v>
      </c>
      <c r="D22" s="23"/>
      <c r="E22" s="23"/>
      <c r="F22" s="23"/>
      <c r="G22" s="23">
        <v>8</v>
      </c>
      <c r="H22" s="23"/>
      <c r="I22" s="179"/>
      <c r="J22" s="179">
        <f>D22+E22+F22+G22+H22+I22</f>
        <v>8</v>
      </c>
      <c r="K22" s="180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203</v>
      </c>
      <c r="C23" s="23" t="s">
        <v>137</v>
      </c>
      <c r="D23" s="23"/>
      <c r="E23" s="23"/>
      <c r="F23" s="23"/>
      <c r="G23" s="23">
        <v>8</v>
      </c>
      <c r="H23" s="23"/>
      <c r="I23" s="179"/>
      <c r="J23" s="181">
        <f>D23+E23+F23+G23+H23+I23</f>
        <v>8</v>
      </c>
      <c r="K23" s="180">
        <v>85</v>
      </c>
      <c r="L23" s="24">
        <f t="shared" ref="L23:L26" si="0">J23*K23</f>
        <v>680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203</v>
      </c>
      <c r="C24" s="23" t="s">
        <v>199</v>
      </c>
      <c r="D24" s="23"/>
      <c r="E24" s="23"/>
      <c r="F24" s="23"/>
      <c r="G24" s="23">
        <v>8</v>
      </c>
      <c r="H24" s="23"/>
      <c r="I24" s="179"/>
      <c r="J24" s="181">
        <f>D24+E24+F24+G24+H24+I24</f>
        <v>8</v>
      </c>
      <c r="K24" s="180">
        <v>85</v>
      </c>
      <c r="L24" s="24">
        <f t="shared" si="0"/>
        <v>680</v>
      </c>
      <c r="M24" s="75"/>
      <c r="N24" s="75"/>
      <c r="O24" s="75"/>
      <c r="P24" s="75"/>
      <c r="Q24" s="75"/>
      <c r="R24" s="82"/>
      <c r="S24" s="75"/>
    </row>
    <row r="25" spans="1:19" ht="14.25" customHeight="1" x14ac:dyDescent="0.25">
      <c r="A25" s="75">
        <v>4</v>
      </c>
      <c r="B25" s="23" t="s">
        <v>203</v>
      </c>
      <c r="C25" s="23" t="s">
        <v>200</v>
      </c>
      <c r="D25" s="23"/>
      <c r="E25" s="23"/>
      <c r="F25" s="23"/>
      <c r="G25" s="23">
        <v>8</v>
      </c>
      <c r="H25" s="23"/>
      <c r="I25" s="179"/>
      <c r="J25" s="181">
        <f>D25+E25+F25+G25+H25+I25</f>
        <v>8</v>
      </c>
      <c r="K25" s="180">
        <v>85</v>
      </c>
      <c r="L25" s="24">
        <f t="shared" si="0"/>
        <v>680</v>
      </c>
      <c r="M25" s="75"/>
      <c r="N25" s="75"/>
      <c r="O25" s="75"/>
      <c r="P25" s="75"/>
      <c r="Q25" s="75"/>
      <c r="R25" s="74"/>
      <c r="S25" s="75"/>
    </row>
    <row r="26" spans="1:19" ht="14.25" customHeight="1" x14ac:dyDescent="0.25">
      <c r="A26" s="75">
        <v>5</v>
      </c>
      <c r="B26" s="23" t="s">
        <v>201</v>
      </c>
      <c r="C26" s="23" t="s">
        <v>188</v>
      </c>
      <c r="D26" s="23"/>
      <c r="E26" s="23"/>
      <c r="F26" s="23"/>
      <c r="G26" s="23">
        <v>4</v>
      </c>
      <c r="H26" s="23"/>
      <c r="I26" s="179"/>
      <c r="J26" s="181">
        <f>D26+E26+F26+G26+H26+I26</f>
        <v>4</v>
      </c>
      <c r="K26" s="180">
        <v>85</v>
      </c>
      <c r="L26" s="24">
        <f t="shared" si="0"/>
        <v>340</v>
      </c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79"/>
      <c r="J27" s="179"/>
      <c r="K27" s="180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79"/>
      <c r="J28" s="179"/>
      <c r="K28" s="180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79"/>
      <c r="J29" s="179"/>
      <c r="K29" s="180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79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5.75" x14ac:dyDescent="0.25">
      <c r="A33" s="75">
        <v>1</v>
      </c>
      <c r="B33" s="249" t="s">
        <v>170</v>
      </c>
      <c r="C33" s="250"/>
      <c r="D33" s="250"/>
      <c r="E33" s="251"/>
      <c r="F33" s="252">
        <v>3</v>
      </c>
      <c r="G33" s="252"/>
      <c r="H33" s="252"/>
      <c r="I33" s="253">
        <v>1000</v>
      </c>
      <c r="J33" s="253"/>
      <c r="K33" s="253">
        <f>F33*I33</f>
        <v>3000</v>
      </c>
      <c r="L33" s="253"/>
      <c r="M33" s="75"/>
      <c r="N33" s="75"/>
      <c r="O33" s="75"/>
      <c r="P33" s="75"/>
      <c r="Q33" s="74"/>
    </row>
    <row r="34" spans="1:17" ht="15.75" x14ac:dyDescent="0.25">
      <c r="A34" s="75">
        <v>2</v>
      </c>
      <c r="B34" s="252" t="s">
        <v>197</v>
      </c>
      <c r="C34" s="252"/>
      <c r="D34" s="252"/>
      <c r="E34" s="252"/>
      <c r="F34" s="252">
        <v>3</v>
      </c>
      <c r="G34" s="252"/>
      <c r="H34" s="252"/>
      <c r="I34" s="254">
        <v>26</v>
      </c>
      <c r="J34" s="255"/>
      <c r="K34" s="253">
        <f>F34*I34</f>
        <v>78</v>
      </c>
      <c r="L34" s="253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/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/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3078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3060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613.80000000000007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6751.8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E3:L4"/>
    <mergeCell ref="B8:C8"/>
    <mergeCell ref="D8:I8"/>
    <mergeCell ref="J8:L8"/>
    <mergeCell ref="B10:C10"/>
    <mergeCell ref="D10:I10"/>
    <mergeCell ref="J10:L10"/>
    <mergeCell ref="B12:C12"/>
    <mergeCell ref="D12:I12"/>
    <mergeCell ref="J12:L12"/>
    <mergeCell ref="B13:C13"/>
    <mergeCell ref="D13:I13"/>
    <mergeCell ref="J13:L13"/>
    <mergeCell ref="B20:L20"/>
    <mergeCell ref="B31:L31"/>
    <mergeCell ref="B32:E32"/>
    <mergeCell ref="F32:H32"/>
    <mergeCell ref="I32:J32"/>
    <mergeCell ref="K32:L32"/>
    <mergeCell ref="B33:E33"/>
    <mergeCell ref="F33:H33"/>
    <mergeCell ref="I33:J33"/>
    <mergeCell ref="K33:L33"/>
    <mergeCell ref="B34:E34"/>
    <mergeCell ref="F34:H34"/>
    <mergeCell ref="I34:J34"/>
    <mergeCell ref="K34:L34"/>
    <mergeCell ref="B35:E35"/>
    <mergeCell ref="F35:H35"/>
    <mergeCell ref="I35:J35"/>
    <mergeCell ref="K35:L35"/>
    <mergeCell ref="B36:E36"/>
    <mergeCell ref="F36:H36"/>
    <mergeCell ref="I36:J36"/>
    <mergeCell ref="K36:L36"/>
    <mergeCell ref="B37:E37"/>
    <mergeCell ref="F37:H37"/>
    <mergeCell ref="I37:J37"/>
    <mergeCell ref="K37:L37"/>
    <mergeCell ref="B38:E38"/>
    <mergeCell ref="F38:H38"/>
    <mergeCell ref="I38:J38"/>
    <mergeCell ref="K38:L38"/>
    <mergeCell ref="B39:E39"/>
    <mergeCell ref="F39:H39"/>
    <mergeCell ref="I39:J39"/>
    <mergeCell ref="K39:L39"/>
    <mergeCell ref="B40:E40"/>
    <mergeCell ref="F40:H40"/>
    <mergeCell ref="I40:J40"/>
    <mergeCell ref="K40:L40"/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</mergeCells>
  <pageMargins left="0.44" right="0.2" top="0.24" bottom="0.24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DBE0-6A12-4AB9-BFA9-D9068F4BA432}">
  <sheetPr codeName="Sheet2">
    <tabColor rgb="FF7030A0"/>
    <pageSetUpPr autoPageBreaks="0" fitToPage="1"/>
  </sheetPr>
  <dimension ref="A1:V70"/>
  <sheetViews>
    <sheetView tabSelected="1" zoomScaleNormal="100" workbookViewId="0">
      <pane ySplit="2" topLeftCell="A3" activePane="bottomLeft" state="frozen"/>
      <selection activeCell="A9" sqref="A9:H10"/>
      <selection pane="bottomLeft" activeCell="D48" sqref="D48"/>
    </sheetView>
  </sheetViews>
  <sheetFormatPr defaultColWidth="10.140625" defaultRowHeight="15.75" x14ac:dyDescent="0.25"/>
  <cols>
    <col min="1" max="1" width="41.140625" style="1" customWidth="1"/>
    <col min="2" max="2" width="11.7109375" style="1" bestFit="1" customWidth="1"/>
    <col min="3" max="3" width="17" style="1" customWidth="1"/>
    <col min="4" max="4" width="15.140625" style="1" bestFit="1" customWidth="1"/>
    <col min="5" max="6" width="16.85546875" style="1" bestFit="1" customWidth="1"/>
    <col min="7" max="7" width="7.7109375" style="1" bestFit="1" customWidth="1"/>
    <col min="8" max="9" width="9.85546875" style="51" customWidth="1"/>
    <col min="10" max="10" width="11" style="51" customWidth="1"/>
    <col min="11" max="11" width="20.5703125" style="50" customWidth="1"/>
    <col min="12" max="12" width="22.140625" style="1" customWidth="1"/>
    <col min="13" max="13" width="13.140625" style="1" customWidth="1"/>
    <col min="14" max="14" width="0.42578125" style="1" customWidth="1"/>
    <col min="15" max="15" width="10.140625" style="1"/>
    <col min="16" max="16" width="11.5703125" style="1" bestFit="1" customWidth="1"/>
    <col min="17" max="16384" width="10.140625" style="1"/>
  </cols>
  <sheetData>
    <row r="1" spans="1:22" ht="23.25" x14ac:dyDescent="0.35">
      <c r="A1" s="223" t="s">
        <v>99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</row>
    <row r="2" spans="1:22" ht="16.5" thickBot="1" x14ac:dyDescent="0.3">
      <c r="A2" s="64" t="s">
        <v>0</v>
      </c>
      <c r="B2" s="64" t="s">
        <v>1</v>
      </c>
      <c r="C2" s="64" t="s">
        <v>2</v>
      </c>
      <c r="D2" s="67" t="s">
        <v>3</v>
      </c>
      <c r="E2" s="66" t="s">
        <v>4</v>
      </c>
      <c r="F2" s="66" t="s">
        <v>5</v>
      </c>
      <c r="G2" s="69" t="s">
        <v>6</v>
      </c>
      <c r="H2" s="77" t="s">
        <v>7</v>
      </c>
      <c r="I2" s="77" t="s">
        <v>8</v>
      </c>
      <c r="J2" s="64" t="s">
        <v>9</v>
      </c>
      <c r="K2" s="65" t="s">
        <v>10</v>
      </c>
      <c r="L2" s="64" t="s">
        <v>11</v>
      </c>
      <c r="M2" s="64" t="s">
        <v>12</v>
      </c>
      <c r="O2" s="225" t="s">
        <v>136</v>
      </c>
      <c r="P2" s="225"/>
      <c r="Q2" s="225"/>
      <c r="R2" s="225"/>
      <c r="S2" s="225"/>
      <c r="T2" s="225"/>
      <c r="U2" s="225"/>
      <c r="V2" s="225"/>
    </row>
    <row r="3" spans="1:22" ht="47.25" x14ac:dyDescent="0.25">
      <c r="A3" s="63" t="s">
        <v>157</v>
      </c>
      <c r="B3" s="49" t="s">
        <v>122</v>
      </c>
      <c r="C3" s="49">
        <v>0</v>
      </c>
      <c r="D3" s="56">
        <v>44433</v>
      </c>
      <c r="E3" s="55"/>
      <c r="F3" s="54"/>
      <c r="G3" s="68" t="s">
        <v>122</v>
      </c>
      <c r="H3" s="53"/>
      <c r="I3" s="53"/>
      <c r="J3" s="53"/>
      <c r="K3" s="62">
        <f>CO__VOID!F48</f>
        <v>106711</v>
      </c>
      <c r="L3" s="50" t="s">
        <v>122</v>
      </c>
      <c r="M3" s="46">
        <v>0</v>
      </c>
      <c r="O3" s="221" t="s">
        <v>123</v>
      </c>
      <c r="P3" s="221"/>
      <c r="Q3" s="221"/>
      <c r="R3" s="221"/>
      <c r="S3" s="221"/>
      <c r="T3" s="221"/>
      <c r="U3" s="221"/>
      <c r="V3" s="221"/>
    </row>
    <row r="4" spans="1:22" x14ac:dyDescent="0.25">
      <c r="A4" s="63" t="s">
        <v>116</v>
      </c>
      <c r="B4" s="49" t="s">
        <v>134</v>
      </c>
      <c r="C4" s="49">
        <v>1</v>
      </c>
      <c r="D4" s="56">
        <v>44483</v>
      </c>
      <c r="E4" s="55">
        <v>44519</v>
      </c>
      <c r="F4" s="54">
        <v>44537</v>
      </c>
      <c r="G4" s="68"/>
      <c r="H4" s="47">
        <v>1</v>
      </c>
      <c r="I4" s="47"/>
      <c r="J4" s="47"/>
      <c r="K4" s="50">
        <f>'tnm1'!K46</f>
        <v>2376</v>
      </c>
      <c r="L4" s="50"/>
      <c r="M4" s="46">
        <v>0</v>
      </c>
      <c r="O4" s="221"/>
      <c r="P4" s="221"/>
      <c r="Q4" s="221"/>
      <c r="R4" s="221"/>
      <c r="S4" s="221"/>
      <c r="T4" s="221"/>
      <c r="U4" s="221"/>
      <c r="V4" s="221"/>
    </row>
    <row r="5" spans="1:22" ht="31.5" x14ac:dyDescent="0.25">
      <c r="A5" s="63" t="s">
        <v>117</v>
      </c>
      <c r="B5" s="49" t="s">
        <v>134</v>
      </c>
      <c r="C5" s="49">
        <v>1</v>
      </c>
      <c r="D5" s="56">
        <v>44483</v>
      </c>
      <c r="E5" s="55">
        <v>44519</v>
      </c>
      <c r="F5" s="54">
        <v>44537</v>
      </c>
      <c r="G5" s="68"/>
      <c r="H5" s="47">
        <v>2</v>
      </c>
      <c r="I5" s="47"/>
      <c r="J5" s="47"/>
      <c r="K5" s="50">
        <f>'tnm2'!K46</f>
        <v>654.5</v>
      </c>
      <c r="L5" s="50"/>
      <c r="M5" s="46">
        <v>0</v>
      </c>
      <c r="O5" s="224"/>
      <c r="P5" s="221"/>
      <c r="Q5" s="221"/>
      <c r="R5" s="221"/>
      <c r="S5" s="221"/>
      <c r="T5" s="221"/>
      <c r="U5" s="221"/>
      <c r="V5" s="221"/>
    </row>
    <row r="6" spans="1:22" ht="31.5" x14ac:dyDescent="0.25">
      <c r="A6" s="48" t="s">
        <v>118</v>
      </c>
      <c r="B6" s="49" t="s">
        <v>134</v>
      </c>
      <c r="C6" s="49">
        <v>1</v>
      </c>
      <c r="D6" s="56">
        <v>44483</v>
      </c>
      <c r="E6" s="55">
        <v>44519</v>
      </c>
      <c r="F6" s="54">
        <v>44537</v>
      </c>
      <c r="G6" s="68"/>
      <c r="H6" s="47">
        <v>3</v>
      </c>
      <c r="I6" s="47"/>
      <c r="J6" s="47"/>
      <c r="K6" s="50">
        <f>'tnm3'!K46</f>
        <v>2376</v>
      </c>
      <c r="L6" s="50"/>
      <c r="M6" s="46">
        <v>0</v>
      </c>
      <c r="O6" s="221" t="s">
        <v>155</v>
      </c>
      <c r="P6" s="221"/>
      <c r="Q6" s="221"/>
      <c r="R6" s="221"/>
      <c r="S6" s="221"/>
      <c r="T6" s="221"/>
      <c r="U6" s="221"/>
      <c r="V6" s="221"/>
    </row>
    <row r="7" spans="1:22" ht="31.5" x14ac:dyDescent="0.25">
      <c r="A7" s="63" t="s">
        <v>119</v>
      </c>
      <c r="B7" s="49" t="s">
        <v>134</v>
      </c>
      <c r="C7" s="49">
        <v>1</v>
      </c>
      <c r="D7" s="56">
        <v>44483</v>
      </c>
      <c r="E7" s="55">
        <v>44519</v>
      </c>
      <c r="F7" s="54">
        <v>44537</v>
      </c>
      <c r="G7" s="68"/>
      <c r="H7" s="61">
        <v>4</v>
      </c>
      <c r="I7" s="61"/>
      <c r="J7" s="61"/>
      <c r="K7" s="50">
        <f>'tnm4'!K46</f>
        <v>2244</v>
      </c>
      <c r="L7" s="50"/>
      <c r="M7" s="46">
        <v>0</v>
      </c>
      <c r="O7" s="221" t="s">
        <v>155</v>
      </c>
      <c r="P7" s="221"/>
      <c r="Q7" s="221"/>
      <c r="R7" s="221"/>
      <c r="S7" s="221"/>
      <c r="T7" s="221"/>
      <c r="U7" s="221"/>
      <c r="V7" s="221"/>
    </row>
    <row r="8" spans="1:22" x14ac:dyDescent="0.25">
      <c r="A8" s="63" t="s">
        <v>162</v>
      </c>
      <c r="B8" s="49" t="s">
        <v>134</v>
      </c>
      <c r="C8" s="49">
        <v>1</v>
      </c>
      <c r="D8" s="56">
        <v>44483</v>
      </c>
      <c r="E8" s="55">
        <v>44519</v>
      </c>
      <c r="F8" s="54">
        <v>44537</v>
      </c>
      <c r="G8" s="68"/>
      <c r="H8" s="61">
        <v>5</v>
      </c>
      <c r="I8" s="61"/>
      <c r="J8" s="61"/>
      <c r="K8" s="50">
        <f>'tnm5'!K46</f>
        <v>3740</v>
      </c>
      <c r="L8" s="50"/>
      <c r="M8" s="46">
        <v>0</v>
      </c>
      <c r="O8" s="221" t="s">
        <v>155</v>
      </c>
      <c r="P8" s="221"/>
      <c r="Q8" s="221"/>
      <c r="R8" s="221"/>
      <c r="S8" s="221"/>
      <c r="T8" s="221"/>
      <c r="U8" s="221"/>
      <c r="V8" s="221"/>
    </row>
    <row r="9" spans="1:22" ht="31.5" x14ac:dyDescent="0.25">
      <c r="A9" s="63" t="s">
        <v>163</v>
      </c>
      <c r="B9" s="49" t="s">
        <v>134</v>
      </c>
      <c r="C9" s="49">
        <v>1</v>
      </c>
      <c r="D9" s="56">
        <v>44483</v>
      </c>
      <c r="E9" s="55">
        <v>44519</v>
      </c>
      <c r="F9" s="54">
        <v>44537</v>
      </c>
      <c r="G9" s="68"/>
      <c r="H9" s="61">
        <v>6</v>
      </c>
      <c r="I9" s="61"/>
      <c r="J9" s="61"/>
      <c r="K9" s="50">
        <f>'tnm6'!K46</f>
        <v>4488</v>
      </c>
      <c r="L9" s="50"/>
      <c r="M9" s="46">
        <v>0</v>
      </c>
      <c r="O9" s="221"/>
      <c r="P9" s="221"/>
      <c r="Q9" s="221"/>
      <c r="R9" s="221"/>
      <c r="S9" s="221"/>
      <c r="T9" s="221"/>
      <c r="U9" s="221"/>
      <c r="V9" s="221"/>
    </row>
    <row r="10" spans="1:22" ht="31.5" x14ac:dyDescent="0.25">
      <c r="A10" s="63" t="s">
        <v>120</v>
      </c>
      <c r="B10" s="49" t="s">
        <v>134</v>
      </c>
      <c r="C10" s="49">
        <v>1</v>
      </c>
      <c r="D10" s="56">
        <v>44483</v>
      </c>
      <c r="E10" s="55">
        <v>44519</v>
      </c>
      <c r="F10" s="54">
        <v>44537</v>
      </c>
      <c r="G10" s="68"/>
      <c r="H10" s="61">
        <v>7</v>
      </c>
      <c r="I10" s="61"/>
      <c r="J10" s="61"/>
      <c r="K10" s="50">
        <f>'tnm7'!K46</f>
        <v>2332</v>
      </c>
      <c r="L10" s="50"/>
      <c r="M10" s="46">
        <v>0</v>
      </c>
      <c r="O10" s="221" t="s">
        <v>173</v>
      </c>
      <c r="P10" s="221"/>
      <c r="Q10" s="221"/>
      <c r="R10" s="221"/>
      <c r="S10" s="221"/>
      <c r="T10" s="221"/>
      <c r="U10" s="221"/>
      <c r="V10" s="221"/>
    </row>
    <row r="11" spans="1:22" ht="31.5" x14ac:dyDescent="0.25">
      <c r="A11" s="63" t="s">
        <v>121</v>
      </c>
      <c r="B11" s="49" t="s">
        <v>134</v>
      </c>
      <c r="C11" s="49">
        <v>1</v>
      </c>
      <c r="D11" s="56">
        <v>44483</v>
      </c>
      <c r="E11" s="55">
        <v>44519</v>
      </c>
      <c r="F11" s="54">
        <v>44537</v>
      </c>
      <c r="G11" s="68"/>
      <c r="H11" s="61">
        <v>8</v>
      </c>
      <c r="I11" s="61"/>
      <c r="J11" s="61"/>
      <c r="K11" s="50">
        <f>'tnm8'!K46</f>
        <v>1496</v>
      </c>
      <c r="L11" s="50"/>
      <c r="M11" s="46">
        <v>0</v>
      </c>
      <c r="O11" s="221"/>
      <c r="P11" s="221"/>
      <c r="Q11" s="221"/>
      <c r="R11" s="221"/>
      <c r="S11" s="221"/>
      <c r="T11" s="221"/>
      <c r="U11" s="221"/>
      <c r="V11" s="221"/>
    </row>
    <row r="12" spans="1:22" ht="31.5" x14ac:dyDescent="0.25">
      <c r="A12" s="63" t="s">
        <v>133</v>
      </c>
      <c r="B12" s="49" t="s">
        <v>134</v>
      </c>
      <c r="C12" s="49">
        <v>1</v>
      </c>
      <c r="D12" s="56">
        <v>44483</v>
      </c>
      <c r="E12" s="55">
        <v>44519</v>
      </c>
      <c r="F12" s="54">
        <v>44537</v>
      </c>
      <c r="G12" s="68"/>
      <c r="H12" s="84">
        <v>9</v>
      </c>
      <c r="I12" s="61"/>
      <c r="J12" s="61"/>
      <c r="K12" s="62">
        <f>'tnm9'!K46</f>
        <v>2057</v>
      </c>
      <c r="L12" s="50"/>
      <c r="M12" s="46">
        <v>0</v>
      </c>
      <c r="O12" s="221"/>
      <c r="P12" s="221"/>
      <c r="Q12" s="221"/>
      <c r="R12" s="221"/>
      <c r="S12" s="221"/>
      <c r="T12" s="221"/>
      <c r="U12" s="221"/>
      <c r="V12" s="221"/>
    </row>
    <row r="13" spans="1:22" ht="31.5" x14ac:dyDescent="0.25">
      <c r="A13" s="63" t="s">
        <v>139</v>
      </c>
      <c r="B13" s="49" t="s">
        <v>134</v>
      </c>
      <c r="C13" s="49">
        <v>1</v>
      </c>
      <c r="D13" s="56">
        <v>44488</v>
      </c>
      <c r="E13" s="55">
        <v>44519</v>
      </c>
      <c r="F13" s="54">
        <v>44537</v>
      </c>
      <c r="G13" s="68"/>
      <c r="H13" s="53">
        <v>10</v>
      </c>
      <c r="I13" s="53"/>
      <c r="J13" s="53"/>
      <c r="K13" s="50">
        <f>'tnm10'!K46</f>
        <v>1402.5</v>
      </c>
      <c r="L13" s="50"/>
      <c r="M13" s="46">
        <v>0</v>
      </c>
      <c r="O13" s="221"/>
      <c r="P13" s="221"/>
      <c r="Q13" s="221"/>
      <c r="R13" s="221"/>
      <c r="S13" s="221"/>
      <c r="T13" s="221"/>
      <c r="U13" s="221"/>
      <c r="V13" s="221"/>
    </row>
    <row r="14" spans="1:22" ht="47.25" x14ac:dyDescent="0.25">
      <c r="A14" s="63" t="s">
        <v>143</v>
      </c>
      <c r="B14" s="49" t="s">
        <v>134</v>
      </c>
      <c r="C14" s="49">
        <v>1</v>
      </c>
      <c r="D14" s="56">
        <v>44491</v>
      </c>
      <c r="E14" s="55">
        <v>44519</v>
      </c>
      <c r="F14" s="54">
        <v>44537</v>
      </c>
      <c r="G14" s="68"/>
      <c r="H14" s="61">
        <v>11</v>
      </c>
      <c r="I14" s="61"/>
      <c r="J14" s="61"/>
      <c r="K14" s="50">
        <f>'tnm11'!K46</f>
        <v>4037</v>
      </c>
      <c r="L14" s="50"/>
      <c r="M14" s="46">
        <v>0</v>
      </c>
      <c r="O14" s="221"/>
      <c r="P14" s="221"/>
      <c r="Q14" s="221"/>
      <c r="R14" s="221"/>
      <c r="S14" s="221"/>
      <c r="T14" s="221"/>
      <c r="U14" s="221"/>
      <c r="V14" s="221"/>
    </row>
    <row r="15" spans="1:22" ht="31.5" x14ac:dyDescent="0.25">
      <c r="A15" s="63" t="s">
        <v>144</v>
      </c>
      <c r="B15" s="49" t="s">
        <v>134</v>
      </c>
      <c r="C15" s="49">
        <v>1</v>
      </c>
      <c r="D15" s="56">
        <v>44491</v>
      </c>
      <c r="E15" s="55">
        <v>44519</v>
      </c>
      <c r="F15" s="54">
        <v>44537</v>
      </c>
      <c r="G15" s="68"/>
      <c r="H15" s="61">
        <v>12</v>
      </c>
      <c r="I15" s="61"/>
      <c r="J15" s="61"/>
      <c r="K15" s="50">
        <f>'tnm12'!K46</f>
        <v>1496</v>
      </c>
      <c r="L15" s="50"/>
      <c r="M15" s="46">
        <v>0</v>
      </c>
      <c r="O15" s="221"/>
      <c r="P15" s="221"/>
      <c r="Q15" s="221"/>
      <c r="R15" s="221"/>
      <c r="S15" s="221"/>
      <c r="T15" s="221"/>
      <c r="U15" s="221"/>
      <c r="V15" s="221"/>
    </row>
    <row r="16" spans="1:22" ht="31.5" x14ac:dyDescent="0.25">
      <c r="A16" s="130" t="s">
        <v>150</v>
      </c>
      <c r="B16" s="49" t="s">
        <v>134</v>
      </c>
      <c r="C16" s="49">
        <v>1</v>
      </c>
      <c r="D16" s="56">
        <v>44491</v>
      </c>
      <c r="E16" s="55">
        <v>44519</v>
      </c>
      <c r="F16" s="54">
        <v>44537</v>
      </c>
      <c r="G16" s="68"/>
      <c r="H16" s="61">
        <v>13</v>
      </c>
      <c r="I16" s="61"/>
      <c r="J16" s="61"/>
      <c r="K16" s="50">
        <f>'tnm13'!K46</f>
        <v>1496</v>
      </c>
      <c r="L16" s="50"/>
      <c r="M16" s="46">
        <v>0</v>
      </c>
    </row>
    <row r="17" spans="1:22" ht="31.5" x14ac:dyDescent="0.25">
      <c r="A17" s="63" t="s">
        <v>151</v>
      </c>
      <c r="B17" s="49" t="s">
        <v>134</v>
      </c>
      <c r="C17" s="49">
        <v>1</v>
      </c>
      <c r="D17" s="56">
        <v>44491</v>
      </c>
      <c r="E17" s="55">
        <v>44519</v>
      </c>
      <c r="F17" s="54">
        <v>44537</v>
      </c>
      <c r="G17" s="68"/>
      <c r="H17" s="61">
        <v>14</v>
      </c>
      <c r="I17" s="61"/>
      <c r="J17" s="61"/>
      <c r="K17" s="50">
        <f>'tnm14'!K46</f>
        <v>1496</v>
      </c>
      <c r="L17" s="50"/>
      <c r="M17" s="46">
        <v>0</v>
      </c>
    </row>
    <row r="18" spans="1:22" ht="31.5" x14ac:dyDescent="0.25">
      <c r="A18" s="63" t="s">
        <v>153</v>
      </c>
      <c r="B18" s="49" t="s">
        <v>134</v>
      </c>
      <c r="C18" s="49">
        <v>1</v>
      </c>
      <c r="D18" s="56">
        <v>44490</v>
      </c>
      <c r="E18" s="55">
        <v>44519</v>
      </c>
      <c r="F18" s="54">
        <v>44537</v>
      </c>
      <c r="G18" s="68" t="s">
        <v>90</v>
      </c>
      <c r="H18" s="61"/>
      <c r="I18" s="61"/>
      <c r="J18" s="61"/>
      <c r="K18" s="50">
        <f>'CO1'!F48</f>
        <v>48592.5</v>
      </c>
      <c r="L18" s="50"/>
      <c r="M18" s="46">
        <v>0</v>
      </c>
      <c r="O18" s="221" t="s">
        <v>156</v>
      </c>
      <c r="P18" s="221"/>
      <c r="Q18" s="221"/>
      <c r="R18" s="221"/>
      <c r="S18" s="221"/>
      <c r="T18" s="221"/>
      <c r="U18" s="221"/>
      <c r="V18" s="221"/>
    </row>
    <row r="19" spans="1:22" x14ac:dyDescent="0.25">
      <c r="A19" s="63" t="s">
        <v>154</v>
      </c>
      <c r="B19" s="49" t="s">
        <v>134</v>
      </c>
      <c r="C19" s="49">
        <v>1</v>
      </c>
      <c r="D19" s="56">
        <v>44495</v>
      </c>
      <c r="E19" s="55">
        <v>44519</v>
      </c>
      <c r="F19" s="54">
        <v>44537</v>
      </c>
      <c r="G19" s="68"/>
      <c r="H19" s="61">
        <v>15</v>
      </c>
      <c r="I19" s="61"/>
      <c r="J19" s="61"/>
      <c r="K19" s="50">
        <f>'tnm15'!K46</f>
        <v>1496</v>
      </c>
      <c r="L19" s="50"/>
      <c r="M19" s="46">
        <v>0</v>
      </c>
      <c r="O19" s="221"/>
      <c r="P19" s="221"/>
      <c r="Q19" s="221"/>
      <c r="R19" s="221"/>
      <c r="S19" s="221"/>
      <c r="T19" s="221"/>
      <c r="U19" s="221"/>
      <c r="V19" s="221"/>
    </row>
    <row r="20" spans="1:22" x14ac:dyDescent="0.25">
      <c r="A20" s="136" t="s">
        <v>159</v>
      </c>
      <c r="B20" s="131" t="s">
        <v>134</v>
      </c>
      <c r="C20" s="137">
        <v>1</v>
      </c>
      <c r="D20" s="152">
        <v>44498</v>
      </c>
      <c r="E20" s="138">
        <v>44519</v>
      </c>
      <c r="F20" s="54">
        <v>44537</v>
      </c>
      <c r="G20" s="140"/>
      <c r="H20" s="141">
        <v>16</v>
      </c>
      <c r="I20" s="142"/>
      <c r="J20" s="143"/>
      <c r="K20" s="50">
        <f>'tnm16'!K46</f>
        <v>4488</v>
      </c>
      <c r="L20" s="50"/>
      <c r="M20" s="144" t="str">
        <f t="shared" ref="M20:M26" si="0">IF(L20=0,"",(-(K20-L20)))</f>
        <v/>
      </c>
      <c r="O20" s="221" t="s">
        <v>166</v>
      </c>
      <c r="P20" s="221"/>
      <c r="Q20" s="221"/>
      <c r="R20" s="221"/>
      <c r="S20" s="221"/>
      <c r="T20" s="221"/>
      <c r="U20" s="221"/>
      <c r="V20" s="221"/>
    </row>
    <row r="21" spans="1:22" x14ac:dyDescent="0.25">
      <c r="A21" s="136" t="s">
        <v>161</v>
      </c>
      <c r="B21" s="131" t="s">
        <v>134</v>
      </c>
      <c r="C21" s="137">
        <v>1</v>
      </c>
      <c r="D21" s="152">
        <v>44505</v>
      </c>
      <c r="E21" s="138">
        <v>44519</v>
      </c>
      <c r="F21" s="54">
        <v>44537</v>
      </c>
      <c r="G21" s="140"/>
      <c r="H21" s="141">
        <v>17</v>
      </c>
      <c r="I21" s="142"/>
      <c r="J21" s="143"/>
      <c r="K21" s="50">
        <f>'tnm17'!K46</f>
        <v>7480</v>
      </c>
      <c r="L21" s="50"/>
      <c r="M21" s="144" t="str">
        <f t="shared" si="0"/>
        <v/>
      </c>
    </row>
    <row r="22" spans="1:22" x14ac:dyDescent="0.25">
      <c r="A22" s="136" t="s">
        <v>165</v>
      </c>
      <c r="B22" s="131" t="s">
        <v>134</v>
      </c>
      <c r="C22" s="137">
        <v>1</v>
      </c>
      <c r="D22" s="152">
        <v>44512</v>
      </c>
      <c r="E22" s="138">
        <v>44519</v>
      </c>
      <c r="F22" s="54">
        <v>44537</v>
      </c>
      <c r="G22" s="140"/>
      <c r="H22" s="141">
        <v>18</v>
      </c>
      <c r="I22" s="142"/>
      <c r="J22" s="143"/>
      <c r="K22" s="50">
        <f>'tnm18'!K46</f>
        <v>4488</v>
      </c>
      <c r="L22" s="50"/>
      <c r="M22" s="144" t="str">
        <f t="shared" si="0"/>
        <v/>
      </c>
      <c r="O22" s="221" t="s">
        <v>167</v>
      </c>
      <c r="P22" s="221"/>
      <c r="Q22" s="221"/>
      <c r="R22" s="221"/>
      <c r="S22" s="221"/>
      <c r="T22" s="221"/>
      <c r="U22" s="221"/>
      <c r="V22" s="221"/>
    </row>
    <row r="23" spans="1:22" ht="31.5" x14ac:dyDescent="0.25">
      <c r="A23" s="136" t="s">
        <v>171</v>
      </c>
      <c r="B23" s="131" t="s">
        <v>134</v>
      </c>
      <c r="C23" s="137">
        <v>1</v>
      </c>
      <c r="D23" s="152">
        <v>44516</v>
      </c>
      <c r="E23" s="138">
        <v>44519</v>
      </c>
      <c r="F23" s="54">
        <v>44537</v>
      </c>
      <c r="G23" s="140"/>
      <c r="H23" s="141">
        <v>19</v>
      </c>
      <c r="I23" s="142"/>
      <c r="J23" s="143"/>
      <c r="K23" s="50">
        <f>'tnm19'!K46</f>
        <v>16357</v>
      </c>
      <c r="L23" s="50"/>
      <c r="M23" s="144" t="str">
        <f t="shared" si="0"/>
        <v/>
      </c>
      <c r="O23" s="221" t="s">
        <v>172</v>
      </c>
      <c r="P23" s="221"/>
      <c r="Q23" s="221"/>
      <c r="R23" s="221"/>
      <c r="S23" s="221"/>
      <c r="T23" s="221"/>
    </row>
    <row r="24" spans="1:22" x14ac:dyDescent="0.25">
      <c r="A24" s="136" t="s">
        <v>175</v>
      </c>
      <c r="B24" s="131" t="s">
        <v>134</v>
      </c>
      <c r="C24" s="137">
        <v>1</v>
      </c>
      <c r="D24" s="152">
        <v>44519</v>
      </c>
      <c r="E24" s="138">
        <v>44519</v>
      </c>
      <c r="F24" s="54">
        <v>44537</v>
      </c>
      <c r="G24" s="140"/>
      <c r="H24" s="141">
        <v>20</v>
      </c>
      <c r="I24" s="142"/>
      <c r="J24" s="143"/>
      <c r="K24" s="50">
        <f>'tnm20'!K46</f>
        <v>14212</v>
      </c>
      <c r="L24" s="50"/>
      <c r="M24" s="144" t="str">
        <f t="shared" si="0"/>
        <v/>
      </c>
      <c r="O24" s="221"/>
      <c r="P24" s="221"/>
      <c r="Q24" s="221"/>
      <c r="R24" s="221"/>
      <c r="S24" s="221"/>
      <c r="T24" s="221"/>
      <c r="U24" s="221"/>
      <c r="V24" s="221"/>
    </row>
    <row r="25" spans="1:22" ht="31.5" x14ac:dyDescent="0.25">
      <c r="A25" s="136" t="s">
        <v>185</v>
      </c>
      <c r="B25" s="131" t="s">
        <v>134</v>
      </c>
      <c r="C25" s="137">
        <v>1</v>
      </c>
      <c r="D25" s="152">
        <v>44558</v>
      </c>
      <c r="E25" s="138"/>
      <c r="F25" s="139"/>
      <c r="G25" s="140" t="s">
        <v>184</v>
      </c>
      <c r="H25" s="141"/>
      <c r="I25" s="142"/>
      <c r="J25" s="143"/>
      <c r="K25" s="50">
        <f>'CO2'!F48</f>
        <v>5207.8399999999992</v>
      </c>
      <c r="L25" s="50"/>
      <c r="M25" s="144" t="str">
        <f t="shared" si="0"/>
        <v/>
      </c>
      <c r="O25" s="132"/>
      <c r="P25" s="132"/>
      <c r="Q25" s="132"/>
      <c r="R25" s="132"/>
      <c r="S25" s="132"/>
      <c r="T25" s="132"/>
      <c r="U25" s="132"/>
      <c r="V25" s="132"/>
    </row>
    <row r="26" spans="1:22" ht="47.25" x14ac:dyDescent="0.25">
      <c r="A26" s="136" t="s">
        <v>193</v>
      </c>
      <c r="B26" s="131" t="s">
        <v>134</v>
      </c>
      <c r="C26" s="137">
        <v>1</v>
      </c>
      <c r="D26" s="152">
        <v>44572</v>
      </c>
      <c r="E26" s="138"/>
      <c r="F26" s="139"/>
      <c r="G26" s="140"/>
      <c r="H26" s="141">
        <v>21</v>
      </c>
      <c r="I26" s="142"/>
      <c r="J26" s="143"/>
      <c r="K26" s="50">
        <f>'tnm21'!K46</f>
        <v>2244</v>
      </c>
      <c r="L26" s="50"/>
      <c r="M26" s="144" t="str">
        <f t="shared" si="0"/>
        <v/>
      </c>
      <c r="O26" s="221"/>
      <c r="P26" s="221"/>
      <c r="Q26" s="221"/>
      <c r="R26" s="221"/>
      <c r="S26" s="221"/>
      <c r="T26" s="221"/>
      <c r="U26" s="221"/>
      <c r="V26" s="221"/>
    </row>
    <row r="27" spans="1:22" ht="63" x14ac:dyDescent="0.25">
      <c r="A27" s="136" t="s">
        <v>194</v>
      </c>
      <c r="B27" s="49" t="s">
        <v>204</v>
      </c>
      <c r="C27" s="49">
        <v>0</v>
      </c>
      <c r="D27" s="56">
        <v>44572</v>
      </c>
      <c r="E27" s="59"/>
      <c r="F27" s="58"/>
      <c r="G27" s="68"/>
      <c r="H27" s="61">
        <v>22</v>
      </c>
      <c r="I27" s="61"/>
      <c r="J27" s="61"/>
      <c r="K27" s="50">
        <f>'tnm22'!K46</f>
        <v>2244</v>
      </c>
      <c r="L27" s="50"/>
      <c r="M27" s="46">
        <v>0</v>
      </c>
      <c r="O27" s="222" t="s">
        <v>205</v>
      </c>
      <c r="P27" s="222"/>
      <c r="Q27" s="222"/>
      <c r="R27" s="222"/>
      <c r="S27" s="222"/>
      <c r="T27" s="222"/>
      <c r="U27" s="222"/>
      <c r="V27" s="222"/>
    </row>
    <row r="28" spans="1:22" ht="63" x14ac:dyDescent="0.25">
      <c r="A28" s="136" t="s">
        <v>195</v>
      </c>
      <c r="B28" s="49" t="s">
        <v>204</v>
      </c>
      <c r="C28" s="49">
        <v>0</v>
      </c>
      <c r="D28" s="56">
        <v>44572</v>
      </c>
      <c r="E28" s="59"/>
      <c r="F28" s="58"/>
      <c r="G28" s="68"/>
      <c r="H28" s="61">
        <v>23</v>
      </c>
      <c r="I28" s="61"/>
      <c r="J28" s="61"/>
      <c r="K28" s="50">
        <f>'tnm23'!K46</f>
        <v>1496</v>
      </c>
      <c r="L28" s="50"/>
      <c r="M28" s="46">
        <v>0</v>
      </c>
      <c r="O28" s="222" t="s">
        <v>205</v>
      </c>
      <c r="P28" s="222"/>
      <c r="Q28" s="222"/>
      <c r="R28" s="222"/>
      <c r="S28" s="222"/>
      <c r="T28" s="222"/>
      <c r="U28" s="222"/>
      <c r="V28" s="222"/>
    </row>
    <row r="29" spans="1:22" x14ac:dyDescent="0.25">
      <c r="A29" s="136" t="s">
        <v>191</v>
      </c>
      <c r="B29" s="49" t="s">
        <v>134</v>
      </c>
      <c r="C29" s="49">
        <v>1</v>
      </c>
      <c r="D29" s="56">
        <v>44572</v>
      </c>
      <c r="E29" s="59"/>
      <c r="F29" s="58"/>
      <c r="G29" s="68"/>
      <c r="H29" s="61">
        <v>24</v>
      </c>
      <c r="I29" s="61"/>
      <c r="J29" s="61"/>
      <c r="K29" s="50">
        <f>'tnm24'!K46</f>
        <v>1496</v>
      </c>
      <c r="L29" s="50"/>
      <c r="M29" s="46">
        <v>0</v>
      </c>
      <c r="O29" s="221"/>
      <c r="P29" s="221"/>
      <c r="Q29" s="221"/>
      <c r="R29" s="221"/>
      <c r="S29" s="221"/>
      <c r="T29" s="221"/>
      <c r="U29" s="221"/>
      <c r="V29" s="221"/>
    </row>
    <row r="30" spans="1:22" ht="31.5" x14ac:dyDescent="0.25">
      <c r="A30" s="136" t="s">
        <v>192</v>
      </c>
      <c r="B30" s="49" t="s">
        <v>134</v>
      </c>
      <c r="C30" s="49">
        <v>1</v>
      </c>
      <c r="D30" s="56">
        <v>44572</v>
      </c>
      <c r="E30" s="59"/>
      <c r="F30" s="58"/>
      <c r="G30" s="68"/>
      <c r="H30" s="53">
        <v>25</v>
      </c>
      <c r="I30" s="53"/>
      <c r="J30" s="53"/>
      <c r="K30" s="50">
        <f>'tnm25'!K46</f>
        <v>1496</v>
      </c>
      <c r="L30" s="50"/>
      <c r="M30" s="46">
        <v>0</v>
      </c>
      <c r="O30" s="211"/>
      <c r="P30" s="211"/>
      <c r="Q30" s="211"/>
      <c r="R30" s="211"/>
      <c r="S30" s="211"/>
      <c r="T30" s="211"/>
      <c r="U30" s="211"/>
      <c r="V30" s="211"/>
    </row>
    <row r="31" spans="1:22" x14ac:dyDescent="0.25">
      <c r="A31" s="136" t="s">
        <v>202</v>
      </c>
      <c r="B31" s="49" t="s">
        <v>134</v>
      </c>
      <c r="C31" s="49">
        <v>1</v>
      </c>
      <c r="D31" s="56">
        <v>44573</v>
      </c>
      <c r="E31" s="59"/>
      <c r="F31" s="58"/>
      <c r="G31" s="68"/>
      <c r="H31" s="53">
        <v>26</v>
      </c>
      <c r="I31" s="53"/>
      <c r="J31" s="53"/>
      <c r="K31" s="50">
        <f>'tnm26'!K46</f>
        <v>6751.8</v>
      </c>
      <c r="L31" s="50"/>
      <c r="M31" s="46">
        <v>0</v>
      </c>
      <c r="O31" s="221" t="s">
        <v>196</v>
      </c>
      <c r="P31" s="221"/>
      <c r="Q31" s="221"/>
      <c r="R31" s="221"/>
      <c r="S31" s="221"/>
      <c r="T31" s="221"/>
      <c r="U31" s="221"/>
      <c r="V31" s="221"/>
    </row>
    <row r="32" spans="1:22" x14ac:dyDescent="0.25">
      <c r="A32" s="136"/>
      <c r="B32" s="49"/>
      <c r="C32" s="49"/>
      <c r="D32" s="60"/>
      <c r="E32" s="59"/>
      <c r="F32" s="58"/>
      <c r="G32" s="68"/>
      <c r="H32" s="53"/>
      <c r="I32" s="53"/>
      <c r="J32" s="53"/>
      <c r="L32" s="50"/>
      <c r="M32" s="46">
        <v>0</v>
      </c>
      <c r="O32" s="211"/>
      <c r="P32" s="211"/>
      <c r="Q32" s="211"/>
      <c r="R32" s="211"/>
      <c r="S32" s="211"/>
      <c r="T32" s="211"/>
      <c r="U32" s="211"/>
      <c r="V32" s="211"/>
    </row>
    <row r="33" spans="1:22" x14ac:dyDescent="0.25">
      <c r="A33" s="136"/>
      <c r="B33" s="49"/>
      <c r="C33" s="49"/>
      <c r="D33" s="60"/>
      <c r="E33" s="59"/>
      <c r="F33" s="58"/>
      <c r="G33" s="68"/>
      <c r="H33" s="53"/>
      <c r="I33" s="53"/>
      <c r="J33" s="53"/>
      <c r="L33" s="50"/>
      <c r="M33" s="46">
        <v>0</v>
      </c>
      <c r="O33" s="211"/>
      <c r="P33" s="211"/>
      <c r="Q33" s="211"/>
      <c r="R33" s="211"/>
      <c r="S33" s="211"/>
      <c r="T33" s="211"/>
      <c r="U33" s="211"/>
      <c r="V33" s="211"/>
    </row>
    <row r="34" spans="1:22" x14ac:dyDescent="0.25">
      <c r="A34" s="136"/>
      <c r="B34" s="49"/>
      <c r="C34" s="49"/>
      <c r="D34" s="60"/>
      <c r="E34" s="59"/>
      <c r="F34" s="58"/>
      <c r="G34" s="68"/>
      <c r="H34" s="53"/>
      <c r="I34" s="53"/>
      <c r="J34" s="53"/>
      <c r="K34" s="57"/>
      <c r="L34" s="50"/>
      <c r="M34" s="46">
        <v>0</v>
      </c>
      <c r="O34" s="211"/>
      <c r="P34" s="211"/>
      <c r="Q34" s="211"/>
      <c r="R34" s="211"/>
      <c r="S34" s="211"/>
      <c r="T34" s="211"/>
      <c r="U34" s="211"/>
      <c r="V34" s="211"/>
    </row>
    <row r="35" spans="1:22" x14ac:dyDescent="0.25">
      <c r="A35" s="136"/>
      <c r="B35" s="49"/>
      <c r="C35" s="49"/>
      <c r="D35" s="60"/>
      <c r="E35" s="59"/>
      <c r="F35" s="58"/>
      <c r="G35" s="68"/>
      <c r="H35" s="53"/>
      <c r="I35" s="53"/>
      <c r="J35" s="53"/>
      <c r="K35" s="57"/>
      <c r="L35" s="50"/>
      <c r="M35" s="46">
        <v>0</v>
      </c>
      <c r="O35" s="211"/>
      <c r="P35" s="211"/>
      <c r="Q35" s="211"/>
      <c r="R35" s="211"/>
      <c r="S35" s="211"/>
      <c r="T35" s="211"/>
      <c r="U35" s="211"/>
      <c r="V35" s="211"/>
    </row>
    <row r="36" spans="1:22" x14ac:dyDescent="0.25">
      <c r="A36" s="136"/>
      <c r="B36" s="49"/>
      <c r="C36" s="49"/>
      <c r="D36" s="56"/>
      <c r="E36" s="55"/>
      <c r="F36" s="54"/>
      <c r="G36" s="68"/>
      <c r="H36" s="53"/>
      <c r="I36" s="53"/>
      <c r="J36" s="53"/>
      <c r="L36" s="50"/>
      <c r="M36" s="46">
        <v>0</v>
      </c>
      <c r="O36" s="211"/>
      <c r="P36" s="211"/>
      <c r="Q36" s="211"/>
      <c r="R36" s="211"/>
      <c r="S36" s="211"/>
      <c r="T36" s="211"/>
      <c r="U36" s="211"/>
      <c r="V36" s="211"/>
    </row>
    <row r="37" spans="1:22" ht="16.5" thickBot="1" x14ac:dyDescent="0.3">
      <c r="A37" s="136"/>
      <c r="B37" s="49"/>
      <c r="C37" s="49"/>
      <c r="D37" s="56"/>
      <c r="E37" s="55"/>
      <c r="F37" s="54"/>
      <c r="G37" s="68"/>
      <c r="H37" s="53"/>
      <c r="I37" s="53"/>
      <c r="J37" s="53"/>
      <c r="L37" s="50"/>
      <c r="M37" s="46" t="str">
        <f t="shared" ref="M37" si="1">IF(L37=0,"",(-(K37-L37)))</f>
        <v/>
      </c>
      <c r="O37" s="211"/>
      <c r="P37" s="211"/>
      <c r="Q37" s="211"/>
      <c r="R37" s="211"/>
      <c r="S37" s="211"/>
      <c r="T37" s="211"/>
      <c r="U37" s="211"/>
      <c r="V37" s="211"/>
    </row>
    <row r="38" spans="1:22" ht="26.25" customHeight="1" x14ac:dyDescent="0.25">
      <c r="A38" s="215" t="s">
        <v>13</v>
      </c>
      <c r="B38" s="216"/>
      <c r="C38" s="216"/>
      <c r="D38" s="216"/>
      <c r="E38" s="216"/>
      <c r="F38" s="216"/>
      <c r="G38" s="217"/>
      <c r="H38" s="212">
        <f>SUMIF(main_tbl3[Performed?],"=1",main_tbl3[TOTALS])</f>
        <v>146000.13999999998</v>
      </c>
      <c r="I38" s="213"/>
      <c r="J38" s="213"/>
      <c r="K38" s="214"/>
      <c r="L38" s="70">
        <f>SUM(L3:L37)</f>
        <v>0</v>
      </c>
      <c r="M38" s="87"/>
      <c r="P38" s="85"/>
    </row>
    <row r="39" spans="1:22" x14ac:dyDescent="0.25">
      <c r="P39" s="85"/>
      <c r="Q39" s="211"/>
      <c r="R39" s="211"/>
    </row>
    <row r="40" spans="1:22" s="51" customFormat="1" x14ac:dyDescent="0.25">
      <c r="A40" s="52" t="s">
        <v>14</v>
      </c>
      <c r="B40" s="211" t="s">
        <v>206</v>
      </c>
      <c r="C40" s="211"/>
      <c r="D40" s="211"/>
      <c r="E40" s="71"/>
      <c r="F40" s="218" t="s">
        <v>177</v>
      </c>
      <c r="G40" s="219"/>
      <c r="H40" s="76"/>
      <c r="K40" s="50"/>
      <c r="L40" s="111"/>
    </row>
    <row r="41" spans="1:22" s="51" customFormat="1" x14ac:dyDescent="0.25">
      <c r="A41" s="52" t="s">
        <v>15</v>
      </c>
      <c r="B41" s="211"/>
      <c r="C41" s="211"/>
      <c r="D41" s="211"/>
      <c r="E41" s="76"/>
      <c r="F41" s="211"/>
      <c r="G41" s="211"/>
      <c r="H41" s="76"/>
      <c r="I41" s="211"/>
      <c r="J41" s="211"/>
      <c r="K41" s="110"/>
      <c r="L41" s="111"/>
      <c r="M41" s="111"/>
      <c r="N41" s="111"/>
      <c r="O41" s="111"/>
      <c r="P41" s="111"/>
    </row>
    <row r="42" spans="1:22" s="51" customFormat="1" x14ac:dyDescent="0.25">
      <c r="A42" s="52" t="s">
        <v>16</v>
      </c>
      <c r="B42" s="211" t="s">
        <v>74</v>
      </c>
      <c r="C42" s="211"/>
      <c r="D42" s="211"/>
      <c r="E42" s="76"/>
      <c r="F42" s="220" t="s">
        <v>75</v>
      </c>
      <c r="G42" s="211"/>
      <c r="H42" s="76"/>
      <c r="I42" s="211"/>
      <c r="J42" s="211"/>
      <c r="K42" s="112"/>
      <c r="L42" s="114"/>
      <c r="M42" s="111"/>
      <c r="N42" s="111"/>
      <c r="O42" s="111"/>
      <c r="P42" s="111"/>
    </row>
    <row r="43" spans="1:22" s="51" customFormat="1" x14ac:dyDescent="0.25">
      <c r="A43" s="52" t="s">
        <v>17</v>
      </c>
      <c r="B43" s="211" t="s">
        <v>77</v>
      </c>
      <c r="C43" s="211"/>
      <c r="D43" s="211"/>
      <c r="E43" s="76"/>
      <c r="F43" s="220" t="s">
        <v>78</v>
      </c>
      <c r="G43" s="211"/>
      <c r="H43" s="76"/>
      <c r="I43" s="211"/>
      <c r="J43" s="211"/>
      <c r="K43" s="113"/>
      <c r="L43" s="113"/>
      <c r="M43" s="111"/>
      <c r="N43" s="111"/>
      <c r="O43" s="111"/>
      <c r="P43" s="111"/>
    </row>
    <row r="44" spans="1:22" x14ac:dyDescent="0.25">
      <c r="A44" s="52" t="s">
        <v>18</v>
      </c>
      <c r="B44" s="211" t="s">
        <v>207</v>
      </c>
      <c r="C44" s="211"/>
      <c r="D44" s="211"/>
      <c r="F44" s="211"/>
      <c r="G44" s="211"/>
      <c r="H44" s="76"/>
      <c r="I44" s="211" t="s">
        <v>76</v>
      </c>
      <c r="J44" s="211"/>
      <c r="K44" s="85"/>
      <c r="L44" s="85"/>
      <c r="M44" s="85"/>
      <c r="N44" s="85"/>
      <c r="O44" s="85"/>
      <c r="P44" s="85"/>
    </row>
    <row r="45" spans="1:22" x14ac:dyDescent="0.25">
      <c r="A45" s="52" t="s">
        <v>100</v>
      </c>
      <c r="B45" s="211" t="s">
        <v>101</v>
      </c>
      <c r="C45" s="211"/>
      <c r="D45" s="211"/>
      <c r="E45" s="52" t="s">
        <v>102</v>
      </c>
      <c r="H45" s="76"/>
      <c r="I45" s="76"/>
      <c r="J45" s="76"/>
      <c r="K45" s="110"/>
      <c r="L45" s="110"/>
      <c r="M45" s="85"/>
      <c r="N45" s="85"/>
      <c r="O45" s="85"/>
      <c r="P45" s="85"/>
    </row>
    <row r="46" spans="1:22" x14ac:dyDescent="0.25">
      <c r="B46" s="211" t="s">
        <v>79</v>
      </c>
      <c r="C46" s="211"/>
      <c r="D46" s="211"/>
      <c r="F46" s="220" t="s">
        <v>80</v>
      </c>
      <c r="G46" s="211"/>
      <c r="K46" s="110"/>
      <c r="L46" s="85"/>
      <c r="M46" s="85"/>
      <c r="N46" s="85"/>
      <c r="O46" s="85"/>
      <c r="P46" s="85"/>
    </row>
    <row r="47" spans="1:22" x14ac:dyDescent="0.25">
      <c r="K47" s="110"/>
      <c r="L47" s="85"/>
      <c r="M47" s="85"/>
      <c r="N47" s="85"/>
      <c r="O47" s="85"/>
      <c r="P47" s="85"/>
    </row>
    <row r="48" spans="1:22" x14ac:dyDescent="0.25">
      <c r="K48" s="110"/>
      <c r="L48" s="85"/>
      <c r="M48" s="85"/>
      <c r="N48" s="85"/>
      <c r="O48" s="85"/>
      <c r="P48" s="85"/>
    </row>
    <row r="49" spans="6:16" x14ac:dyDescent="0.25">
      <c r="K49" s="110"/>
      <c r="L49" s="85"/>
      <c r="M49" s="85"/>
      <c r="N49" s="85"/>
      <c r="O49" s="85"/>
      <c r="P49" s="85"/>
    </row>
    <row r="63" spans="6:16" x14ac:dyDescent="0.25">
      <c r="F63" s="88"/>
    </row>
    <row r="64" spans="6:16" x14ac:dyDescent="0.25">
      <c r="F64" s="89"/>
    </row>
    <row r="65" spans="6:6" x14ac:dyDescent="0.25">
      <c r="F65" s="88"/>
    </row>
    <row r="66" spans="6:6" x14ac:dyDescent="0.25">
      <c r="F66" s="89"/>
    </row>
    <row r="67" spans="6:6" x14ac:dyDescent="0.25">
      <c r="F67" s="88"/>
    </row>
    <row r="68" spans="6:6" x14ac:dyDescent="0.25">
      <c r="F68" s="89"/>
    </row>
    <row r="70" spans="6:6" x14ac:dyDescent="0.25">
      <c r="F70" s="86"/>
    </row>
  </sheetData>
  <mergeCells count="53">
    <mergeCell ref="B46:D46"/>
    <mergeCell ref="F46:G46"/>
    <mergeCell ref="F44:G44"/>
    <mergeCell ref="I44:J44"/>
    <mergeCell ref="I41:J41"/>
    <mergeCell ref="I42:J42"/>
    <mergeCell ref="I43:J43"/>
    <mergeCell ref="B44:D44"/>
    <mergeCell ref="B45:D45"/>
    <mergeCell ref="A1:M1"/>
    <mergeCell ref="O3:V3"/>
    <mergeCell ref="O4:V4"/>
    <mergeCell ref="O5:V5"/>
    <mergeCell ref="O6:V6"/>
    <mergeCell ref="O2:V2"/>
    <mergeCell ref="O7:V7"/>
    <mergeCell ref="O8:V8"/>
    <mergeCell ref="O9:V9"/>
    <mergeCell ref="O10:V10"/>
    <mergeCell ref="O11:V11"/>
    <mergeCell ref="O12:V12"/>
    <mergeCell ref="O13:V13"/>
    <mergeCell ref="O14:V14"/>
    <mergeCell ref="O15:V15"/>
    <mergeCell ref="O20:V20"/>
    <mergeCell ref="O22:V22"/>
    <mergeCell ref="O18:V18"/>
    <mergeCell ref="O19:V19"/>
    <mergeCell ref="O27:V27"/>
    <mergeCell ref="O28:V28"/>
    <mergeCell ref="O23:T23"/>
    <mergeCell ref="O24:V24"/>
    <mergeCell ref="O26:V26"/>
    <mergeCell ref="O29:V29"/>
    <mergeCell ref="O30:V30"/>
    <mergeCell ref="O31:V31"/>
    <mergeCell ref="O32:V32"/>
    <mergeCell ref="O33:V33"/>
    <mergeCell ref="B40:D40"/>
    <mergeCell ref="B41:D41"/>
    <mergeCell ref="B42:D42"/>
    <mergeCell ref="B43:D43"/>
    <mergeCell ref="O34:V34"/>
    <mergeCell ref="O35:V35"/>
    <mergeCell ref="O36:V36"/>
    <mergeCell ref="O37:V37"/>
    <mergeCell ref="H38:K38"/>
    <mergeCell ref="A38:G38"/>
    <mergeCell ref="F40:G40"/>
    <mergeCell ref="F41:G41"/>
    <mergeCell ref="F42:G42"/>
    <mergeCell ref="F43:G43"/>
    <mergeCell ref="Q39:R39"/>
  </mergeCells>
  <phoneticPr fontId="27" type="noConversion"/>
  <conditionalFormatting sqref="B3:B37">
    <cfRule type="containsText" dxfId="18" priority="3" operator="containsText" text="Done">
      <formula>NOT(ISERROR(SEARCH("Done",B3)))</formula>
    </cfRule>
    <cfRule type="containsText" dxfId="17" priority="4" operator="containsText" text="Pending">
      <formula>NOT(ISERROR(SEARCH("Pending",B3)))</formula>
    </cfRule>
    <cfRule type="containsText" dxfId="16" priority="5" operator="containsText" text="Sent">
      <formula>NOT(ISERROR(SEARCH("Sent",B3)))</formula>
    </cfRule>
    <cfRule type="containsText" dxfId="15" priority="1" operator="containsText" text="Void">
      <formula>NOT(ISERROR(SEARCH("Void",B3)))</formula>
    </cfRule>
  </conditionalFormatting>
  <conditionalFormatting sqref="K3:K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{9764BD5C-0A65-4423-A63A-27D875900A48}</x14:id>
        </ext>
      </extLst>
    </cfRule>
  </conditionalFormatting>
  <hyperlinks>
    <hyperlink ref="F42" r:id="rId1" xr:uid="{DBA485AA-3356-4841-B5BB-DA0888711933}"/>
    <hyperlink ref="F43" r:id="rId2" xr:uid="{045E3CD1-CE64-4372-B4EB-5ABEB8415ABE}"/>
    <hyperlink ref="F46" r:id="rId3" xr:uid="{3E64B67E-28CA-4816-BCD5-228D1B448E31}"/>
    <hyperlink ref="F40" r:id="rId4" xr:uid="{56F9F8B0-7062-4443-8625-4CA76ED7499A}"/>
  </hyperlinks>
  <pageMargins left="0.7" right="0.7" top="0.75" bottom="0.75" header="0.3" footer="0.3"/>
  <pageSetup scale="49" orientation="landscape"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64BD5C-0A65-4423-A63A-27D875900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K3:K37</xm:sqref>
        </x14:conditionalFormatting>
        <x14:conditionalFormatting xmlns:xm="http://schemas.microsoft.com/office/excel/2006/main">
          <x14:cfRule type="iconSet" priority="2" id="{5BDA7ED9-4DD2-419C-99E7-0126106A84B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C3:C37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A815-10AD-45CE-AE93-11E709EBB6EC}">
  <sheetPr codeName="Sheet1"/>
  <dimension ref="A1:S158"/>
  <sheetViews>
    <sheetView view="pageLayout" zoomScaleNormal="100" workbookViewId="0">
      <selection activeCell="C46" sqref="C46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44469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1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80" t="s">
        <v>30</v>
      </c>
      <c r="C21" s="80" t="s">
        <v>31</v>
      </c>
      <c r="D21" s="80" t="s">
        <v>32</v>
      </c>
      <c r="E21" s="80" t="s">
        <v>33</v>
      </c>
      <c r="F21" s="80" t="s">
        <v>34</v>
      </c>
      <c r="G21" s="80" t="s">
        <v>35</v>
      </c>
      <c r="H21" s="80" t="s">
        <v>36</v>
      </c>
      <c r="I21" s="80" t="s">
        <v>37</v>
      </c>
      <c r="J21" s="80" t="s">
        <v>38</v>
      </c>
      <c r="K21" s="80" t="s">
        <v>39</v>
      </c>
      <c r="L21" s="80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106</v>
      </c>
      <c r="D22" s="23"/>
      <c r="E22" s="23"/>
      <c r="F22" s="23"/>
      <c r="G22" s="23">
        <v>8</v>
      </c>
      <c r="H22" s="23"/>
      <c r="I22" s="78"/>
      <c r="J22" s="78">
        <f>D22+E22+F22+G22+H22+I22</f>
        <v>8</v>
      </c>
      <c r="K22" s="79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107</v>
      </c>
      <c r="D23" s="23"/>
      <c r="E23" s="23"/>
      <c r="F23" s="23"/>
      <c r="G23" s="23">
        <v>8</v>
      </c>
      <c r="H23" s="23"/>
      <c r="I23" s="78"/>
      <c r="J23" s="104">
        <f t="shared" ref="J23:J29" si="0">D23+E23+F23+G23+H23+I23</f>
        <v>8</v>
      </c>
      <c r="K23" s="79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78"/>
      <c r="J24" s="104">
        <f t="shared" si="0"/>
        <v>0</v>
      </c>
      <c r="K24" s="79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78"/>
      <c r="J25" s="104">
        <f t="shared" si="0"/>
        <v>0</v>
      </c>
      <c r="K25" s="79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78"/>
      <c r="J26" s="104">
        <f t="shared" si="0"/>
        <v>0</v>
      </c>
      <c r="K26" s="79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78"/>
      <c r="J27" s="104">
        <f t="shared" si="0"/>
        <v>0</v>
      </c>
      <c r="K27" s="79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78"/>
      <c r="J28" s="104">
        <f t="shared" si="0"/>
        <v>0</v>
      </c>
      <c r="K28" s="79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78"/>
      <c r="J29" s="104">
        <f t="shared" si="0"/>
        <v>0</v>
      </c>
      <c r="K29" s="79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78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x14ac:dyDescent="0.25">
      <c r="A33" s="75"/>
      <c r="B33" s="235" t="s">
        <v>124</v>
      </c>
      <c r="C33" s="235"/>
      <c r="D33" s="235"/>
      <c r="E33" s="235"/>
      <c r="F33" s="235">
        <v>30</v>
      </c>
      <c r="G33" s="235"/>
      <c r="H33" s="235"/>
      <c r="I33" s="236">
        <v>21</v>
      </c>
      <c r="J33" s="236"/>
      <c r="K33" s="236">
        <f>F33*I33</f>
        <v>630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/>
      <c r="B34" s="235" t="s">
        <v>125</v>
      </c>
      <c r="C34" s="235"/>
      <c r="D34" s="235"/>
      <c r="E34" s="235"/>
      <c r="F34" s="235"/>
      <c r="G34" s="235"/>
      <c r="H34" s="235"/>
      <c r="I34" s="237">
        <v>42.5</v>
      </c>
      <c r="J34" s="238"/>
      <c r="K34" s="236">
        <f t="shared" ref="K34:K36" si="1">F34*I34</f>
        <v>0</v>
      </c>
      <c r="L34" s="236"/>
      <c r="M34" s="75"/>
      <c r="N34" s="75"/>
      <c r="O34" s="75"/>
      <c r="P34" s="75"/>
      <c r="Q34" s="74"/>
    </row>
    <row r="35" spans="1:17" ht="13.5" hidden="1" x14ac:dyDescent="0.25">
      <c r="A35" s="75"/>
      <c r="B35" s="235" t="s">
        <v>127</v>
      </c>
      <c r="C35" s="235"/>
      <c r="D35" s="235"/>
      <c r="E35" s="235"/>
      <c r="F35" s="235"/>
      <c r="G35" s="235"/>
      <c r="H35" s="235"/>
      <c r="I35" s="236">
        <v>13.5</v>
      </c>
      <c r="J35" s="236"/>
      <c r="K35" s="236">
        <f t="shared" si="1"/>
        <v>0</v>
      </c>
      <c r="L35" s="236"/>
      <c r="M35" s="75"/>
      <c r="N35" s="75"/>
      <c r="O35" s="75"/>
      <c r="P35" s="75"/>
      <c r="Q35" s="74"/>
    </row>
    <row r="36" spans="1:17" ht="13.5" x14ac:dyDescent="0.25">
      <c r="A36" s="75"/>
      <c r="B36" s="239" t="s">
        <v>126</v>
      </c>
      <c r="C36" s="240"/>
      <c r="D36" s="240"/>
      <c r="E36" s="241"/>
      <c r="F36" s="239">
        <v>2</v>
      </c>
      <c r="G36" s="240"/>
      <c r="H36" s="241"/>
      <c r="I36" s="242">
        <v>85</v>
      </c>
      <c r="J36" s="243"/>
      <c r="K36" s="236">
        <f t="shared" si="1"/>
        <v>170</v>
      </c>
      <c r="L36" s="236"/>
      <c r="M36" s="75"/>
      <c r="N36" s="75"/>
      <c r="O36" s="75"/>
      <c r="P36" s="75"/>
      <c r="Q36" s="75"/>
    </row>
    <row r="37" spans="1:17" ht="13.5" hidden="1" x14ac:dyDescent="0.25">
      <c r="A37" s="75"/>
      <c r="B37" s="239" t="s">
        <v>128</v>
      </c>
      <c r="C37" s="240"/>
      <c r="D37" s="240"/>
      <c r="E37" s="241"/>
      <c r="F37" s="239"/>
      <c r="G37" s="240"/>
      <c r="H37" s="241"/>
      <c r="I37" s="242">
        <v>16</v>
      </c>
      <c r="J37" s="243"/>
      <c r="K37" s="242">
        <f t="shared" ref="K37" si="2">F37*I37</f>
        <v>0</v>
      </c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800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216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2376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9D83-8E04-49B1-A861-C4A9698B7A6F}">
  <dimension ref="A1:S158"/>
  <sheetViews>
    <sheetView view="pageLayout" topLeftCell="A7" zoomScaleNormal="100" workbookViewId="0">
      <selection activeCell="C46" sqref="C46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44470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2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06" t="s">
        <v>30</v>
      </c>
      <c r="C21" s="106" t="s">
        <v>31</v>
      </c>
      <c r="D21" s="106" t="s">
        <v>32</v>
      </c>
      <c r="E21" s="106" t="s">
        <v>33</v>
      </c>
      <c r="F21" s="106" t="s">
        <v>34</v>
      </c>
      <c r="G21" s="106" t="s">
        <v>35</v>
      </c>
      <c r="H21" s="106" t="s">
        <v>36</v>
      </c>
      <c r="I21" s="106" t="s">
        <v>37</v>
      </c>
      <c r="J21" s="106" t="s">
        <v>38</v>
      </c>
      <c r="K21" s="106" t="s">
        <v>39</v>
      </c>
      <c r="L21" s="106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106</v>
      </c>
      <c r="D22" s="23"/>
      <c r="E22" s="23"/>
      <c r="F22" s="23"/>
      <c r="G22" s="23"/>
      <c r="H22" s="23">
        <v>2</v>
      </c>
      <c r="I22" s="104"/>
      <c r="J22" s="104">
        <f>D22+E22+F22+G22+H22+I22</f>
        <v>2</v>
      </c>
      <c r="K22" s="105">
        <v>85</v>
      </c>
      <c r="L22" s="24">
        <f>J22*K22</f>
        <v>170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107</v>
      </c>
      <c r="D23" s="23"/>
      <c r="E23" s="23"/>
      <c r="F23" s="23"/>
      <c r="G23" s="23"/>
      <c r="H23" s="23">
        <v>2</v>
      </c>
      <c r="I23" s="104"/>
      <c r="J23" s="104">
        <f t="shared" ref="J23:J24" si="0">D23+E23+F23+G23+H23+I23</f>
        <v>2</v>
      </c>
      <c r="K23" s="105">
        <v>85</v>
      </c>
      <c r="L23" s="24">
        <f>J23*K23</f>
        <v>170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72</v>
      </c>
      <c r="C24" s="23" t="s">
        <v>108</v>
      </c>
      <c r="D24" s="23"/>
      <c r="E24" s="23"/>
      <c r="F24" s="23"/>
      <c r="G24" s="23"/>
      <c r="H24" s="23">
        <v>3</v>
      </c>
      <c r="I24" s="104"/>
      <c r="J24" s="104">
        <f t="shared" si="0"/>
        <v>3</v>
      </c>
      <c r="K24" s="105">
        <v>85</v>
      </c>
      <c r="L24" s="24">
        <f>J24*K24</f>
        <v>255</v>
      </c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04"/>
      <c r="J25" s="104"/>
      <c r="K25" s="105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04"/>
      <c r="J26" s="104"/>
      <c r="K26" s="105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04"/>
      <c r="J27" s="104"/>
      <c r="K27" s="105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04"/>
      <c r="J28" s="104"/>
      <c r="K28" s="105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04"/>
      <c r="J29" s="104"/>
      <c r="K29" s="105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04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>
        <f>F33*I33</f>
        <v>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>
        <f t="shared" ref="K34:K36" si="1">F34*I34</f>
        <v>0</v>
      </c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>
        <f t="shared" si="1"/>
        <v>0</v>
      </c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>
        <f t="shared" si="1"/>
        <v>0</v>
      </c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36"/>
      <c r="L37" s="236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36"/>
      <c r="L38" s="236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595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59.5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654.5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F04F-6F7A-4B5D-B6F6-5CFC68D44C94}">
  <dimension ref="A1:S158"/>
  <sheetViews>
    <sheetView view="pageLayout" topLeftCell="A7" zoomScaleNormal="100" workbookViewId="0">
      <selection activeCell="C44" sqref="C44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44474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3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06" t="s">
        <v>30</v>
      </c>
      <c r="C21" s="106" t="s">
        <v>31</v>
      </c>
      <c r="D21" s="106" t="s">
        <v>32</v>
      </c>
      <c r="E21" s="106" t="s">
        <v>33</v>
      </c>
      <c r="F21" s="106" t="s">
        <v>34</v>
      </c>
      <c r="G21" s="106" t="s">
        <v>35</v>
      </c>
      <c r="H21" s="106" t="s">
        <v>36</v>
      </c>
      <c r="I21" s="106" t="s">
        <v>37</v>
      </c>
      <c r="J21" s="106" t="s">
        <v>38</v>
      </c>
      <c r="K21" s="106" t="s">
        <v>39</v>
      </c>
      <c r="L21" s="106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106</v>
      </c>
      <c r="D22" s="23"/>
      <c r="E22" s="23">
        <v>8</v>
      </c>
      <c r="F22" s="23"/>
      <c r="G22" s="23"/>
      <c r="H22" s="23"/>
      <c r="I22" s="104"/>
      <c r="J22" s="104">
        <f>D22+E22+F22+G22+H22+I22</f>
        <v>8</v>
      </c>
      <c r="K22" s="105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107</v>
      </c>
      <c r="D23" s="23"/>
      <c r="E23" s="23">
        <v>8</v>
      </c>
      <c r="F23" s="23"/>
      <c r="G23" s="23"/>
      <c r="H23" s="23"/>
      <c r="I23" s="104"/>
      <c r="J23" s="104">
        <f t="shared" ref="J23" si="0">D23+E23+F23+G23+H23+I23</f>
        <v>8</v>
      </c>
      <c r="K23" s="105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hidden="1" customHeight="1" x14ac:dyDescent="0.25">
      <c r="A24" s="75">
        <v>3</v>
      </c>
      <c r="B24" s="23"/>
      <c r="C24" s="23"/>
      <c r="D24" s="23"/>
      <c r="E24" s="23"/>
      <c r="F24" s="23"/>
      <c r="G24" s="23"/>
      <c r="H24" s="23"/>
      <c r="I24" s="104"/>
      <c r="J24" s="104"/>
      <c r="K24" s="105"/>
      <c r="L24" s="24"/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04"/>
      <c r="J25" s="104"/>
      <c r="K25" s="105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04"/>
      <c r="J26" s="104"/>
      <c r="K26" s="105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04"/>
      <c r="J27" s="104"/>
      <c r="K27" s="105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04"/>
      <c r="J28" s="104"/>
      <c r="K28" s="105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04"/>
      <c r="J29" s="104"/>
      <c r="K29" s="105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04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x14ac:dyDescent="0.25">
      <c r="A33" s="75">
        <v>1</v>
      </c>
      <c r="B33" s="235" t="s">
        <v>93</v>
      </c>
      <c r="C33" s="235"/>
      <c r="D33" s="235"/>
      <c r="E33" s="235"/>
      <c r="F33" s="235">
        <v>30</v>
      </c>
      <c r="G33" s="235"/>
      <c r="H33" s="235"/>
      <c r="I33" s="236">
        <v>21</v>
      </c>
      <c r="J33" s="236"/>
      <c r="K33" s="236">
        <f>F33*I33</f>
        <v>630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 t="s">
        <v>129</v>
      </c>
      <c r="C34" s="235"/>
      <c r="D34" s="235"/>
      <c r="E34" s="235"/>
      <c r="F34" s="235"/>
      <c r="G34" s="235"/>
      <c r="H34" s="235"/>
      <c r="I34" s="237">
        <v>42.5</v>
      </c>
      <c r="J34" s="238"/>
      <c r="K34" s="236">
        <f t="shared" ref="K34:K37" si="1">F34*I34</f>
        <v>0</v>
      </c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 t="s">
        <v>130</v>
      </c>
      <c r="C35" s="235"/>
      <c r="D35" s="235"/>
      <c r="E35" s="235"/>
      <c r="F35" s="235"/>
      <c r="G35" s="235"/>
      <c r="H35" s="235"/>
      <c r="I35" s="236">
        <v>13.5</v>
      </c>
      <c r="J35" s="236"/>
      <c r="K35" s="236">
        <f t="shared" si="1"/>
        <v>0</v>
      </c>
      <c r="L35" s="236"/>
      <c r="M35" s="75"/>
      <c r="N35" s="75"/>
      <c r="O35" s="75"/>
      <c r="P35" s="75"/>
      <c r="Q35" s="74"/>
    </row>
    <row r="36" spans="1:17" ht="13.5" x14ac:dyDescent="0.25">
      <c r="A36" s="75">
        <v>4</v>
      </c>
      <c r="B36" s="239" t="s">
        <v>126</v>
      </c>
      <c r="C36" s="240"/>
      <c r="D36" s="240"/>
      <c r="E36" s="241"/>
      <c r="F36" s="239">
        <v>2</v>
      </c>
      <c r="G36" s="240"/>
      <c r="H36" s="241"/>
      <c r="I36" s="242">
        <v>85</v>
      </c>
      <c r="J36" s="243"/>
      <c r="K36" s="236">
        <f t="shared" si="1"/>
        <v>170</v>
      </c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 t="s">
        <v>128</v>
      </c>
      <c r="C37" s="240"/>
      <c r="D37" s="240"/>
      <c r="E37" s="241"/>
      <c r="F37" s="239"/>
      <c r="G37" s="240"/>
      <c r="H37" s="241"/>
      <c r="I37" s="242">
        <v>16</v>
      </c>
      <c r="J37" s="243"/>
      <c r="K37" s="236">
        <f t="shared" si="1"/>
        <v>0</v>
      </c>
      <c r="L37" s="236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800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1360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216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2376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B45F-2B7E-4E5E-9641-22CBB5062063}">
  <dimension ref="A1:S158"/>
  <sheetViews>
    <sheetView view="pageLayout" topLeftCell="A4" zoomScaleNormal="100" workbookViewId="0">
      <selection activeCell="J58" sqref="J58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44475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4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06" t="s">
        <v>30</v>
      </c>
      <c r="C21" s="106" t="s">
        <v>31</v>
      </c>
      <c r="D21" s="106" t="s">
        <v>32</v>
      </c>
      <c r="E21" s="106" t="s">
        <v>33</v>
      </c>
      <c r="F21" s="106" t="s">
        <v>34</v>
      </c>
      <c r="G21" s="106" t="s">
        <v>35</v>
      </c>
      <c r="H21" s="106" t="s">
        <v>36</v>
      </c>
      <c r="I21" s="106" t="s">
        <v>37</v>
      </c>
      <c r="J21" s="106" t="s">
        <v>38</v>
      </c>
      <c r="K21" s="106" t="s">
        <v>39</v>
      </c>
      <c r="L21" s="106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110</v>
      </c>
      <c r="D22" s="23"/>
      <c r="E22" s="23"/>
      <c r="F22" s="23">
        <v>8</v>
      </c>
      <c r="G22" s="23"/>
      <c r="H22" s="23"/>
      <c r="I22" s="104"/>
      <c r="J22" s="104">
        <f>D22+E22+F22+G22+H22+I22</f>
        <v>8</v>
      </c>
      <c r="K22" s="105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112</v>
      </c>
      <c r="D23" s="23"/>
      <c r="E23" s="23"/>
      <c r="F23" s="23">
        <v>8</v>
      </c>
      <c r="G23" s="23"/>
      <c r="H23" s="23"/>
      <c r="I23" s="104"/>
      <c r="J23" s="104">
        <f t="shared" ref="J23:J24" si="0">D23+E23+F23+G23+H23+I23</f>
        <v>8</v>
      </c>
      <c r="K23" s="105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72</v>
      </c>
      <c r="C24" s="23" t="s">
        <v>111</v>
      </c>
      <c r="D24" s="23"/>
      <c r="E24" s="23"/>
      <c r="F24" s="23">
        <v>8</v>
      </c>
      <c r="G24" s="23"/>
      <c r="H24" s="23"/>
      <c r="I24" s="104"/>
      <c r="J24" s="104">
        <f t="shared" si="0"/>
        <v>8</v>
      </c>
      <c r="K24" s="105">
        <v>85</v>
      </c>
      <c r="L24" s="24">
        <f>J24*K24</f>
        <v>680</v>
      </c>
      <c r="M24" s="75"/>
      <c r="N24" s="75"/>
      <c r="O24" s="75"/>
      <c r="P24" s="75"/>
      <c r="Q24" s="75"/>
      <c r="R24" s="82"/>
      <c r="S24" s="75"/>
    </row>
    <row r="25" spans="1:19" ht="14.25" hidden="1" customHeight="1" x14ac:dyDescent="0.25">
      <c r="A25" s="75">
        <v>4</v>
      </c>
      <c r="B25" s="23"/>
      <c r="C25" s="23"/>
      <c r="D25" s="23"/>
      <c r="E25" s="23"/>
      <c r="F25" s="23"/>
      <c r="G25" s="23"/>
      <c r="H25" s="23"/>
      <c r="I25" s="104"/>
      <c r="J25" s="104"/>
      <c r="K25" s="105"/>
      <c r="L25" s="24"/>
      <c r="M25" s="75"/>
      <c r="N25" s="75"/>
      <c r="O25" s="75"/>
      <c r="P25" s="75"/>
      <c r="Q25" s="75"/>
      <c r="R25" s="74"/>
      <c r="S25" s="75"/>
    </row>
    <row r="26" spans="1:19" ht="14.25" hidden="1" customHeight="1" x14ac:dyDescent="0.25">
      <c r="A26" s="75">
        <v>5</v>
      </c>
      <c r="B26" s="23"/>
      <c r="C26" s="23"/>
      <c r="D26" s="23"/>
      <c r="E26" s="23"/>
      <c r="F26" s="23"/>
      <c r="G26" s="23"/>
      <c r="H26" s="23"/>
      <c r="I26" s="104"/>
      <c r="J26" s="104"/>
      <c r="K26" s="105"/>
      <c r="L26" s="24"/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04"/>
      <c r="J27" s="104"/>
      <c r="K27" s="105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04"/>
      <c r="J28" s="104"/>
      <c r="K28" s="105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04"/>
      <c r="J29" s="104"/>
      <c r="K29" s="105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04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>
        <f>F33*I33</f>
        <v>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>
        <f t="shared" ref="K34:K36" si="1">F34*I34</f>
        <v>0</v>
      </c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>
        <f t="shared" si="1"/>
        <v>0</v>
      </c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>
        <f t="shared" si="1"/>
        <v>0</v>
      </c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42"/>
      <c r="L37" s="243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2040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204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2244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ABA5-DD01-4279-960E-FDF5FCAAD6CA}">
  <dimension ref="A1:S158"/>
  <sheetViews>
    <sheetView view="pageLayout" zoomScaleNormal="100" workbookViewId="0">
      <selection activeCell="P14" sqref="P14"/>
    </sheetView>
  </sheetViews>
  <sheetFormatPr defaultColWidth="9.140625" defaultRowHeight="12.75" x14ac:dyDescent="0.2"/>
  <cols>
    <col min="1" max="1" width="3" style="13" customWidth="1"/>
    <col min="2" max="2" width="20.85546875" style="13" customWidth="1"/>
    <col min="3" max="3" width="20.140625" style="13" customWidth="1"/>
    <col min="4" max="4" width="4.42578125" style="13" customWidth="1"/>
    <col min="5" max="5" width="3.85546875" style="13" customWidth="1"/>
    <col min="6" max="7" width="4.140625" style="13" customWidth="1"/>
    <col min="8" max="8" width="3.7109375" style="13" customWidth="1"/>
    <col min="9" max="9" width="4" style="13" customWidth="1"/>
    <col min="10" max="10" width="9.140625" style="13"/>
    <col min="11" max="11" width="9.7109375" style="13" customWidth="1"/>
    <col min="12" max="12" width="11.7109375" style="13" customWidth="1"/>
    <col min="13" max="15" width="9.140625" style="13"/>
    <col min="16" max="16" width="23.7109375" style="13" customWidth="1"/>
    <col min="17" max="17" width="9.140625" style="13"/>
    <col min="18" max="18" width="14" style="13" bestFit="1" customWidth="1"/>
    <col min="19" max="19" width="10.28515625" style="13" bestFit="1" customWidth="1"/>
    <col min="20" max="16384" width="9.140625" style="13"/>
  </cols>
  <sheetData>
    <row r="1" spans="2:19" ht="15" x14ac:dyDescent="0.3">
      <c r="B1" s="75"/>
      <c r="C1" s="75"/>
      <c r="D1" s="75"/>
      <c r="E1" s="75"/>
      <c r="F1" s="75"/>
      <c r="G1" s="75"/>
      <c r="H1" s="75"/>
      <c r="I1" s="75"/>
      <c r="J1" s="75"/>
      <c r="K1" s="14"/>
      <c r="L1" s="75"/>
      <c r="M1" s="75"/>
      <c r="N1" s="75"/>
      <c r="O1" s="75"/>
      <c r="P1" s="75"/>
      <c r="Q1" s="75"/>
      <c r="R1" s="75"/>
      <c r="S1" s="75"/>
    </row>
    <row r="2" spans="2:19" ht="13.5" x14ac:dyDescent="0.25">
      <c r="B2" s="75"/>
      <c r="C2" s="75"/>
      <c r="D2" s="75"/>
      <c r="E2" s="75"/>
      <c r="F2" s="75"/>
      <c r="G2" s="75"/>
      <c r="H2" s="75"/>
      <c r="I2" s="75"/>
      <c r="J2" s="15"/>
      <c r="K2" s="75"/>
      <c r="L2" s="75"/>
      <c r="M2" s="75"/>
      <c r="N2" s="75"/>
      <c r="O2" s="75"/>
      <c r="P2" s="75"/>
      <c r="Q2" s="75"/>
      <c r="R2" s="75"/>
      <c r="S2" s="75"/>
    </row>
    <row r="3" spans="2:19" ht="14.25" customHeight="1" x14ac:dyDescent="0.2">
      <c r="B3" s="75"/>
      <c r="C3" s="75"/>
      <c r="D3" s="75"/>
      <c r="E3" s="226" t="s">
        <v>19</v>
      </c>
      <c r="F3" s="226"/>
      <c r="G3" s="226"/>
      <c r="H3" s="226"/>
      <c r="I3" s="226"/>
      <c r="J3" s="226"/>
      <c r="K3" s="226"/>
      <c r="L3" s="226"/>
      <c r="M3" s="75"/>
      <c r="N3" s="75"/>
      <c r="O3" s="75"/>
      <c r="P3" s="75"/>
      <c r="Q3" s="75"/>
      <c r="R3" s="75"/>
      <c r="S3" s="75"/>
    </row>
    <row r="4" spans="2:19" ht="14.25" customHeight="1" x14ac:dyDescent="0.25">
      <c r="B4" s="16"/>
      <c r="C4" s="16"/>
      <c r="D4" s="16"/>
      <c r="E4" s="226"/>
      <c r="F4" s="226"/>
      <c r="G4" s="226"/>
      <c r="H4" s="226"/>
      <c r="I4" s="226"/>
      <c r="J4" s="226"/>
      <c r="K4" s="226"/>
      <c r="L4" s="226"/>
      <c r="M4" s="75"/>
      <c r="N4" s="75"/>
      <c r="O4" s="75"/>
      <c r="P4" s="75"/>
      <c r="Q4" s="75"/>
      <c r="R4" s="75"/>
      <c r="S4" s="75"/>
    </row>
    <row r="5" spans="2:19" ht="14.25" customHeight="1" x14ac:dyDescent="0.25">
      <c r="B5" s="16"/>
      <c r="C5" s="16"/>
      <c r="D5" s="75"/>
      <c r="E5" s="16"/>
      <c r="F5" s="16"/>
      <c r="G5" s="16"/>
      <c r="H5" s="16"/>
      <c r="I5" s="16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2:19" ht="15" customHeight="1" x14ac:dyDescent="0.25">
      <c r="B6" s="16"/>
      <c r="C6" s="16"/>
      <c r="D6" s="75"/>
      <c r="E6" s="75"/>
      <c r="F6" s="16"/>
      <c r="G6" s="16"/>
      <c r="H6" s="16"/>
      <c r="I6" s="16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2:19" ht="15" x14ac:dyDescent="0.3">
      <c r="B7" s="17" t="s">
        <v>20</v>
      </c>
      <c r="C7" s="18"/>
      <c r="D7" s="17" t="s">
        <v>21</v>
      </c>
      <c r="E7" s="19"/>
      <c r="F7" s="19"/>
      <c r="G7" s="19"/>
      <c r="H7" s="19"/>
      <c r="I7" s="18"/>
      <c r="J7" s="17" t="s">
        <v>22</v>
      </c>
      <c r="K7" s="19"/>
      <c r="L7" s="18"/>
      <c r="M7" s="75"/>
      <c r="N7" s="75"/>
      <c r="O7" s="75"/>
      <c r="P7" s="75"/>
      <c r="Q7" s="75"/>
      <c r="R7" s="75"/>
      <c r="S7" s="75"/>
    </row>
    <row r="8" spans="2:19" ht="12.75" customHeight="1" x14ac:dyDescent="0.25">
      <c r="B8" s="227" t="s">
        <v>70</v>
      </c>
      <c r="C8" s="228"/>
      <c r="D8" s="227" t="str">
        <f>LOG!A1</f>
        <v>Amazon - Dublin</v>
      </c>
      <c r="E8" s="229"/>
      <c r="F8" s="229"/>
      <c r="G8" s="229"/>
      <c r="H8" s="229"/>
      <c r="I8" s="228"/>
      <c r="J8" s="230">
        <v>44476</v>
      </c>
      <c r="K8" s="229"/>
      <c r="L8" s="228"/>
      <c r="M8" s="75"/>
      <c r="N8" s="75"/>
      <c r="O8" s="75"/>
      <c r="P8" s="75"/>
      <c r="Q8" s="75"/>
      <c r="R8" s="75"/>
      <c r="S8" s="75"/>
    </row>
    <row r="9" spans="2:19" ht="15" x14ac:dyDescent="0.3">
      <c r="B9" s="17" t="s">
        <v>23</v>
      </c>
      <c r="C9" s="18"/>
      <c r="D9" s="17" t="s">
        <v>24</v>
      </c>
      <c r="E9" s="19"/>
      <c r="F9" s="19"/>
      <c r="G9" s="19"/>
      <c r="H9" s="19"/>
      <c r="I9" s="18"/>
      <c r="J9" s="17" t="s">
        <v>25</v>
      </c>
      <c r="K9" s="19"/>
      <c r="L9" s="18"/>
      <c r="M9" s="75"/>
      <c r="N9" s="75"/>
      <c r="O9" s="75"/>
      <c r="P9" s="72"/>
      <c r="Q9" s="72"/>
      <c r="R9" s="73"/>
      <c r="S9" s="72"/>
    </row>
    <row r="10" spans="2:19" ht="12.75" customHeight="1" x14ac:dyDescent="0.25">
      <c r="B10" s="227" t="s">
        <v>73</v>
      </c>
      <c r="C10" s="228"/>
      <c r="D10" s="227" t="str">
        <f>LOG!B45</f>
        <v xml:space="preserve">5160 Hacienda Drive  </v>
      </c>
      <c r="E10" s="229"/>
      <c r="F10" s="229"/>
      <c r="G10" s="229"/>
      <c r="H10" s="229"/>
      <c r="I10" s="228"/>
      <c r="J10" s="227">
        <v>1349</v>
      </c>
      <c r="K10" s="229"/>
      <c r="L10" s="228"/>
      <c r="M10" s="75"/>
      <c r="N10" s="75"/>
      <c r="O10" s="75"/>
      <c r="P10" s="72"/>
      <c r="Q10" s="72"/>
      <c r="R10" s="72"/>
      <c r="S10" s="74"/>
    </row>
    <row r="11" spans="2:19" ht="15" x14ac:dyDescent="0.3">
      <c r="B11" s="17" t="s">
        <v>26</v>
      </c>
      <c r="C11" s="18"/>
      <c r="D11" s="17" t="s">
        <v>27</v>
      </c>
      <c r="E11" s="19"/>
      <c r="F11" s="19"/>
      <c r="G11" s="19"/>
      <c r="H11" s="19"/>
      <c r="I11" s="18"/>
      <c r="J11" s="17" t="s">
        <v>7</v>
      </c>
      <c r="K11" s="19"/>
      <c r="L11" s="18"/>
      <c r="M11" s="75"/>
      <c r="N11" s="75"/>
      <c r="O11" s="75"/>
      <c r="P11" s="72"/>
      <c r="Q11" s="72"/>
      <c r="R11" s="72"/>
      <c r="S11" s="72"/>
    </row>
    <row r="12" spans="2:19" ht="12.75" customHeight="1" x14ac:dyDescent="0.25">
      <c r="B12" s="227" t="s">
        <v>71</v>
      </c>
      <c r="C12" s="228"/>
      <c r="D12" s="227" t="str">
        <f>LOG!E45</f>
        <v>Dublin, CA 94568</v>
      </c>
      <c r="E12" s="229"/>
      <c r="F12" s="229"/>
      <c r="G12" s="229"/>
      <c r="H12" s="229"/>
      <c r="I12" s="228"/>
      <c r="J12" s="227">
        <v>5</v>
      </c>
      <c r="K12" s="229"/>
      <c r="L12" s="228"/>
      <c r="M12" s="75"/>
      <c r="N12" s="75"/>
      <c r="O12" s="75"/>
      <c r="P12" s="72"/>
      <c r="Q12" s="72"/>
      <c r="R12" s="72"/>
      <c r="S12" s="74"/>
    </row>
    <row r="13" spans="2:19" ht="12.75" customHeight="1" x14ac:dyDescent="0.2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75"/>
      <c r="N13" s="75"/>
      <c r="O13" s="75"/>
      <c r="P13" s="72"/>
      <c r="Q13" s="72"/>
      <c r="R13" s="73"/>
      <c r="S13" s="72"/>
    </row>
    <row r="14" spans="2:19" ht="22.5" customHeight="1" x14ac:dyDescent="0.25">
      <c r="B14" s="20" t="s">
        <v>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5"/>
      <c r="N14" s="75"/>
      <c r="O14" s="75"/>
      <c r="P14" s="72"/>
      <c r="Q14" s="72"/>
      <c r="R14" s="72"/>
      <c r="S14" s="72"/>
    </row>
    <row r="15" spans="2:19" ht="15.75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75"/>
      <c r="N15" s="75"/>
      <c r="O15" s="75"/>
      <c r="P15" s="72"/>
      <c r="Q15" s="72"/>
      <c r="R15" s="72"/>
      <c r="S15" s="74"/>
    </row>
    <row r="16" spans="2:19" ht="15.75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5"/>
      <c r="N16" s="75"/>
      <c r="O16" s="75"/>
      <c r="P16" s="72"/>
      <c r="Q16" s="72"/>
      <c r="R16" s="73"/>
      <c r="S16" s="72"/>
    </row>
    <row r="17" spans="1:19" ht="15.75" x14ac:dyDescent="0.25">
      <c r="A17" s="7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5"/>
      <c r="N17" s="75"/>
      <c r="O17" s="75"/>
      <c r="P17" s="72"/>
      <c r="Q17" s="72"/>
      <c r="R17" s="72"/>
      <c r="S17" s="72"/>
    </row>
    <row r="18" spans="1:19" ht="15.75" x14ac:dyDescent="0.25">
      <c r="A18" s="7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75"/>
      <c r="N18" s="75"/>
      <c r="O18" s="75"/>
      <c r="P18" s="72"/>
      <c r="Q18" s="72"/>
      <c r="R18" s="72"/>
      <c r="S18" s="72"/>
    </row>
    <row r="19" spans="1:19" ht="15.75" x14ac:dyDescent="0.25">
      <c r="A19" s="7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5"/>
      <c r="N19" s="75"/>
      <c r="O19" s="75"/>
      <c r="P19" s="72"/>
      <c r="Q19" s="72"/>
      <c r="R19" s="72"/>
      <c r="S19" s="74"/>
    </row>
    <row r="20" spans="1:19" ht="17.25" customHeight="1" x14ac:dyDescent="0.2">
      <c r="A20" s="75"/>
      <c r="B20" s="232" t="s">
        <v>29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75"/>
      <c r="N20" s="75"/>
      <c r="O20" s="75"/>
      <c r="P20" s="72"/>
      <c r="Q20" s="72"/>
      <c r="R20" s="73"/>
      <c r="S20" s="72"/>
    </row>
    <row r="21" spans="1:19" ht="15" x14ac:dyDescent="0.3">
      <c r="A21" s="75"/>
      <c r="B21" s="106" t="s">
        <v>30</v>
      </c>
      <c r="C21" s="106" t="s">
        <v>31</v>
      </c>
      <c r="D21" s="106" t="s">
        <v>32</v>
      </c>
      <c r="E21" s="106" t="s">
        <v>33</v>
      </c>
      <c r="F21" s="106" t="s">
        <v>34</v>
      </c>
      <c r="G21" s="106" t="s">
        <v>35</v>
      </c>
      <c r="H21" s="106" t="s">
        <v>36</v>
      </c>
      <c r="I21" s="106" t="s">
        <v>37</v>
      </c>
      <c r="J21" s="106" t="s">
        <v>38</v>
      </c>
      <c r="K21" s="106" t="s">
        <v>39</v>
      </c>
      <c r="L21" s="106" t="s">
        <v>40</v>
      </c>
      <c r="M21" s="75"/>
      <c r="N21" s="75"/>
      <c r="O21" s="75"/>
      <c r="P21" s="75"/>
      <c r="Q21" s="75"/>
      <c r="R21" s="81"/>
      <c r="S21" s="75"/>
    </row>
    <row r="22" spans="1:19" ht="14.25" customHeight="1" x14ac:dyDescent="0.25">
      <c r="A22" s="75">
        <v>1</v>
      </c>
      <c r="B22" s="23" t="s">
        <v>72</v>
      </c>
      <c r="C22" s="23" t="s">
        <v>110</v>
      </c>
      <c r="D22" s="23"/>
      <c r="E22" s="23"/>
      <c r="F22" s="23"/>
      <c r="G22" s="23">
        <v>8</v>
      </c>
      <c r="H22" s="23"/>
      <c r="I22" s="104"/>
      <c r="J22" s="104">
        <f>D22+E22+F22+G22+H22+I22</f>
        <v>8</v>
      </c>
      <c r="K22" s="105">
        <v>85</v>
      </c>
      <c r="L22" s="24">
        <f>J22*K22</f>
        <v>680</v>
      </c>
      <c r="M22" s="75"/>
      <c r="N22" s="75"/>
      <c r="O22" s="75"/>
      <c r="P22" s="75"/>
      <c r="Q22" s="75"/>
      <c r="R22" s="81"/>
      <c r="S22" s="74"/>
    </row>
    <row r="23" spans="1:19" ht="14.25" customHeight="1" x14ac:dyDescent="0.25">
      <c r="A23" s="75">
        <v>2</v>
      </c>
      <c r="B23" s="23" t="s">
        <v>72</v>
      </c>
      <c r="C23" s="23" t="s">
        <v>112</v>
      </c>
      <c r="D23" s="23"/>
      <c r="E23" s="23"/>
      <c r="F23" s="23"/>
      <c r="G23" s="23">
        <v>8</v>
      </c>
      <c r="H23" s="23"/>
      <c r="I23" s="104"/>
      <c r="J23" s="104">
        <f t="shared" ref="J23:J26" si="0">D23+E23+F23+G23+H23+I23</f>
        <v>8</v>
      </c>
      <c r="K23" s="105">
        <v>85</v>
      </c>
      <c r="L23" s="24">
        <f>J23*K23</f>
        <v>680</v>
      </c>
      <c r="M23" s="75"/>
      <c r="N23" s="75"/>
      <c r="O23" s="75"/>
      <c r="P23" s="75"/>
      <c r="Q23" s="75"/>
      <c r="R23" s="75"/>
      <c r="S23" s="75"/>
    </row>
    <row r="24" spans="1:19" ht="14.25" customHeight="1" x14ac:dyDescent="0.25">
      <c r="A24" s="75">
        <v>3</v>
      </c>
      <c r="B24" s="23" t="s">
        <v>72</v>
      </c>
      <c r="C24" s="23" t="s">
        <v>111</v>
      </c>
      <c r="D24" s="23"/>
      <c r="E24" s="23"/>
      <c r="F24" s="23"/>
      <c r="G24" s="23">
        <v>8</v>
      </c>
      <c r="H24" s="23"/>
      <c r="I24" s="104"/>
      <c r="J24" s="104">
        <f t="shared" si="0"/>
        <v>8</v>
      </c>
      <c r="K24" s="105">
        <v>85</v>
      </c>
      <c r="L24" s="24">
        <f>J24*K24</f>
        <v>680</v>
      </c>
      <c r="M24" s="75"/>
      <c r="N24" s="75"/>
      <c r="O24" s="75"/>
      <c r="P24" s="75"/>
      <c r="Q24" s="75"/>
      <c r="R24" s="82"/>
      <c r="S24" s="75"/>
    </row>
    <row r="25" spans="1:19" ht="14.25" customHeight="1" x14ac:dyDescent="0.25">
      <c r="A25" s="75">
        <v>4</v>
      </c>
      <c r="B25" s="23" t="s">
        <v>72</v>
      </c>
      <c r="C25" s="23" t="s">
        <v>106</v>
      </c>
      <c r="D25" s="23"/>
      <c r="E25" s="23"/>
      <c r="F25" s="23"/>
      <c r="G25" s="23">
        <v>8</v>
      </c>
      <c r="H25" s="23"/>
      <c r="I25" s="104"/>
      <c r="J25" s="104">
        <f t="shared" si="0"/>
        <v>8</v>
      </c>
      <c r="K25" s="105">
        <v>85</v>
      </c>
      <c r="L25" s="24">
        <f t="shared" ref="L25:L26" si="1">J25*K25</f>
        <v>680</v>
      </c>
      <c r="M25" s="75"/>
      <c r="N25" s="75"/>
      <c r="O25" s="75"/>
      <c r="P25" s="75"/>
      <c r="Q25" s="75"/>
      <c r="R25" s="74"/>
      <c r="S25" s="75"/>
    </row>
    <row r="26" spans="1:19" ht="14.25" customHeight="1" x14ac:dyDescent="0.25">
      <c r="A26" s="75">
        <v>5</v>
      </c>
      <c r="B26" s="23" t="s">
        <v>72</v>
      </c>
      <c r="C26" s="23" t="s">
        <v>107</v>
      </c>
      <c r="D26" s="23"/>
      <c r="E26" s="23"/>
      <c r="F26" s="23"/>
      <c r="G26" s="23">
        <v>8</v>
      </c>
      <c r="H26" s="23"/>
      <c r="I26" s="104"/>
      <c r="J26" s="104">
        <f t="shared" si="0"/>
        <v>8</v>
      </c>
      <c r="K26" s="105">
        <v>85</v>
      </c>
      <c r="L26" s="24">
        <f t="shared" si="1"/>
        <v>680</v>
      </c>
      <c r="M26" s="75"/>
      <c r="N26" s="75"/>
      <c r="O26" s="75"/>
      <c r="P26" s="75"/>
      <c r="Q26" s="75"/>
      <c r="R26" s="83"/>
      <c r="S26" s="75"/>
    </row>
    <row r="27" spans="1:19" ht="14.25" hidden="1" customHeight="1" x14ac:dyDescent="0.25">
      <c r="A27" s="75">
        <v>6</v>
      </c>
      <c r="B27" s="23"/>
      <c r="C27" s="23"/>
      <c r="D27" s="23"/>
      <c r="E27" s="23"/>
      <c r="F27" s="23"/>
      <c r="G27" s="23"/>
      <c r="H27" s="23"/>
      <c r="I27" s="104"/>
      <c r="J27" s="104"/>
      <c r="K27" s="105"/>
      <c r="L27" s="24"/>
      <c r="M27" s="75"/>
      <c r="N27" s="75"/>
      <c r="O27" s="75"/>
      <c r="P27" s="75"/>
      <c r="Q27" s="75"/>
      <c r="R27" s="74"/>
      <c r="S27" s="75"/>
    </row>
    <row r="28" spans="1:19" ht="14.25" hidden="1" customHeight="1" x14ac:dyDescent="0.25">
      <c r="A28" s="75">
        <v>7</v>
      </c>
      <c r="B28" s="23"/>
      <c r="C28" s="23"/>
      <c r="D28" s="23"/>
      <c r="E28" s="23"/>
      <c r="F28" s="23"/>
      <c r="G28" s="23"/>
      <c r="H28" s="23"/>
      <c r="I28" s="104"/>
      <c r="J28" s="104"/>
      <c r="K28" s="105"/>
      <c r="L28" s="24"/>
      <c r="M28" s="75"/>
      <c r="N28" s="75"/>
      <c r="O28" s="75"/>
      <c r="P28" s="75"/>
      <c r="Q28" s="75"/>
      <c r="R28" s="75"/>
      <c r="S28" s="75"/>
    </row>
    <row r="29" spans="1:19" ht="14.25" hidden="1" customHeight="1" x14ac:dyDescent="0.25">
      <c r="A29" s="75">
        <v>8</v>
      </c>
      <c r="B29" s="23"/>
      <c r="C29" s="23"/>
      <c r="D29" s="23"/>
      <c r="E29" s="23"/>
      <c r="F29" s="23"/>
      <c r="G29" s="23"/>
      <c r="H29" s="23"/>
      <c r="I29" s="104"/>
      <c r="J29" s="104"/>
      <c r="K29" s="105"/>
      <c r="L29" s="24"/>
      <c r="M29" s="75"/>
      <c r="N29" s="75"/>
      <c r="O29" s="75"/>
      <c r="P29" s="75"/>
      <c r="Q29" s="75"/>
      <c r="R29" s="75"/>
      <c r="S29" s="75"/>
    </row>
    <row r="30" spans="1:19" ht="4.5" hidden="1" customHeight="1" x14ac:dyDescent="0.25">
      <c r="A30" s="75"/>
      <c r="B30" s="15"/>
      <c r="C30" s="15"/>
      <c r="D30" s="15"/>
      <c r="E30" s="15"/>
      <c r="F30" s="15"/>
      <c r="G30" s="15"/>
      <c r="H30" s="15"/>
      <c r="I30" s="15"/>
      <c r="J30" s="104"/>
      <c r="K30" s="15"/>
      <c r="L30" s="15"/>
      <c r="M30" s="75"/>
      <c r="N30" s="75"/>
      <c r="O30" s="75"/>
      <c r="P30" s="75"/>
      <c r="Q30" s="75"/>
      <c r="R30" s="75"/>
      <c r="S30" s="75"/>
    </row>
    <row r="31" spans="1:19" ht="17.25" hidden="1" customHeight="1" x14ac:dyDescent="0.2">
      <c r="A31" s="75"/>
      <c r="B31" s="233" t="s">
        <v>41</v>
      </c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75"/>
      <c r="N31" s="75"/>
      <c r="O31" s="75"/>
      <c r="P31" s="75"/>
      <c r="Q31" s="75"/>
      <c r="R31" s="75"/>
      <c r="S31" s="75"/>
    </row>
    <row r="32" spans="1:19" ht="15" hidden="1" x14ac:dyDescent="0.3">
      <c r="A32" s="75"/>
      <c r="B32" s="234" t="s">
        <v>42</v>
      </c>
      <c r="C32" s="234"/>
      <c r="D32" s="234"/>
      <c r="E32" s="234"/>
      <c r="F32" s="234" t="s">
        <v>43</v>
      </c>
      <c r="G32" s="234"/>
      <c r="H32" s="234"/>
      <c r="I32" s="234" t="s">
        <v>44</v>
      </c>
      <c r="J32" s="234"/>
      <c r="K32" s="234" t="s">
        <v>45</v>
      </c>
      <c r="L32" s="234"/>
      <c r="M32" s="75"/>
      <c r="N32" s="75"/>
      <c r="O32" s="75"/>
      <c r="P32" s="75"/>
      <c r="Q32" s="75"/>
      <c r="R32" s="75"/>
      <c r="S32" s="75"/>
    </row>
    <row r="33" spans="1:17" ht="13.5" hidden="1" x14ac:dyDescent="0.25">
      <c r="A33" s="75">
        <v>1</v>
      </c>
      <c r="B33" s="235"/>
      <c r="C33" s="235"/>
      <c r="D33" s="235"/>
      <c r="E33" s="235"/>
      <c r="F33" s="235"/>
      <c r="G33" s="235"/>
      <c r="H33" s="235"/>
      <c r="I33" s="236"/>
      <c r="J33" s="236"/>
      <c r="K33" s="236">
        <f>F33*I33</f>
        <v>0</v>
      </c>
      <c r="L33" s="236"/>
      <c r="M33" s="75"/>
      <c r="N33" s="75"/>
      <c r="O33" s="75"/>
      <c r="P33" s="75"/>
      <c r="Q33" s="74"/>
    </row>
    <row r="34" spans="1:17" ht="13.5" hidden="1" x14ac:dyDescent="0.25">
      <c r="A34" s="75">
        <v>2</v>
      </c>
      <c r="B34" s="235"/>
      <c r="C34" s="235"/>
      <c r="D34" s="235"/>
      <c r="E34" s="235"/>
      <c r="F34" s="235"/>
      <c r="G34" s="235"/>
      <c r="H34" s="235"/>
      <c r="I34" s="237"/>
      <c r="J34" s="238"/>
      <c r="K34" s="236">
        <f t="shared" ref="K34:K37" si="2">F34*I34</f>
        <v>0</v>
      </c>
      <c r="L34" s="236"/>
      <c r="M34" s="75"/>
      <c r="N34" s="75"/>
      <c r="O34" s="75"/>
      <c r="P34" s="75"/>
      <c r="Q34" s="74"/>
    </row>
    <row r="35" spans="1:17" ht="13.5" hidden="1" x14ac:dyDescent="0.25">
      <c r="A35" s="75">
        <v>3</v>
      </c>
      <c r="B35" s="235"/>
      <c r="C35" s="235"/>
      <c r="D35" s="235"/>
      <c r="E35" s="235"/>
      <c r="F35" s="235"/>
      <c r="G35" s="235"/>
      <c r="H35" s="235"/>
      <c r="I35" s="236"/>
      <c r="J35" s="236"/>
      <c r="K35" s="236">
        <f t="shared" si="2"/>
        <v>0</v>
      </c>
      <c r="L35" s="236"/>
      <c r="M35" s="75"/>
      <c r="N35" s="75"/>
      <c r="O35" s="75"/>
      <c r="P35" s="75"/>
      <c r="Q35" s="74"/>
    </row>
    <row r="36" spans="1:17" ht="13.5" hidden="1" x14ac:dyDescent="0.25">
      <c r="A36" s="75">
        <v>4</v>
      </c>
      <c r="B36" s="239"/>
      <c r="C36" s="240"/>
      <c r="D36" s="240"/>
      <c r="E36" s="241"/>
      <c r="F36" s="239"/>
      <c r="G36" s="240"/>
      <c r="H36" s="241"/>
      <c r="I36" s="242"/>
      <c r="J36" s="243"/>
      <c r="K36" s="236">
        <f t="shared" si="2"/>
        <v>0</v>
      </c>
      <c r="L36" s="236"/>
      <c r="M36" s="75"/>
      <c r="N36" s="75"/>
      <c r="O36" s="75"/>
      <c r="P36" s="75"/>
      <c r="Q36" s="75"/>
    </row>
    <row r="37" spans="1:17" ht="13.5" hidden="1" x14ac:dyDescent="0.25">
      <c r="A37" s="75">
        <v>5</v>
      </c>
      <c r="B37" s="239"/>
      <c r="C37" s="240"/>
      <c r="D37" s="240"/>
      <c r="E37" s="241"/>
      <c r="F37" s="239"/>
      <c r="G37" s="240"/>
      <c r="H37" s="241"/>
      <c r="I37" s="242"/>
      <c r="J37" s="243"/>
      <c r="K37" s="236">
        <f t="shared" si="2"/>
        <v>0</v>
      </c>
      <c r="L37" s="236"/>
      <c r="M37" s="75"/>
      <c r="N37" s="75"/>
      <c r="O37" s="75"/>
      <c r="P37" s="75"/>
      <c r="Q37" s="75"/>
    </row>
    <row r="38" spans="1:17" ht="13.5" hidden="1" x14ac:dyDescent="0.25">
      <c r="A38" s="75">
        <v>6</v>
      </c>
      <c r="B38" s="239"/>
      <c r="C38" s="240"/>
      <c r="D38" s="240"/>
      <c r="E38" s="241"/>
      <c r="F38" s="239"/>
      <c r="G38" s="240"/>
      <c r="H38" s="241"/>
      <c r="I38" s="242"/>
      <c r="J38" s="243"/>
      <c r="K38" s="242"/>
      <c r="L38" s="243"/>
      <c r="M38" s="75"/>
      <c r="N38" s="75"/>
      <c r="O38" s="75"/>
      <c r="P38" s="75"/>
      <c r="Q38" s="75"/>
    </row>
    <row r="39" spans="1:17" ht="13.5" hidden="1" x14ac:dyDescent="0.25">
      <c r="A39" s="75">
        <v>7</v>
      </c>
      <c r="B39" s="239"/>
      <c r="C39" s="240"/>
      <c r="D39" s="240"/>
      <c r="E39" s="241"/>
      <c r="F39" s="239"/>
      <c r="G39" s="240"/>
      <c r="H39" s="241"/>
      <c r="I39" s="242"/>
      <c r="J39" s="243"/>
      <c r="K39" s="242"/>
      <c r="L39" s="243"/>
      <c r="M39" s="75"/>
      <c r="N39" s="75"/>
      <c r="O39" s="75"/>
      <c r="P39" s="75"/>
      <c r="Q39" s="75"/>
    </row>
    <row r="40" spans="1:17" ht="13.5" hidden="1" x14ac:dyDescent="0.25">
      <c r="A40" s="75">
        <v>8</v>
      </c>
      <c r="B40" s="239"/>
      <c r="C40" s="240"/>
      <c r="D40" s="240"/>
      <c r="E40" s="241"/>
      <c r="F40" s="239"/>
      <c r="G40" s="240"/>
      <c r="H40" s="241"/>
      <c r="I40" s="242"/>
      <c r="J40" s="243"/>
      <c r="K40" s="242"/>
      <c r="L40" s="243"/>
      <c r="M40" s="75"/>
      <c r="N40" s="75"/>
      <c r="O40" s="75"/>
      <c r="P40" s="75"/>
      <c r="Q40" s="75"/>
    </row>
    <row r="41" spans="1:17" ht="13.5" hidden="1" x14ac:dyDescent="0.25">
      <c r="A41" s="75">
        <v>9</v>
      </c>
      <c r="B41" s="235"/>
      <c r="C41" s="235"/>
      <c r="D41" s="235"/>
      <c r="E41" s="235"/>
      <c r="F41" s="235"/>
      <c r="G41" s="235"/>
      <c r="H41" s="235"/>
      <c r="I41" s="236"/>
      <c r="J41" s="236"/>
      <c r="K41" s="236"/>
      <c r="L41" s="236"/>
      <c r="M41" s="75"/>
      <c r="N41" s="75"/>
      <c r="O41" s="75"/>
      <c r="P41" s="75"/>
      <c r="Q41" s="75"/>
    </row>
    <row r="42" spans="1:17" ht="13.5" hidden="1" x14ac:dyDescent="0.25">
      <c r="A42" s="75">
        <v>10</v>
      </c>
      <c r="B42" s="235"/>
      <c r="C42" s="235"/>
      <c r="D42" s="235"/>
      <c r="E42" s="235"/>
      <c r="F42" s="235"/>
      <c r="G42" s="235"/>
      <c r="H42" s="235"/>
      <c r="I42" s="236"/>
      <c r="J42" s="236"/>
      <c r="K42" s="236"/>
      <c r="L42" s="236"/>
      <c r="M42" s="75"/>
      <c r="N42" s="75"/>
      <c r="O42" s="75"/>
      <c r="P42" s="75"/>
      <c r="Q42" s="75"/>
    </row>
    <row r="43" spans="1:17" ht="15" customHeight="1" x14ac:dyDescent="0.3">
      <c r="A43" s="75"/>
      <c r="B43" s="15"/>
      <c r="C43" s="15"/>
      <c r="D43" s="14"/>
      <c r="E43" s="14"/>
      <c r="F43" s="14" t="s">
        <v>46</v>
      </c>
      <c r="G43" s="25"/>
      <c r="H43" s="25"/>
      <c r="I43" s="14"/>
      <c r="J43" s="14"/>
      <c r="K43" s="245">
        <f>SUM(K33:L42)</f>
        <v>0</v>
      </c>
      <c r="L43" s="245"/>
      <c r="M43" s="75"/>
      <c r="N43" s="75"/>
      <c r="O43" s="75"/>
      <c r="P43" s="75"/>
      <c r="Q43" s="75"/>
    </row>
    <row r="44" spans="1:17" ht="15" x14ac:dyDescent="0.3">
      <c r="A44" s="75"/>
      <c r="B44" s="15"/>
      <c r="C44" s="15"/>
      <c r="D44" s="14"/>
      <c r="E44" s="14"/>
      <c r="F44" s="14"/>
      <c r="G44" s="14"/>
      <c r="H44" s="14"/>
      <c r="I44" s="14" t="s">
        <v>47</v>
      </c>
      <c r="J44" s="14"/>
      <c r="K44" s="246">
        <f>SUM(L22:L29)</f>
        <v>3400</v>
      </c>
      <c r="L44" s="246"/>
      <c r="M44" s="75"/>
      <c r="N44" s="75"/>
      <c r="O44" s="75"/>
      <c r="P44" s="75"/>
      <c r="Q44" s="75"/>
    </row>
    <row r="45" spans="1:17" ht="15" x14ac:dyDescent="0.3">
      <c r="A45" s="75"/>
      <c r="B45" s="15"/>
      <c r="C45" s="15"/>
      <c r="D45" s="14"/>
      <c r="E45" s="14"/>
      <c r="F45" s="14"/>
      <c r="G45" s="14"/>
      <c r="H45" s="26" t="s">
        <v>48</v>
      </c>
      <c r="I45" s="14"/>
      <c r="J45" s="27" t="s">
        <v>109</v>
      </c>
      <c r="K45" s="246">
        <f>((K43+K44)*0.1)</f>
        <v>340</v>
      </c>
      <c r="L45" s="246"/>
      <c r="M45" s="75"/>
      <c r="N45" s="75"/>
      <c r="O45" s="75"/>
      <c r="P45" s="75"/>
      <c r="Q45" s="75"/>
    </row>
    <row r="46" spans="1:17" ht="17.25" thickBot="1" x14ac:dyDescent="0.35">
      <c r="A46" s="75"/>
      <c r="B46" s="16"/>
      <c r="C46" s="16"/>
      <c r="D46" s="16"/>
      <c r="E46" s="16"/>
      <c r="F46" s="28"/>
      <c r="G46" s="16"/>
      <c r="H46" s="247" t="s">
        <v>49</v>
      </c>
      <c r="I46" s="247"/>
      <c r="J46" s="247"/>
      <c r="K46" s="248">
        <f>K43+K44+K45</f>
        <v>3740</v>
      </c>
      <c r="L46" s="248"/>
      <c r="M46" s="75"/>
      <c r="N46" s="75"/>
      <c r="O46" s="75"/>
      <c r="P46" s="75"/>
      <c r="Q46" s="75"/>
    </row>
    <row r="47" spans="1:17" ht="9.75" customHeight="1" thickTop="1" x14ac:dyDescent="0.3">
      <c r="A47" s="75"/>
      <c r="B47" s="16"/>
      <c r="C47" s="16"/>
      <c r="D47" s="16"/>
      <c r="E47" s="16"/>
      <c r="F47" s="28"/>
      <c r="G47" s="16"/>
      <c r="H47" s="16"/>
      <c r="I47" s="16"/>
      <c r="J47" s="16"/>
      <c r="K47" s="29"/>
      <c r="L47" s="29"/>
      <c r="M47" s="75"/>
      <c r="N47" s="75"/>
      <c r="O47" s="75"/>
      <c r="P47" s="75"/>
      <c r="Q47" s="75"/>
    </row>
    <row r="48" spans="1:17" ht="9.75" customHeight="1" thickBot="1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2:12" ht="18" customHeight="1" x14ac:dyDescent="0.25">
      <c r="B49" s="30" t="s">
        <v>50</v>
      </c>
      <c r="C49" s="31"/>
      <c r="D49" s="31"/>
      <c r="E49" s="31"/>
      <c r="F49" s="31"/>
      <c r="G49" s="31"/>
      <c r="H49" s="31"/>
      <c r="I49" s="31"/>
      <c r="J49" s="31"/>
      <c r="K49" s="31"/>
      <c r="L49" s="32"/>
    </row>
    <row r="50" spans="2:12" ht="18.75" customHeight="1" x14ac:dyDescent="0.25">
      <c r="B50" s="33" t="s">
        <v>51</v>
      </c>
      <c r="C50" s="16"/>
      <c r="D50" s="75"/>
      <c r="E50" s="75"/>
      <c r="F50" s="75"/>
      <c r="G50" s="15"/>
      <c r="H50" s="15"/>
      <c r="I50" s="15"/>
      <c r="J50" s="15" t="s">
        <v>52</v>
      </c>
      <c r="K50" s="75"/>
      <c r="L50" s="34"/>
    </row>
    <row r="51" spans="2:12" ht="18" customHeight="1" x14ac:dyDescent="0.25">
      <c r="B51" s="33" t="s">
        <v>53</v>
      </c>
      <c r="C51" s="16"/>
      <c r="D51" s="16"/>
      <c r="E51" s="16"/>
      <c r="F51" s="16"/>
      <c r="G51" s="16"/>
      <c r="H51" s="15"/>
      <c r="I51" s="16"/>
      <c r="J51" s="75"/>
      <c r="K51" s="16"/>
      <c r="L51" s="35"/>
    </row>
    <row r="52" spans="2:12" ht="18" customHeight="1" thickBot="1" x14ac:dyDescent="0.3">
      <c r="B52" s="36"/>
      <c r="C52" s="37" t="s">
        <v>54</v>
      </c>
      <c r="D52" s="38"/>
      <c r="E52" s="38"/>
      <c r="F52" s="38"/>
      <c r="G52" s="38"/>
      <c r="H52" s="38"/>
      <c r="I52" s="38"/>
      <c r="J52" s="38"/>
      <c r="K52" s="38"/>
      <c r="L52" s="39"/>
    </row>
    <row r="54" spans="2:12" ht="13.5" x14ac:dyDescent="0.25">
      <c r="B54" s="244" t="s">
        <v>55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</row>
    <row r="55" spans="2:12" ht="15.75" x14ac:dyDescent="0.25">
      <c r="B55" s="16"/>
      <c r="C55" s="16"/>
      <c r="D55" s="16"/>
      <c r="E55" s="16"/>
      <c r="F55" s="15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2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2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2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2:12" ht="15.75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2:12" ht="15.75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2:12" ht="15.75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2:12" ht="15.75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2:12" ht="15.75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2:12" ht="15.75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2:12" ht="15.75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2:12" ht="15.75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2:12" ht="15.75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2:12" ht="15.75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2:12" ht="15.75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ht="15.75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2:12" ht="15.75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2:12" ht="15.75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2:12" ht="15.75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2:12" ht="15.75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2:12" ht="15.75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2:12" ht="15.7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2:12" ht="15.75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2:12" ht="15.75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2:12" ht="15.75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2:12" ht="15.75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ht="15.75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2:12" ht="15.75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2:12" ht="15.75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2:12" ht="15.75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2:12" ht="15.75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2:12" ht="15.75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2:12" ht="15.75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2:12" ht="15.75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2:12" ht="15.75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2:12" ht="15.75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2:12" ht="15.75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2:12" ht="15.75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2:12" ht="15.75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2:12" ht="15.75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2:12" ht="15.75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2:12" ht="15.75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2:12" ht="15.75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2:12" ht="15.75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2:12" ht="15.75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2:12" ht="15.75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 ht="15.75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2:12" ht="15.75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 ht="15.75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2:12" ht="15.75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 ht="15.75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2:12" ht="15.75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 ht="15.75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2:12" ht="15.75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 ht="15.75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2:12" ht="15.75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 ht="15.75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2:12" ht="15.75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2:12" ht="15.75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2:12" ht="15.75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2:12" ht="15.75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2:12" ht="15.75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2:12" ht="15.75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2:12" ht="15.75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2:12" ht="15.75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2:12" ht="15.75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2:12" ht="15.75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2:12" ht="15.75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2:12" ht="15.75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2:12" ht="15.75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2:12" ht="15.75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2:12" ht="15.75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2:12" ht="15.75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2:12" ht="15.75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2:12" ht="15.75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2:12" ht="15.75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2:12" ht="15.75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2:12" ht="15.75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2:12" ht="15.75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2:12" ht="15.75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2:12" ht="15.75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2:12" ht="15.75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2:12" ht="15.75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2:12" ht="15.75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2:12" ht="15.75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2:12" ht="15.75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2:12" ht="15.75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2:12" ht="15.75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2:12" ht="15.75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2:12" ht="15.75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2:12" ht="15.75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2:12" ht="15.75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</sheetData>
  <mergeCells count="65">
    <mergeCell ref="B54:L54"/>
    <mergeCell ref="B41:E41"/>
    <mergeCell ref="F41:H41"/>
    <mergeCell ref="I41:J41"/>
    <mergeCell ref="K41:L41"/>
    <mergeCell ref="B42:E42"/>
    <mergeCell ref="F42:H42"/>
    <mergeCell ref="I42:J42"/>
    <mergeCell ref="K42:L42"/>
    <mergeCell ref="K43:L43"/>
    <mergeCell ref="K44:L44"/>
    <mergeCell ref="K45:L45"/>
    <mergeCell ref="H46:J46"/>
    <mergeCell ref="K46:L46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20:L20"/>
    <mergeCell ref="B31:L31"/>
    <mergeCell ref="B32:E32"/>
    <mergeCell ref="F32:H32"/>
    <mergeCell ref="I32:J32"/>
    <mergeCell ref="K32:L32"/>
    <mergeCell ref="B12:C12"/>
    <mergeCell ref="D12:I12"/>
    <mergeCell ref="J12:L12"/>
    <mergeCell ref="B13:C13"/>
    <mergeCell ref="D13:I13"/>
    <mergeCell ref="J13:L13"/>
    <mergeCell ref="E3:L4"/>
    <mergeCell ref="B8:C8"/>
    <mergeCell ref="D8:I8"/>
    <mergeCell ref="J8:L8"/>
    <mergeCell ref="B10:C10"/>
    <mergeCell ref="D10:I10"/>
    <mergeCell ref="J10:L10"/>
  </mergeCells>
  <pageMargins left="0.44" right="0.2" top="0.24" bottom="0.24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DD812F53-32B5-40FE-8FD2-C599A744545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CO__VOID</vt:lpstr>
      <vt:lpstr>CO2</vt:lpstr>
      <vt:lpstr>CO1</vt:lpstr>
      <vt:lpstr>LOG</vt:lpstr>
      <vt:lpstr>tnm1</vt:lpstr>
      <vt:lpstr>tnm2</vt:lpstr>
      <vt:lpstr>tnm3</vt:lpstr>
      <vt:lpstr>tnm4</vt:lpstr>
      <vt:lpstr>tnm5</vt:lpstr>
      <vt:lpstr>tnm6</vt:lpstr>
      <vt:lpstr>tnm7</vt:lpstr>
      <vt:lpstr>tnm8</vt:lpstr>
      <vt:lpstr>tnm9</vt:lpstr>
      <vt:lpstr>tnm10</vt:lpstr>
      <vt:lpstr>tnm11</vt:lpstr>
      <vt:lpstr>tnm12</vt:lpstr>
      <vt:lpstr>tnm13</vt:lpstr>
      <vt:lpstr>tnm14</vt:lpstr>
      <vt:lpstr>tnm15</vt:lpstr>
      <vt:lpstr>tnm16</vt:lpstr>
      <vt:lpstr>tnm17</vt:lpstr>
      <vt:lpstr>tnm18</vt:lpstr>
      <vt:lpstr>tnm19</vt:lpstr>
      <vt:lpstr>tnm20</vt:lpstr>
      <vt:lpstr>tnm21</vt:lpstr>
      <vt:lpstr>tnm22</vt:lpstr>
      <vt:lpstr>tnm23</vt:lpstr>
      <vt:lpstr>tnm24</vt:lpstr>
      <vt:lpstr>tnm25</vt:lpstr>
      <vt:lpstr>tnm26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Hector Serrano</dc:creator>
  <cp:keywords/>
  <dc:description/>
  <cp:lastModifiedBy>Jesus Valdez</cp:lastModifiedBy>
  <cp:revision/>
  <cp:lastPrinted>2022-01-26T00:16:26Z</cp:lastPrinted>
  <dcterms:created xsi:type="dcterms:W3CDTF">2016-08-15T23:36:16Z</dcterms:created>
  <dcterms:modified xsi:type="dcterms:W3CDTF">2022-01-26T00:17:02Z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{DD812F53-32B5-40FE-8FD2-C599A744545D}</vt:lpwstr>
  </property>
</Properties>
</file>