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cortez/Desktop/Universidad/Ciclo 05:2021/AnalisisNumerico/code/"/>
    </mc:Choice>
  </mc:AlternateContent>
  <xr:revisionPtr revIDLastSave="0" documentId="13_ncr:1_{4CD8BA49-A6A9-F94D-93D1-5CF0779B207E}" xr6:coauthVersionLast="45" xr6:coauthVersionMax="45" xr10:uidLastSave="{00000000-0000-0000-0000-000000000000}"/>
  <bookViews>
    <workbookView xWindow="0" yWindow="0" windowWidth="25600" windowHeight="16000" xr2:uid="{217C5125-D806-7D47-82CD-2DCEC923DB4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I3" i="1"/>
  <c r="B12" i="1"/>
  <c r="B11" i="1"/>
  <c r="B10" i="1"/>
  <c r="B9" i="1"/>
  <c r="B8" i="1"/>
  <c r="B7" i="1"/>
  <c r="B6" i="1"/>
  <c r="B5" i="1"/>
  <c r="B4" i="1"/>
  <c r="B3" i="1"/>
  <c r="A3" i="1"/>
  <c r="A4" i="1"/>
  <c r="A5" i="1"/>
  <c r="A6" i="1"/>
  <c r="A7" i="1"/>
  <c r="A8" i="1"/>
  <c r="A9" i="1"/>
  <c r="A10" i="1"/>
  <c r="A11" i="1"/>
  <c r="A12" i="1"/>
  <c r="M14" i="1" l="1"/>
  <c r="M16" i="1"/>
  <c r="M18" i="1"/>
  <c r="R11" i="1"/>
  <c r="R2" i="1"/>
  <c r="R3" i="1"/>
  <c r="G22" i="1"/>
  <c r="O22" i="1" s="1"/>
  <c r="G20" i="1"/>
  <c r="O20" i="1" s="1"/>
  <c r="G21" i="1"/>
  <c r="O21" i="1" s="1"/>
  <c r="F20" i="1"/>
  <c r="N20" i="1" s="1"/>
  <c r="F21" i="1"/>
  <c r="N21" i="1" s="1"/>
  <c r="F22" i="1"/>
  <c r="N22" i="1" s="1"/>
  <c r="E20" i="1"/>
  <c r="M20" i="1" s="1"/>
  <c r="E21" i="1"/>
  <c r="M21" i="1" s="1"/>
  <c r="E22" i="1"/>
  <c r="M22" i="1" s="1"/>
  <c r="D20" i="1"/>
  <c r="L20" i="1" s="1"/>
  <c r="D21" i="1"/>
  <c r="L21" i="1" s="1"/>
  <c r="D22" i="1"/>
  <c r="L22" i="1" s="1"/>
  <c r="C20" i="1"/>
  <c r="K20" i="1" s="1"/>
  <c r="C21" i="1"/>
  <c r="K21" i="1" s="1"/>
  <c r="C22" i="1"/>
  <c r="K22" i="1" s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C19" i="1"/>
  <c r="K19" i="1" s="1"/>
  <c r="D19" i="1"/>
  <c r="L19" i="1" s="1"/>
  <c r="E19" i="1"/>
  <c r="M19" i="1" s="1"/>
  <c r="F19" i="1"/>
  <c r="N19" i="1" s="1"/>
  <c r="G19" i="1"/>
  <c r="O19" i="1" s="1"/>
  <c r="C18" i="1"/>
  <c r="K18" i="1" s="1"/>
  <c r="D18" i="1"/>
  <c r="L18" i="1" s="1"/>
  <c r="E18" i="1"/>
  <c r="F18" i="1"/>
  <c r="N18" i="1" s="1"/>
  <c r="G18" i="1"/>
  <c r="O18" i="1" s="1"/>
  <c r="C17" i="1"/>
  <c r="K17" i="1" s="1"/>
  <c r="D17" i="1"/>
  <c r="L17" i="1" s="1"/>
  <c r="E17" i="1"/>
  <c r="M17" i="1" s="1"/>
  <c r="F17" i="1"/>
  <c r="N17" i="1" s="1"/>
  <c r="G17" i="1"/>
  <c r="O17" i="1" s="1"/>
  <c r="C16" i="1"/>
  <c r="K16" i="1" s="1"/>
  <c r="D16" i="1"/>
  <c r="L16" i="1" s="1"/>
  <c r="E16" i="1"/>
  <c r="F16" i="1"/>
  <c r="N16" i="1" s="1"/>
  <c r="G16" i="1"/>
  <c r="O16" i="1" s="1"/>
  <c r="C15" i="1"/>
  <c r="K15" i="1" s="1"/>
  <c r="D15" i="1"/>
  <c r="L15" i="1" s="1"/>
  <c r="E15" i="1"/>
  <c r="M15" i="1" s="1"/>
  <c r="F15" i="1"/>
  <c r="N15" i="1" s="1"/>
  <c r="G15" i="1"/>
  <c r="O15" i="1" s="1"/>
  <c r="C14" i="1"/>
  <c r="K14" i="1" s="1"/>
  <c r="D14" i="1"/>
  <c r="L14" i="1" s="1"/>
  <c r="E14" i="1"/>
  <c r="F14" i="1"/>
  <c r="N14" i="1" s="1"/>
  <c r="G14" i="1"/>
  <c r="O14" i="1" s="1"/>
  <c r="C13" i="1"/>
  <c r="K13" i="1" s="1"/>
  <c r="D13" i="1"/>
  <c r="L13" i="1" s="1"/>
  <c r="E13" i="1"/>
  <c r="M13" i="1" s="1"/>
  <c r="F13" i="1"/>
  <c r="N13" i="1" s="1"/>
  <c r="G13" i="1"/>
  <c r="O13" i="1" s="1"/>
  <c r="C12" i="1"/>
  <c r="D12" i="1"/>
  <c r="L12" i="1" s="1"/>
  <c r="E12" i="1"/>
  <c r="M12" i="1" s="1"/>
  <c r="F12" i="1"/>
  <c r="N12" i="1" s="1"/>
  <c r="G12" i="1"/>
  <c r="O12" i="1" s="1"/>
  <c r="C11" i="1"/>
  <c r="K11" i="1" s="1"/>
  <c r="D11" i="1"/>
  <c r="L11" i="1" s="1"/>
  <c r="E11" i="1"/>
  <c r="M11" i="1" s="1"/>
  <c r="F11" i="1"/>
  <c r="N11" i="1" s="1"/>
  <c r="G11" i="1"/>
  <c r="O11" i="1" s="1"/>
  <c r="C10" i="1"/>
  <c r="K10" i="1" s="1"/>
  <c r="D10" i="1"/>
  <c r="L10" i="1" s="1"/>
  <c r="E10" i="1"/>
  <c r="M10" i="1" s="1"/>
  <c r="F10" i="1"/>
  <c r="N10" i="1" s="1"/>
  <c r="G10" i="1"/>
  <c r="O10" i="1" s="1"/>
  <c r="C9" i="1"/>
  <c r="K9" i="1" s="1"/>
  <c r="D9" i="1"/>
  <c r="L9" i="1" s="1"/>
  <c r="E9" i="1"/>
  <c r="M9" i="1" s="1"/>
  <c r="F9" i="1"/>
  <c r="N9" i="1" s="1"/>
  <c r="G9" i="1"/>
  <c r="O9" i="1" s="1"/>
  <c r="C8" i="1"/>
  <c r="K8" i="1" s="1"/>
  <c r="D8" i="1"/>
  <c r="L8" i="1" s="1"/>
  <c r="E8" i="1"/>
  <c r="M8" i="1" s="1"/>
  <c r="F8" i="1"/>
  <c r="N8" i="1" s="1"/>
  <c r="G8" i="1"/>
  <c r="O8" i="1" s="1"/>
  <c r="J4" i="1"/>
  <c r="J5" i="1"/>
  <c r="J6" i="1"/>
  <c r="J7" i="1"/>
  <c r="J3" i="1"/>
  <c r="G4" i="1"/>
  <c r="O4" i="1" s="1"/>
  <c r="G5" i="1"/>
  <c r="O5" i="1" s="1"/>
  <c r="G6" i="1"/>
  <c r="O6" i="1" s="1"/>
  <c r="G7" i="1"/>
  <c r="O7" i="1" s="1"/>
  <c r="G3" i="1"/>
  <c r="O3" i="1" s="1"/>
  <c r="F4" i="1"/>
  <c r="N4" i="1" s="1"/>
  <c r="F5" i="1"/>
  <c r="N5" i="1" s="1"/>
  <c r="F6" i="1"/>
  <c r="N6" i="1" s="1"/>
  <c r="F7" i="1"/>
  <c r="N7" i="1" s="1"/>
  <c r="F3" i="1"/>
  <c r="N3" i="1" s="1"/>
  <c r="E4" i="1"/>
  <c r="M4" i="1" s="1"/>
  <c r="E5" i="1"/>
  <c r="M5" i="1" s="1"/>
  <c r="E6" i="1"/>
  <c r="M6" i="1" s="1"/>
  <c r="E7" i="1"/>
  <c r="M7" i="1" s="1"/>
  <c r="E3" i="1"/>
  <c r="M3" i="1" s="1"/>
  <c r="D5" i="1"/>
  <c r="L5" i="1" s="1"/>
  <c r="D6" i="1"/>
  <c r="L6" i="1" s="1"/>
  <c r="D7" i="1"/>
  <c r="L7" i="1" s="1"/>
  <c r="D4" i="1"/>
  <c r="L4" i="1" s="1"/>
  <c r="D3" i="1"/>
  <c r="L3" i="1" s="1"/>
  <c r="C4" i="1"/>
  <c r="K4" i="1" s="1"/>
  <c r="C5" i="1"/>
  <c r="K5" i="1" s="1"/>
  <c r="C6" i="1"/>
  <c r="K6" i="1" s="1"/>
  <c r="C7" i="1"/>
  <c r="K7" i="1" s="1"/>
  <c r="C3" i="1"/>
  <c r="K3" i="1" s="1"/>
  <c r="R16" i="1" l="1"/>
  <c r="R14" i="1"/>
  <c r="R12" i="1"/>
  <c r="R15" i="1"/>
  <c r="R17" i="1"/>
  <c r="R6" i="1"/>
  <c r="R4" i="1"/>
  <c r="R7" i="1"/>
  <c r="K12" i="1"/>
  <c r="R13" i="1" s="1"/>
  <c r="R5" i="1"/>
  <c r="R8" i="1"/>
</calcChain>
</file>

<file path=xl/sharedStrings.xml><?xml version="1.0" encoding="utf-8"?>
<sst xmlns="http://schemas.openxmlformats.org/spreadsheetml/2006/main" count="32" uniqueCount="32">
  <si>
    <t>x</t>
  </si>
  <si>
    <t>y</t>
  </si>
  <si>
    <t>k</t>
  </si>
  <si>
    <t>k2</t>
  </si>
  <si>
    <t>k3</t>
  </si>
  <si>
    <t>k4</t>
  </si>
  <si>
    <t>k5</t>
  </si>
  <si>
    <t>k6</t>
  </si>
  <si>
    <t>f</t>
  </si>
  <si>
    <t>fk</t>
  </si>
  <si>
    <t>fk2</t>
  </si>
  <si>
    <t>fk3</t>
  </si>
  <si>
    <t>fk5</t>
  </si>
  <si>
    <t>fk6</t>
  </si>
  <si>
    <t>sum k</t>
  </si>
  <si>
    <t>sum k2</t>
  </si>
  <si>
    <t>sum k3</t>
  </si>
  <si>
    <t>sum k4</t>
  </si>
  <si>
    <t>sum k5</t>
  </si>
  <si>
    <t>sum k6</t>
  </si>
  <si>
    <t>n+1</t>
  </si>
  <si>
    <t>(Qi,Qj)</t>
  </si>
  <si>
    <t>sum f</t>
  </si>
  <si>
    <t>sum fk</t>
  </si>
  <si>
    <t>sum fk2</t>
  </si>
  <si>
    <t>sum fk3</t>
  </si>
  <si>
    <t>sum fk4</t>
  </si>
  <si>
    <t>sum fk5</t>
  </si>
  <si>
    <t>sum fk6</t>
  </si>
  <si>
    <t>(F,Qi)</t>
  </si>
  <si>
    <t>fk4</t>
  </si>
  <si>
    <t>&lt;- Revisar Siempre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</si>
</sst>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4" borderId="0" xfId="0" applyFont="1" applyFill="1"/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AE53B-CE6E-F248-9267-951AF251E445}">
  <dimension ref="A1:S28"/>
  <sheetViews>
    <sheetView tabSelected="1" topLeftCell="E1" zoomScale="125" workbookViewId="0">
      <selection activeCell="H7" sqref="H7"/>
    </sheetView>
  </sheetViews>
  <sheetFormatPr baseColWidth="10" defaultRowHeight="16" x14ac:dyDescent="0.2"/>
  <cols>
    <col min="2" max="2" width="11.5" bestFit="1" customWidth="1"/>
    <col min="17" max="18" width="11.5" bestFit="1" customWidth="1"/>
    <col min="19" max="19" width="16.1640625" customWidth="1"/>
    <col min="20" max="20" width="14.33203125" customWidth="1"/>
  </cols>
  <sheetData>
    <row r="1" spans="1:19" x14ac:dyDescent="0.2">
      <c r="B1" s="10" t="s">
        <v>0</v>
      </c>
      <c r="C1" s="10"/>
      <c r="D1" s="10"/>
      <c r="E1" s="10"/>
      <c r="F1" s="10"/>
      <c r="G1" s="10"/>
      <c r="I1" s="11" t="s">
        <v>1</v>
      </c>
      <c r="J1" s="11"/>
      <c r="K1" s="11"/>
      <c r="L1" s="11"/>
      <c r="M1" s="11"/>
      <c r="N1" s="11"/>
      <c r="O1" s="11"/>
      <c r="Q1" s="11" t="s">
        <v>21</v>
      </c>
      <c r="R1" s="11"/>
    </row>
    <row r="2" spans="1:19" x14ac:dyDescent="0.2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"/>
      <c r="I2" s="2" t="s">
        <v>8</v>
      </c>
      <c r="J2" s="2" t="s">
        <v>9</v>
      </c>
      <c r="K2" s="2" t="s">
        <v>10</v>
      </c>
      <c r="L2" s="2" t="s">
        <v>11</v>
      </c>
      <c r="M2" s="2" t="s">
        <v>30</v>
      </c>
      <c r="N2" s="2" t="s">
        <v>12</v>
      </c>
      <c r="O2" s="2" t="s">
        <v>13</v>
      </c>
      <c r="Q2" s="5" t="s">
        <v>20</v>
      </c>
      <c r="R2" s="7">
        <f>COUNT(B3:B22)</f>
        <v>20</v>
      </c>
      <c r="S2" s="9" t="s">
        <v>31</v>
      </c>
    </row>
    <row r="3" spans="1:19" x14ac:dyDescent="0.2">
      <c r="A3" s="3">
        <f>LN(4)</f>
        <v>1.3862943611198906</v>
      </c>
      <c r="B3" s="1">
        <f>LN(102.56)</f>
        <v>4.6304479931723597</v>
      </c>
      <c r="C3" s="3">
        <f>B3^2</f>
        <v>21.441048617473932</v>
      </c>
      <c r="D3" s="3">
        <f>B3^3</f>
        <v>99.281660542293167</v>
      </c>
      <c r="E3" s="3">
        <f>B3^4</f>
        <v>459.71856581688081</v>
      </c>
      <c r="F3" s="3">
        <f>B3^5</f>
        <v>2128.7029105108513</v>
      </c>
      <c r="G3" s="3">
        <f>B3^6</f>
        <v>9856.8481200351307</v>
      </c>
      <c r="H3" s="1"/>
      <c r="I3" s="3">
        <f>LN(4)</f>
        <v>1.3862943611198906</v>
      </c>
      <c r="J3" s="1">
        <f>B3*I3</f>
        <v>6.4191639423937561</v>
      </c>
      <c r="K3" s="1">
        <f>C3*I3</f>
        <v>29.723604794901537</v>
      </c>
      <c r="L3" s="1">
        <f>D3*I3</f>
        <v>137.63360617240016</v>
      </c>
      <c r="M3" s="1">
        <f>E3*I3</f>
        <v>637.30525549406514</v>
      </c>
      <c r="N3" s="1">
        <f>F3*I3</f>
        <v>2951.008841340692</v>
      </c>
      <c r="O3" s="1">
        <f>G3*I3</f>
        <v>13664.492967219896</v>
      </c>
      <c r="Q3" s="6" t="s">
        <v>14</v>
      </c>
      <c r="R3" s="8">
        <f>SUM(B3:B22)</f>
        <v>52.033631868055906</v>
      </c>
    </row>
    <row r="4" spans="1:19" x14ac:dyDescent="0.2">
      <c r="A4" s="3">
        <f>LN(4.2)</f>
        <v>1.4350845252893227</v>
      </c>
      <c r="B4" s="1">
        <f>LN(113.18)</f>
        <v>4.7289794717143776</v>
      </c>
      <c r="C4" s="3">
        <f t="shared" ref="C4" si="0">B4^2</f>
        <v>22.363246843895993</v>
      </c>
      <c r="D4" s="3">
        <f t="shared" ref="D4:D22" si="1">B4^3</f>
        <v>105.75533524566549</v>
      </c>
      <c r="E4" s="3">
        <f t="shared" ref="E4:E22" si="2">B4^4</f>
        <v>500.1148094010241</v>
      </c>
      <c r="F4" s="3">
        <f t="shared" ref="F4:F22" si="3">B4^5</f>
        <v>2365.0326671577918</v>
      </c>
      <c r="G4" s="3">
        <f t="shared" ref="G4:G18" si="4">B4^6</f>
        <v>11184.190932923098</v>
      </c>
      <c r="H4" s="1"/>
      <c r="I4" s="3">
        <f>LN(4.2)</f>
        <v>1.4350845252893227</v>
      </c>
      <c r="J4" s="1">
        <f>B4*I4</f>
        <v>6.7864852602681802</v>
      </c>
      <c r="K4" s="1">
        <f>C4*I4</f>
        <v>32.093149480900429</v>
      </c>
      <c r="L4" s="1">
        <f t="shared" ref="L4:L22" si="5">D4*I4</f>
        <v>151.76784507783904</v>
      </c>
      <c r="M4" s="1">
        <f t="shared" ref="M4:M21" si="6">E4*I4</f>
        <v>717.70702383942876</v>
      </c>
      <c r="N4" s="1">
        <f t="shared" ref="N4:N22" si="7">F4*I4</f>
        <v>3394.0217824418805</v>
      </c>
      <c r="O4" s="1">
        <f t="shared" ref="O4:O18" si="8">G4*I4</f>
        <v>16050.259335719093</v>
      </c>
      <c r="Q4" s="6" t="s">
        <v>15</v>
      </c>
      <c r="R4" s="8">
        <f>SUM(C3:C22)</f>
        <v>272.24382429429471</v>
      </c>
    </row>
    <row r="5" spans="1:19" x14ac:dyDescent="0.2">
      <c r="A5" s="3">
        <f>LN(4.5)</f>
        <v>1.5040773967762742</v>
      </c>
      <c r="B5" s="1">
        <f>LN(130.11)</f>
        <v>4.8683802465153843</v>
      </c>
      <c r="C5" s="3">
        <f t="shared" ref="C5" si="9">B5^2</f>
        <v>23.701126224661195</v>
      </c>
      <c r="D5" s="3">
        <f t="shared" si="1"/>
        <v>115.38609473230831</v>
      </c>
      <c r="E5" s="3">
        <f t="shared" si="2"/>
        <v>561.74338431732258</v>
      </c>
      <c r="F5" s="3">
        <f t="shared" si="3"/>
        <v>2734.780395821153</v>
      </c>
      <c r="G5" s="3">
        <f t="shared" si="4"/>
        <v>13313.950857573227</v>
      </c>
      <c r="H5" s="1"/>
      <c r="I5" s="3">
        <f>LN(4.5)</f>
        <v>1.5040773967762742</v>
      </c>
      <c r="J5" s="1">
        <f t="shared" ref="J5:J22" si="10">B5*I5</f>
        <v>7.322420687695895</v>
      </c>
      <c r="K5" s="1">
        <f t="shared" ref="K5:K22" si="11">C5*I5</f>
        <v>35.648328232654293</v>
      </c>
      <c r="L5" s="1">
        <f t="shared" si="5"/>
        <v>173.54961698915085</v>
      </c>
      <c r="M5" s="1">
        <f t="shared" si="6"/>
        <v>844.90552714029263</v>
      </c>
      <c r="N5" s="1">
        <f t="shared" si="7"/>
        <v>4113.3213785014686</v>
      </c>
      <c r="O5" s="1">
        <f t="shared" si="8"/>
        <v>20025.212546665982</v>
      </c>
      <c r="Q5" s="6" t="s">
        <v>16</v>
      </c>
      <c r="R5" s="8">
        <f>SUM(D3:D22)</f>
        <v>1432.1583324289181</v>
      </c>
    </row>
    <row r="6" spans="1:19" x14ac:dyDescent="0.2">
      <c r="A6" s="3">
        <f>LN(4.7)</f>
        <v>1.547562508716013</v>
      </c>
      <c r="B6" s="1">
        <f>LN(142.05)</f>
        <v>4.9561791083001969</v>
      </c>
      <c r="C6" s="3">
        <f t="shared" ref="C6" si="12">B6^2</f>
        <v>24.563711353551334</v>
      </c>
      <c r="D6" s="3">
        <f t="shared" si="1"/>
        <v>121.74215303278747</v>
      </c>
      <c r="E6" s="3">
        <f t="shared" si="2"/>
        <v>603.37591546058673</v>
      </c>
      <c r="F6" s="3">
        <f t="shared" si="3"/>
        <v>2990.4391066572657</v>
      </c>
      <c r="G6" s="3">
        <f t="shared" si="4"/>
        <v>14821.151825058643</v>
      </c>
      <c r="H6" s="1"/>
      <c r="I6" s="3">
        <f>LN(4.7)</f>
        <v>1.547562508716013</v>
      </c>
      <c r="J6" s="1">
        <f t="shared" si="10"/>
        <v>7.6699969744869447</v>
      </c>
      <c r="K6" s="1">
        <f t="shared" si="11"/>
        <v>38.013878765677916</v>
      </c>
      <c r="L6" s="1">
        <f t="shared" si="5"/>
        <v>188.40359176390933</v>
      </c>
      <c r="M6" s="1">
        <f t="shared" si="6"/>
        <v>933.76194542900657</v>
      </c>
      <c r="N6" s="1">
        <f t="shared" si="7"/>
        <v>4627.8914460609913</v>
      </c>
      <c r="O6" s="1">
        <f t="shared" si="8"/>
        <v>22936.658900448667</v>
      </c>
      <c r="Q6" s="6" t="s">
        <v>17</v>
      </c>
      <c r="R6" s="8">
        <f>SUM(E3:E22)</f>
        <v>7574.1898771878168</v>
      </c>
    </row>
    <row r="7" spans="1:19" x14ac:dyDescent="0.2">
      <c r="A7" s="3">
        <f>LN(5.1)</f>
        <v>1.62924053973028</v>
      </c>
      <c r="B7" s="1">
        <f>LN(167.53)</f>
        <v>5.1211624397054409</v>
      </c>
      <c r="C7" s="3">
        <f t="shared" ref="C7:C22" si="13">B7^2</f>
        <v>26.226304733849783</v>
      </c>
      <c r="D7" s="3">
        <f t="shared" si="1"/>
        <v>134.3091667352605</v>
      </c>
      <c r="E7" s="3">
        <f t="shared" si="2"/>
        <v>687.81905999275159</v>
      </c>
      <c r="F7" s="3">
        <f t="shared" si="3"/>
        <v>3522.4331353483826</v>
      </c>
      <c r="G7" s="3">
        <f t="shared" si="4"/>
        <v>18038.952269120011</v>
      </c>
      <c r="H7" s="1"/>
      <c r="I7" s="3">
        <f>LN(5.1)</f>
        <v>1.62924053973028</v>
      </c>
      <c r="J7" s="1">
        <f t="shared" si="10"/>
        <v>8.3436054573121297</v>
      </c>
      <c r="K7" s="1">
        <f t="shared" si="11"/>
        <v>42.728958879708223</v>
      </c>
      <c r="L7" s="1">
        <f t="shared" si="5"/>
        <v>218.82193930247999</v>
      </c>
      <c r="M7" s="1">
        <f t="shared" si="6"/>
        <v>1120.6226965393644</v>
      </c>
      <c r="N7" s="1">
        <f t="shared" si="7"/>
        <v>5738.8908625988215</v>
      </c>
      <c r="O7" s="1">
        <f t="shared" si="8"/>
        <v>29389.792331109846</v>
      </c>
      <c r="Q7" s="6" t="s">
        <v>18</v>
      </c>
      <c r="R7" s="8">
        <f>SUM(F3:F22)</f>
        <v>40265.376176707687</v>
      </c>
    </row>
    <row r="8" spans="1:19" x14ac:dyDescent="0.2">
      <c r="A8" s="1">
        <f>LN(5.5)</f>
        <v>1.7047480922384253</v>
      </c>
      <c r="B8" s="1">
        <f>LN(195.14)</f>
        <v>5.2737172496798035</v>
      </c>
      <c r="C8" s="1">
        <f t="shared" si="13"/>
        <v>27.81209362957031</v>
      </c>
      <c r="D8" s="1">
        <f t="shared" si="1"/>
        <v>146.67311792397473</v>
      </c>
      <c r="E8" s="1">
        <f t="shared" si="2"/>
        <v>773.51255205998541</v>
      </c>
      <c r="F8" s="1">
        <f t="shared" si="3"/>
        <v>4079.2864886425918</v>
      </c>
      <c r="G8" s="1">
        <f t="shared" si="4"/>
        <v>21513.003521540191</v>
      </c>
      <c r="H8" s="1"/>
      <c r="I8" s="1">
        <f>LN(5.5)</f>
        <v>1.7047480922384253</v>
      </c>
      <c r="J8" s="1">
        <f t="shared" si="10"/>
        <v>8.9903594203965209</v>
      </c>
      <c r="K8" s="1">
        <f t="shared" si="11"/>
        <v>47.412613556166448</v>
      </c>
      <c r="L8" s="1">
        <f t="shared" si="5"/>
        <v>250.04071796355751</v>
      </c>
      <c r="M8" s="1">
        <f t="shared" si="6"/>
        <v>1318.6440474467358</v>
      </c>
      <c r="N8" s="1">
        <f t="shared" si="7"/>
        <v>6954.1558592074434</v>
      </c>
      <c r="O8" s="1">
        <f t="shared" si="8"/>
        <v>36674.251711664168</v>
      </c>
      <c r="Q8" s="6" t="s">
        <v>19</v>
      </c>
      <c r="R8" s="8">
        <f>SUM(G3:G22)</f>
        <v>215131.05403864078</v>
      </c>
    </row>
    <row r="9" spans="1:19" x14ac:dyDescent="0.2">
      <c r="A9" s="1">
        <f>LN(5.9)</f>
        <v>1.7749523509116738</v>
      </c>
      <c r="B9" s="1">
        <f>LN(224.87)</f>
        <v>5.4155224574487413</v>
      </c>
      <c r="C9" s="1">
        <f t="shared" si="13"/>
        <v>29.327883487131654</v>
      </c>
      <c r="D9" s="1">
        <f t="shared" si="1"/>
        <v>158.82581165400157</v>
      </c>
      <c r="E9" s="1">
        <f t="shared" si="2"/>
        <v>860.12474983476955</v>
      </c>
      <c r="F9" s="1">
        <f t="shared" si="3"/>
        <v>4658.0248989376751</v>
      </c>
      <c r="G9" s="1">
        <f t="shared" si="4"/>
        <v>25225.638447552381</v>
      </c>
      <c r="H9" s="1"/>
      <c r="I9" s="1">
        <f>LN(5.9)</f>
        <v>1.7749523509116738</v>
      </c>
      <c r="J9" s="1">
        <f t="shared" si="10"/>
        <v>9.6122943172636077</v>
      </c>
      <c r="K9" s="1">
        <f t="shared" si="11"/>
        <v>52.05559574274799</v>
      </c>
      <c r="L9" s="1">
        <f t="shared" si="5"/>
        <v>281.90824778072482</v>
      </c>
      <c r="M9" s="1">
        <f t="shared" si="6"/>
        <v>1526.6804467965396</v>
      </c>
      <c r="N9" s="1">
        <f t="shared" si="7"/>
        <v>8267.7722449745379</v>
      </c>
      <c r="O9" s="1">
        <f t="shared" si="8"/>
        <v>44774.306265731007</v>
      </c>
    </row>
    <row r="10" spans="1:19" x14ac:dyDescent="0.2">
      <c r="A10" s="1">
        <f>LN(6.3)</f>
        <v>1.8405496333974869</v>
      </c>
      <c r="B10" s="1">
        <f>LN(256.73)</f>
        <v>5.5480249489877975</v>
      </c>
      <c r="C10" s="1">
        <f t="shared" si="13"/>
        <v>30.780580834591053</v>
      </c>
      <c r="D10" s="1">
        <f t="shared" si="1"/>
        <v>170.7714304146468</v>
      </c>
      <c r="E10" s="1">
        <f t="shared" si="2"/>
        <v>947.44415651479403</v>
      </c>
      <c r="F10" s="1">
        <f t="shared" si="3"/>
        <v>5256.443818116777</v>
      </c>
      <c r="G10" s="1">
        <f t="shared" si="4"/>
        <v>29162.881445864554</v>
      </c>
      <c r="H10" s="1"/>
      <c r="I10" s="1">
        <f>LN(6.3)</f>
        <v>1.8405496333974869</v>
      </c>
      <c r="J10" s="1">
        <f t="shared" si="10"/>
        <v>10.211415285939601</v>
      </c>
      <c r="K10" s="1">
        <f t="shared" si="11"/>
        <v>56.653186770868274</v>
      </c>
      <c r="L10" s="1">
        <f t="shared" si="5"/>
        <v>314.31329364444264</v>
      </c>
      <c r="M10" s="1">
        <f t="shared" si="6"/>
        <v>1743.8179949378953</v>
      </c>
      <c r="N10" s="1">
        <f t="shared" si="7"/>
        <v>9674.7457424093209</v>
      </c>
      <c r="O10" s="1">
        <f t="shared" si="8"/>
        <v>53675.730754000375</v>
      </c>
      <c r="Q10" s="12" t="s">
        <v>29</v>
      </c>
      <c r="R10" s="12"/>
    </row>
    <row r="11" spans="1:19" x14ac:dyDescent="0.2">
      <c r="A11" s="1">
        <f>LN(6.8)</f>
        <v>1.9169226121820611</v>
      </c>
      <c r="B11" s="1">
        <f>LN(299.5)</f>
        <v>5.7021144175555039</v>
      </c>
      <c r="C11" s="1">
        <f t="shared" si="13"/>
        <v>32.514108830894344</v>
      </c>
      <c r="D11" s="1">
        <f t="shared" si="1"/>
        <v>185.39916873861137</v>
      </c>
      <c r="E11" s="1">
        <f t="shared" si="2"/>
        <v>1057.1672730672415</v>
      </c>
      <c r="F11" s="1">
        <f t="shared" si="3"/>
        <v>6028.0887495245543</v>
      </c>
      <c r="G11" s="1">
        <f t="shared" si="4"/>
        <v>34372.851768968088</v>
      </c>
      <c r="H11" s="1"/>
      <c r="I11" s="1">
        <f>LN(6.8)</f>
        <v>1.9169226121820611</v>
      </c>
      <c r="J11" s="1">
        <f t="shared" si="10"/>
        <v>10.930512064261489</v>
      </c>
      <c r="K11" s="1">
        <f t="shared" si="11"/>
        <v>62.327030432889806</v>
      </c>
      <c r="L11" s="1">
        <f t="shared" si="5"/>
        <v>355.39585883480163</v>
      </c>
      <c r="M11" s="1">
        <f t="shared" si="6"/>
        <v>2026.5078506014427</v>
      </c>
      <c r="N11" s="1">
        <f t="shared" si="7"/>
        <v>11555.379632203903</v>
      </c>
      <c r="O11" s="1">
        <f t="shared" si="8"/>
        <v>65890.096801117092</v>
      </c>
      <c r="Q11" s="6" t="s">
        <v>22</v>
      </c>
      <c r="R11" s="7">
        <f>SUM(I3:I22)</f>
        <v>16.699526804408698</v>
      </c>
    </row>
    <row r="12" spans="1:19" x14ac:dyDescent="0.2">
      <c r="A12" s="1">
        <f>LN(7.1)</f>
        <v>1.9600947840472698</v>
      </c>
      <c r="B12" s="1">
        <f>LN(326.72)</f>
        <v>5.7891035349763005</v>
      </c>
      <c r="C12" s="1">
        <f t="shared" si="13"/>
        <v>33.5137197386751</v>
      </c>
      <c r="D12" s="1">
        <f t="shared" si="1"/>
        <v>194.01439340936903</v>
      </c>
      <c r="E12" s="1">
        <f t="shared" si="2"/>
        <v>1123.169410722461</v>
      </c>
      <c r="F12" s="1">
        <f t="shared" si="3"/>
        <v>6502.1440059906472</v>
      </c>
      <c r="G12" s="1">
        <f t="shared" si="4"/>
        <v>37641.58485000542</v>
      </c>
      <c r="H12" s="1"/>
      <c r="I12" s="1">
        <f>LN(7.1)</f>
        <v>1.9600947840472698</v>
      </c>
      <c r="J12" s="1">
        <f t="shared" si="10"/>
        <v>11.347191643216657</v>
      </c>
      <c r="K12" s="1">
        <f t="shared" si="11"/>
        <v>65.690067253799086</v>
      </c>
      <c r="L12" s="1">
        <f t="shared" si="5"/>
        <v>380.28660055179921</v>
      </c>
      <c r="M12" s="1">
        <f t="shared" si="6"/>
        <v>2201.5185035585414</v>
      </c>
      <c r="N12" s="1">
        <f t="shared" si="7"/>
        <v>12744.818551266488</v>
      </c>
      <c r="O12" s="1">
        <f t="shared" si="8"/>
        <v>73781.074127768356</v>
      </c>
      <c r="Q12" s="6" t="s">
        <v>23</v>
      </c>
      <c r="R12" s="7">
        <f>SUM(J3:J22)</f>
        <v>87.63344505323478</v>
      </c>
    </row>
    <row r="13" spans="1:19" x14ac:dyDescent="0.2">
      <c r="B13" s="1">
        <v>0</v>
      </c>
      <c r="C13" s="1">
        <f t="shared" si="13"/>
        <v>0</v>
      </c>
      <c r="D13" s="1">
        <f t="shared" si="1"/>
        <v>0</v>
      </c>
      <c r="E13" s="1">
        <f t="shared" si="2"/>
        <v>0</v>
      </c>
      <c r="F13" s="1">
        <f t="shared" si="3"/>
        <v>0</v>
      </c>
      <c r="G13" s="1">
        <f t="shared" si="4"/>
        <v>0</v>
      </c>
      <c r="H13" s="1"/>
      <c r="I13" s="1">
        <v>0</v>
      </c>
      <c r="J13" s="1">
        <f t="shared" si="10"/>
        <v>0</v>
      </c>
      <c r="K13" s="1">
        <f t="shared" si="11"/>
        <v>0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0</v>
      </c>
      <c r="Q13" s="6" t="s">
        <v>24</v>
      </c>
      <c r="R13" s="7">
        <f>SUM(K3:K22)</f>
        <v>462.34641391031397</v>
      </c>
    </row>
    <row r="14" spans="1:19" x14ac:dyDescent="0.2">
      <c r="B14" s="1">
        <v>0</v>
      </c>
      <c r="C14" s="1">
        <f t="shared" si="13"/>
        <v>0</v>
      </c>
      <c r="D14" s="1">
        <f t="shared" si="1"/>
        <v>0</v>
      </c>
      <c r="E14" s="1">
        <f t="shared" si="2"/>
        <v>0</v>
      </c>
      <c r="F14" s="1">
        <f t="shared" si="3"/>
        <v>0</v>
      </c>
      <c r="G14" s="1">
        <f t="shared" si="4"/>
        <v>0</v>
      </c>
      <c r="H14" s="1"/>
      <c r="I14" s="1">
        <v>0</v>
      </c>
      <c r="J14" s="1">
        <f t="shared" si="10"/>
        <v>0</v>
      </c>
      <c r="K14" s="1">
        <f t="shared" si="11"/>
        <v>0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0</v>
      </c>
      <c r="Q14" s="6" t="s">
        <v>25</v>
      </c>
      <c r="R14" s="7">
        <f>SUM(L3:L22)</f>
        <v>2452.1213180811055</v>
      </c>
    </row>
    <row r="15" spans="1:19" x14ac:dyDescent="0.2">
      <c r="B15" s="1">
        <v>0</v>
      </c>
      <c r="C15" s="1">
        <f t="shared" si="13"/>
        <v>0</v>
      </c>
      <c r="D15" s="1">
        <f t="shared" si="1"/>
        <v>0</v>
      </c>
      <c r="E15" s="1">
        <f t="shared" si="2"/>
        <v>0</v>
      </c>
      <c r="F15" s="1">
        <f t="shared" si="3"/>
        <v>0</v>
      </c>
      <c r="G15" s="1">
        <f t="shared" si="4"/>
        <v>0</v>
      </c>
      <c r="H15" s="1"/>
      <c r="I15" s="1">
        <v>0</v>
      </c>
      <c r="J15" s="1">
        <f t="shared" si="10"/>
        <v>0</v>
      </c>
      <c r="K15" s="1">
        <f t="shared" si="11"/>
        <v>0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0</v>
      </c>
      <c r="Q15" s="6" t="s">
        <v>26</v>
      </c>
      <c r="R15" s="7">
        <f>SUM(M3:M22)</f>
        <v>13071.471291783313</v>
      </c>
    </row>
    <row r="16" spans="1:19" x14ac:dyDescent="0.2">
      <c r="B16" s="1">
        <v>0</v>
      </c>
      <c r="C16" s="1">
        <f t="shared" si="13"/>
        <v>0</v>
      </c>
      <c r="D16" s="1">
        <f t="shared" si="1"/>
        <v>0</v>
      </c>
      <c r="E16" s="1">
        <f t="shared" si="2"/>
        <v>0</v>
      </c>
      <c r="F16" s="1">
        <f t="shared" si="3"/>
        <v>0</v>
      </c>
      <c r="G16" s="1">
        <f t="shared" si="4"/>
        <v>0</v>
      </c>
      <c r="H16" s="1"/>
      <c r="I16" s="1">
        <v>0</v>
      </c>
      <c r="J16" s="1">
        <f t="shared" si="10"/>
        <v>0</v>
      </c>
      <c r="K16" s="1">
        <f t="shared" si="11"/>
        <v>0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0</v>
      </c>
      <c r="Q16" s="6" t="s">
        <v>27</v>
      </c>
      <c r="R16" s="7">
        <f>SUM(N3:N22)</f>
        <v>70022.006341005559</v>
      </c>
    </row>
    <row r="17" spans="2:18" x14ac:dyDescent="0.2">
      <c r="B17" s="1">
        <v>0</v>
      </c>
      <c r="C17" s="1">
        <f t="shared" si="13"/>
        <v>0</v>
      </c>
      <c r="D17" s="1">
        <f t="shared" si="1"/>
        <v>0</v>
      </c>
      <c r="E17" s="1">
        <f t="shared" si="2"/>
        <v>0</v>
      </c>
      <c r="F17" s="1">
        <f t="shared" si="3"/>
        <v>0</v>
      </c>
      <c r="G17" s="1">
        <f t="shared" si="4"/>
        <v>0</v>
      </c>
      <c r="H17" s="1"/>
      <c r="I17" s="1">
        <v>0</v>
      </c>
      <c r="J17" s="1">
        <f t="shared" si="10"/>
        <v>0</v>
      </c>
      <c r="K17" s="1">
        <f t="shared" si="11"/>
        <v>0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0</v>
      </c>
      <c r="Q17" s="6" t="s">
        <v>28</v>
      </c>
      <c r="R17" s="7">
        <f>SUM(O3:O22)</f>
        <v>376861.87574144447</v>
      </c>
    </row>
    <row r="18" spans="2:18" x14ac:dyDescent="0.2">
      <c r="B18" s="1">
        <v>0</v>
      </c>
      <c r="C18" s="1">
        <f t="shared" si="13"/>
        <v>0</v>
      </c>
      <c r="D18" s="1">
        <f t="shared" si="1"/>
        <v>0</v>
      </c>
      <c r="E18" s="1">
        <f t="shared" si="2"/>
        <v>0</v>
      </c>
      <c r="F18" s="1">
        <f t="shared" si="3"/>
        <v>0</v>
      </c>
      <c r="G18" s="1">
        <f t="shared" si="4"/>
        <v>0</v>
      </c>
      <c r="H18" s="1"/>
      <c r="I18" s="1">
        <v>0</v>
      </c>
      <c r="J18" s="1">
        <f t="shared" si="10"/>
        <v>0</v>
      </c>
      <c r="K18" s="1">
        <f t="shared" si="11"/>
        <v>0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0</v>
      </c>
      <c r="Q18" s="4"/>
    </row>
    <row r="19" spans="2:18" x14ac:dyDescent="0.2">
      <c r="B19" s="1">
        <v>0</v>
      </c>
      <c r="C19" s="1">
        <f t="shared" si="13"/>
        <v>0</v>
      </c>
      <c r="D19" s="1">
        <f t="shared" si="1"/>
        <v>0</v>
      </c>
      <c r="E19" s="1">
        <f t="shared" si="2"/>
        <v>0</v>
      </c>
      <c r="F19" s="1">
        <f t="shared" si="3"/>
        <v>0</v>
      </c>
      <c r="G19" s="1">
        <f>B19^6</f>
        <v>0</v>
      </c>
      <c r="H19" s="1"/>
      <c r="I19" s="1">
        <v>0</v>
      </c>
      <c r="J19" s="1">
        <f t="shared" si="10"/>
        <v>0</v>
      </c>
      <c r="K19" s="1">
        <f t="shared" si="11"/>
        <v>0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>G19*I19</f>
        <v>0</v>
      </c>
    </row>
    <row r="20" spans="2:18" x14ac:dyDescent="0.2">
      <c r="B20" s="1">
        <v>0</v>
      </c>
      <c r="C20" s="1">
        <f t="shared" si="13"/>
        <v>0</v>
      </c>
      <c r="D20" s="1">
        <f t="shared" si="1"/>
        <v>0</v>
      </c>
      <c r="E20" s="1">
        <f t="shared" si="2"/>
        <v>0</v>
      </c>
      <c r="F20" s="1">
        <f t="shared" si="3"/>
        <v>0</v>
      </c>
      <c r="G20" s="1">
        <f t="shared" ref="G20:G21" si="14">B20^6</f>
        <v>0</v>
      </c>
      <c r="H20" s="1"/>
      <c r="I20" s="1">
        <v>0</v>
      </c>
      <c r="J20" s="1">
        <f t="shared" si="10"/>
        <v>0</v>
      </c>
      <c r="K20" s="1">
        <f t="shared" si="11"/>
        <v>0</v>
      </c>
      <c r="L20" s="1">
        <f t="shared" si="5"/>
        <v>0</v>
      </c>
      <c r="M20" s="1">
        <f t="shared" si="6"/>
        <v>0</v>
      </c>
      <c r="N20" s="1">
        <f t="shared" si="7"/>
        <v>0</v>
      </c>
      <c r="O20" s="1">
        <f t="shared" ref="O20:O22" si="15">G20*I20</f>
        <v>0</v>
      </c>
    </row>
    <row r="21" spans="2:18" x14ac:dyDescent="0.2">
      <c r="B21" s="1">
        <v>0</v>
      </c>
      <c r="C21" s="1">
        <f t="shared" si="13"/>
        <v>0</v>
      </c>
      <c r="D21" s="1">
        <f t="shared" si="1"/>
        <v>0</v>
      </c>
      <c r="E21" s="1">
        <f t="shared" si="2"/>
        <v>0</v>
      </c>
      <c r="F21" s="1">
        <f t="shared" si="3"/>
        <v>0</v>
      </c>
      <c r="G21" s="1">
        <f t="shared" si="14"/>
        <v>0</v>
      </c>
      <c r="H21" s="1"/>
      <c r="I21" s="1">
        <v>0</v>
      </c>
      <c r="J21" s="1">
        <f t="shared" si="10"/>
        <v>0</v>
      </c>
      <c r="K21" s="1">
        <f t="shared" si="11"/>
        <v>0</v>
      </c>
      <c r="L21" s="1">
        <f t="shared" si="5"/>
        <v>0</v>
      </c>
      <c r="M21" s="1">
        <f t="shared" si="6"/>
        <v>0</v>
      </c>
      <c r="N21" s="1">
        <f t="shared" si="7"/>
        <v>0</v>
      </c>
      <c r="O21" s="1">
        <f t="shared" si="15"/>
        <v>0</v>
      </c>
    </row>
    <row r="22" spans="2:18" x14ac:dyDescent="0.2">
      <c r="B22" s="1">
        <v>0</v>
      </c>
      <c r="C22" s="1">
        <f t="shared" si="13"/>
        <v>0</v>
      </c>
      <c r="D22" s="1">
        <f t="shared" si="1"/>
        <v>0</v>
      </c>
      <c r="E22" s="1">
        <f t="shared" si="2"/>
        <v>0</v>
      </c>
      <c r="F22" s="1">
        <f t="shared" si="3"/>
        <v>0</v>
      </c>
      <c r="G22" s="1">
        <f>B22^6</f>
        <v>0</v>
      </c>
      <c r="H22" s="1"/>
      <c r="I22" s="1">
        <v>0</v>
      </c>
      <c r="J22" s="1">
        <f t="shared" si="10"/>
        <v>0</v>
      </c>
      <c r="K22" s="1">
        <f t="shared" si="11"/>
        <v>0</v>
      </c>
      <c r="L22" s="1">
        <f t="shared" si="5"/>
        <v>0</v>
      </c>
      <c r="M22" s="1">
        <f>E22*I22</f>
        <v>0</v>
      </c>
      <c r="N22" s="1">
        <f t="shared" si="7"/>
        <v>0</v>
      </c>
      <c r="O22" s="1">
        <f t="shared" si="15"/>
        <v>0</v>
      </c>
    </row>
    <row r="23" spans="2:18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8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8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8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8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8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</sheetData>
  <mergeCells count="4">
    <mergeCell ref="B1:G1"/>
    <mergeCell ref="I1:O1"/>
    <mergeCell ref="Q1:R1"/>
    <mergeCell ref="Q10:R10"/>
  </mergeCells>
  <phoneticPr fontId="4" type="noConversion"/>
  <pageMargins left="0.7" right="0.7" top="0.75" bottom="0.75" header="0.3" footer="0.3"/>
  <ignoredErrors>
    <ignoredError sqref="D3 D4:D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2021-05-08T00:18:46Z</dcterms:created>
  <dcterms:modified xsi:type="dcterms:W3CDTF">2021-05-29T03:07:03Z</dcterms:modified>
</cp:coreProperties>
</file>