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69d02028b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fe35d18459b84141"/>
    <x:sheet xmlns:r="http://schemas.openxmlformats.org/officeDocument/2006/relationships" name="持仓录入" sheetId="2" r:id="R1593b26e35504ab2"/>
    <x:sheet xmlns:r="http://schemas.openxmlformats.org/officeDocument/2006/relationships" name="行情与资金流" sheetId="3" r:id="Rb101d699f45f434a"/>
    <x:sheet xmlns:r="http://schemas.openxmlformats.org/officeDocument/2006/relationships" name="链上与动态" sheetId="4" r:id="R6bba1e49ece5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;[Red](#,##0.00);–"/>
    <x:numFmt numFmtId="201" formatCode="+#,##0.00;[Red]-#,##0.00;–"/>
    <x:numFmt numFmtId="202" formatCode="0.00%"/>
    <x:numFmt numFmtId="203" formatCode="&quot;$&quot;#,##0.00"/>
    <x:numFmt numFmtId="204" formatCode="+0.00%;[Red]-0.00%;–"/>
    <x:numFmt numFmtId="205" formatCode="&quot;$&quot;#,##0"/>
    <x:numFmt numFmtId="206" formatCode="&quot;  &quot;#,##0.00;[Red](#,##0.00);–"/>
    <x:numFmt numFmtId="207" formatCode="&quot;  &quot;+#,##0.00;[Red]-#,##0.00;–"/>
    <x:numFmt numFmtId="208" formatCode="+#,##0.0;-#,##0.0;0"/>
  </x:numFmts>
  <x:fonts count="35">
    <x:font>
      <x:sz val="11"/>
      <x:name val="Carlito"/>
    </x:font>
    <x:font>
      <x:sz val="10"/>
      <x:color rgb="FF19354C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sz val="10"/>
      <x:color rgb="FF765925"/>
      <x:name val="Arial"/>
    </x:font>
    <x:font>
      <x:sz val="11"/>
      <x:color rgb="FF19354C"/>
      <x:name val="Arial"/>
    </x:font>
    <x:font>
      <x:b/>
      <x:sz val="11"/>
      <x:color rgb="FFB49BD4"/>
      <x:name val="Arial"/>
    </x:font>
    <x:font>
      <x:b/>
      <x:sz val="12"/>
      <x:color rgb="FFFFFFFF"/>
      <x:name val="Arial"/>
    </x:font>
    <x:font>
      <x:b/>
      <x:sz val="27"/>
      <x:color rgb="FFFFFFFF"/>
      <x:name val="Arial"/>
    </x:font>
    <x:font>
      <x:sz val="11"/>
      <x:color rgb="FFB5C7D8"/>
      <x:name val="Arial"/>
    </x:font>
    <x:font>
      <x:b/>
      <x:sz val="10"/>
      <x:color rgb="FF765925"/>
      <x:name val="Arial"/>
    </x:font>
    <x:font>
      <x:b/>
      <x:sz val="11"/>
      <x:color rgb="FFADC2D5"/>
      <x:name val="Arial"/>
    </x:font>
    <x:font>
      <x:b/>
      <x:sz val="20"/>
      <x:color rgb="FFFFFFFF"/>
      <x:name val="Arial"/>
    </x:font>
    <x:font>
      <x:sz val="10"/>
      <x:color rgb="FFB3C5D4"/>
      <x:name val="Arial"/>
    </x:font>
    <x:font>
      <x:b/>
      <x:sz val="11"/>
      <x:color rgb="FF7690A5"/>
      <x:name val="Arial"/>
    </x:font>
    <x:font>
      <x:b/>
      <x:sz val="20"/>
      <x:color rgb="FF11937E"/>
      <x:name val="Arial"/>
    </x:font>
    <x:font>
      <x:b/>
      <x:sz val="10"/>
      <x:color rgb="FF11937E"/>
      <x:name val="Arial"/>
    </x:font>
    <x:font>
      <x:sz val="10"/>
      <x:color rgb="FF7690A5"/>
      <x:name val="Arial"/>
    </x:font>
    <x:font>
      <x:b/>
      <x:sz val="20"/>
      <x:color rgb="FFD24569"/>
      <x:name val="Arial"/>
    </x:font>
    <x:font>
      <x:b/>
      <x:sz val="10"/>
      <x:color rgb="FFD24569"/>
      <x:name val="Arial"/>
    </x:font>
    <x:font>
      <x:b/>
      <x:sz val="11"/>
      <x:color rgb="FF19354C"/>
      <x:name val="Arial"/>
    </x:font>
    <x:font>
      <x:b/>
      <x:sz val="12"/>
      <x:color rgb="FF11937E"/>
      <x:name val="Arial"/>
    </x:font>
    <x:font>
      <x:b/>
      <x:sz val="12"/>
      <x:color rgb="FF19354C"/>
      <x:name val="Arial"/>
    </x:font>
    <x:font>
      <x:b/>
      <x:sz val="11"/>
      <x:color rgb="FF11937E"/>
      <x:name val="Arial"/>
    </x:font>
    <x:font>
      <x:b/>
      <x:sz val="11"/>
      <x:color rgb="FFD24569"/>
      <x:name val="Arial"/>
    </x:font>
    <x:font>
      <x:sz val="9"/>
      <x:color rgb="FF7690A5"/>
      <x:name val="Arial"/>
    </x:font>
    <x:font>
      <x:b/>
      <x:sz val="10"/>
      <x:color rgb="FF19354C"/>
      <x:name val="Arial"/>
    </x:font>
    <x:font>
      <x:b/>
      <x:sz val="11"/>
      <x:color rgb="FFD8A945"/>
      <x:name val="Arial"/>
    </x:font>
    <x:font>
      <x:sz val="10"/>
      <x:color rgb="FF7690A5"/>
      <x:name val="Arial"/>
    </x:font>
    <x:font>
      <x:sz val="10"/>
      <x:color rgb="FF19354C"/>
      <x:name val="Arial"/>
    </x:font>
    <x:font>
      <x:b/>
      <x:sz val="22"/>
      <x:color rgb="FF11937E"/>
      <x:name val="Arial"/>
    </x:font>
    <x:font>
      <x:b/>
      <x:sz val="22"/>
      <x:color rgb="FFD24569"/>
      <x:name val="Arial"/>
    </x:font>
    <x:font>
      <x:b/>
      <x:sz val="22"/>
      <x:color rgb="FF19354C"/>
      <x:name val="Arial"/>
    </x:font>
    <x:font>
      <x:b/>
      <x:sz val="18"/>
      <x:color rgb="FF11937E"/>
      <x:name val="Arial"/>
    </x:font>
    <x:font>
      <x:b/>
      <x:sz val="18"/>
      <x:color rgb="FFD24569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  <x:fill>
      <x:patternFill patternType="solid">
        <x:fgColor rgb="FFF6F1FA"/>
      </x:patternFill>
    </x:fill>
    <x:fill>
      <x:patternFill patternType="solid">
        <x:fgColor rgb="FFFBEFF2"/>
      </x:patternFill>
    </x:fill>
    <x:fill>
      <x:patternFill patternType="solid">
        <x:fgColor rgb="FFDFEAF4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26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5" fillId="5" borderId="0" xfId="0" applyNumberFormat="1" applyFont="1" applyFill="1" applyBorder="1"/>
    <x:xf numFmtId="0" fontId="10" fillId="5" borderId="0" xfId="0" applyNumberFormat="1" applyFont="1" applyFill="1" applyBorder="1"/>
    <x:xf numFmtId="0" fontId="5" fillId="4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11" fillId="2" borderId="1" xfId="0" applyNumberFormat="1" applyFont="1" applyFill="1" applyBorder="1"/>
    <x:xf numFmtId="0" fontId="11" fillId="2" borderId="2" xfId="0" applyNumberFormat="1" applyFont="1" applyFill="1" applyBorder="1"/>
    <x:xf numFmtId="0" fontId="11" fillId="2" borderId="3" xfId="0" applyNumberFormat="1" applyFont="1" applyFill="1" applyBorder="1"/>
    <x:xf numFmtId="0" fontId="11" fillId="2" borderId="4" xfId="0" applyNumberFormat="1" applyFont="1" applyFill="1" applyBorder="1"/>
    <x:xf numFmtId="0" fontId="11" fillId="2" borderId="0" xfId="0" applyNumberFormat="1" applyFont="1" applyFill="1" applyBorder="1"/>
    <x:xf numFmtId="0" fontId="11" fillId="2" borderId="5" xfId="0" applyNumberFormat="1" applyFont="1" applyFill="1" applyBorder="1"/>
    <x:xf numFmtId="206" fontId="5" fillId="2" borderId="4" xfId="0" applyNumberFormat="1" applyFont="1" applyFill="1" applyBorder="1"/>
    <x:xf numFmtId="206" fontId="5" fillId="2" borderId="0" xfId="0" applyNumberFormat="1" applyFont="1" applyFill="1" applyBorder="1"/>
    <x:xf numFmtId="206" fontId="5" fillId="2" borderId="5" xfId="0" applyNumberFormat="1" applyFont="1" applyFill="1" applyBorder="1"/>
    <x:xf numFmtId="206" fontId="12" fillId="2" borderId="4" xfId="0" applyNumberFormat="1" applyFont="1" applyFill="1" applyBorder="1"/>
    <x:xf numFmtId="206" fontId="12" fillId="2" borderId="0" xfId="0" applyNumberFormat="1" applyFont="1" applyFill="1" applyBorder="1"/>
    <x:xf numFmtId="206" fontId="12" fillId="2" borderId="5" xfId="0" applyNumberFormat="1" applyFont="1" applyFill="1" applyBorder="1"/>
    <x:xf numFmtId="206" fontId="12" fillId="2" borderId="4" xfId="0" applyNumberFormat="1" applyFont="1" applyFill="1" applyBorder="1" applyAlignment="1">
      <x:alignment vertical="center"/>
    </x:xf>
    <x:xf numFmtId="206" fontId="12" fillId="2" borderId="0" xfId="0" applyNumberFormat="1" applyFont="1" applyFill="1" applyBorder="1" applyAlignment="1">
      <x:alignment vertical="center"/>
    </x:xf>
    <x:xf numFmtId="206" fontId="12" fillId="2" borderId="5" xfId="0" applyNumberFormat="1" applyFont="1" applyFill="1" applyBorder="1" applyAlignment="1">
      <x:alignment vertical="center"/>
    </x:xf>
    <x:xf numFmtId="206" fontId="12" fillId="2" borderId="4" xfId="0" applyNumberFormat="1" applyFont="1" applyFill="1" applyBorder="1" applyAlignment="1">
      <x:alignment horizontal="left" vertical="center"/>
    </x:xf>
    <x:xf numFmtId="206" fontId="12" fillId="2" borderId="0" xfId="0" applyNumberFormat="1" applyFont="1" applyFill="1" applyBorder="1" applyAlignment="1">
      <x:alignment horizontal="left" vertical="center"/>
    </x:xf>
    <x:xf numFmtId="206" fontId="12" fillId="2" borderId="5" xfId="0" applyNumberFormat="1" applyFont="1" applyFill="1" applyBorder="1" applyAlignment="1">
      <x:alignment horizontal="left" vertical="center"/>
    </x:xf>
    <x:xf numFmtId="0" fontId="13" fillId="2" borderId="6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14" fillId="6" borderId="1" xfId="0" applyNumberFormat="1" applyFont="1" applyFill="1" applyBorder="1"/>
    <x:xf numFmtId="0" fontId="14" fillId="6" borderId="2" xfId="0" applyNumberFormat="1" applyFont="1" applyFill="1" applyBorder="1"/>
    <x:xf numFmtId="0" fontId="14" fillId="6" borderId="3" xfId="0" applyNumberFormat="1" applyFont="1" applyFill="1" applyBorder="1"/>
    <x:xf numFmtId="0" fontId="14" fillId="6" borderId="4" xfId="0" applyNumberFormat="1" applyFont="1" applyFill="1" applyBorder="1"/>
    <x:xf numFmtId="0" fontId="14" fillId="6" borderId="0" xfId="0" applyNumberFormat="1" applyFont="1" applyFill="1" applyBorder="1"/>
    <x:xf numFmtId="0" fontId="14" fillId="6" borderId="5" xfId="0" applyNumberFormat="1" applyFont="1" applyFill="1" applyBorder="1"/>
    <x:xf numFmtId="207" fontId="5" fillId="6" borderId="4" xfId="0" applyNumberFormat="1" applyFont="1" applyFill="1" applyBorder="1"/>
    <x:xf numFmtId="207" fontId="5" fillId="6" borderId="0" xfId="0" applyNumberFormat="1" applyFont="1" applyFill="1" applyBorder="1"/>
    <x:xf numFmtId="207" fontId="5" fillId="6" borderId="5" xfId="0" applyNumberFormat="1" applyFont="1" applyFill="1" applyBorder="1"/>
    <x:xf numFmtId="207" fontId="15" fillId="6" borderId="4" xfId="0" applyNumberFormat="1" applyFont="1" applyFill="1" applyBorder="1"/>
    <x:xf numFmtId="207" fontId="15" fillId="6" borderId="0" xfId="0" applyNumberFormat="1" applyFont="1" applyFill="1" applyBorder="1"/>
    <x:xf numFmtId="207" fontId="15" fillId="6" borderId="5" xfId="0" applyNumberFormat="1" applyFont="1" applyFill="1" applyBorder="1"/>
    <x:xf numFmtId="207" fontId="15" fillId="6" borderId="4" xfId="0" applyNumberFormat="1" applyFont="1" applyFill="1" applyBorder="1" applyAlignment="1">
      <x:alignment vertical="center"/>
    </x:xf>
    <x:xf numFmtId="207" fontId="15" fillId="6" borderId="0" xfId="0" applyNumberFormat="1" applyFont="1" applyFill="1" applyBorder="1" applyAlignment="1">
      <x:alignment vertical="center"/>
    </x:xf>
    <x:xf numFmtId="207" fontId="15" fillId="6" borderId="5" xfId="0" applyNumberFormat="1" applyFont="1" applyFill="1" applyBorder="1" applyAlignment="1">
      <x:alignment vertical="center"/>
    </x:xf>
    <x:xf numFmtId="207" fontId="15" fillId="6" borderId="4" xfId="0" applyNumberFormat="1" applyFont="1" applyFill="1" applyBorder="1" applyAlignment="1">
      <x:alignment horizontal="left" vertical="center"/>
    </x:xf>
    <x:xf numFmtId="207" fontId="15" fillId="6" borderId="0" xfId="0" applyNumberFormat="1" applyFont="1" applyFill="1" applyBorder="1" applyAlignment="1">
      <x:alignment horizontal="left" vertical="center"/>
    </x:xf>
    <x:xf numFmtId="207" fontId="15" fillId="6" borderId="5" xfId="0" applyNumberFormat="1" applyFont="1" applyFill="1" applyBorder="1" applyAlignment="1">
      <x:alignment horizontal="left" vertical="center"/>
    </x:xf>
    <x:xf numFmtId="204" fontId="5" fillId="6" borderId="7" xfId="0" applyNumberFormat="1" applyFont="1" applyFill="1" applyBorder="1"/>
    <x:xf numFmtId="204" fontId="5" fillId="6" borderId="8" xfId="0" applyNumberFormat="1" applyFont="1" applyFill="1" applyBorder="1"/>
    <x:xf numFmtId="204" fontId="5" fillId="7" borderId="7" xfId="0" applyNumberFormat="1" applyFont="1" applyFill="1" applyBorder="1"/>
    <x:xf numFmtId="204" fontId="5" fillId="7" borderId="8" xfId="0" applyNumberFormat="1" applyFont="1" applyFill="1" applyBorder="1"/>
    <x:xf numFmtId="204" fontId="16" fillId="7" borderId="7" xfId="0" applyNumberFormat="1" applyFont="1" applyFill="1" applyBorder="1"/>
    <x:xf numFmtId="204" fontId="16" fillId="7" borderId="8" xfId="0" applyNumberFormat="1" applyFont="1" applyFill="1" applyBorder="1"/>
    <x:xf numFmtId="0" fontId="17" fillId="6" borderId="6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14" fillId="8" borderId="1" xfId="0" applyNumberFormat="1" applyFont="1" applyFill="1" applyBorder="1"/>
    <x:xf numFmtId="0" fontId="14" fillId="8" borderId="2" xfId="0" applyNumberFormat="1" applyFont="1" applyFill="1" applyBorder="1"/>
    <x:xf numFmtId="0" fontId="14" fillId="8" borderId="3" xfId="0" applyNumberFormat="1" applyFont="1" applyFill="1" applyBorder="1"/>
    <x:xf numFmtId="0" fontId="14" fillId="8" borderId="4" xfId="0" applyNumberFormat="1" applyFont="1" applyFill="1" applyBorder="1"/>
    <x:xf numFmtId="0" fontId="14" fillId="8" borderId="0" xfId="0" applyNumberFormat="1" applyFont="1" applyFill="1" applyBorder="1"/>
    <x:xf numFmtId="0" fontId="14" fillId="8" borderId="5" xfId="0" applyNumberFormat="1" applyFont="1" applyFill="1" applyBorder="1"/>
    <x:xf numFmtId="207" fontId="5" fillId="8" borderId="4" xfId="0" applyNumberFormat="1" applyFont="1" applyFill="1" applyBorder="1"/>
    <x:xf numFmtId="207" fontId="5" fillId="8" borderId="0" xfId="0" applyNumberFormat="1" applyFont="1" applyFill="1" applyBorder="1"/>
    <x:xf numFmtId="207" fontId="5" fillId="8" borderId="5" xfId="0" applyNumberFormat="1" applyFont="1" applyFill="1" applyBorder="1"/>
    <x:xf numFmtId="207" fontId="18" fillId="8" borderId="4" xfId="0" applyNumberFormat="1" applyFont="1" applyFill="1" applyBorder="1"/>
    <x:xf numFmtId="207" fontId="18" fillId="8" borderId="0" xfId="0" applyNumberFormat="1" applyFont="1" applyFill="1" applyBorder="1"/>
    <x:xf numFmtId="207" fontId="18" fillId="8" borderId="5" xfId="0" applyNumberFormat="1" applyFont="1" applyFill="1" applyBorder="1"/>
    <x:xf numFmtId="207" fontId="18" fillId="8" borderId="4" xfId="0" applyNumberFormat="1" applyFont="1" applyFill="1" applyBorder="1" applyAlignment="1">
      <x:alignment vertical="center"/>
    </x:xf>
    <x:xf numFmtId="207" fontId="18" fillId="8" borderId="0" xfId="0" applyNumberFormat="1" applyFont="1" applyFill="1" applyBorder="1" applyAlignment="1">
      <x:alignment vertical="center"/>
    </x:xf>
    <x:xf numFmtId="207" fontId="18" fillId="8" borderId="5" xfId="0" applyNumberFormat="1" applyFont="1" applyFill="1" applyBorder="1" applyAlignment="1">
      <x:alignment vertical="center"/>
    </x:xf>
    <x:xf numFmtId="207" fontId="18" fillId="8" borderId="4" xfId="0" applyNumberFormat="1" applyFont="1" applyFill="1" applyBorder="1" applyAlignment="1">
      <x:alignment horizontal="left" vertical="center"/>
    </x:xf>
    <x:xf numFmtId="207" fontId="18" fillId="8" borderId="0" xfId="0" applyNumberFormat="1" applyFont="1" applyFill="1" applyBorder="1" applyAlignment="1">
      <x:alignment horizontal="left" vertical="center"/>
    </x:xf>
    <x:xf numFmtId="207" fontId="18" fillId="8" borderId="5" xfId="0" applyNumberFormat="1" applyFont="1" applyFill="1" applyBorder="1" applyAlignment="1">
      <x:alignment horizontal="left" vertical="center"/>
    </x:xf>
    <x:xf numFmtId="204" fontId="5" fillId="8" borderId="7" xfId="0" applyNumberFormat="1" applyFont="1" applyFill="1" applyBorder="1"/>
    <x:xf numFmtId="204" fontId="5" fillId="8" borderId="8" xfId="0" applyNumberFormat="1" applyFont="1" applyFill="1" applyBorder="1"/>
    <x:xf numFmtId="204" fontId="5" fillId="9" borderId="7" xfId="0" applyNumberFormat="1" applyFont="1" applyFill="1" applyBorder="1"/>
    <x:xf numFmtId="204" fontId="5" fillId="9" borderId="8" xfId="0" applyNumberFormat="1" applyFont="1" applyFill="1" applyBorder="1"/>
    <x:xf numFmtId="204" fontId="19" fillId="9" borderId="7" xfId="0" applyNumberFormat="1" applyFont="1" applyFill="1" applyBorder="1"/>
    <x:xf numFmtId="204" fontId="19" fillId="9" borderId="8" xfId="0" applyNumberFormat="1" applyFont="1" applyFill="1" applyBorder="1"/>
    <x:xf numFmtId="0" fontId="17" fillId="8" borderId="6" xfId="0" applyNumberFormat="1" applyFont="1" applyFill="1" applyBorder="1"/>
    <x:xf numFmtId="207" fontId="18" fillId="6" borderId="4" xfId="0" applyNumberFormat="1" applyFont="1" applyFill="1" applyBorder="1"/>
    <x:xf numFmtId="207" fontId="18" fillId="6" borderId="0" xfId="0" applyNumberFormat="1" applyFont="1" applyFill="1" applyBorder="1"/>
    <x:xf numFmtId="207" fontId="18" fillId="6" borderId="5" xfId="0" applyNumberFormat="1" applyFont="1" applyFill="1" applyBorder="1"/>
    <x:xf numFmtId="207" fontId="18" fillId="6" borderId="4" xfId="0" applyNumberFormat="1" applyFont="1" applyFill="1" applyBorder="1" applyAlignment="1">
      <x:alignment vertical="center"/>
    </x:xf>
    <x:xf numFmtId="207" fontId="18" fillId="6" borderId="0" xfId="0" applyNumberFormat="1" applyFont="1" applyFill="1" applyBorder="1" applyAlignment="1">
      <x:alignment vertical="center"/>
    </x:xf>
    <x:xf numFmtId="207" fontId="18" fillId="6" borderId="5" xfId="0" applyNumberFormat="1" applyFont="1" applyFill="1" applyBorder="1" applyAlignment="1">
      <x:alignment vertical="center"/>
    </x:xf>
    <x:xf numFmtId="207" fontId="18" fillId="6" borderId="4" xfId="0" applyNumberFormat="1" applyFont="1" applyFill="1" applyBorder="1" applyAlignment="1">
      <x:alignment horizontal="left" vertical="center"/>
    </x:xf>
    <x:xf numFmtId="207" fontId="18" fillId="6" borderId="0" xfId="0" applyNumberFormat="1" applyFont="1" applyFill="1" applyBorder="1" applyAlignment="1">
      <x:alignment horizontal="left" vertical="center"/>
    </x:xf>
    <x:xf numFmtId="207" fontId="18" fillId="6" borderId="5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/>
    <x:xf numFmtId="201" fontId="5" fillId="10" borderId="0" xfId="0" applyNumberFormat="1" applyFont="1" applyFill="1" applyBorder="1"/>
    <x:xf numFmtId="200" fontId="5" fillId="10" borderId="0" xfId="0" applyNumberFormat="1" applyFont="1" applyFill="1" applyBorder="1"/>
    <x:xf numFmtId="0" fontId="20" fillId="10" borderId="0" xfId="0" applyNumberFormat="1" applyFont="1" applyFill="1" applyBorder="1"/>
    <x:xf numFmtId="201" fontId="20" fillId="10" borderId="0" xfId="0" applyNumberFormat="1" applyFont="1" applyFill="1" applyBorder="1"/>
    <x:xf numFmtId="200" fontId="20" fillId="10" borderId="0" xfId="0" applyNumberFormat="1" applyFont="1" applyFill="1" applyBorder="1"/>
    <x:xf numFmtId="201" fontId="21" fillId="10" borderId="0" xfId="0" applyNumberFormat="1" applyFont="1" applyFill="1" applyBorder="1"/>
    <x:xf numFmtId="200" fontId="22" fillId="10" borderId="0" xfId="0" applyNumberFormat="1" applyFont="1" applyFill="1" applyBorder="1"/>
    <x:xf numFmtId="0" fontId="22" fillId="6" borderId="1" xfId="0" applyNumberFormat="1" applyFont="1" applyFill="1" applyBorder="1"/>
    <x:xf numFmtId="0" fontId="22" fillId="6" borderId="2" xfId="0" applyNumberFormat="1" applyFont="1" applyFill="1" applyBorder="1"/>
    <x:xf numFmtId="0" fontId="22" fillId="6" borderId="3" xfId="0" applyNumberFormat="1" applyFont="1" applyFill="1" applyBorder="1"/>
    <x:xf numFmtId="0" fontId="22" fillId="10" borderId="1" xfId="0" applyNumberFormat="1" applyFont="1" applyFill="1" applyBorder="1"/>
    <x:xf numFmtId="0" fontId="22" fillId="10" borderId="2" xfId="0" applyNumberFormat="1" applyFont="1" applyFill="1" applyBorder="1"/>
    <x:xf numFmtId="0" fontId="22" fillId="10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9" borderId="4" xfId="0" applyNumberFormat="1" applyFont="1" applyFill="1" applyBorder="1"/>
    <x:xf numFmtId="0" fontId="5" fillId="9" borderId="0" xfId="0" applyNumberFormat="1" applyFont="1" applyFill="1" applyBorder="1"/>
    <x:xf numFmtId="0" fontId="5" fillId="9" borderId="5" xfId="0" applyNumberFormat="1" applyFont="1" applyFill="1" applyBorder="1"/>
    <x:xf numFmtId="0" fontId="16" fillId="7" borderId="4" xfId="0" applyNumberFormat="1" applyFont="1" applyFill="1" applyBorder="1"/>
    <x:xf numFmtId="0" fontId="16" fillId="7" borderId="0" xfId="0" applyNumberFormat="1" applyFont="1" applyFill="1" applyBorder="1"/>
    <x:xf numFmtId="0" fontId="16" fillId="7" borderId="5" xfId="0" applyNumberFormat="1" applyFont="1" applyFill="1" applyBorder="1"/>
    <x:xf numFmtId="0" fontId="19" fillId="9" borderId="4" xfId="0" applyNumberFormat="1" applyFont="1" applyFill="1" applyBorder="1"/>
    <x:xf numFmtId="0" fontId="19" fillId="9" borderId="0" xfId="0" applyNumberFormat="1" applyFont="1" applyFill="1" applyBorder="1"/>
    <x:xf numFmtId="0" fontId="19" fillId="9" borderId="5" xfId="0" applyNumberFormat="1" applyFont="1" applyFill="1" applyBorder="1"/>
    <x:xf numFmtId="201" fontId="5" fillId="7" borderId="0" xfId="0" applyNumberFormat="1" applyFont="1" applyFill="1" applyBorder="1"/>
    <x:xf numFmtId="201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5" fillId="9" borderId="0" xfId="0" applyNumberFormat="1" applyFont="1" applyFill="1" applyBorder="1"/>
    <x:xf numFmtId="201" fontId="24" fillId="9" borderId="0" xfId="0" applyNumberFormat="1" applyFont="1" applyFill="1" applyBorder="1"/>
    <x:xf numFmtId="0" fontId="24" fillId="9" borderId="5" xfId="0" applyNumberFormat="1" applyFont="1" applyFill="1" applyBorder="1"/>
    <x:xf numFmtId="0" fontId="25" fillId="6" borderId="4" xfId="0" applyNumberFormat="1" applyFont="1" applyFill="1" applyBorder="1"/>
    <x:xf numFmtId="0" fontId="25" fillId="6" borderId="0" xfId="0" applyNumberFormat="1" applyFont="1" applyFill="1" applyBorder="1"/>
    <x:xf numFmtId="0" fontId="25" fillId="6" borderId="5" xfId="0" applyNumberFormat="1" applyFont="1" applyFill="1" applyBorder="1"/>
    <x:xf numFmtId="0" fontId="5" fillId="10" borderId="4" xfId="0" applyNumberFormat="1" applyFont="1" applyFill="1" applyBorder="1"/>
    <x:xf numFmtId="0" fontId="5" fillId="10" borderId="5" xfId="0" applyNumberFormat="1" applyFont="1" applyFill="1" applyBorder="1"/>
    <x:xf numFmtId="0" fontId="26" fillId="10" borderId="4" xfId="0" applyNumberFormat="1" applyFont="1" applyFill="1" applyBorder="1"/>
    <x:xf numFmtId="0" fontId="26" fillId="10" borderId="0" xfId="0" applyNumberFormat="1" applyFont="1" applyFill="1" applyBorder="1"/>
    <x:xf numFmtId="0" fontId="26" fillId="10" borderId="5" xfId="0" applyNumberFormat="1" applyFont="1" applyFill="1" applyBorder="1"/>
    <x:xf numFmtId="201" fontId="5" fillId="6" borderId="0" xfId="0" applyNumberFormat="1" applyFont="1" applyFill="1" applyBorder="1"/>
    <x:xf numFmtId="201" fontId="19" fillId="6" borderId="0" xfId="0" applyNumberFormat="1" applyFont="1" applyFill="1" applyBorder="1"/>
    <x:xf numFmtId="0" fontId="19" fillId="6" borderId="5" xfId="0" applyNumberFormat="1" applyFont="1" applyFill="1" applyBorder="1"/>
    <x:xf numFmtId="201" fontId="19" fillId="6" borderId="0" xfId="0" applyNumberFormat="1" applyFont="1" applyFill="1" applyBorder="1" applyAlignment="1">
      <x:alignment horizontal="right"/>
    </x:xf>
    <x:xf numFmtId="0" fontId="19" fillId="6" borderId="5" xfId="0" applyNumberFormat="1" applyFont="1" applyFill="1" applyBorder="1" applyAlignment="1">
      <x:alignment horizontal="right"/>
    </x:xf>
    <x:xf numFmtId="200" fontId="5" fillId="6" borderId="0" xfId="0" applyNumberFormat="1" applyFont="1" applyFill="1" applyBorder="1"/>
    <x:xf numFmtId="202" fontId="5" fillId="6" borderId="5" xfId="0" applyNumberFormat="1" applyFont="1" applyFill="1" applyBorder="1"/>
    <x:xf numFmtId="0" fontId="27" fillId="6" borderId="4" xfId="0" applyNumberFormat="1" applyFont="1" applyFill="1" applyBorder="1"/>
    <x:xf numFmtId="0" fontId="26" fillId="6" borderId="0" xfId="0" applyNumberFormat="1" applyFont="1" applyFill="1" applyBorder="1"/>
    <x:xf numFmtId="200" fontId="26" fillId="6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201" fontId="5" fillId="4" borderId="0" xfId="0" applyNumberFormat="1" applyFont="1" applyFill="1" applyBorder="1"/>
    <x:xf numFmtId="201" fontId="28" fillId="4" borderId="0" xfId="0" applyNumberFormat="1" applyFont="1" applyFill="1" applyBorder="1"/>
    <x:xf numFmtId="0" fontId="28" fillId="4" borderId="5" xfId="0" applyNumberFormat="1" applyFont="1" applyFill="1" applyBorder="1"/>
    <x:xf numFmtId="201" fontId="28" fillId="4" borderId="0" xfId="0" applyNumberFormat="1" applyFont="1" applyFill="1" applyBorder="1" applyAlignment="1">
      <x:alignment horizontal="right"/>
    </x:xf>
    <x:xf numFmtId="0" fontId="28" fillId="4" borderId="5" xfId="0" applyNumberFormat="1" applyFont="1" applyFill="1" applyBorder="1" applyAlignment="1">
      <x:alignment horizontal="right"/>
    </x:xf>
    <x:xf numFmtId="200" fontId="5" fillId="4" borderId="0" xfId="0" applyNumberFormat="1" applyFont="1" applyFill="1" applyBorder="1"/>
    <x:xf numFmtId="202" fontId="5" fillId="4" borderId="5" xfId="0" applyNumberFormat="1" applyFont="1" applyFill="1" applyBorder="1"/>
    <x:xf numFmtId="0" fontId="27" fillId="4" borderId="4" xfId="0" applyNumberFormat="1" applyFont="1" applyFill="1" applyBorder="1"/>
    <x:xf numFmtId="0" fontId="26" fillId="4" borderId="0" xfId="0" applyNumberFormat="1" applyFont="1" applyFill="1" applyBorder="1"/>
    <x:xf numFmtId="200" fontId="26" fillId="4" borderId="0" xfId="0" applyNumberFormat="1" applyFont="1" applyFill="1" applyBorder="1"/>
    <x:xf numFmtId="201" fontId="16" fillId="6" borderId="0" xfId="0" applyNumberFormat="1" applyFont="1" applyFill="1" applyBorder="1"/>
    <x:xf numFmtId="0" fontId="16" fillId="6" borderId="5" xfId="0" applyNumberFormat="1" applyFont="1" applyFill="1" applyBorder="1"/>
    <x:xf numFmtId="201" fontId="16" fillId="6" borderId="0" xfId="0" applyNumberFormat="1" applyFont="1" applyFill="1" applyBorder="1" applyAlignment="1">
      <x:alignment horizontal="right"/>
    </x:xf>
    <x:xf numFmtId="0" fontId="16" fillId="6" borderId="5" xfId="0" applyNumberFormat="1" applyFont="1" applyFill="1" applyBorder="1" applyAlignment="1">
      <x:alignment horizontal="right"/>
    </x:xf>
    <x:xf numFmtId="201" fontId="16" fillId="4" borderId="0" xfId="0" applyNumberFormat="1" applyFont="1" applyFill="1" applyBorder="1"/>
    <x:xf numFmtId="0" fontId="16" fillId="4" borderId="5" xfId="0" applyNumberFormat="1" applyFont="1" applyFill="1" applyBorder="1"/>
    <x:xf numFmtId="201" fontId="16" fillId="4" borderId="0" xfId="0" applyNumberFormat="1" applyFont="1" applyFill="1" applyBorder="1" applyAlignment="1">
      <x:alignment horizontal="right"/>
    </x:xf>
    <x:xf numFmtId="0" fontId="16" fillId="4" borderId="5" xfId="0" applyNumberFormat="1" applyFont="1" applyFill="1" applyBorder="1" applyAlignment="1">
      <x:alignment horizontal="right"/>
    </x:xf>
    <x:xf numFmtId="0" fontId="14" fillId="4" borderId="4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201" fontId="28" fillId="6" borderId="0" xfId="0" applyNumberFormat="1" applyFont="1" applyFill="1" applyBorder="1"/>
    <x:xf numFmtId="0" fontId="28" fillId="6" borderId="5" xfId="0" applyNumberFormat="1" applyFont="1" applyFill="1" applyBorder="1"/>
    <x:xf numFmtId="201" fontId="28" fillId="6" borderId="0" xfId="0" applyNumberFormat="1" applyFont="1" applyFill="1" applyBorder="1" applyAlignment="1">
      <x:alignment horizontal="right"/>
    </x:xf>
    <x:xf numFmtId="0" fontId="28" fillId="6" borderId="5" xfId="0" applyNumberFormat="1" applyFont="1" applyFill="1" applyBorder="1" applyAlignment="1">
      <x:alignment horizontal="right"/>
    </x:xf>
    <x:xf numFmtId="200" fontId="29" fillId="6" borderId="0" xfId="0" applyNumberFormat="1" applyFont="1" applyFill="1" applyBorder="1"/>
    <x:xf numFmtId="0" fontId="29" fillId="6" borderId="0" xfId="0" applyNumberFormat="1" applyFont="1" applyFill="1" applyBorder="1"/>
    <x:xf numFmtId="0" fontId="27" fillId="6" borderId="4" xfId="0" applyNumberFormat="1" applyFont="1" applyFill="1" applyBorder="1" applyAlignment="1">
      <x:alignment horizontal="center"/>
    </x:xf>
    <x:xf numFmtId="0" fontId="27" fillId="4" borderId="4" xfId="0" applyNumberFormat="1" applyFont="1" applyFill="1" applyBorder="1" applyAlignment="1">
      <x:alignment horizontal="center"/>
    </x:xf>
    <x:xf numFmtId="0" fontId="14" fillId="4" borderId="4" xfId="0" applyNumberFormat="1" applyFont="1" applyFill="1" applyBorder="1" applyAlignment="1">
      <x:alignment horizontal="center"/>
    </x:xf>
    <x:xf numFmtId="0" fontId="14" fillId="6" borderId="4" xfId="0" applyNumberFormat="1" applyFont="1" applyFill="1" applyBorder="1" applyAlignment="1">
      <x:alignment horizontal="center"/>
    </x:xf>
    <x:xf numFmtId="0" fontId="30" fillId="7" borderId="4" xfId="0" applyNumberFormat="1" applyFont="1" applyFill="1" applyBorder="1"/>
    <x:xf numFmtId="0" fontId="30" fillId="7" borderId="0" xfId="0" applyNumberFormat="1" applyFont="1" applyFill="1" applyBorder="1"/>
    <x:xf numFmtId="0" fontId="30" fillId="7" borderId="4" xfId="0" applyNumberFormat="1" applyFont="1" applyFill="1" applyBorder="1" applyAlignment="1">
      <x:alignment horizontal="center"/>
    </x:xf>
    <x:xf numFmtId="0" fontId="30" fillId="7" borderId="0" xfId="0" applyNumberFormat="1" applyFont="1" applyFill="1" applyBorder="1" applyAlignment="1">
      <x:alignment horizontal="center"/>
    </x:xf>
    <x:xf numFmtId="0" fontId="30" fillId="7" borderId="4" xfId="0" applyNumberFormat="1" applyFont="1" applyFill="1" applyBorder="1" applyAlignment="1">
      <x:alignment horizontal="center" vertical="center"/>
    </x:xf>
    <x:xf numFmtId="0" fontId="30" fillId="7" borderId="0" xfId="0" applyNumberFormat="1" applyFont="1" applyFill="1" applyBorder="1" applyAlignment="1">
      <x:alignment horizontal="center" vertical="center"/>
    </x:xf>
    <x:xf numFmtId="0" fontId="31" fillId="9" borderId="0" xfId="0" applyNumberFormat="1" applyFont="1" applyFill="1" applyBorder="1"/>
    <x:xf numFmtId="0" fontId="31" fillId="9" borderId="0" xfId="0" applyNumberFormat="1" applyFont="1" applyFill="1" applyBorder="1" applyAlignment="1">
      <x:alignment horizontal="center"/>
    </x:xf>
    <x:xf numFmtId="0" fontId="31" fillId="9" borderId="0" xfId="0" applyNumberFormat="1" applyFont="1" applyFill="1" applyBorder="1" applyAlignment="1">
      <x:alignment horizontal="center" vertical="center"/>
    </x:xf>
    <x:xf numFmtId="0" fontId="32" fillId="10" borderId="0" xfId="0" applyNumberFormat="1" applyFont="1" applyFill="1" applyBorder="1"/>
    <x:xf numFmtId="0" fontId="32" fillId="10" borderId="5" xfId="0" applyNumberFormat="1" applyFont="1" applyFill="1" applyBorder="1"/>
    <x:xf numFmtId="0" fontId="32" fillId="10" borderId="0" xfId="0" applyNumberFormat="1" applyFont="1" applyFill="1" applyBorder="1" applyAlignment="1">
      <x:alignment horizontal="center"/>
    </x:xf>
    <x:xf numFmtId="0" fontId="32" fillId="10" borderId="5" xfId="0" applyNumberFormat="1" applyFont="1" applyFill="1" applyBorder="1" applyAlignment="1">
      <x:alignment horizontal="center"/>
    </x:xf>
    <x:xf numFmtId="0" fontId="32" fillId="10" borderId="0" xfId="0" applyNumberFormat="1" applyFont="1" applyFill="1" applyBorder="1" applyAlignment="1">
      <x:alignment horizontal="center" vertical="center"/>
    </x:xf>
    <x:xf numFmtId="0" fontId="32" fillId="10" borderId="5" xfId="0" applyNumberFormat="1" applyFont="1" applyFill="1" applyBorder="1" applyAlignment="1">
      <x:alignment horizontal="center" vertical="center"/>
    </x:xf>
    <x:xf numFmtId="201" fontId="5" fillId="7" borderId="4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201" fontId="33" fillId="7" borderId="4" xfId="0" applyNumberFormat="1" applyFont="1" applyFill="1" applyBorder="1"/>
    <x:xf numFmtId="201" fontId="33" fillId="7" borderId="0" xfId="0" applyNumberFormat="1" applyFont="1" applyFill="1" applyBorder="1"/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201" fontId="33" fillId="7" borderId="4" xfId="0" applyNumberFormat="1" applyFont="1" applyFill="1" applyBorder="1" applyAlignment="1">
      <x:alignment horizontal="center"/>
    </x:xf>
    <x:xf numFmtId="201" fontId="33" fillId="7" borderId="0" xfId="0" applyNumberFormat="1" applyFont="1" applyFill="1" applyBorder="1" applyAlignment="1">
      <x:alignment horizontal="center"/>
    </x:xf>
    <x:xf numFmtId="201" fontId="33" fillId="7" borderId="4" xfId="0" applyNumberFormat="1" applyFont="1" applyFill="1" applyBorder="1" applyAlignment="1">
      <x:alignment horizontal="center" vertical="center"/>
    </x:xf>
    <x:xf numFmtId="201" fontId="33" fillId="7" borderId="0" xfId="0" applyNumberFormat="1" applyFont="1" applyFill="1" applyBorder="1" applyAlignment="1">
      <x:alignment horizontal="center" vertical="center"/>
    </x:xf>
    <x:xf numFmtId="201" fontId="5" fillId="9" borderId="5" xfId="0" applyNumberFormat="1" applyFont="1" applyFill="1" applyBorder="1"/>
    <x:xf numFmtId="0" fontId="20" fillId="9" borderId="0" xfId="0" applyNumberFormat="1" applyFont="1" applyFill="1" applyBorder="1"/>
    <x:xf numFmtId="0" fontId="20" fillId="9" borderId="5" xfId="0" applyNumberFormat="1" applyFont="1" applyFill="1" applyBorder="1"/>
    <x:xf numFmtId="201" fontId="34" fillId="9" borderId="0" xfId="0" applyNumberFormat="1" applyFont="1" applyFill="1" applyBorder="1"/>
    <x:xf numFmtId="201" fontId="34" fillId="9" borderId="5" xfId="0" applyNumberFormat="1" applyFont="1" applyFill="1" applyBorder="1"/>
    <x:xf numFmtId="0" fontId="20" fillId="9" borderId="0" xfId="0" applyNumberFormat="1" applyFont="1" applyFill="1" applyBorder="1" applyAlignment="1">
      <x:alignment horizontal="center"/>
    </x:xf>
    <x:xf numFmtId="0" fontId="20" fillId="9" borderId="5" xfId="0" applyNumberFormat="1" applyFont="1" applyFill="1" applyBorder="1" applyAlignment="1">
      <x:alignment horizontal="center"/>
    </x:xf>
    <x:xf numFmtId="201" fontId="34" fillId="9" borderId="0" xfId="0" applyNumberFormat="1" applyFont="1" applyFill="1" applyBorder="1" applyAlignment="1">
      <x:alignment horizontal="center"/>
    </x:xf>
    <x:xf numFmtId="201" fontId="34" fillId="9" borderId="5" xfId="0" applyNumberFormat="1" applyFont="1" applyFill="1" applyBorder="1" applyAlignment="1">
      <x:alignment horizontal="center"/>
    </x:xf>
    <x:xf numFmtId="201" fontId="34" fillId="9" borderId="0" xfId="0" applyNumberFormat="1" applyFont="1" applyFill="1" applyBorder="1" applyAlignment="1">
      <x:alignment horizontal="center" vertical="center"/>
    </x:xf>
    <x:xf numFmtId="201" fontId="34" fillId="9" borderId="5" xfId="0" applyNumberFormat="1" applyFont="1" applyFill="1" applyBorder="1" applyAlignment="1">
      <x:alignment horizontal="center" vertical="center"/>
    </x:xf>
    <x:xf numFmtId="0" fontId="5" fillId="10" borderId="6" xfId="0" applyNumberFormat="1" applyFont="1" applyFill="1" applyBorder="1"/>
    <x:xf numFmtId="0" fontId="5" fillId="10" borderId="7" xfId="0" applyNumberFormat="1" applyFont="1" applyFill="1" applyBorder="1"/>
    <x:xf numFmtId="0" fontId="5" fillId="10" borderId="8" xfId="0" applyNumberFormat="1" applyFont="1" applyFill="1" applyBorder="1"/>
    <x:xf numFmtId="208" fontId="5" fillId="10" borderId="4" xfId="0" applyNumberFormat="1" applyFont="1" applyFill="1" applyBorder="1"/>
    <x:xf numFmtId="208" fontId="5" fillId="10" borderId="0" xfId="0" applyNumberFormat="1" applyFont="1" applyFill="1" applyBorder="1"/>
    <x:xf numFmtId="208" fontId="5" fillId="10" borderId="6" xfId="0" applyNumberFormat="1" applyFont="1" applyFill="1" applyBorder="1"/>
    <x:xf numFmtId="208" fontId="5" fillId="10" borderId="7" xfId="0" applyNumberFormat="1" applyFont="1" applyFill="1" applyBorder="1"/>
    <x:xf numFmtId="208" fontId="15" fillId="10" borderId="4" xfId="0" applyNumberFormat="1" applyFont="1" applyFill="1" applyBorder="1"/>
    <x:xf numFmtId="208" fontId="15" fillId="10" borderId="0" xfId="0" applyNumberFormat="1" applyFont="1" applyFill="1" applyBorder="1"/>
    <x:xf numFmtId="208" fontId="15" fillId="10" borderId="6" xfId="0" applyNumberFormat="1" applyFont="1" applyFill="1" applyBorder="1"/>
    <x:xf numFmtId="208" fontId="15" fillId="10" borderId="7" xfId="0" applyNumberFormat="1" applyFont="1" applyFill="1" applyBorder="1"/>
    <x:xf numFmtId="0" fontId="25" fillId="10" borderId="0" xfId="0" applyNumberFormat="1" applyFont="1" applyFill="1" applyBorder="1"/>
    <x:xf numFmtId="0" fontId="25" fillId="10" borderId="5" xfId="0" applyNumberFormat="1" applyFont="1" applyFill="1" applyBorder="1"/>
    <x:xf numFmtId="0" fontId="25" fillId="10" borderId="7" xfId="0" applyNumberFormat="1" applyFont="1" applyFill="1" applyBorder="1"/>
    <x:xf numFmtId="0" fontId="25" fillId="1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de64286a2a4366" /><Relationship Type="http://schemas.openxmlformats.org/officeDocument/2006/relationships/theme" Target="/xl/theme/theme1.xml" Id="R4201cdb50b424de3" /><Relationship Type="http://schemas.openxmlformats.org/officeDocument/2006/relationships/sharedStrings" Target="/xl/sharedStrings.xml" Id="Ra9c92a5cffdf42a0" /><Relationship Type="http://schemas.openxmlformats.org/officeDocument/2006/relationships/worksheet" Target="/xl/worksheets/sheet1.xml" Id="Rfe35d18459b84141" /><Relationship Type="http://schemas.openxmlformats.org/officeDocument/2006/relationships/worksheet" Target="/xl/worksheets/sheet2.xml" Id="R1593b26e35504ab2" /><Relationship Type="http://schemas.openxmlformats.org/officeDocument/2006/relationships/worksheet" Target="/xl/worksheets/sheet3.xml" Id="Rb101d699f45f434a" /><Relationship Type="http://schemas.openxmlformats.org/officeDocument/2006/relationships/worksheet" Target="/xl/worksheets/sheet4.xml" Id="R6bba1e49ece54e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726318eb791468b" /><Relationship Type="http://schemas.openxmlformats.org/officeDocument/2006/relationships/chart" Target="/xl/drawings/charts/chart1.xml" Id="R9c907d89474e4b20" /><Relationship Type="http://schemas.openxmlformats.org/officeDocument/2006/relationships/chart" Target="/xl/drawings/charts/chart2.xml" Id="Rbbe3c03755d042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持仓 BTC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总持仓 BTC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'持仓录入'!$A$8:$A$14</c:f>
              <c:strCache>
                <c:ptCount val="0"/>
              </c:strCache>
            </c:strRef>
          </c:cat>
          <c:val>
            <c:numRef>
              <c:f>'持仓录入'!$B$8:$B$14</c:f>
              <c:numCache>
                <c:formatCode>#,##0.00;[Red](#,##0.00);–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净变化 BTC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增持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'持仓录入'!$L$8:$L$14</c:f>
              <c:strCache>
                <c:ptCount val="0"/>
              </c:strCache>
            </c:strRef>
          </c:cat>
          <c:val>
            <c:numRef>
              <c:f>'持仓录入'!$M$8:$M$14</c:f>
              <c:numCache>
                <c:formatCode>+#,##0.00;[Red]-#,##0.00;–</c:formatCode>
                <c:ptCount val="0"/>
              </c:numCache>
            </c:numRef>
          </c:val>
        </c:ser>
        <c:ser>
          <c:idx val="1"/>
          <c:order val="1"/>
          <c:tx>
            <c:v>减持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'持仓录入'!$L$8:$L$14</c:f>
              <c:strCache>
                <c:ptCount val="0"/>
              </c:strCache>
            </c:strRef>
          </c:cat>
          <c:val>
            <c:numRef>
              <c:f>'持仓录入'!$N$8:$N$14</c:f>
              <c:numCache>
                <c:formatCode>+#,##0.00;[Red]-#,##0.00;–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+#,##0;-#,##0;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907d89474e4b20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e3c03755d04232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571750"/>
    <xdr:pic>
      <xdr:nvPicPr>
        <xdr:cNvPr id="3" name="2236d4a4-83d8-4833-a507-de23576c89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26318eb79146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9973ef35e84d8b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8" customHeight="1">
      <x:c r="A1" s="20"/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</x:row>
    <x:row r="2" ht="28" customHeight="1">
      <x:c r="A2" s="21" t="str">
        <x:v>  CRYPTO CHARTING  /  DAILY INTELLIGENCE</x:v>
      </x:c>
      <x:c r="B2" s="21"/>
      <x:c r="C2" s="21"/>
      <x:c r="D2" s="21"/>
      <x:c r="E2" s="21"/>
      <x:c r="F2" s="21"/>
      <x:c r="G2" s="21"/>
      <x:c r="H2" s="21"/>
      <x:c r="I2" s="21"/>
      <x:c r="J2" s="22" t="str">
        <x:v>2026.10.14</x:v>
      </x:c>
      <x:c r="K2" s="22"/>
      <x:c r="L2" s="20"/>
      <x:c r="M2" s="20"/>
      <x:c r="N2" s="20"/>
      <x:c r="O2" s="20"/>
      <x:c r="P2" s="20"/>
      <x:c r="Q2" s="20"/>
      <x:c r="R2" s="20"/>
    </x:row>
    <x:row r="3" ht="30" customHeight="1">
      <x:c r="A3" s="23" t="str">
        <x:v>  BTC 现货 ETF 日报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0"/>
      <x:c r="M3" s="20"/>
      <x:c r="N3" s="20"/>
      <x:c r="O3" s="20"/>
      <x:c r="P3" s="20"/>
      <x:c r="Q3" s="20"/>
      <x:c r="R3" s="20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0"/>
      <x:c r="M4" s="20"/>
      <x:c r="N4" s="20"/>
      <x:c r="O4" s="20"/>
      <x:c r="P4" s="20"/>
      <x:c r="Q4" s="20"/>
      <x:c r="R4" s="20"/>
    </x:row>
    <x:row r="5" ht="30" customHeight="1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0"/>
      <x:c r="M5" s="20"/>
      <x:c r="N5" s="20"/>
      <x:c r="O5" s="20"/>
      <x:c r="P5" s="20"/>
      <x:c r="Q5" s="20"/>
      <x:c r="R5" s="20"/>
    </x:row>
    <x:row r="6" ht="28" customHeight="1">
      <x:c r="A6" s="24" t="str">
        <x:v>  持仓观察日（美东） 2026-10-13   ·   行情采集 23:12 北京时间</x:v>
      </x:c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0"/>
      <x:c r="M6" s="20"/>
      <x:c r="N6" s="20"/>
      <x:c r="O6" s="20"/>
      <x:c r="P6" s="20"/>
      <x:c r="Q6" s="20"/>
      <x:c r="R6" s="20"/>
    </x:row>
    <x:row r="7" ht="28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</x:row>
    <x:row r="8" ht="20" customHeight="1">
      <x:c r="A8" s="26" t="str">
        <x:v>  持仓数据来自用户截图，未独立核验；已核实行情和美元资金流见「行情与资金流」页。</x:v>
      </x:c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</x:row>
    <x:row r="9" ht="20" customHeight="1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</x:row>
    <x:row r="10" ht="20" customHeight="1">
      <x:c r="A10" s="36" t="str">
        <x:v>  总持仓</x:v>
      </x:c>
      <x:c r="B10" s="37"/>
      <x:c r="C10" s="38"/>
      <x:c r="D10" s="64" t="str">
        <x:v>  当日净变化</x:v>
      </x:c>
      <x:c r="E10" s="65"/>
      <x:c r="F10" s="66"/>
      <x:c r="G10" s="98" t="str">
        <x:v>  最近七交易日</x:v>
      </x:c>
      <x:c r="H10" s="99"/>
      <x:c r="I10" s="100"/>
      <x:c r="J10" s="64" t="str">
        <x:v>  本月以来</x:v>
      </x:c>
      <x:c r="K10" s="65"/>
      <x:c r="L10" s="66"/>
      <x:c r="M10" s="64" t="str">
        <x:v>  今年以来</x:v>
      </x:c>
      <x:c r="N10" s="65"/>
      <x:c r="O10" s="66"/>
      <x:c r="P10" s="64" t="str">
        <x:v>  上市以来</x:v>
      </x:c>
      <x:c r="Q10" s="65"/>
      <x:c r="R10" s="66"/>
    </x:row>
    <x:row r="11" ht="20" customHeight="1">
      <x:c r="A11" s="39"/>
      <x:c r="B11" s="40"/>
      <x:c r="C11" s="41"/>
      <x:c r="D11" s="67"/>
      <x:c r="E11" s="68"/>
      <x:c r="F11" s="69"/>
      <x:c r="G11" s="101"/>
      <x:c r="H11" s="102"/>
      <x:c r="I11" s="103"/>
      <x:c r="J11" s="67"/>
      <x:c r="K11" s="68"/>
      <x:c r="L11" s="69"/>
      <x:c r="M11" s="67"/>
      <x:c r="N11" s="68"/>
      <x:c r="O11" s="69"/>
      <x:c r="P11" s="67"/>
      <x:c r="Q11" s="68"/>
      <x:c r="R11" s="69"/>
    </x:row>
    <x:row r="12" ht="24" customHeight="1">
      <x:c r="A12" s="51" t="n">
        <x:f>'持仓录入'!B5</x:f>
        <x:v>1286689.22</x:v>
      </x:c>
      <x:c r="B12" s="52"/>
      <x:c r="C12" s="53"/>
      <x:c r="D12" s="79" t="n">
        <x:f>'持仓录入'!C14</x:f>
        <x:v>2106.8</x:v>
      </x:c>
      <x:c r="E12" s="80"/>
      <x:c r="F12" s="81"/>
      <x:c r="G12" s="113" t="n">
        <x:f>SUM('持仓录入'!C8:C14)</x:f>
        <x:v>-7125.400000000001</x:v>
      </x:c>
      <x:c r="H12" s="114"/>
      <x:c r="I12" s="115"/>
      <x:c r="J12" s="129" t="n">
        <x:f>'持仓录入'!G3</x:f>
        <x:v>-3708.61</x:v>
      </x:c>
      <x:c r="K12" s="130"/>
      <x:c r="L12" s="131"/>
      <x:c r="M12" s="129" t="n">
        <x:f>'持仓录入'!G4</x:f>
        <x:v>-11277.71</x:v>
      </x:c>
      <x:c r="N12" s="130"/>
      <x:c r="O12" s="131"/>
      <x:c r="P12" s="79" t="n">
        <x:f>'持仓录入'!G5</x:f>
        <x:v>664338.55</x:v>
      </x:c>
      <x:c r="Q12" s="80"/>
      <x:c r="R12" s="81"/>
    </x:row>
    <x:row r="13" ht="24" customHeight="1">
      <x:c r="A13" s="51"/>
      <x:c r="B13" s="52"/>
      <x:c r="C13" s="53"/>
      <x:c r="D13" s="79"/>
      <x:c r="E13" s="80"/>
      <x:c r="F13" s="81"/>
      <x:c r="G13" s="113"/>
      <x:c r="H13" s="114"/>
      <x:c r="I13" s="115"/>
      <x:c r="J13" s="129"/>
      <x:c r="K13" s="130"/>
      <x:c r="L13" s="131"/>
      <x:c r="M13" s="129"/>
      <x:c r="N13" s="130"/>
      <x:c r="O13" s="131"/>
      <x:c r="P13" s="79"/>
      <x:c r="Q13" s="80"/>
      <x:c r="R13" s="81"/>
    </x:row>
    <x:row r="14" ht="24" customHeight="1">
      <x:c r="A14" s="51"/>
      <x:c r="B14" s="52"/>
      <x:c r="C14" s="53"/>
      <x:c r="D14" s="79"/>
      <x:c r="E14" s="80"/>
      <x:c r="F14" s="81"/>
      <x:c r="G14" s="113"/>
      <x:c r="H14" s="114"/>
      <x:c r="I14" s="115"/>
      <x:c r="J14" s="129"/>
      <x:c r="K14" s="130"/>
      <x:c r="L14" s="131"/>
      <x:c r="M14" s="129"/>
      <x:c r="N14" s="130"/>
      <x:c r="O14" s="131"/>
      <x:c r="P14" s="79"/>
      <x:c r="Q14" s="80"/>
      <x:c r="R14" s="81"/>
    </x:row>
    <x:row r="15" ht="20" customHeight="1">
      <x:c r="A15" s="54" t="str">
        <x:v>  BTC</x:v>
      </x:c>
      <x:c r="B15" s="34"/>
      <x:c r="C15" s="35"/>
      <x:c r="D15" s="88" t="str">
        <x:v>  BTC</x:v>
      </x:c>
      <x:c r="E15" s="86" t="n">
        <x:f>D12/($A$12-D12)</x:f>
        <x:v>0.0016400660379580784</x:v>
      </x:c>
      <x:c r="F15" s="87"/>
      <x:c r="G15" s="122" t="str">
        <x:v>  BTC</x:v>
      </x:c>
      <x:c r="H15" s="120" t="n">
        <x:f>G12/($A$12-G12)</x:f>
        <x:v>-0.005507280478867986</x:v>
      </x:c>
      <x:c r="I15" s="121"/>
      <x:c r="J15" s="88" t="str">
        <x:v>  BTC</x:v>
      </x:c>
      <x:c r="K15" s="120" t="n">
        <x:f>J12/($A$12-J12)</x:f>
        <x:v>-0.0028740051430495663</x:v>
      </x:c>
      <x:c r="L15" s="121"/>
      <x:c r="M15" s="88" t="str">
        <x:v>  BTC</x:v>
      </x:c>
      <x:c r="N15" s="120" t="n">
        <x:f>M12/($A$12-M12)</x:f>
        <x:v>-0.008688749874390098</x:v>
      </x:c>
      <x:c r="O15" s="121"/>
      <x:c r="P15" s="88" t="str">
        <x:v>  BTC</x:v>
      </x:c>
      <x:c r="Q15" s="86" t="n">
        <x:f>P12/($A$12-P12)</x:f>
        <x:v>1.0674665940345178</x:v>
      </x:c>
      <x:c r="R15" s="87"/>
    </x:row>
    <x:row r="16" ht="20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</x:row>
    <x:row r="17" ht="20" customHeight="1">
      <x:c r="A17" s="135" t="str">
        <x:v>上7交易日合计</x:v>
      </x:c>
      <x:c r="B17" s="135"/>
      <x:c r="C17" s="138" t="n">
        <x:f>'持仓录入'!G2</x:f>
        <x:v>6610.7</x:v>
      </x:c>
      <x:c r="D17" s="135"/>
      <x:c r="E17" s="135"/>
      <x:c r="F17" s="135"/>
      <x:c r="G17" s="135" t="str">
        <x:v>美国总持仓</x:v>
      </x:c>
      <x:c r="H17" s="135"/>
      <x:c r="I17" s="135"/>
      <x:c r="J17" s="139" t="n">
        <x:f>'持仓录入'!B5</x:f>
        <x:v>1286689.22</x:v>
      </x:c>
      <x:c r="K17" s="135"/>
      <x:c r="L17" s="135"/>
      <x:c r="M17" s="135" t="str">
        <x:v>资金流 / 美东10-13</x:v>
      </x:c>
      <x:c r="N17" s="135"/>
      <x:c r="O17" s="135"/>
      <x:c r="P17" s="138" t="n">
        <x:f>'行情与资金流'!E4</x:f>
        <x:v>175.7</x:v>
      </x:c>
      <x:c r="Q17" s="135"/>
      <x:c r="R17" s="135"/>
    </x:row>
    <x:row r="18" ht="20" customHeight="1">
      <x:c r="A18" s="135"/>
      <x:c r="B18" s="135"/>
      <x:c r="C18" s="135"/>
      <x:c r="D18" s="135"/>
      <x:c r="E18" s="135"/>
      <x:c r="F18" s="135"/>
      <x:c r="G18" s="135"/>
      <x:c r="H18" s="135"/>
      <x:c r="I18" s="135"/>
      <x:c r="J18" s="135"/>
      <x:c r="K18" s="135"/>
      <x:c r="L18" s="135"/>
      <x:c r="M18" s="135"/>
      <x:c r="N18" s="135"/>
      <x:c r="O18" s="135"/>
      <x:c r="P18" s="135"/>
      <x:c r="Q18" s="135"/>
      <x:c r="R18" s="135"/>
    </x:row>
    <x:row r="19" ht="20" customHeight="1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</x:row>
    <x:row r="20" ht="20" customHeight="1">
      <x:c r="A20" s="143" t="str">
        <x:v>  近7交易日总持仓走势</x:v>
      </x:c>
      <x:c r="B20" s="144"/>
      <x:c r="C20" s="144"/>
      <x:c r="D20" s="144"/>
      <x:c r="E20" s="144"/>
      <x:c r="F20" s="145"/>
      <x:c r="G20" s="143" t="str">
        <x:v>  近7交易日净变化  ·  绿增红减</x:v>
      </x:c>
      <x:c r="H20" s="144"/>
      <x:c r="I20" s="144"/>
      <x:c r="J20" s="144"/>
      <x:c r="K20" s="144"/>
      <x:c r="L20" s="145"/>
      <x:c r="M20" s="143" t="str">
        <x:v>  今日变化焦点</x:v>
      </x:c>
      <x:c r="N20" s="144"/>
      <x:c r="O20" s="144"/>
      <x:c r="P20" s="144"/>
      <x:c r="Q20" s="144"/>
      <x:c r="R20" s="145"/>
    </x:row>
    <x:row r="21" ht="20" customHeight="1">
      <x:c r="A21" s="59"/>
      <x:c r="B21" s="55"/>
      <x:c r="C21" s="55"/>
      <x:c r="D21" s="55"/>
      <x:c r="E21" s="55"/>
      <x:c r="F21" s="60"/>
      <x:c r="G21" s="59"/>
      <x:c r="H21" s="55"/>
      <x:c r="I21" s="55"/>
      <x:c r="J21" s="55"/>
      <x:c r="K21" s="55"/>
      <x:c r="L21" s="60"/>
      <x:c r="M21" s="59"/>
      <x:c r="N21" s="55"/>
      <x:c r="O21" s="55"/>
      <x:c r="P21" s="55"/>
      <x:c r="Q21" s="55"/>
      <x:c r="R21" s="60"/>
    </x:row>
    <x:row r="22" ht="20" customHeight="1">
      <x:c r="A22" s="59"/>
      <x:c r="B22" s="55"/>
      <x:c r="C22" s="55"/>
      <x:c r="D22" s="55"/>
      <x:c r="E22" s="55"/>
      <x:c r="F22" s="60"/>
      <x:c r="G22" s="59"/>
      <x:c r="H22" s="55"/>
      <x:c r="I22" s="55"/>
      <x:c r="J22" s="55"/>
      <x:c r="K22" s="55"/>
      <x:c r="L22" s="60"/>
      <x:c r="M22" s="152" t="str">
        <x:v>增持靠前  ·  BTC</x:v>
      </x:c>
      <x:c r="N22" s="153"/>
      <x:c r="O22" s="153"/>
      <x:c r="P22" s="153"/>
      <x:c r="Q22" s="153"/>
      <x:c r="R22" s="154"/>
    </x:row>
    <x:row r="23" ht="20" customHeight="1">
      <x:c r="A23" s="59"/>
      <x:c r="B23" s="55"/>
      <x:c r="C23" s="55"/>
      <x:c r="D23" s="55"/>
      <x:c r="E23" s="55"/>
      <x:c r="F23" s="60"/>
      <x:c r="G23" s="59"/>
      <x:c r="H23" s="55"/>
      <x:c r="I23" s="55"/>
      <x:c r="J23" s="55"/>
      <x:c r="K23" s="55"/>
      <x:c r="L23" s="60"/>
      <x:c r="M23" s="146" t="str">
        <x:f>'持仓录入'!B21</x:f>
        <x:v>富达</x:v>
      </x:c>
      <x:c r="N23" s="147"/>
      <x:c r="O23" s="147"/>
      <x:c r="P23" s="147"/>
      <x:c r="Q23" s="159" t="n">
        <x:f>'持仓录入'!C21</x:f>
        <x:v>1239.3</x:v>
      </x:c>
      <x:c r="R23" s="160"/>
    </x:row>
    <x:row r="24" ht="20" customHeight="1">
      <x:c r="A24" s="59"/>
      <x:c r="B24" s="55"/>
      <x:c r="C24" s="55"/>
      <x:c r="D24" s="55"/>
      <x:c r="E24" s="55"/>
      <x:c r="F24" s="60"/>
      <x:c r="G24" s="59"/>
      <x:c r="H24" s="55"/>
      <x:c r="I24" s="55"/>
      <x:c r="J24" s="55"/>
      <x:c r="K24" s="55"/>
      <x:c r="L24" s="60"/>
      <x:c r="M24" s="146"/>
      <x:c r="N24" s="147"/>
      <x:c r="O24" s="147"/>
      <x:c r="P24" s="147"/>
      <x:c r="Q24" s="147"/>
      <x:c r="R24" s="148"/>
    </x:row>
    <x:row r="25" ht="20" customHeight="1">
      <x:c r="A25" s="59"/>
      <x:c r="B25" s="55"/>
      <x:c r="C25" s="55"/>
      <x:c r="D25" s="55"/>
      <x:c r="E25" s="55"/>
      <x:c r="F25" s="60"/>
      <x:c r="G25" s="59"/>
      <x:c r="H25" s="55"/>
      <x:c r="I25" s="55"/>
      <x:c r="J25" s="55"/>
      <x:c r="K25" s="55"/>
      <x:c r="L25" s="60"/>
      <x:c r="M25" s="146" t="str">
        <x:f>'持仓录入'!B20</x:f>
        <x:v>贝莱德</x:v>
      </x:c>
      <x:c r="N25" s="147"/>
      <x:c r="O25" s="147"/>
      <x:c r="P25" s="147"/>
      <x:c r="Q25" s="159" t="n">
        <x:f>'持仓录入'!C20</x:f>
        <x:v>792.46</x:v>
      </x:c>
      <x:c r="R25" s="160"/>
    </x:row>
    <x:row r="26" ht="20" customHeight="1">
      <x:c r="A26" s="59"/>
      <x:c r="B26" s="55"/>
      <x:c r="C26" s="55"/>
      <x:c r="D26" s="55"/>
      <x:c r="E26" s="55"/>
      <x:c r="F26" s="60"/>
      <x:c r="G26" s="59"/>
      <x:c r="H26" s="55"/>
      <x:c r="I26" s="55"/>
      <x:c r="J26" s="55"/>
      <x:c r="K26" s="55"/>
      <x:c r="L26" s="60"/>
      <x:c r="M26" s="146"/>
      <x:c r="N26" s="147"/>
      <x:c r="O26" s="147"/>
      <x:c r="P26" s="147"/>
      <x:c r="Q26" s="147"/>
      <x:c r="R26" s="148"/>
    </x:row>
    <x:row r="27" ht="20" customHeight="1">
      <x:c r="A27" s="59"/>
      <x:c r="B27" s="55"/>
      <x:c r="C27" s="55"/>
      <x:c r="D27" s="55"/>
      <x:c r="E27" s="55"/>
      <x:c r="F27" s="60"/>
      <x:c r="G27" s="59"/>
      <x:c r="H27" s="55"/>
      <x:c r="I27" s="55"/>
      <x:c r="J27" s="55"/>
      <x:c r="K27" s="55"/>
      <x:c r="L27" s="60"/>
      <x:c r="M27" s="146" t="str">
        <x:f>'持仓录入'!B29</x:f>
        <x:v>摩根士丹利</x:v>
      </x:c>
      <x:c r="N27" s="147"/>
      <x:c r="O27" s="147"/>
      <x:c r="P27" s="147"/>
      <x:c r="Q27" s="159" t="n">
        <x:f>'持仓录入'!C29</x:f>
        <x:v>80.22</x:v>
      </x:c>
      <x:c r="R27" s="160"/>
    </x:row>
    <x:row r="28" ht="20" customHeight="1">
      <x:c r="A28" s="59"/>
      <x:c r="B28" s="55"/>
      <x:c r="C28" s="55"/>
      <x:c r="D28" s="55"/>
      <x:c r="E28" s="55"/>
      <x:c r="F28" s="60"/>
      <x:c r="G28" s="59"/>
      <x:c r="H28" s="55"/>
      <x:c r="I28" s="55"/>
      <x:c r="J28" s="55"/>
      <x:c r="K28" s="55"/>
      <x:c r="L28" s="60"/>
      <x:c r="M28" s="146"/>
      <x:c r="N28" s="147"/>
      <x:c r="O28" s="147"/>
      <x:c r="P28" s="147"/>
      <x:c r="Q28" s="147"/>
      <x:c r="R28" s="148"/>
    </x:row>
    <x:row r="29" ht="20" customHeight="1">
      <x:c r="A29" s="59"/>
      <x:c r="B29" s="55"/>
      <x:c r="C29" s="55"/>
      <x:c r="D29" s="55"/>
      <x:c r="E29" s="55"/>
      <x:c r="F29" s="60"/>
      <x:c r="G29" s="59"/>
      <x:c r="H29" s="55"/>
      <x:c r="I29" s="55"/>
      <x:c r="J29" s="55"/>
      <x:c r="K29" s="55"/>
      <x:c r="L29" s="60"/>
      <x:c r="M29" s="146"/>
      <x:c r="N29" s="147"/>
      <x:c r="O29" s="147"/>
      <x:c r="P29" s="147"/>
      <x:c r="Q29" s="147"/>
      <x:c r="R29" s="148"/>
    </x:row>
    <x:row r="30" ht="20" customHeight="1">
      <x:c r="A30" s="59"/>
      <x:c r="B30" s="55"/>
      <x:c r="C30" s="55"/>
      <x:c r="D30" s="55"/>
      <x:c r="E30" s="55"/>
      <x:c r="F30" s="60"/>
      <x:c r="G30" s="59"/>
      <x:c r="H30" s="55"/>
      <x:c r="I30" s="55"/>
      <x:c r="J30" s="55"/>
      <x:c r="K30" s="55"/>
      <x:c r="L30" s="60"/>
      <x:c r="M30" s="155" t="str">
        <x:v>减持靠前  ·  BTC</x:v>
      </x:c>
      <x:c r="N30" s="156"/>
      <x:c r="O30" s="156"/>
      <x:c r="P30" s="156"/>
      <x:c r="Q30" s="156"/>
      <x:c r="R30" s="157"/>
    </x:row>
    <x:row r="31" ht="20" customHeight="1">
      <x:c r="A31" s="59"/>
      <x:c r="B31" s="55"/>
      <x:c r="C31" s="55"/>
      <x:c r="D31" s="55"/>
      <x:c r="E31" s="55"/>
      <x:c r="F31" s="60"/>
      <x:c r="G31" s="59"/>
      <x:c r="H31" s="55"/>
      <x:c r="I31" s="55"/>
      <x:c r="J31" s="55"/>
      <x:c r="K31" s="55"/>
      <x:c r="L31" s="60"/>
      <x:c r="M31" s="149" t="str">
        <x:f>'持仓录入'!B18</x:f>
        <x:v>灰度</x:v>
      </x:c>
      <x:c r="N31" s="150"/>
      <x:c r="O31" s="150"/>
      <x:c r="P31" s="150"/>
      <x:c r="Q31" s="162" t="n">
        <x:f>'持仓录入'!C18</x:f>
        <x:v>-5.18</x:v>
      </x:c>
      <x:c r="R31" s="163"/>
    </x:row>
    <x:row r="32" ht="20" customHeight="1">
      <x:c r="A32" s="59"/>
      <x:c r="B32" s="55"/>
      <x:c r="C32" s="55"/>
      <x:c r="D32" s="55"/>
      <x:c r="E32" s="55"/>
      <x:c r="F32" s="60"/>
      <x:c r="G32" s="59"/>
      <x:c r="H32" s="55"/>
      <x:c r="I32" s="55"/>
      <x:c r="J32" s="55"/>
      <x:c r="K32" s="55"/>
      <x:c r="L32" s="60"/>
      <x:c r="M32" s="149"/>
      <x:c r="N32" s="150"/>
      <x:c r="O32" s="150"/>
      <x:c r="P32" s="150"/>
      <x:c r="Q32" s="150"/>
      <x:c r="R32" s="151"/>
    </x:row>
    <x:row r="33" ht="20" customHeight="1">
      <x:c r="A33" s="59"/>
      <x:c r="B33" s="55"/>
      <x:c r="C33" s="55"/>
      <x:c r="D33" s="55"/>
      <x:c r="E33" s="55"/>
      <x:c r="F33" s="60"/>
      <x:c r="G33" s="59"/>
      <x:c r="H33" s="55"/>
      <x:c r="I33" s="55"/>
      <x:c r="J33" s="55"/>
      <x:c r="K33" s="55"/>
      <x:c r="L33" s="60"/>
      <x:c r="M33" s="149"/>
      <x:c r="N33" s="150"/>
      <x:c r="O33" s="150"/>
      <x:c r="P33" s="150"/>
      <x:c r="Q33" s="150"/>
      <x:c r="R33" s="151"/>
    </x:row>
    <x:row r="34" ht="20" customHeight="1">
      <x:c r="A34" s="59"/>
      <x:c r="B34" s="55"/>
      <x:c r="C34" s="55"/>
      <x:c r="D34" s="55"/>
      <x:c r="E34" s="55"/>
      <x:c r="F34" s="60"/>
      <x:c r="G34" s="59"/>
      <x:c r="H34" s="55"/>
      <x:c r="I34" s="55"/>
      <x:c r="J34" s="55"/>
      <x:c r="K34" s="55"/>
      <x:c r="L34" s="60"/>
      <x:c r="M34" s="164" t="str">
        <x:v>单位 BTC；截图中的产品变化尚待逐项核验。</x:v>
      </x:c>
      <x:c r="N34" s="165"/>
      <x:c r="O34" s="165"/>
      <x:c r="P34" s="165"/>
      <x:c r="Q34" s="165"/>
      <x:c r="R34" s="166"/>
    </x:row>
    <x:row r="35" ht="20" customHeight="1">
      <x:c r="A35" s="59"/>
      <x:c r="B35" s="55"/>
      <x:c r="C35" s="55"/>
      <x:c r="D35" s="55"/>
      <x:c r="E35" s="55"/>
      <x:c r="F35" s="60"/>
      <x:c r="G35" s="59"/>
      <x:c r="H35" s="55"/>
      <x:c r="I35" s="55"/>
      <x:c r="J35" s="55"/>
      <x:c r="K35" s="55"/>
      <x:c r="L35" s="60"/>
      <x:c r="M35" s="164"/>
      <x:c r="N35" s="165"/>
      <x:c r="O35" s="165"/>
      <x:c r="P35" s="165"/>
      <x:c r="Q35" s="165"/>
      <x:c r="R35" s="166"/>
    </x:row>
    <x:row r="36" ht="20" customHeight="1">
      <x:c r="A36" s="61"/>
      <x:c r="B36" s="62"/>
      <x:c r="C36" s="62"/>
      <x:c r="D36" s="62"/>
      <x:c r="E36" s="62"/>
      <x:c r="F36" s="63"/>
      <x:c r="G36" s="61"/>
      <x:c r="H36" s="62"/>
      <x:c r="I36" s="62"/>
      <x:c r="J36" s="62"/>
      <x:c r="K36" s="62"/>
      <x:c r="L36" s="63"/>
      <x:c r="M36" s="61"/>
      <x:c r="N36" s="62"/>
      <x:c r="O36" s="62"/>
      <x:c r="P36" s="62"/>
      <x:c r="Q36" s="62"/>
      <x:c r="R36" s="63"/>
    </x:row>
    <x:row r="37" ht="20" customHeight="1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</x:row>
    <x:row r="38" ht="20" customHeight="1">
      <x:c r="A38" s="140" t="str">
        <x:v>  当日各 ETF 变化（BTC）</x:v>
      </x:c>
      <x:c r="B38" s="141"/>
      <x:c r="C38" s="141"/>
      <x:c r="D38" s="141"/>
      <x:c r="E38" s="141"/>
      <x:c r="F38" s="142"/>
      <x:c r="G38" s="140" t="str">
        <x:v>  最新持仓排行（BTC）</x:v>
      </x:c>
      <x:c r="H38" s="141"/>
      <x:c r="I38" s="141"/>
      <x:c r="J38" s="141"/>
      <x:c r="K38" s="141"/>
      <x:c r="L38" s="142"/>
      <x:c r="M38" s="140" t="str">
        <x:v>  流向统计</x:v>
      </x:c>
      <x:c r="N38" s="141"/>
      <x:c r="O38" s="141"/>
      <x:c r="P38" s="141"/>
      <x:c r="Q38" s="141"/>
      <x:c r="R38" s="142"/>
    </x:row>
    <x:row r="39" ht="20" customHeight="1">
      <x:c r="A39" s="59"/>
      <x:c r="B39" s="55"/>
      <x:c r="C39" s="55"/>
      <x:c r="D39" s="55"/>
      <x:c r="E39" s="55"/>
      <x:c r="F39" s="60"/>
      <x:c r="G39" s="59"/>
      <x:c r="H39" s="55"/>
      <x:c r="I39" s="55"/>
      <x:c r="J39" s="55"/>
      <x:c r="K39" s="55"/>
      <x:c r="L39" s="60"/>
      <x:c r="M39" s="59"/>
      <x:c r="N39" s="55"/>
      <x:c r="O39" s="55"/>
      <x:c r="P39" s="55"/>
      <x:c r="Q39" s="55"/>
      <x:c r="R39" s="60"/>
    </x:row>
    <x:row r="40" ht="20" customHeight="1">
      <x:c r="A40" s="169" t="str">
        <x:v>产品</x:v>
      </x:c>
      <x:c r="B40" s="170" t="str">
        <x:v>发行商</x:v>
      </x:c>
      <x:c r="C40" s="170" t="str"/>
      <x:c r="D40" s="170" t="str"/>
      <x:c r="E40" s="170" t="str">
        <x:v>变化</x:v>
      </x:c>
      <x:c r="F40" s="171" t="str"/>
      <x:c r="G40" s="169" t="str">
        <x:v>排名</x:v>
      </x:c>
      <x:c r="H40" s="170" t="str">
        <x:v>代码</x:v>
      </x:c>
      <x:c r="I40" s="170" t="str">
        <x:v>基金</x:v>
      </x:c>
      <x:c r="J40" s="170" t="str">
        <x:v>持仓</x:v>
      </x:c>
      <x:c r="K40" s="170" t="str"/>
      <x:c r="L40" s="171" t="str">
        <x:v>占比</x:v>
      </x:c>
      <x:c r="M40" s="152" t="str">
        <x:v>净增持</x:v>
      </x:c>
      <x:c r="N40" s="153"/>
      <x:c r="O40" s="156" t="str">
        <x:v>净减持</x:v>
      </x:c>
      <x:c r="P40" s="156"/>
      <x:c r="Q40" s="170" t="str">
        <x:v>零变化</x:v>
      </x:c>
      <x:c r="R40" s="171"/>
    </x:row>
    <x:row r="41" ht="20" customHeight="1">
      <x:c r="A41" s="59" t="str">
        <x:f>'持仓录入'!A18</x:f>
        <x:v>GBTC</x:v>
      </x:c>
      <x:c r="B41" s="55" t="str">
        <x:f>'持仓录入'!B18</x:f>
        <x:v>灰度</x:v>
      </x:c>
      <x:c r="C41" s="55"/>
      <x:c r="D41" s="55"/>
      <x:c r="E41" s="175" t="n">
        <x:f>'持仓录入'!C18</x:f>
        <x:v>-5.18</x:v>
      </x:c>
      <x:c r="F41" s="176"/>
      <x:c r="G41" s="211" t="n">
        <x:v>1</x:v>
      </x:c>
      <x:c r="H41" s="180" t="str">
        <x:f>'持仓录入'!F18</x:f>
        <x:v>IBIT</x:v>
      </x:c>
      <x:c r="I41" s="55" t="str">
        <x:f>'持仓录入'!G18</x:f>
        <x:v>贝莱德</x:v>
      </x:c>
      <x:c r="J41" s="181" t="n">
        <x:f>'持仓录入'!H18</x:f>
        <x:v>805025.33</x:v>
      </x:c>
      <x:c r="K41" s="180"/>
      <x:c r="L41" s="178" t="n">
        <x:f>'持仓录入'!I18</x:f>
        <x:v>0.6256563881059017</x:v>
      </x:c>
      <x:c r="M41" s="152"/>
      <x:c r="N41" s="153"/>
      <x:c r="O41" s="156"/>
      <x:c r="P41" s="156"/>
      <x:c r="Q41" s="170"/>
      <x:c r="R41" s="171"/>
    </x:row>
    <x:row r="42" ht="20" customHeight="1">
      <x:c r="A42" s="182" t="str">
        <x:f>'持仓录入'!A19</x:f>
        <x:v>BTC</x:v>
      </x:c>
      <x:c r="B42" s="27" t="str">
        <x:f>'持仓录入'!B19</x:f>
        <x:v>灰度迷你</x:v>
      </x:c>
      <x:c r="C42" s="27"/>
      <x:c r="D42" s="27"/>
      <x:c r="E42" s="187" t="n">
        <x:f>'持仓录入'!C19</x:f>
        <x:v>0</x:v>
      </x:c>
      <x:c r="F42" s="188"/>
      <x:c r="G42" s="212" t="n">
        <x:v>2</x:v>
      </x:c>
      <x:c r="H42" s="192" t="str">
        <x:f>'持仓录入'!F19</x:f>
        <x:v>FBTC</x:v>
      </x:c>
      <x:c r="I42" s="27" t="str">
        <x:f>'持仓录入'!G19</x:f>
        <x:v>富达</x:v>
      </x:c>
      <x:c r="J42" s="193" t="n">
        <x:f>'持仓录入'!H19</x:f>
        <x:v>179411.91</x:v>
      </x:c>
      <x:c r="K42" s="192"/>
      <x:c r="L42" s="190" t="n">
        <x:f>'持仓录入'!I19</x:f>
        <x:v>0.13943686417144305</x:v>
      </x:c>
      <x:c r="M42" s="219" t="n">
        <x:f>COUNTIF('持仓录入'!C18:C30,"&gt;0")</x:f>
        <x:v>3</x:v>
      </x:c>
      <x:c r="N42" s="220"/>
      <x:c r="O42" s="223" t="n">
        <x:f>COUNTIF('持仓录入'!C18:C30,"&lt;0")</x:f>
        <x:v>1</x:v>
      </x:c>
      <x:c r="P42" s="223"/>
      <x:c r="Q42" s="228" t="n">
        <x:f>COUNTIF('持仓录入'!C18:C30,"=0")</x:f>
        <x:v>9</x:v>
      </x:c>
      <x:c r="R42" s="229"/>
    </x:row>
    <x:row r="43" ht="20" customHeight="1">
      <x:c r="A43" s="59" t="str">
        <x:f>'持仓录入'!A20</x:f>
        <x:v>IBIT</x:v>
      </x:c>
      <x:c r="B43" s="55" t="str">
        <x:f>'持仓录入'!B20</x:f>
        <x:v>贝莱德</x:v>
      </x:c>
      <x:c r="C43" s="55"/>
      <x:c r="D43" s="55"/>
      <x:c r="E43" s="196" t="n">
        <x:f>'持仓录入'!C20</x:f>
        <x:v>792.46</x:v>
      </x:c>
      <x:c r="F43" s="197"/>
      <x:c r="G43" s="211" t="n">
        <x:v>3</x:v>
      </x:c>
      <x:c r="H43" s="180" t="str">
        <x:f>'持仓录入'!F20</x:f>
        <x:v>GBTC</x:v>
      </x:c>
      <x:c r="I43" s="55" t="str">
        <x:f>'持仓录入'!G20</x:f>
        <x:v>灰度</x:v>
      </x:c>
      <x:c r="J43" s="181" t="n">
        <x:f>'持仓录入'!H20</x:f>
        <x:v>125977.97</x:v>
      </x:c>
      <x:c r="K43" s="180"/>
      <x:c r="L43" s="178" t="n">
        <x:f>'持仓录入'!I20</x:f>
        <x:v>0.09790862318719046</x:v>
      </x:c>
      <x:c r="M43" s="219"/>
      <x:c r="N43" s="220"/>
      <x:c r="O43" s="223"/>
      <x:c r="P43" s="223"/>
      <x:c r="Q43" s="228"/>
      <x:c r="R43" s="229"/>
    </x:row>
    <x:row r="44" ht="20" customHeight="1">
      <x:c r="A44" s="182" t="str">
        <x:f>'持仓录入'!A21</x:f>
        <x:v>FBTC</x:v>
      </x:c>
      <x:c r="B44" s="27" t="str">
        <x:f>'持仓录入'!B21</x:f>
        <x:v>富达</x:v>
      </x:c>
      <x:c r="C44" s="27"/>
      <x:c r="D44" s="27"/>
      <x:c r="E44" s="200" t="n">
        <x:f>'持仓录入'!C21</x:f>
        <x:v>1239.3</x:v>
      </x:c>
      <x:c r="F44" s="201"/>
      <x:c r="G44" s="213" t="n">
        <x:v>4</x:v>
      </x:c>
      <x:c r="H44" s="192" t="str">
        <x:f>'持仓录入'!F21</x:f>
        <x:v>BTC</x:v>
      </x:c>
      <x:c r="I44" s="27" t="str">
        <x:f>'持仓录入'!G21</x:f>
        <x:v>灰度迷你</x:v>
      </x:c>
      <x:c r="J44" s="203" t="n">
        <x:f>'持仓录入'!H21</x:f>
        <x:v>63128.17</x:v>
      </x:c>
      <x:c r="K44" s="204"/>
      <x:c r="L44" s="190" t="n">
        <x:f>'持仓录入'!I21</x:f>
        <x:v>0.04906248456795185</x:v>
      </x:c>
      <x:c r="M44" s="219"/>
      <x:c r="N44" s="220"/>
      <x:c r="O44" s="223"/>
      <x:c r="P44" s="223"/>
      <x:c r="Q44" s="228"/>
      <x:c r="R44" s="229"/>
    </x:row>
    <x:row r="45" ht="20" customHeight="1">
      <x:c r="A45" s="59" t="str">
        <x:f>'持仓录入'!A22</x:f>
        <x:v>ARKB</x:v>
      </x:c>
      <x:c r="B45" s="55" t="str">
        <x:f>'持仓录入'!B22</x:f>
        <x:v>ARK 21Shares</x:v>
      </x:c>
      <x:c r="C45" s="55"/>
      <x:c r="D45" s="55"/>
      <x:c r="E45" s="207" t="n">
        <x:f>'持仓录入'!C22</x:f>
        <x:v>0</x:v>
      </x:c>
      <x:c r="F45" s="208"/>
      <x:c r="G45" s="214" t="n">
        <x:v>5</x:v>
      </x:c>
      <x:c r="H45" s="180" t="str">
        <x:f>'持仓录入'!F22</x:f>
        <x:v>BITB</x:v>
      </x:c>
      <x:c r="I45" s="55" t="str">
        <x:f>'持仓录入'!G22</x:f>
        <x:v>Bitwise</x:v>
      </x:c>
      <x:c r="J45" s="209" t="n">
        <x:f>'持仓录入'!H22</x:f>
        <x:v>37290.75</x:v>
      </x:c>
      <x:c r="K45" s="210"/>
      <x:c r="L45" s="178" t="n">
        <x:f>'持仓录入'!I22</x:f>
        <x:v>0.028981940176665194</x:v>
      </x:c>
      <x:c r="M45" s="59"/>
      <x:c r="N45" s="55"/>
      <x:c r="O45" s="55"/>
      <x:c r="P45" s="55"/>
      <x:c r="Q45" s="55"/>
      <x:c r="R45" s="60"/>
    </x:row>
    <x:row r="46" ht="20" customHeight="1">
      <x:c r="A46" s="182" t="str">
        <x:f>'持仓录入'!A23</x:f>
        <x:v>BITB</x:v>
      </x:c>
      <x:c r="B46" s="27" t="str">
        <x:f>'持仓录入'!B23</x:f>
        <x:v>Bitwise</x:v>
      </x:c>
      <x:c r="C46" s="27"/>
      <x:c r="D46" s="27"/>
      <x:c r="E46" s="187" t="n">
        <x:f>'持仓录入'!C23</x:f>
        <x:v>0</x:v>
      </x:c>
      <x:c r="F46" s="188"/>
      <x:c r="G46" s="213" t="n">
        <x:v>6</x:v>
      </x:c>
      <x:c r="H46" s="192" t="str">
        <x:f>'持仓录入'!F23</x:f>
        <x:v>ARKB</x:v>
      </x:c>
      <x:c r="I46" s="27" t="str">
        <x:f>'持仓录入'!G23</x:f>
        <x:v>ARK 21Shares</x:v>
      </x:c>
      <x:c r="J46" s="203" t="n">
        <x:f>'持仓录入'!H23</x:f>
        <x:v>32024</x:v>
      </x:c>
      <x:c r="K46" s="204"/>
      <x:c r="L46" s="190" t="n">
        <x:f>'持仓录入'!I23</x:f>
        <x:v>0.02488868290977055</x:v>
      </x:c>
      <x:c r="M46" s="152" t="str">
        <x:v>最大增持</x:v>
      </x:c>
      <x:c r="N46" s="153"/>
      <x:c r="O46" s="153"/>
      <x:c r="P46" s="156" t="str">
        <x:v>最大减持</x:v>
      </x:c>
      <x:c r="Q46" s="156"/>
      <x:c r="R46" s="157"/>
    </x:row>
    <x:row r="47" ht="20" customHeight="1">
      <x:c r="A47" s="59" t="str">
        <x:f>'持仓录入'!A24</x:f>
        <x:v>HODL</x:v>
      </x:c>
      <x:c r="B47" s="55" t="str">
        <x:f>'持仓录入'!B24</x:f>
        <x:v>VanEck</x:v>
      </x:c>
      <x:c r="C47" s="55"/>
      <x:c r="D47" s="55"/>
      <x:c r="E47" s="207" t="n">
        <x:f>'持仓录入'!C24</x:f>
        <x:v>0</x:v>
      </x:c>
      <x:c r="F47" s="208"/>
      <x:c r="G47" s="214" t="n">
        <x:v>7</x:v>
      </x:c>
      <x:c r="H47" s="180" t="str">
        <x:f>'持仓录入'!F24</x:f>
        <x:v>OTHER</x:v>
      </x:c>
      <x:c r="I47" s="55" t="str">
        <x:f>'持仓录入'!G24</x:f>
        <x:v>其他</x:v>
      </x:c>
      <x:c r="J47" s="209" t="n">
        <x:f>'持仓录入'!H24</x:f>
        <x:v>43831.1</x:v>
      </x:c>
      <x:c r="K47" s="210"/>
      <x:c r="L47" s="178" t="n">
        <x:f>'持仓录入'!I24</x:f>
        <x:v>0.03406502465296165</x:v>
      </x:c>
      <x:c r="M47" s="146"/>
      <x:c r="N47" s="147"/>
      <x:c r="O47" s="147"/>
      <x:c r="P47" s="150"/>
      <x:c r="Q47" s="150"/>
      <x:c r="R47" s="151"/>
    </x:row>
    <x:row r="48" ht="20" customHeight="1">
      <x:c r="A48" s="182" t="str">
        <x:f>'持仓录入'!A25</x:f>
        <x:v>BRRR</x:v>
      </x:c>
      <x:c r="B48" s="27" t="str">
        <x:f>'持仓录入'!B25</x:f>
        <x:v>Valkyrie</x:v>
      </x:c>
      <x:c r="C48" s="27"/>
      <x:c r="D48" s="27"/>
      <x:c r="E48" s="187" t="n">
        <x:f>'持仓录入'!C25</x:f>
        <x:v>0</x:v>
      </x:c>
      <x:c r="F48" s="188"/>
      <x:c r="G48" s="182"/>
      <x:c r="H48" s="27"/>
      <x:c r="I48" s="27"/>
      <x:c r="J48" s="27"/>
      <x:c r="K48" s="27"/>
      <x:c r="L48" s="183"/>
      <x:c r="M48" s="235" t="str">
        <x:f>'持仓录入'!B21</x:f>
        <x:v>富达</x:v>
      </x:c>
      <x:c r="N48" s="236"/>
      <x:c r="O48" s="236"/>
      <x:c r="P48" s="246" t="str">
        <x:f>'持仓录入'!B18</x:f>
        <x:v>灰度</x:v>
      </x:c>
      <x:c r="Q48" s="246"/>
      <x:c r="R48" s="247"/>
    </x:row>
    <x:row r="49" ht="20" customHeight="1">
      <x:c r="A49" s="59" t="str">
        <x:f>'持仓录入'!A26</x:f>
        <x:v>BTCO</x:v>
      </x:c>
      <x:c r="B49" s="55" t="str">
        <x:f>'持仓录入'!B26</x:f>
        <x:v>景顺银河</x:v>
      </x:c>
      <x:c r="C49" s="55"/>
      <x:c r="D49" s="55"/>
      <x:c r="E49" s="207" t="n">
        <x:f>'持仓录入'!C26</x:f>
        <x:v>0</x:v>
      </x:c>
      <x:c r="F49" s="208"/>
      <x:c r="G49" s="59"/>
      <x:c r="H49" s="55"/>
      <x:c r="I49" s="55"/>
      <x:c r="J49" s="55"/>
      <x:c r="K49" s="55"/>
      <x:c r="L49" s="60"/>
      <x:c r="M49" s="239" t="n">
        <x:f>'持仓录入'!C21</x:f>
        <x:v>1239.3</x:v>
      </x:c>
      <x:c r="N49" s="240"/>
      <x:c r="O49" s="240"/>
      <x:c r="P49" s="250" t="n">
        <x:f>'持仓录入'!C18</x:f>
        <x:v>-5.18</x:v>
      </x:c>
      <x:c r="Q49" s="250"/>
      <x:c r="R49" s="251"/>
    </x:row>
    <x:row r="50" ht="20" customHeight="1">
      <x:c r="A50" s="182" t="str">
        <x:f>'持仓录入'!A27</x:f>
        <x:v>EZBC</x:v>
      </x:c>
      <x:c r="B50" s="27" t="str">
        <x:f>'持仓录入'!B27</x:f>
        <x:v>富兰克林</x:v>
      </x:c>
      <x:c r="C50" s="27"/>
      <x:c r="D50" s="27"/>
      <x:c r="E50" s="187" t="n">
        <x:f>'持仓录入'!C27</x:f>
        <x:v>0</x:v>
      </x:c>
      <x:c r="F50" s="188"/>
      <x:c r="G50" s="182"/>
      <x:c r="H50" s="27"/>
      <x:c r="I50" s="27"/>
      <x:c r="J50" s="27"/>
      <x:c r="K50" s="27"/>
      <x:c r="L50" s="183"/>
      <x:c r="M50" s="239"/>
      <x:c r="N50" s="240"/>
      <x:c r="O50" s="240"/>
      <x:c r="P50" s="250"/>
      <x:c r="Q50" s="250"/>
      <x:c r="R50" s="251"/>
    </x:row>
    <x:row r="51" ht="20" customHeight="1">
      <x:c r="A51" s="59" t="str">
        <x:f>'持仓录入'!A28</x:f>
        <x:v>DEFI</x:v>
      </x:c>
      <x:c r="B51" s="55" t="str">
        <x:f>'持仓录入'!B28</x:f>
        <x:v>Hashdex</x:v>
      </x:c>
      <x:c r="C51" s="55"/>
      <x:c r="D51" s="55"/>
      <x:c r="E51" s="207" t="n">
        <x:f>'持仓录入'!C28</x:f>
        <x:v>0</x:v>
      </x:c>
      <x:c r="F51" s="208"/>
      <x:c r="G51" s="59"/>
      <x:c r="H51" s="55"/>
      <x:c r="I51" s="55"/>
      <x:c r="J51" s="55"/>
      <x:c r="K51" s="55"/>
      <x:c r="L51" s="60"/>
      <x:c r="M51" s="239"/>
      <x:c r="N51" s="240"/>
      <x:c r="O51" s="240"/>
      <x:c r="P51" s="250"/>
      <x:c r="Q51" s="250"/>
      <x:c r="R51" s="251"/>
    </x:row>
    <x:row r="52" ht="20" customHeight="1">
      <x:c r="A52" s="182" t="str">
        <x:f>'持仓录入'!A29</x:f>
        <x:v>MSBT</x:v>
      </x:c>
      <x:c r="B52" s="27" t="str">
        <x:f>'持仓录入'!B29</x:f>
        <x:v>摩根士丹利</x:v>
      </x:c>
      <x:c r="C52" s="27"/>
      <x:c r="D52" s="27"/>
      <x:c r="E52" s="200" t="n">
        <x:f>'持仓录入'!C29</x:f>
        <x:v>80.22</x:v>
      </x:c>
      <x:c r="F52" s="201"/>
      <x:c r="G52" s="182"/>
      <x:c r="H52" s="27"/>
      <x:c r="I52" s="27"/>
      <x:c r="J52" s="27"/>
      <x:c r="K52" s="27"/>
      <x:c r="L52" s="183"/>
      <x:c r="M52" s="59"/>
      <x:c r="N52" s="55"/>
      <x:c r="O52" s="55"/>
      <x:c r="P52" s="55"/>
      <x:c r="Q52" s="55"/>
      <x:c r="R52" s="60"/>
    </x:row>
    <x:row r="53" ht="20" customHeight="1">
      <x:c r="A53" s="59" t="str">
        <x:f>'持仓录入'!A30</x:f>
        <x:v>BTCW</x:v>
      </x:c>
      <x:c r="B53" s="55" t="str">
        <x:f>'持仓录入'!B30</x:f>
        <x:v>WisdomTree</x:v>
      </x:c>
      <x:c r="C53" s="55"/>
      <x:c r="D53" s="55"/>
      <x:c r="E53" s="207" t="n">
        <x:f>'持仓录入'!C30</x:f>
        <x:v>0</x:v>
      </x:c>
      <x:c r="F53" s="208"/>
      <x:c r="G53" s="59"/>
      <x:c r="H53" s="55"/>
      <x:c r="I53" s="55"/>
      <x:c r="J53" s="55"/>
      <x:c r="K53" s="55"/>
      <x:c r="L53" s="60"/>
      <x:c r="M53" s="169" t="str">
        <x:v>已披露 ETF 净资金流  ·  美元</x:v>
      </x:c>
      <x:c r="N53" s="170"/>
      <x:c r="O53" s="170"/>
      <x:c r="P53" s="170"/>
      <x:c r="Q53" s="170"/>
      <x:c r="R53" s="171"/>
    </x:row>
    <x:row r="54" ht="20" customHeight="1">
      <x:c r="A54" s="59"/>
      <x:c r="B54" s="55"/>
      <x:c r="C54" s="55"/>
      <x:c r="D54" s="55"/>
      <x:c r="E54" s="55"/>
      <x:c r="F54" s="60"/>
      <x:c r="G54" s="59"/>
      <x:c r="H54" s="55"/>
      <x:c r="I54" s="55"/>
      <x:c r="J54" s="55"/>
      <x:c r="K54" s="55"/>
      <x:c r="L54" s="60"/>
      <x:c r="M54" s="259" t="n">
        <x:f>'行情与资金流'!E4</x:f>
        <x:v>175.7</x:v>
      </x:c>
      <x:c r="N54" s="260"/>
      <x:c r="O54" s="260"/>
      <x:c r="P54" s="263" t="str">
        <x:v>百万美元
与 BTC 持仓变化口径不同</x:v>
      </x:c>
      <x:c r="Q54" s="263"/>
      <x:c r="R54" s="264"/>
    </x:row>
    <x:row r="55" ht="20" customHeight="1">
      <x:c r="A55" s="59"/>
      <x:c r="B55" s="55"/>
      <x:c r="C55" s="55"/>
      <x:c r="D55" s="55"/>
      <x:c r="E55" s="55"/>
      <x:c r="F55" s="60"/>
      <x:c r="G55" s="59"/>
      <x:c r="H55" s="55"/>
      <x:c r="I55" s="55"/>
      <x:c r="J55" s="55"/>
      <x:c r="K55" s="55"/>
      <x:c r="L55" s="60"/>
      <x:c r="M55" s="259"/>
      <x:c r="N55" s="260"/>
      <x:c r="O55" s="260"/>
      <x:c r="P55" s="263"/>
      <x:c r="Q55" s="263"/>
      <x:c r="R55" s="264"/>
    </x:row>
    <x:row r="56" ht="20" customHeight="1">
      <x:c r="A56" s="61"/>
      <x:c r="B56" s="62"/>
      <x:c r="C56" s="62"/>
      <x:c r="D56" s="62"/>
      <x:c r="E56" s="62"/>
      <x:c r="F56" s="63"/>
      <x:c r="G56" s="61"/>
      <x:c r="H56" s="62"/>
      <x:c r="I56" s="62"/>
      <x:c r="J56" s="62"/>
      <x:c r="K56" s="62"/>
      <x:c r="L56" s="63"/>
      <x:c r="M56" s="261"/>
      <x:c r="N56" s="262"/>
      <x:c r="O56" s="262"/>
      <x:c r="P56" s="265"/>
      <x:c r="Q56" s="265"/>
      <x:c r="R56" s="266"/>
    </x:row>
    <x:row r="57" ht="20" customHeight="1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</x:row>
    <x:row r="58" ht="20" customHeight="1">
      <x:c r="A58" s="263" t="str">
        <x:v>持仓参考日期 2026-10-13｜行情观察时间 2026-10-14T23:12:59+08:00｜美元资金流美东 2026-10-13</x:v>
      </x:c>
      <x:c r="B58" s="263"/>
      <x:c r="C58" s="263"/>
      <x:c r="D58" s="263"/>
      <x:c r="E58" s="263"/>
      <x:c r="F58" s="263"/>
      <x:c r="G58" s="263"/>
      <x:c r="H58" s="263"/>
      <x:c r="I58" s="263"/>
      <x:c r="J58" s="263"/>
      <x:c r="K58" s="263"/>
      <x:c r="L58" s="263"/>
      <x:c r="M58" s="263"/>
      <x:c r="N58" s="263"/>
      <x:c r="O58" s="263"/>
      <x:c r="P58" s="263"/>
      <x:c r="Q58" s="263"/>
      <x:c r="R58" s="263"/>
    </x:row>
    <x:row r="59" ht="20" customHeight="1">
      <x:c r="A59" s="263" t="str">
        <x:v>来源：持仓为用户截图（待独立核验）；行情为 CoinGecko；ETF 美元流入为 Farside。明细及链接见数据页。</x:v>
      </x:c>
      <x:c r="B59" s="263"/>
      <x:c r="C59" s="263"/>
      <x:c r="D59" s="263"/>
      <x:c r="E59" s="263"/>
      <x:c r="F59" s="263"/>
      <x:c r="G59" s="263"/>
      <x:c r="H59" s="263"/>
      <x:c r="I59" s="263"/>
      <x:c r="J59" s="263"/>
      <x:c r="K59" s="263"/>
      <x:c r="L59" s="263"/>
      <x:c r="M59" s="263"/>
      <x:c r="N59" s="263"/>
      <x:c r="O59" s="263"/>
      <x:c r="P59" s="263"/>
      <x:c r="Q59" s="263"/>
      <x:c r="R59" s="263"/>
    </x:row>
    <x:row r="60" ht="20" customHeight="1">
      <x:c r="A60" s="263" t="str">
        <x:v>口径：缺失不等于零；美元资金流不等于原生币持仓变化。</x:v>
      </x:c>
      <x:c r="B60" s="263"/>
      <x:c r="C60" s="263"/>
      <x:c r="D60" s="263"/>
      <x:c r="E60" s="263"/>
      <x:c r="F60" s="263"/>
      <x:c r="G60" s="263"/>
      <x:c r="H60" s="263"/>
      <x:c r="I60" s="263"/>
      <x:c r="J60" s="263"/>
      <x:c r="K60" s="263"/>
      <x:c r="L60" s="263"/>
      <x:c r="M60" s="263"/>
      <x:c r="N60" s="263"/>
      <x:c r="O60" s="263"/>
      <x:c r="P60" s="263"/>
      <x:c r="Q60" s="263"/>
      <x:c r="R60" s="263"/>
    </x:row>
    <x:row r="61" ht="20" customHeight="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</x:row>
    <x:row r="62" ht="20" customHeight="1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</x:row>
  </x:sheetData>
  <x:mergeCells>
    <x:mergeCell ref="A2:I2"/>
    <x:mergeCell ref="J2:K2"/>
    <x:mergeCell ref="A3:K5"/>
    <x:mergeCell ref="A6:K6"/>
    <x:mergeCell ref="A8:R8"/>
    <x:mergeCell ref="A10:C11"/>
    <x:mergeCell ref="A12:C14"/>
    <x:mergeCell ref="A15:C15"/>
    <x:mergeCell ref="D10:F11"/>
    <x:mergeCell ref="D12:F14"/>
    <x:mergeCell ref="E15:F15"/>
    <x:mergeCell ref="G10:I11"/>
    <x:mergeCell ref="G12:I14"/>
    <x:mergeCell ref="H15:I15"/>
    <x:mergeCell ref="J10:L11"/>
    <x:mergeCell ref="J12:L14"/>
    <x:mergeCell ref="K15:L15"/>
    <x:mergeCell ref="M10:O11"/>
    <x:mergeCell ref="M12:O14"/>
    <x:mergeCell ref="N15:O15"/>
    <x:mergeCell ref="P10:R11"/>
    <x:mergeCell ref="P12:R14"/>
    <x:mergeCell ref="Q15:R15"/>
    <x:mergeCell ref="M22:R22"/>
    <x:mergeCell ref="M30:R30"/>
    <x:mergeCell ref="M23:P23"/>
    <x:mergeCell ref="Q23:R23"/>
    <x:mergeCell ref="M25:P25"/>
    <x:mergeCell ref="Q25:R25"/>
    <x:mergeCell ref="M27:P27"/>
    <x:mergeCell ref="Q27:R27"/>
    <x:mergeCell ref="M31:P31"/>
    <x:mergeCell ref="Q31:R31"/>
    <x:mergeCell ref="M34:R35"/>
    <x:mergeCell ref="B40:D40"/>
    <x:mergeCell ref="E40:F40"/>
    <x:mergeCell ref="J40:K40"/>
    <x:mergeCell ref="B41:D41"/>
    <x:mergeCell ref="E41:F41"/>
    <x:mergeCell ref="J41:K41"/>
    <x:mergeCell ref="B42:D42"/>
    <x:mergeCell ref="E42:F42"/>
    <x:mergeCell ref="J42:K42"/>
    <x:mergeCell ref="B43:D43"/>
    <x:mergeCell ref="E43:F43"/>
    <x:mergeCell ref="J43:K43"/>
    <x:mergeCell ref="B44:D44"/>
    <x:mergeCell ref="E44:F44"/>
    <x:mergeCell ref="J44:K44"/>
    <x:mergeCell ref="B45:D45"/>
    <x:mergeCell ref="E45:F45"/>
    <x:mergeCell ref="J45:K45"/>
    <x:mergeCell ref="B46:D46"/>
    <x:mergeCell ref="E46:F46"/>
    <x:mergeCell ref="J46:K46"/>
    <x:mergeCell ref="B47:D47"/>
    <x:mergeCell ref="E47:F47"/>
    <x:mergeCell ref="J47:K47"/>
    <x:mergeCell ref="B48:D48"/>
    <x:mergeCell ref="E48:F48"/>
    <x:mergeCell ref="B49:D49"/>
    <x:mergeCell ref="E49:F49"/>
    <x:mergeCell ref="B50:D50"/>
    <x:mergeCell ref="E50:F50"/>
    <x:mergeCell ref="B51:D51"/>
    <x:mergeCell ref="E51:F51"/>
    <x:mergeCell ref="B52:D52"/>
    <x:mergeCell ref="E52:F52"/>
    <x:mergeCell ref="B53:D53"/>
    <x:mergeCell ref="E53:F53"/>
    <x:mergeCell ref="M40:N41"/>
    <x:mergeCell ref="M42:N44"/>
    <x:mergeCell ref="O40:P41"/>
    <x:mergeCell ref="O42:P44"/>
    <x:mergeCell ref="Q40:R41"/>
    <x:mergeCell ref="Q42:R44"/>
    <x:mergeCell ref="M46:O46"/>
    <x:mergeCell ref="P46:R46"/>
    <x:mergeCell ref="M48:O48"/>
    <x:mergeCell ref="M49:O51"/>
    <x:mergeCell ref="P48:R48"/>
    <x:mergeCell ref="P49:R51"/>
    <x:mergeCell ref="M53:R53"/>
    <x:mergeCell ref="M54:O56"/>
    <x:mergeCell ref="P54:R56"/>
    <x:mergeCell ref="A58:R58"/>
    <x:mergeCell ref="A59:R59"/>
    <x:mergeCell ref="A60:R60"/>
  </x:mergeCells>
  <x:pageMargins left="0.7" right="0.7" top="0.75" bottom="0.75" header="0.3" footer="0.3"/>
  <x:drawing xmlns:r="http://schemas.openxmlformats.org/officeDocument/2006/relationships" r:id="Rd19973ef35e84d8b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18" hidden="0" customWidth="1"/>
    <x:col min="9" max="9" width="14" hidden="0" customWidth="1"/>
    <x:col min="10" max="10" width="16" hidden="0" customWidth="1"/>
    <x:col min="11" max="11" width="3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BTC ETF 持仓录入｜原始口径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4" customHeight="1">
      <x:c r="A2" s="1" t="str">
        <x:v>持仓日期</x:v>
      </x:c>
      <x:c r="B2" s="1" t="str">
        <x:v>2026-10-13</x:v>
      </x:c>
      <x:c r="C2" s="1"/>
      <x:c r="D2" s="1"/>
      <x:c r="E2" s="1"/>
      <x:c r="F2" s="1" t="str">
        <x:v>上7交易日变化</x:v>
      </x:c>
      <x:c r="G2" s="5" t="n">
        <x:v>6610.7</x:v>
      </x:c>
      <x:c r="H2" s="1"/>
      <x:c r="I2" s="1"/>
      <x:c r="J2" s="1"/>
      <x:c r="K2" s="1"/>
      <x:c r="L2" s="1"/>
      <x:c r="M2" s="1"/>
      <x:c r="N2" s="1"/>
    </x:row>
    <x:row r="3" ht="24" customHeight="1">
      <x:c r="A3" s="1" t="str">
        <x:v>数据状态</x:v>
      </x:c>
      <x:c r="B3" s="1" t="str">
        <x:v>用户提供的 BTC ETF 报表截图；未独立核验</x:v>
      </x:c>
      <x:c r="C3" s="1"/>
      <x:c r="D3" s="1"/>
      <x:c r="E3" s="1"/>
      <x:c r="F3" s="1" t="str">
        <x:v>本月以来</x:v>
      </x:c>
      <x:c r="G3" s="5" t="n">
        <x:v>-3708.61</x:v>
      </x:c>
      <x:c r="H3" s="1"/>
      <x:c r="I3" s="1"/>
      <x:c r="J3" s="1"/>
      <x:c r="K3" s="1"/>
      <x:c r="L3" s="1"/>
      <x:c r="M3" s="1"/>
      <x:c r="N3" s="1"/>
    </x:row>
    <x:row r="4" ht="24" customHeight="1">
      <x:c r="A4" s="1" t="str">
        <x:v>来源文件</x:v>
      </x:c>
      <x:c r="B4" s="1" t="str">
        <x:v>/Users/jss/Desktop/workspace/XCreator/crypto-charting-data/references/BTC-user-dashboard-2026-10-13.png</x:v>
      </x:c>
      <x:c r="C4" s="1"/>
      <x:c r="D4" s="1"/>
      <x:c r="E4" s="1"/>
      <x:c r="F4" s="1" t="str">
        <x:v>今年以来</x:v>
      </x:c>
      <x:c r="G4" s="5" t="n">
        <x:v>-11277.71</x:v>
      </x:c>
      <x:c r="H4" s="1"/>
      <x:c r="I4" s="1"/>
      <x:c r="J4" s="1"/>
      <x:c r="K4" s="1"/>
      <x:c r="L4" s="1"/>
      <x:c r="M4" s="1"/>
      <x:c r="N4" s="1"/>
    </x:row>
    <x:row r="5" ht="24" customHeight="1">
      <x:c r="A5" s="1" t="str">
        <x:v>总持仓 (BTC)</x:v>
      </x:c>
      <x:c r="B5" s="4" t="n">
        <x:v>1286689.22</x:v>
      </x:c>
      <x:c r="C5" s="4"/>
      <x:c r="D5" s="4"/>
      <x:c r="E5" s="4"/>
      <x:c r="F5" s="4" t="str">
        <x:v>上市以来</x:v>
      </x:c>
      <x:c r="G5" s="5" t="n">
        <x:v>664338.55</x:v>
      </x:c>
      <x:c r="H5" s="1"/>
      <x:c r="I5" s="1"/>
      <x:c r="J5" s="1"/>
      <x:c r="K5" s="1"/>
      <x:c r="L5" s="1"/>
      <x:c r="M5" s="1"/>
      <x:c r="N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4" customHeight="1">
      <x:c r="A7" s="7" t="str">
        <x:v>交易日</x:v>
      </x:c>
      <x:c r="B7" s="7" t="str">
        <x:v>总持仓 BTC</x:v>
      </x:c>
      <x:c r="C7" s="7" t="str">
        <x:v>日变化 BTC</x:v>
      </x:c>
      <x:c r="D7" s="7" t="str">
        <x:v>由持仓差计算</x:v>
      </x:c>
      <x:c r="E7" s="7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</x:row>
    <x:row r="8" ht="24" customHeight="1">
      <x:c r="A8" s="1" t="str">
        <x:v>10-05</x:v>
      </x:c>
      <x:c r="B8" s="4" t="n">
        <x:v>1292751.39</x:v>
      </x:c>
      <x:c r="C8" s="4" t="n">
        <x:v>-1064.98</x:v>
      </x:c>
      <x:c r="D8" s="4"/>
      <x:c r="E8" s="4"/>
      <x:c r="F8" s="1"/>
      <x:c r="G8" s="1"/>
      <x:c r="H8" s="1"/>
      <x:c r="I8" s="1"/>
      <x:c r="J8" s="1"/>
      <x:c r="K8" s="1"/>
      <x:c r="L8" s="1" t="str">
        <x:f>A8</x:f>
        <x:v>10-05</x:v>
      </x:c>
      <x:c r="M8" s="5" t="n">
        <x:f>MAX(C8,0)</x:f>
        <x:v>0</x:v>
      </x:c>
      <x:c r="N8" s="5" t="n">
        <x:f>MIN(C8,0)</x:f>
        <x:v>-1064.98</x:v>
      </x:c>
    </x:row>
    <x:row r="9" ht="24" customHeight="1">
      <x:c r="A9" s="8" t="str">
        <x:v>10-06</x:v>
      </x:c>
      <x:c r="B9" s="9" t="n">
        <x:v>1294112.14</x:v>
      </x:c>
      <x:c r="C9" s="9" t="n">
        <x:v>1361.15</x:v>
      </x:c>
      <x:c r="D9" s="9" t="n">
        <x:f>ROUND(B9-B8,2)</x:f>
        <x:v>1360.75</x:v>
      </x:c>
      <x:c r="E9" s="9" t="n">
        <x:f>ROUND(D9-C9,2)</x:f>
        <x:v>-0.4</x:v>
      </x:c>
      <x:c r="F9" s="1"/>
      <x:c r="G9" s="1"/>
      <x:c r="H9" s="1"/>
      <x:c r="I9" s="1"/>
      <x:c r="J9" s="1"/>
      <x:c r="K9" s="1"/>
      <x:c r="L9" s="1" t="str">
        <x:f>A9</x:f>
        <x:v>10-06</x:v>
      </x:c>
      <x:c r="M9" s="5" t="n">
        <x:f>MAX(C9,0)</x:f>
        <x:v>1361.15</x:v>
      </x:c>
      <x:c r="N9" s="5" t="n">
        <x:f>MIN(C9,0)</x:f>
        <x:v>0</x:v>
      </x:c>
    </x:row>
    <x:row r="10" ht="24" customHeight="1">
      <x:c r="A10" s="1" t="str">
        <x:v>10-07</x:v>
      </x:c>
      <x:c r="B10" s="4" t="n">
        <x:v>1288650.29</x:v>
      </x:c>
      <x:c r="C10" s="4" t="n">
        <x:v>-5461.75</x:v>
      </x:c>
      <x:c r="D10" s="4" t="n">
        <x:f>ROUND(B10-B9,2)</x:f>
        <x:v>-5461.85</x:v>
      </x:c>
      <x:c r="E10" s="4" t="n">
        <x:f>ROUND(D10-C10,2)</x:f>
        <x:v>-0.1</x:v>
      </x:c>
      <x:c r="F10" s="1"/>
      <x:c r="G10" s="1"/>
      <x:c r="H10" s="1"/>
      <x:c r="I10" s="1"/>
      <x:c r="J10" s="1"/>
      <x:c r="K10" s="1"/>
      <x:c r="L10" s="1" t="str">
        <x:f>A10</x:f>
        <x:v>10-07</x:v>
      </x:c>
      <x:c r="M10" s="5" t="n">
        <x:f>MAX(C10,0)</x:f>
        <x:v>0</x:v>
      </x:c>
      <x:c r="N10" s="5" t="n">
        <x:f>MIN(C10,0)</x:f>
        <x:v>-5461.75</x:v>
      </x:c>
    </x:row>
    <x:row r="11" ht="24" customHeight="1">
      <x:c r="A11" s="8" t="str">
        <x:v>10-08</x:v>
      </x:c>
      <x:c r="B11" s="9" t="n">
        <x:v>1285241.38</x:v>
      </x:c>
      <x:c r="C11" s="9" t="n">
        <x:v>-3408.6</x:v>
      </x:c>
      <x:c r="D11" s="9" t="n">
        <x:f>ROUND(B11-B10,2)</x:f>
        <x:v>-3408.91</x:v>
      </x:c>
      <x:c r="E11" s="9" t="n">
        <x:f>ROUND(D11-C11,2)</x:f>
        <x:v>-0.31</x:v>
      </x:c>
      <x:c r="F11" s="1"/>
      <x:c r="G11" s="1"/>
      <x:c r="H11" s="1"/>
      <x:c r="I11" s="1"/>
      <x:c r="J11" s="1"/>
      <x:c r="K11" s="1"/>
      <x:c r="L11" s="1" t="str">
        <x:f>A11</x:f>
        <x:v>10-08</x:v>
      </x:c>
      <x:c r="M11" s="5" t="n">
        <x:f>MAX(C11,0)</x:f>
        <x:v>0</x:v>
      </x:c>
      <x:c r="N11" s="5" t="n">
        <x:f>MIN(C11,0)</x:f>
        <x:v>-3408.6</x:v>
      </x:c>
    </x:row>
    <x:row r="12" ht="24" customHeight="1">
      <x:c r="A12" s="1" t="str">
        <x:v>10-09</x:v>
      </x:c>
      <x:c r="B12" s="4" t="n">
        <x:v>1285363.65</x:v>
      </x:c>
      <x:c r="C12" s="4" t="n">
        <x:v>122.73</x:v>
      </x:c>
      <x:c r="D12" s="4" t="n">
        <x:f>ROUND(B12-B11,2)</x:f>
        <x:v>122.27</x:v>
      </x:c>
      <x:c r="E12" s="4" t="n">
        <x:f>ROUND(D12-C12,2)</x:f>
        <x:v>-0.46</x:v>
      </x:c>
      <x:c r="F12" s="1"/>
      <x:c r="G12" s="1"/>
      <x:c r="H12" s="1"/>
      <x:c r="I12" s="1"/>
      <x:c r="J12" s="1"/>
      <x:c r="K12" s="1"/>
      <x:c r="L12" s="1" t="str">
        <x:f>A12</x:f>
        <x:v>10-09</x:v>
      </x:c>
      <x:c r="M12" s="5" t="n">
        <x:f>MAX(C12,0)</x:f>
        <x:v>122.73</x:v>
      </x:c>
      <x:c r="N12" s="5" t="n">
        <x:f>MIN(C12,0)</x:f>
        <x:v>0</x:v>
      </x:c>
    </x:row>
    <x:row r="13" ht="24" customHeight="1">
      <x:c r="A13" s="8" t="str">
        <x:v>10-12</x:v>
      </x:c>
      <x:c r="B13" s="9" t="n">
        <x:v>1284582.81</x:v>
      </x:c>
      <x:c r="C13" s="9" t="n">
        <x:v>-780.75</x:v>
      </x:c>
      <x:c r="D13" s="9" t="n">
        <x:f>ROUND(B13-B12,2)</x:f>
        <x:v>-780.84</x:v>
      </x:c>
      <x:c r="E13" s="9" t="n">
        <x:f>ROUND(D13-C13,2)</x:f>
        <x:v>-0.09</x:v>
      </x:c>
      <x:c r="F13" s="1"/>
      <x:c r="G13" s="1"/>
      <x:c r="H13" s="1"/>
      <x:c r="I13" s="1"/>
      <x:c r="J13" s="1"/>
      <x:c r="K13" s="1"/>
      <x:c r="L13" s="1" t="str">
        <x:f>A13</x:f>
        <x:v>10-12</x:v>
      </x:c>
      <x:c r="M13" s="5" t="n">
        <x:f>MAX(C13,0)</x:f>
        <x:v>0</x:v>
      </x:c>
      <x:c r="N13" s="5" t="n">
        <x:f>MIN(C13,0)</x:f>
        <x:v>-780.75</x:v>
      </x:c>
    </x:row>
    <x:row r="14" ht="24" customHeight="1">
      <x:c r="A14" s="1" t="str">
        <x:v>10-13</x:v>
      </x:c>
      <x:c r="B14" s="4" t="n">
        <x:v>1286689.22</x:v>
      </x:c>
      <x:c r="C14" s="4" t="n">
        <x:v>2106.8</x:v>
      </x:c>
      <x:c r="D14" s="4" t="n">
        <x:f>ROUND(B14-B13,2)</x:f>
        <x:v>2106.41</x:v>
      </x:c>
      <x:c r="E14" s="4" t="n">
        <x:f>ROUND(D14-C14,2)</x:f>
        <x:v>-0.39</x:v>
      </x:c>
      <x:c r="F14" s="1"/>
      <x:c r="G14" s="1"/>
      <x:c r="H14" s="1"/>
      <x:c r="I14" s="1"/>
      <x:c r="J14" s="1"/>
      <x:c r="K14" s="1"/>
      <x:c r="L14" s="1" t="str">
        <x:f>A14</x:f>
        <x:v>10-13</x:v>
      </x:c>
      <x:c r="M14" s="5" t="n">
        <x:f>MAX(C14,0)</x:f>
        <x:v>2106.8</x:v>
      </x:c>
      <x:c r="N14" s="5" t="n">
        <x:f>MIN(C14,0)</x:f>
        <x:v>0</x:v>
      </x:c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4" customHeight="1">
      <x:c r="A17" s="7" t="str">
        <x:v>产品</x:v>
      </x:c>
      <x:c r="B17" s="7" t="str">
        <x:v>发行商</x:v>
      </x:c>
      <x:c r="C17" s="7" t="str">
        <x:v>当日变化 BTC</x:v>
      </x:c>
      <x:c r="D17" s="1"/>
      <x:c r="E17" s="1"/>
      <x:c r="F17" s="7" t="str">
        <x:v>产品</x:v>
      </x:c>
      <x:c r="G17" s="7" t="str">
        <x:v>发行商</x:v>
      </x:c>
      <x:c r="H17" s="7" t="str">
        <x:v>持仓 BTC</x:v>
      </x:c>
      <x:c r="I17" s="7" t="str">
        <x:v>占比</x:v>
      </x:c>
      <x:c r="J17" s="1"/>
      <x:c r="K17" s="1"/>
      <x:c r="L17" s="1"/>
      <x:c r="M17" s="1"/>
      <x:c r="N17" s="1"/>
    </x:row>
    <x:row r="18" ht="24" customHeight="1">
      <x:c r="A18" s="1" t="str">
        <x:v>GBTC</x:v>
      </x:c>
      <x:c r="B18" s="1" t="str">
        <x:v>灰度</x:v>
      </x:c>
      <x:c r="C18" s="5" t="n">
        <x:v>-5.18</x:v>
      </x:c>
      <x:c r="D18" s="1"/>
      <x:c r="E18" s="1"/>
      <x:c r="F18" s="1" t="str">
        <x:v>IBIT</x:v>
      </x:c>
      <x:c r="G18" s="1" t="str">
        <x:v>贝莱德</x:v>
      </x:c>
      <x:c r="H18" s="4" t="n">
        <x:v>805025.33</x:v>
      </x:c>
      <x:c r="I18" s="11" t="n">
        <x:f>IFERROR(H18/$B$5,"")</x:f>
        <x:v>0.6256563881059017</x:v>
      </x:c>
      <x:c r="J18" s="1"/>
      <x:c r="K18" s="1"/>
      <x:c r="L18" s="1"/>
      <x:c r="M18" s="1"/>
      <x:c r="N18" s="1"/>
    </x:row>
    <x:row r="19" ht="24" customHeight="1">
      <x:c r="A19" s="8" t="str">
        <x:v>BTC</x:v>
      </x:c>
      <x:c r="B19" s="8" t="str">
        <x:v>灰度迷你</x:v>
      </x:c>
      <x:c r="C19" s="10" t="n">
        <x:v>0</x:v>
      </x:c>
      <x:c r="D19" s="1"/>
      <x:c r="E19" s="1"/>
      <x:c r="F19" s="8" t="str">
        <x:v>FBTC</x:v>
      </x:c>
      <x:c r="G19" s="8" t="str">
        <x:v>富达</x:v>
      </x:c>
      <x:c r="H19" s="9" t="n">
        <x:v>179411.91</x:v>
      </x:c>
      <x:c r="I19" s="12" t="n">
        <x:f>IFERROR(H19/$B$5,"")</x:f>
        <x:v>0.13943686417144305</x:v>
      </x:c>
      <x:c r="J19" s="1"/>
      <x:c r="K19" s="1"/>
      <x:c r="L19" s="1"/>
      <x:c r="M19" s="1"/>
      <x:c r="N19" s="1"/>
    </x:row>
    <x:row r="20" ht="24" customHeight="1">
      <x:c r="A20" s="1" t="str">
        <x:v>IBIT</x:v>
      </x:c>
      <x:c r="B20" s="1" t="str">
        <x:v>贝莱德</x:v>
      </x:c>
      <x:c r="C20" s="5" t="n">
        <x:v>792.46</x:v>
      </x:c>
      <x:c r="D20" s="1"/>
      <x:c r="E20" s="1"/>
      <x:c r="F20" s="1" t="str">
        <x:v>GBTC</x:v>
      </x:c>
      <x:c r="G20" s="1" t="str">
        <x:v>灰度</x:v>
      </x:c>
      <x:c r="H20" s="4" t="n">
        <x:v>125977.97</x:v>
      </x:c>
      <x:c r="I20" s="11" t="n">
        <x:f>IFERROR(H20/$B$5,"")</x:f>
        <x:v>0.09790862318719046</x:v>
      </x:c>
      <x:c r="J20" s="1"/>
      <x:c r="K20" s="1"/>
      <x:c r="L20" s="1"/>
      <x:c r="M20" s="1"/>
      <x:c r="N20" s="1"/>
    </x:row>
    <x:row r="21" ht="24" customHeight="1">
      <x:c r="A21" s="8" t="str">
        <x:v>FBTC</x:v>
      </x:c>
      <x:c r="B21" s="8" t="str">
        <x:v>富达</x:v>
      </x:c>
      <x:c r="C21" s="10" t="n">
        <x:v>1239.3</x:v>
      </x:c>
      <x:c r="D21" s="1"/>
      <x:c r="E21" s="1"/>
      <x:c r="F21" s="8" t="str">
        <x:v>BTC</x:v>
      </x:c>
      <x:c r="G21" s="8" t="str">
        <x:v>灰度迷你</x:v>
      </x:c>
      <x:c r="H21" s="9" t="n">
        <x:v>63128.17</x:v>
      </x:c>
      <x:c r="I21" s="12" t="n">
        <x:f>IFERROR(H21/$B$5,"")</x:f>
        <x:v>0.04906248456795185</x:v>
      </x:c>
      <x:c r="J21" s="1"/>
      <x:c r="K21" s="1"/>
      <x:c r="L21" s="1"/>
      <x:c r="M21" s="1"/>
      <x:c r="N21" s="1"/>
    </x:row>
    <x:row r="22" ht="24" customHeight="1">
      <x:c r="A22" s="1" t="str">
        <x:v>ARKB</x:v>
      </x:c>
      <x:c r="B22" s="1" t="str">
        <x:v>ARK 21Shares</x:v>
      </x:c>
      <x:c r="C22" s="5" t="n">
        <x:v>0</x:v>
      </x:c>
      <x:c r="D22" s="1"/>
      <x:c r="E22" s="1"/>
      <x:c r="F22" s="1" t="str">
        <x:v>BITB</x:v>
      </x:c>
      <x:c r="G22" s="1" t="str">
        <x:v>Bitwise</x:v>
      </x:c>
      <x:c r="H22" s="4" t="n">
        <x:v>37290.75</x:v>
      </x:c>
      <x:c r="I22" s="11" t="n">
        <x:f>IFERROR(H22/$B$5,"")</x:f>
        <x:v>0.028981940176665194</x:v>
      </x:c>
      <x:c r="J22" s="1"/>
      <x:c r="K22" s="1"/>
      <x:c r="L22" s="1"/>
      <x:c r="M22" s="1"/>
      <x:c r="N22" s="1"/>
    </x:row>
    <x:row r="23" ht="24" customHeight="1">
      <x:c r="A23" s="8" t="str">
        <x:v>BITB</x:v>
      </x:c>
      <x:c r="B23" s="8" t="str">
        <x:v>Bitwise</x:v>
      </x:c>
      <x:c r="C23" s="10" t="n">
        <x:v>0</x:v>
      </x:c>
      <x:c r="D23" s="1"/>
      <x:c r="E23" s="1"/>
      <x:c r="F23" s="8" t="str">
        <x:v>ARKB</x:v>
      </x:c>
      <x:c r="G23" s="8" t="str">
        <x:v>ARK 21Shares</x:v>
      </x:c>
      <x:c r="H23" s="9" t="n">
        <x:v>32024</x:v>
      </x:c>
      <x:c r="I23" s="12" t="n">
        <x:f>IFERROR(H23/$B$5,"")</x:f>
        <x:v>0.02488868290977055</x:v>
      </x:c>
      <x:c r="J23" s="1"/>
      <x:c r="K23" s="1"/>
      <x:c r="L23" s="1"/>
      <x:c r="M23" s="1"/>
      <x:c r="N23" s="1"/>
    </x:row>
    <x:row r="24" ht="24" customHeight="1">
      <x:c r="A24" s="1" t="str">
        <x:v>HODL</x:v>
      </x:c>
      <x:c r="B24" s="1" t="str">
        <x:v>VanEck</x:v>
      </x:c>
      <x:c r="C24" s="5" t="n">
        <x:v>0</x:v>
      </x:c>
      <x:c r="D24" s="1"/>
      <x:c r="E24" s="1"/>
      <x:c r="F24" s="1" t="str">
        <x:v>OTHER</x:v>
      </x:c>
      <x:c r="G24" s="1" t="str">
        <x:v>其他</x:v>
      </x:c>
      <x:c r="H24" s="4" t="n">
        <x:v>43831.1</x:v>
      </x:c>
      <x:c r="I24" s="11" t="n">
        <x:f>IFERROR(H24/$B$5,"")</x:f>
        <x:v>0.03406502465296165</x:v>
      </x:c>
      <x:c r="J24" s="1"/>
      <x:c r="K24" s="1"/>
      <x:c r="L24" s="1"/>
      <x:c r="M24" s="1"/>
      <x:c r="N24" s="1"/>
    </x:row>
    <x:row r="25" ht="24" customHeight="1">
      <x:c r="A25" s="8" t="str">
        <x:v>BRRR</x:v>
      </x:c>
      <x:c r="B25" s="8" t="str">
        <x:v>Valkyrie</x:v>
      </x:c>
      <x:c r="C25" s="10" t="n">
        <x:v>0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4" customHeight="1">
      <x:c r="A26" s="1" t="str">
        <x:v>BTCO</x:v>
      </x:c>
      <x:c r="B26" s="1" t="str">
        <x:v>景顺银河</x:v>
      </x:c>
      <x:c r="C26" s="5" t="n">
        <x:v>0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4" customHeight="1">
      <x:c r="A27" s="8" t="str">
        <x:v>EZBC</x:v>
      </x:c>
      <x:c r="B27" s="8" t="str">
        <x:v>富兰克林</x:v>
      </x:c>
      <x:c r="C27" s="10" t="n">
        <x:v>0</x:v>
      </x:c>
      <x:c r="D27" s="1"/>
      <x:c r="E27" s="1"/>
      <x:c r="F27" s="1" t="str">
        <x:v>核对：产品持仓合计</x:v>
      </x:c>
      <x:c r="G27" s="1"/>
      <x:c r="H27" s="4" t="n">
        <x:f>SUM(H18:H24)</x:f>
        <x:v>1286689.23</x:v>
      </x:c>
      <x:c r="I27" s="1"/>
      <x:c r="J27" s="1"/>
      <x:c r="K27" s="1"/>
      <x:c r="L27" s="1"/>
      <x:c r="M27" s="1"/>
      <x:c r="N27" s="1"/>
    </x:row>
    <x:row r="28" ht="24" customHeight="1">
      <x:c r="A28" s="1" t="str">
        <x:v>DEFI</x:v>
      </x:c>
      <x:c r="B28" s="1" t="str">
        <x:v>Hashdex</x:v>
      </x:c>
      <x:c r="C28" s="5" t="n">
        <x:v>0</x:v>
      </x:c>
      <x:c r="D28" s="1"/>
      <x:c r="E28" s="1"/>
      <x:c r="F28" s="1" t="str">
        <x:v>与报表总持仓差</x:v>
      </x:c>
      <x:c r="G28" s="1"/>
      <x:c r="H28" s="4" t="n">
        <x:f>H27-B5</x:f>
        <x:v>0.010000000009313226</x:v>
      </x:c>
      <x:c r="I28" s="1"/>
      <x:c r="J28" s="1"/>
      <x:c r="K28" s="1"/>
      <x:c r="L28" s="1"/>
      <x:c r="M28" s="1"/>
      <x:c r="N28" s="1"/>
    </x:row>
    <x:row r="29" ht="24" customHeight="1">
      <x:c r="A29" s="8" t="str">
        <x:v>MSBT</x:v>
      </x:c>
      <x:c r="B29" s="8" t="str">
        <x:v>摩根士丹利</x:v>
      </x:c>
      <x:c r="C29" s="10" t="n">
        <x:v>80.22</x:v>
      </x:c>
      <x:c r="D29" s="1"/>
      <x:c r="E29" s="1"/>
      <x:c r="F29" s="1" t="str">
        <x:v>产品变化合计</x:v>
      </x:c>
      <x:c r="G29" s="1"/>
      <x:c r="H29" s="4" t="n">
        <x:f>SUM(C18:C30)</x:f>
        <x:v>2106.7999999999997</x:v>
      </x:c>
      <x:c r="I29" s="1"/>
      <x:c r="J29" s="1"/>
      <x:c r="K29" s="1"/>
      <x:c r="L29" s="1"/>
      <x:c r="M29" s="1"/>
      <x:c r="N29" s="1"/>
    </x:row>
    <x:row r="30" ht="24" customHeight="1">
      <x:c r="A30" s="1" t="str">
        <x:v>BTCW</x:v>
      </x:c>
      <x:c r="B30" s="1" t="str">
        <x:v>WisdomTree</x:v>
      </x:c>
      <x:c r="C30" s="5" t="n">
        <x:v>0</x:v>
      </x:c>
      <x:c r="D30" s="1"/>
      <x:c r="E30" s="1"/>
      <x:c r="F30" s="1" t="str">
        <x:v>与日报变化差</x:v>
      </x:c>
      <x:c r="G30" s="1"/>
      <x:c r="H30" s="4" t="n">
        <x:f>ROUND(H29-C14,2)</x:f>
        <x:v>0</x:v>
      </x:c>
      <x:c r="I30" s="1"/>
      <x:c r="J30" s="1"/>
      <x:c r="K30" s="1"/>
      <x:c r="L30" s="1"/>
      <x:c r="M30" s="1"/>
      <x:c r="N30" s="1"/>
    </x:row>
    <x:row r="31" ht="24" customHeight="1">
      <x:c r="A31" s="1"/>
      <x:c r="B31" s="1"/>
      <x:c r="C31" s="1"/>
      <x:c r="D31" s="1"/>
      <x:c r="E31" s="1"/>
      <x:c r="F31" s="1" t="str">
        <x:v>7日变化合计</x:v>
      </x:c>
      <x:c r="G31" s="1"/>
      <x:c r="H31" s="4" t="n">
        <x:f>SUM(C8:C14)</x:f>
        <x:v>-7125.400000000001</x:v>
      </x:c>
      <x:c r="I31" s="1"/>
      <x:c r="J31" s="1"/>
      <x:c r="K31" s="1"/>
      <x:c r="L31" s="1"/>
      <x:c r="M31" s="1"/>
      <x:c r="N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4" customHeight="1">
      <x:c r="A33" s="14" t="str">
        <x:v>注意：截图持仓属于用户提供的参考数据；差额反映截图逐项四舍五入或录入差异，不据此补造缺失产品。</x:v>
      </x:c>
      <x:c r="B33" s="14"/>
      <x:c r="C33" s="14"/>
      <x:c r="D33" s="14"/>
      <x:c r="E33" s="14"/>
      <x:c r="F33" s="14"/>
      <x:c r="G33" s="14"/>
      <x:c r="H33" s="14"/>
      <x:c r="I33" s="14"/>
      <x:c r="J33" s="14"/>
      <x:c r="K33" s="1"/>
      <x:c r="L33" s="1"/>
      <x:c r="M33" s="1"/>
      <x:c r="N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</x:sheetData>
  <x:mergeCells>
    <x:mergeCell ref="A1:J1"/>
    <x:mergeCell ref="A33:J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 t="str">
        <x:v>采集时间</x:v>
      </x:c>
      <x:c r="B3" s="1" t="str">
        <x:v>2026-10-14 23:12:59 北京时间</x:v>
      </x:c>
      <x:c r="C3" s="1"/>
      <x:c r="D3" s="1" t="str">
        <x:v>最新已披露交易日</x:v>
      </x:c>
      <x:c r="E3" s="1" t="str">
        <x:v>2026-10-13</x:v>
      </x:c>
      <x:c r="F3" s="1"/>
      <x:c r="G3" s="1"/>
      <x:c r="H3" s="1"/>
      <x:c r="I3" s="1"/>
      <x:c r="J3" s="1"/>
    </x:row>
    <x:row r="4" ht="24" customHeight="1">
      <x:c r="A4" s="1" t="str">
        <x:v>价格 USD</x:v>
      </x:c>
      <x:c r="B4" s="15" t="n">
        <x:v>81681.92</x:v>
      </x:c>
      <x:c r="C4" s="1"/>
      <x:c r="D4" s="1" t="str">
        <x:v>净资金流 (百万美元)</x:v>
      </x:c>
      <x:c r="E4" s="5" t="n">
        <x:v>175.7</x:v>
      </x:c>
      <x:c r="F4" s="1"/>
      <x:c r="G4" s="1"/>
      <x:c r="H4" s="1"/>
      <x:c r="I4" s="1"/>
      <x:c r="J4" s="1"/>
    </x:row>
    <x:row r="5" ht="24" customHeight="1">
      <x:c r="A5" s="1" t="str">
        <x:v>24h 变化</x:v>
      </x:c>
      <x:c r="B5" s="16" t="n">
        <x:v>-0.022000000000000002</x:v>
      </x:c>
      <x:c r="C5" s="1"/>
      <x:c r="D5" s="1" t="str">
        <x:v>持币总量状态</x:v>
      </x:c>
      <x:c r="E5" s="1" t="str">
        <x:v>截图样本／未独立核验</x:v>
      </x:c>
      <x:c r="F5" s="1"/>
      <x:c r="G5" s="1"/>
      <x:c r="H5" s="1"/>
      <x:c r="I5" s="1"/>
      <x:c r="J5" s="1"/>
    </x:row>
    <x:row r="6" ht="24" customHeight="1">
      <x:c r="A6" s="1" t="str">
        <x:v>24h 成交额 USD</x:v>
      </x:c>
      <x:c r="B6" s="17" t="n">
        <x:v>31121466319</x:v>
      </x:c>
      <x:c r="C6" s="1"/>
      <x:c r="D6" s="1"/>
      <x:c r="E6" s="1"/>
      <x:c r="F6" s="1"/>
      <x:c r="G6" s="1"/>
      <x:c r="H6" s="1"/>
      <x:c r="I6" s="1"/>
      <x:c r="J6" s="1"/>
    </x:row>
    <x:row r="7" ht="24" customHeight="1">
      <x:c r="A7" s="1" t="str">
        <x:v>市值 USD</x:v>
      </x:c>
      <x:c r="B7" s="17" t="n">
        <x:v>1642413056710</x:v>
      </x:c>
      <x:c r="C7" s="1"/>
      <x:c r="D7" s="1"/>
      <x:c r="E7" s="1"/>
      <x:c r="F7" s="1"/>
      <x:c r="G7" s="1"/>
      <x:c r="H7" s="1"/>
      <x:c r="I7" s="1"/>
      <x:c r="J7" s="1"/>
    </x:row>
    <x:row r="8" ht="24" customHeight="1">
      <x:c r="A8" s="1" t="str">
        <x:v>7d 变化</x:v>
      </x:c>
      <x:c r="B8" s="16" t="n">
        <x:v>-0.017</x:v>
      </x:c>
      <x:c r="C8" s="1"/>
      <x:c r="D8" s="1"/>
      <x:c r="E8" s="1"/>
      <x:c r="F8" s="1"/>
      <x:c r="G8" s="1"/>
      <x:c r="H8" s="1"/>
      <x:c r="I8" s="1"/>
      <x:c r="J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4" customHeight="1">
      <x:c r="A12" s="7" t="str">
        <x:v>ETF交易日</x:v>
      </x:c>
      <x:c r="B12" s="7" t="str">
        <x:v>资金流 百万美元</x:v>
      </x:c>
      <x:c r="C12" s="1"/>
      <x:c r="D12" s="7" t="str">
        <x:v>UTC 日期</x:v>
      </x:c>
      <x:c r="E12" s="7" t="str">
        <x:v>BTC 收盘 USD</x:v>
      </x:c>
      <x:c r="F12" s="1"/>
      <x:c r="G12" s="7" t="str">
        <x:v>来源/口径</x:v>
      </x:c>
      <x:c r="H12" s="7" t="str">
        <x:v>链接或路径</x:v>
      </x:c>
      <x:c r="I12" s="7" t="str"/>
      <x:c r="J12" s="7" t="str"/>
      <x:c r="L12" t="str">
        <x:v>交易日</x:v>
      </x:c>
      <x:c r="M12" t="str">
        <x:v>流入</x:v>
      </x:c>
      <x:c r="N12" t="str">
        <x:v>流出</x:v>
      </x:c>
    </x:row>
    <x:row r="13" ht="24" customHeight="1">
      <x:c r="A13" s="1" t="str">
        <x:v>10-05</x:v>
      </x:c>
      <x:c r="B13" s="5" t="n">
        <x:v>-89.8</x:v>
      </x:c>
      <x:c r="C13" s="1"/>
      <x:c r="D13" s="1" t="str">
        <x:v>10-07</x:v>
      </x:c>
      <x:c r="E13" s="17" t="n">
        <x:v>83282</x:v>
      </x:c>
      <x:c r="F13" s="1"/>
      <x:c r="G13" s="1" t="str">
        <x:v>即时行情</x:v>
      </x:c>
      <x:c r="H13" s="1" t="str">
        <x:v>https://www.coingecko.com/en/coins/bitcoin</x:v>
      </x:c>
      <x:c r="I13" s="1"/>
      <x:c r="J13" s="1"/>
      <x:c r="L13" t="str">
        <x:f>A13</x:f>
        <x:v>10-05</x:v>
      </x:c>
      <x:c r="M13" t="n">
        <x:f>MAX(B13,0)</x:f>
        <x:v>0</x:v>
      </x:c>
      <x:c r="N13" t="n">
        <x:f>MIN(B13,0)</x:f>
        <x:v>-89.8</x:v>
      </x:c>
    </x:row>
    <x:row r="14" ht="24" customHeight="1">
      <x:c r="A14" s="1" t="str">
        <x:v>10-06</x:v>
      </x:c>
      <x:c r="B14" s="5" t="n">
        <x:v>118.8</x:v>
      </x:c>
      <x:c r="C14" s="1"/>
      <x:c r="D14" s="1" t="str">
        <x:v>10-08</x:v>
      </x:c>
      <x:c r="E14" s="17" t="n">
        <x:v>81686</x:v>
      </x:c>
      <x:c r="F14" s="1"/>
      <x:c r="G14" s="1" t="str">
        <x:v>价格历史</x:v>
      </x:c>
      <x:c r="H14" s="1" t="str">
        <x:v>https://www.coingecko.com/en/coins/bitcoin/historical_data</x:v>
      </x:c>
      <x:c r="I14" s="1"/>
      <x:c r="J14" s="1"/>
      <x:c r="L14" t="str">
        <x:f>A14</x:f>
        <x:v>10-06</x:v>
      </x:c>
      <x:c r="M14" t="n">
        <x:f>MAX(B14,0)</x:f>
        <x:v>118.8</x:v>
      </x:c>
      <x:c r="N14" t="n">
        <x:f>MIN(B14,0)</x:f>
        <x:v>0</x:v>
      </x:c>
    </x:row>
    <x:row r="15" ht="24" customHeight="1">
      <x:c r="A15" s="1" t="str">
        <x:v>10-07</x:v>
      </x:c>
      <x:c r="B15" s="5" t="n">
        <x:v>-484.9</x:v>
      </x:c>
      <x:c r="C15" s="1"/>
      <x:c r="D15" s="1" t="str">
        <x:v>10-09</x:v>
      </x:c>
      <x:c r="E15" s="17" t="n">
        <x:v>82564</x:v>
      </x:c>
      <x:c r="F15" s="1"/>
      <x:c r="G15" s="1" t="str">
        <x:v>ETF资金流</x:v>
      </x:c>
      <x:c r="H15" s="1" t="str">
        <x:v>https://farside.co.uk/bitcoin-etf-flow-all-data/</x:v>
      </x:c>
      <x:c r="I15" s="1"/>
      <x:c r="J15" s="1"/>
      <x:c r="L15" t="str">
        <x:f>A15</x:f>
        <x:v>10-07</x:v>
      </x:c>
      <x:c r="M15" t="n">
        <x:f>MAX(B15,0)</x:f>
        <x:v>0</x:v>
      </x:c>
      <x:c r="N15" t="n">
        <x:f>MIN(B15,0)</x:f>
        <x:v>-484.9</x:v>
      </x:c>
    </x:row>
    <x:row r="16" ht="24" customHeight="1">
      <x:c r="A16" s="1" t="str">
        <x:v>10-08</x:v>
      </x:c>
      <x:c r="B16" s="5" t="n">
        <x:v>-244.1</x:v>
      </x:c>
      <x:c r="C16" s="1"/>
      <x:c r="D16" s="1" t="str">
        <x:v>10-10</x:v>
      </x:c>
      <x:c r="E16" s="17" t="n">
        <x:v>82918</x:v>
      </x:c>
      <x:c r="F16" s="1"/>
      <x:c r="G16" s="1" t="str">
        <x:v>持仓截图</x:v>
      </x:c>
      <x:c r="H16" s="1" t="str">
        <x:v>/Users/jss/Desktop/workspace/XCreator/crypto-charting-data/references/BTC-user-dashboard-2026-10-13.png</x:v>
      </x:c>
      <x:c r="I16" s="1"/>
      <x:c r="J16" s="1"/>
      <x:c r="L16" t="str">
        <x:f>A16</x:f>
        <x:v>10-08</x:v>
      </x:c>
      <x:c r="M16" t="n">
        <x:f>MAX(B16,0)</x:f>
        <x:v>0</x:v>
      </x:c>
      <x:c r="N16" t="n">
        <x:f>MIN(B16,0)</x:f>
        <x:v>-244.1</x:v>
      </x:c>
    </x:row>
    <x:row r="17" ht="24" customHeight="1">
      <x:c r="A17" s="1" t="str">
        <x:v>10-09</x:v>
      </x:c>
      <x:c r="B17" s="5" t="n">
        <x:v>21.1</x:v>
      </x:c>
      <x:c r="C17" s="1"/>
      <x:c r="D17" s="1" t="str">
        <x:v>10-11</x:v>
      </x:c>
      <x:c r="E17" s="17" t="n">
        <x:v>83691</x:v>
      </x:c>
      <x:c r="F17" s="1"/>
      <x:c r="G17" s="1" t="str">
        <x:v>行情时间口径</x:v>
      </x:c>
      <x:c r="H17" s="1" t="str">
        <x:v>采集时页面观察，源时间未给出</x:v>
      </x:c>
      <x:c r="I17" s="1"/>
      <x:c r="J17" s="1"/>
      <x:c r="L17" t="str">
        <x:f>A17</x:f>
        <x:v>10-09</x:v>
      </x:c>
      <x:c r="M17" t="n">
        <x:f>MAX(B17,0)</x:f>
        <x:v>21.1</x:v>
      </x:c>
      <x:c r="N17" t="n">
        <x:f>MIN(B17,0)</x:f>
        <x:v>0</x:v>
      </x:c>
    </x:row>
    <x:row r="18" ht="24" customHeight="1">
      <x:c r="A18" s="1" t="str">
        <x:v>10-12</x:v>
      </x:c>
      <x:c r="B18" s="5" t="n">
        <x:v>-65.4</x:v>
      </x:c>
      <x:c r="C18" s="1"/>
      <x:c r="D18" s="1" t="str">
        <x:v>10-12</x:v>
      </x:c>
      <x:c r="E18" s="17" t="n">
        <x:v>81795</x:v>
      </x:c>
      <x:c r="F18" s="1"/>
      <x:c r="G18" s="1" t="str">
        <x:v>ETF时间口径</x:v>
      </x:c>
      <x:c r="H18" s="1" t="str">
        <x:v>美东交易日；未披露不是零</x:v>
      </x:c>
      <x:c r="I18" s="1"/>
      <x:c r="J18" s="1"/>
      <x:c r="L18" t="str">
        <x:f>A18</x:f>
        <x:v>10-12</x:v>
      </x:c>
      <x:c r="M18" t="n">
        <x:f>MAX(B18,0)</x:f>
        <x:v>0</x:v>
      </x:c>
      <x:c r="N18" t="n">
        <x:f>MIN(B18,0)</x:f>
        <x:v>-65.4</x:v>
      </x:c>
    </x:row>
    <x:row r="19" ht="24" customHeight="1">
      <x:c r="A19" s="1" t="str">
        <x:v>10-13</x:v>
      </x:c>
      <x:c r="B19" s="5" t="n">
        <x:v>175.7</x:v>
      </x:c>
      <x:c r="C19" s="1"/>
      <x:c r="D19" s="1" t="str">
        <x:v>10-13</x:v>
      </x:c>
      <x:c r="E19" s="17" t="n">
        <x:v>83115</x:v>
      </x:c>
      <x:c r="F19" s="1"/>
      <x:c r="G19" s="1"/>
      <x:c r="H19" s="1"/>
      <x:c r="I19" s="1"/>
      <x:c r="J19" s="1"/>
      <x:c r="L19" t="str">
        <x:f>A19</x:f>
        <x:v>10-13</x:v>
      </x:c>
      <x:c r="M19" t="n">
        <x:f>MAX(B19,0)</x:f>
        <x:v>175.7</x:v>
      </x:c>
      <x:c r="N19" t="n">
        <x:f>MIN(B19,0)</x:f>
        <x:v>0</x:v>
      </x:c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4" customHeight="1">
      <x:c r="A22" s="14" t="str">
        <x:v>资金净流入以美元计，不等于 ETF 原生 BTC 持仓变化；不同来源更新时间不能混用。</x:v>
      </x:c>
      <x:c r="B22" s="14"/>
      <x:c r="C22" s="14"/>
      <x:c r="D22" s="14"/>
      <x:c r="E22" s="14"/>
      <x:c r="F22" s="14"/>
      <x:c r="G22" s="14"/>
      <x:c r="H22" s="14"/>
      <x:c r="I22" s="14"/>
      <x:c r="J22" s="14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J1"/>
    <x:mergeCell ref="A22:J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5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5" customHeight="1">
      <x:c r="A2" s="1"/>
      <x:c r="B2" s="1"/>
      <x:c r="C2" s="1"/>
      <x:c r="D2" s="1"/>
      <x:c r="E2" s="1"/>
      <x:c r="F2" s="1"/>
      <x:c r="G2" s="1"/>
      <x:c r="H2" s="1"/>
    </x:row>
    <x:row r="3" ht="25" customHeight="1">
      <x:c r="A3" s="7" t="str">
        <x:v>链上指标</x:v>
      </x:c>
      <x:c r="B3" s="7" t="str">
        <x:v>数值</x:v>
      </x:c>
      <x:c r="C3" s="7" t="str">
        <x:v>单位</x:v>
      </x:c>
      <x:c r="D3" s="7" t="str">
        <x:v>数据日期</x:v>
      </x:c>
      <x:c r="E3" s="7" t="str">
        <x:v>定义 / 范围</x:v>
      </x:c>
      <x:c r="F3" s="7" t="str">
        <x:v>直接来源</x:v>
      </x:c>
      <x:c r="G3" s="1"/>
      <x:c r="H3" s="1"/>
    </x:row>
    <x:row r="4" ht="25" customHeight="1">
      <x:c r="A4" s="1" t="str">
        <x:v>暂无已核实、适合本币种的链上指标。</x:v>
      </x:c>
      <x:c r="B4" s="1"/>
      <x:c r="C4" s="1"/>
      <x:c r="D4" s="1"/>
      <x:c r="E4" s="1"/>
      <x:c r="F4" s="1"/>
      <x:c r="G4" s="1"/>
      <x:c r="H4" s="1"/>
    </x:row>
    <x:row r="5" ht="25" customHeight="1">
      <x:c r="A5" s="1"/>
      <x:c r="B5" s="1"/>
      <x:c r="C5" s="1"/>
      <x:c r="D5" s="1"/>
      <x:c r="E5" s="1"/>
      <x:c r="F5" s="1"/>
      <x:c r="G5" s="1"/>
      <x:c r="H5" s="1"/>
    </x:row>
    <x:row r="6" ht="25" customHeight="1">
      <x:c r="A6" s="1"/>
      <x:c r="B6" s="1"/>
      <x:c r="C6" s="1"/>
      <x:c r="D6" s="1"/>
      <x:c r="E6" s="1"/>
      <x:c r="F6" s="1"/>
      <x:c r="G6" s="1"/>
      <x:c r="H6" s="1"/>
    </x:row>
    <x:row r="7" ht="25" customHeight="1">
      <x:c r="A7" s="1"/>
      <x:c r="B7" s="1"/>
      <x:c r="C7" s="1"/>
      <x:c r="D7" s="1"/>
      <x:c r="E7" s="1"/>
      <x:c r="F7" s="1"/>
      <x:c r="G7" s="1"/>
      <x:c r="H7" s="1"/>
    </x:row>
    <x:row r="8" ht="25" customHeight="1">
      <x:c r="A8" s="1"/>
      <x:c r="B8" s="1"/>
      <x:c r="C8" s="1"/>
      <x:c r="D8" s="1"/>
      <x:c r="E8" s="1"/>
      <x:c r="F8" s="1"/>
      <x:c r="G8" s="1"/>
      <x:c r="H8" s="1"/>
    </x:row>
    <x:row r="9" ht="25" customHeight="1">
      <x:c r="A9" s="1"/>
      <x:c r="B9" s="1"/>
      <x:c r="C9" s="1"/>
      <x:c r="D9" s="1"/>
      <x:c r="E9" s="1"/>
      <x:c r="F9" s="1"/>
      <x:c r="G9" s="1"/>
      <x:c r="H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</x:row>
    <x:row r="14" ht="25" customHeight="1">
      <x:c r="A14" s="7" t="str">
        <x:v>重要动态</x:v>
      </x:c>
      <x:c r="B14" s="7" t="str">
        <x:v>事件日期</x:v>
      </x:c>
      <x:c r="C14" s="7" t="str">
        <x:v>发布日期</x:v>
      </x:c>
      <x:c r="D14" s="7" t="str">
        <x:v>核验状态</x:v>
      </x:c>
      <x:c r="E14" s="7" t="str">
        <x:v>摘要</x:v>
      </x:c>
      <x:c r="F14" s="7" t="str">
        <x:v>直接来源</x:v>
      </x:c>
      <x:c r="G14" s="1"/>
      <x:c r="H14" s="1"/>
    </x:row>
    <x:row r="15" ht="38" customHeight="1">
      <x:c r="A15" s="18" t="str">
        <x:v>Strive 披露于 10 月 12–13 日购入 2,822 BTC</x:v>
      </x:c>
      <x:c r="B15" s="1" t="str">
        <x:v>2026-10-12/2026-10-13</x:v>
      </x:c>
      <x:c r="C15" s="1" t="str">
        <x:v>2026-10-14</x:v>
      </x:c>
      <x:c r="D15" s="1" t="str">
        <x:v>已查阅来源</x:v>
      </x:c>
      <x:c r="E15" s="18" t="str">
        <x:v>平均购入价约 83,266 USD/BTC，含费用</x:v>
      </x:c>
      <x:c r="F15" s="1" t="str">
        <x:v>https://www.sec.gov/Archives/edgar/data/1920406/000162828026065816/asst-20261014.htm</x:v>
      </x:c>
      <x:c r="G15" s="1"/>
      <x:c r="H15" s="1"/>
    </x:row>
    <x:row r="16" ht="25" customHeight="1">
      <x:c r="A16" s="18"/>
      <x:c r="B16" s="1"/>
      <x:c r="C16" s="1"/>
      <x:c r="D16" s="1"/>
      <x:c r="E16" s="18"/>
      <x:c r="F16" s="1"/>
      <x:c r="G16" s="1"/>
      <x:c r="H16" s="1"/>
    </x:row>
    <x:row r="17" ht="25" customHeight="1">
      <x:c r="A17" s="18"/>
      <x:c r="B17" s="1"/>
      <x:c r="C17" s="1"/>
      <x:c r="D17" s="1"/>
      <x:c r="E17" s="18"/>
      <x:c r="F17" s="1"/>
      <x:c r="G17" s="1"/>
      <x:c r="H17" s="1"/>
    </x:row>
    <x:row r="18" ht="25" customHeight="1">
      <x:c r="A18" s="18"/>
      <x:c r="B18" s="1"/>
      <x:c r="C18" s="1"/>
      <x:c r="D18" s="1"/>
      <x:c r="E18" s="18"/>
      <x:c r="F18" s="1"/>
      <x:c r="G18" s="1"/>
      <x:c r="H18" s="1"/>
    </x:row>
    <x:row r="19" ht="25" customHeight="1">
      <x:c r="A19" s="18"/>
      <x:c r="B19" s="1"/>
      <x:c r="C19" s="1"/>
      <x:c r="D19" s="1"/>
      <x:c r="E19" s="18"/>
      <x:c r="F19" s="1"/>
      <x:c r="G19" s="1"/>
      <x:c r="H19" s="1"/>
    </x:row>
    <x:row r="20" ht="25" customHeight="1">
      <x:c r="A20" s="18"/>
      <x:c r="B20" s="1"/>
      <x:c r="C20" s="1"/>
      <x:c r="D20" s="1"/>
      <x:c r="E20" s="18"/>
      <x:c r="F20" s="1"/>
      <x:c r="G20" s="1"/>
      <x:c r="H20" s="1"/>
    </x:row>
    <x:row r="21" ht="25" customHeight="1">
      <x:c r="A21" s="18"/>
      <x:c r="B21" s="1"/>
      <x:c r="C21" s="1"/>
      <x:c r="D21" s="1"/>
      <x:c r="E21" s="18"/>
      <x:c r="F21" s="1"/>
      <x:c r="G21" s="1"/>
      <x:c r="H21" s="1"/>
    </x:row>
    <x:row r="22" ht="25" customHeight="1">
      <x:c r="A22" s="18"/>
      <x:c r="B22" s="1"/>
      <x:c r="C22" s="1"/>
      <x:c r="D22" s="1"/>
      <x:c r="E22" s="18"/>
      <x:c r="F22" s="1"/>
      <x:c r="G22" s="1"/>
      <x:c r="H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</x:row>
    <x:row r="25" ht="25" customHeight="1">
      <x:c r="A25" s="14" t="str">
        <x:v>数据口径：链上活动是网络指标，不能等同于代币现金流；事件日期与文章发布日期分别记录。</x:v>
      </x:c>
      <x:c r="B25" s="14"/>
      <x:c r="C25" s="14"/>
      <x:c r="D25" s="14"/>
      <x:c r="E25" s="14"/>
      <x:c r="F25" s="14"/>
      <x:c r="G25" s="14"/>
      <x:c r="H25" s="14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25:H25"/>
  </x:mergeCells>
  <x:pageMargins left="0.7" right="0.7" top="0.75" bottom="0.75" header="0.3" footer="0.3"/>
</x:worksheet>
</file>