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zan\Documents\Facultate\Procesarea Documentelor\Laborator\Excel fisa 4\"/>
    </mc:Choice>
  </mc:AlternateContent>
  <xr:revisionPtr revIDLastSave="0" documentId="13_ncr:1_{30395228-D094-476C-8CC9-27FBC97E5742}" xr6:coauthVersionLast="47" xr6:coauthVersionMax="47" xr10:uidLastSave="{00000000-0000-0000-0000-000000000000}"/>
  <bookViews>
    <workbookView xWindow="21300" yWindow="0" windowWidth="19980" windowHeight="15435" activeTab="14" xr2:uid="{00000000-000D-0000-FFFF-FFFF00000000}"/>
  </bookViews>
  <sheets>
    <sheet name="Exercitiul1" sheetId="1" r:id="rId1"/>
    <sheet name="Exercitiul2" sheetId="2" r:id="rId2"/>
    <sheet name="Exercitiul3" sheetId="3" r:id="rId3"/>
    <sheet name="Exercitiul4" sheetId="4" r:id="rId4"/>
    <sheet name="Exercitiul5" sheetId="5" r:id="rId5"/>
    <sheet name="Exercitiul6" sheetId="6" r:id="rId6"/>
    <sheet name="Exercitiul7" sheetId="7" r:id="rId7"/>
    <sheet name="Exercitiul8" sheetId="8" r:id="rId8"/>
    <sheet name="Filiala5" sheetId="13" r:id="rId9"/>
    <sheet name="Filiala4" sheetId="15" r:id="rId10"/>
    <sheet name="Filiala3" sheetId="16" r:id="rId11"/>
    <sheet name="Filiala2" sheetId="17" r:id="rId12"/>
    <sheet name="Filiala1" sheetId="18" r:id="rId13"/>
    <sheet name="Exercitiul9" sheetId="14" r:id="rId14"/>
    <sheet name="Exercitiul10" sheetId="19" r:id="rId15"/>
    <sheet name="Answer Report 1" sheetId="20" r:id="rId16"/>
    <sheet name="Sensitivity Report 1" sheetId="21" r:id="rId17"/>
    <sheet name="Limits Report 1" sheetId="22" r:id="rId18"/>
  </sheets>
  <definedNames>
    <definedName name="M1_">Exercitiul10!$B$2:$B$4</definedName>
    <definedName name="M2_">Exercitiul10!$C$2:$C$4</definedName>
    <definedName name="M3_">Exercitiul10!$D$2:$D$4</definedName>
    <definedName name="M4_">Exercitiul10!$E$2:$E$4</definedName>
    <definedName name="P1_">Exercitiul10!$B$2:$E$2</definedName>
    <definedName name="P2_">Exercitiul10!$B$3:$E$3</definedName>
    <definedName name="P3_">Exercitiul10!$B$4:$E$4</definedName>
    <definedName name="Produse">Exercitiul10!$B$2:$E$4</definedName>
    <definedName name="solver_adj" localSheetId="14" hidden="1">Exercitiul10!$H$2:$H$4</definedName>
    <definedName name="solver_adj" localSheetId="4" hidden="1">Exercitiul5!$A$7</definedName>
    <definedName name="solver_adj" localSheetId="5" hidden="1">Exercitiul6!$A$5</definedName>
    <definedName name="solver_adj" localSheetId="6" hidden="1">Exercitiul7!$B$2:$D$2</definedName>
    <definedName name="solver_adj" localSheetId="7" hidden="1">Exercitiul8!$B$2:$E$2</definedName>
    <definedName name="solver_cvg" localSheetId="14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drv" localSheetId="14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eng" localSheetId="14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st" localSheetId="14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itr" localSheetId="14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lhs1" localSheetId="14" hidden="1">Exercitiul10!$B$6</definedName>
    <definedName name="solver_lhs1" localSheetId="6" hidden="1">Exercitiul7!$B$4</definedName>
    <definedName name="solver_lhs1" localSheetId="7" hidden="1">Exercitiul8!$G$5</definedName>
    <definedName name="solver_lhs2" localSheetId="14" hidden="1">Exercitiul10!$C$6</definedName>
    <definedName name="solver_lhs2" localSheetId="6" hidden="1">Exercitiul7!$C$4</definedName>
    <definedName name="solver_lhs2" localSheetId="7" hidden="1">Exercitiul8!$G$6</definedName>
    <definedName name="solver_lhs3" localSheetId="14" hidden="1">Exercitiul10!$D$6</definedName>
    <definedName name="solver_lhs3" localSheetId="7" hidden="1">Exercitiul8!$G$7</definedName>
    <definedName name="solver_lhs4" localSheetId="14" hidden="1">Exercitiul10!$E$6</definedName>
    <definedName name="solver_lhs5" localSheetId="14" hidden="1">Exercitiul10!$H$2:$H$4</definedName>
    <definedName name="solver_mip" localSheetId="14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ni" localSheetId="14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rt" localSheetId="14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sl" localSheetId="14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neg" localSheetId="14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od" localSheetId="14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um" localSheetId="14" hidden="1">5</definedName>
    <definedName name="solver_num" localSheetId="4" hidden="1">0</definedName>
    <definedName name="solver_num" localSheetId="5" hidden="1">0</definedName>
    <definedName name="solver_num" localSheetId="6" hidden="1">2</definedName>
    <definedName name="solver_num" localSheetId="7" hidden="1">3</definedName>
    <definedName name="solver_nwt" localSheetId="14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opt" localSheetId="14" hidden="1">Exercitiul10!$F$5</definedName>
    <definedName name="solver_opt" localSheetId="4" hidden="1">Exercitiul5!$B$7</definedName>
    <definedName name="solver_opt" localSheetId="5" hidden="1">Exercitiul6!$B$5</definedName>
    <definedName name="solver_opt" localSheetId="6" hidden="1">Exercitiul7!$F$2</definedName>
    <definedName name="solver_opt" localSheetId="7" hidden="1">Exercitiul8!$G$2</definedName>
    <definedName name="solver_pre" localSheetId="14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rbv" localSheetId="14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el1" localSheetId="14" hidden="1">1</definedName>
    <definedName name="solver_rel1" localSheetId="6" hidden="1">2</definedName>
    <definedName name="solver_rel1" localSheetId="7" hidden="1">1</definedName>
    <definedName name="solver_rel2" localSheetId="14" hidden="1">1</definedName>
    <definedName name="solver_rel2" localSheetId="6" hidden="1">2</definedName>
    <definedName name="solver_rel2" localSheetId="7" hidden="1">1</definedName>
    <definedName name="solver_rel3" localSheetId="14" hidden="1">1</definedName>
    <definedName name="solver_rel3" localSheetId="7" hidden="1">1</definedName>
    <definedName name="solver_rel4" localSheetId="14" hidden="1">1</definedName>
    <definedName name="solver_rel5" localSheetId="14" hidden="1">3</definedName>
    <definedName name="solver_rhs1" localSheetId="14" hidden="1">Exercitiul10!$B$5</definedName>
    <definedName name="solver_rhs1" localSheetId="6" hidden="1">Exercitiul7!$B$5</definedName>
    <definedName name="solver_rhs1" localSheetId="7" hidden="1">Exercitiul8!$I$5</definedName>
    <definedName name="solver_rhs2" localSheetId="14" hidden="1">Exercitiul10!$C$5</definedName>
    <definedName name="solver_rhs2" localSheetId="6" hidden="1">Exercitiul7!$C$5</definedName>
    <definedName name="solver_rhs2" localSheetId="7" hidden="1">Exercitiul8!$I$6</definedName>
    <definedName name="solver_rhs3" localSheetId="14" hidden="1">Exercitiul10!$D$5</definedName>
    <definedName name="solver_rhs3" localSheetId="7" hidden="1">Exercitiul8!$I$7</definedName>
    <definedName name="solver_rhs4" localSheetId="14" hidden="1">Exercitiul10!$E$5</definedName>
    <definedName name="solver_rhs5" localSheetId="14" hidden="1">0</definedName>
    <definedName name="solver_rlx" localSheetId="14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sd" localSheetId="14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scl" localSheetId="14" hidden="1">1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ho" localSheetId="14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17" hidden="1">2</definedName>
    <definedName name="solver_ssz" localSheetId="14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tim" localSheetId="14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ol" localSheetId="14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yp" localSheetId="14" hidden="1">1</definedName>
    <definedName name="solver_typ" localSheetId="4" hidden="1">2</definedName>
    <definedName name="solver_typ" localSheetId="5" hidden="1">1</definedName>
    <definedName name="solver_typ" localSheetId="6" hidden="1">1</definedName>
    <definedName name="solver_typ" localSheetId="7" hidden="1">1</definedName>
    <definedName name="solver_val" localSheetId="14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14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TOCURI">Exercitiul10!$B$5:$E$5</definedName>
    <definedName name="VALOARE">Exercitiul10!$F$2:$F$4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9" l="1"/>
  <c r="D6" i="19"/>
  <c r="C6" i="19"/>
  <c r="B6" i="19"/>
  <c r="F5" i="19"/>
  <c r="B1" i="14"/>
  <c r="F5" i="18"/>
  <c r="F5" i="17"/>
  <c r="F5" i="16"/>
  <c r="F5" i="15"/>
  <c r="F5" i="13"/>
  <c r="G7" i="8"/>
  <c r="G6" i="8"/>
  <c r="G5" i="8"/>
  <c r="G2" i="8"/>
  <c r="F2" i="7"/>
  <c r="C4" i="7"/>
  <c r="B4" i="7"/>
  <c r="B5" i="6"/>
  <c r="B2" i="6"/>
  <c r="B7" i="5"/>
  <c r="B4" i="5"/>
  <c r="B4" i="4"/>
  <c r="B3" i="2"/>
  <c r="B6" i="3"/>
  <c r="B5" i="3"/>
  <c r="B5" i="1"/>
  <c r="B4" i="1"/>
  <c r="B3" i="1"/>
  <c r="B2" i="1"/>
  <c r="B1" i="1"/>
  <c r="B12" i="1"/>
  <c r="B11" i="1"/>
  <c r="B10" i="1"/>
  <c r="B9" i="1"/>
  <c r="B8" i="1"/>
</calcChain>
</file>

<file path=xl/sharedStrings.xml><?xml version="1.0" encoding="utf-8"?>
<sst xmlns="http://schemas.openxmlformats.org/spreadsheetml/2006/main" count="207" uniqueCount="101">
  <si>
    <t>`</t>
  </si>
  <si>
    <t>Pret($)</t>
  </si>
  <si>
    <t>Lei/$</t>
  </si>
  <si>
    <t>Pret(lei)</t>
  </si>
  <si>
    <t>Pret unitar ($)</t>
  </si>
  <si>
    <t>Cantitate</t>
  </si>
  <si>
    <t>Pret unitar (lei)</t>
  </si>
  <si>
    <t>Pret total (lei)</t>
  </si>
  <si>
    <t>x</t>
  </si>
  <si>
    <t>f(x)</t>
  </si>
  <si>
    <t>MAX</t>
  </si>
  <si>
    <t>MIN</t>
  </si>
  <si>
    <t>Necunoscute</t>
  </si>
  <si>
    <t>y</t>
  </si>
  <si>
    <t>z</t>
  </si>
  <si>
    <t>Conditii</t>
  </si>
  <si>
    <t>Restrictii</t>
  </si>
  <si>
    <t>F(x,y,z)</t>
  </si>
  <si>
    <t>x1</t>
  </si>
  <si>
    <t>x2</t>
  </si>
  <si>
    <t>x3</t>
  </si>
  <si>
    <t>x4</t>
  </si>
  <si>
    <t>Coeficientii
Conditiei</t>
  </si>
  <si>
    <t>Coeficientii 
Functiei</t>
  </si>
  <si>
    <t>Sume Incasate</t>
  </si>
  <si>
    <t>P1</t>
  </si>
  <si>
    <t>P2</t>
  </si>
  <si>
    <t>P3</t>
  </si>
  <si>
    <t>Total</t>
  </si>
  <si>
    <t>Total vanzari companie</t>
  </si>
  <si>
    <t>Produse</t>
  </si>
  <si>
    <t>M1</t>
  </si>
  <si>
    <t>M2</t>
  </si>
  <si>
    <t>M3</t>
  </si>
  <si>
    <t>M4</t>
  </si>
  <si>
    <t>Valoare $ unit.</t>
  </si>
  <si>
    <t>Total stoc</t>
  </si>
  <si>
    <t>Microsoft Excel 16.0 Answer Report</t>
  </si>
  <si>
    <t>Worksheet: [Excel 4.xlsx]Exercitiul10</t>
  </si>
  <si>
    <t>Report Created: 02.11.2021 12:08:58</t>
  </si>
  <si>
    <t>Result: Solver found a solution.  All Constraints and optimality conditions are satisfied.</t>
  </si>
  <si>
    <t>Solver Engine</t>
  </si>
  <si>
    <t>Engine: GRG Nonlinear</t>
  </si>
  <si>
    <t>Solution Time: 0,016 Seconds.</t>
  </si>
  <si>
    <t>Iterations: 0 Subproblems: 0</t>
  </si>
  <si>
    <t>Solver Options</t>
  </si>
  <si>
    <t>Max Time Unlimited,  Iterations Unlimited, Precision 0,000001, Use Automatic Scaling</t>
  </si>
  <si>
    <t xml:space="preserve"> Convergence 0,0001, Population Size 100, Random Seed 0, Derivatives Forward, Require Bounds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</si>
  <si>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</si>
  <si>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</si>
  <si>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</si>
  <si>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</si>
  <si>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</si>
  <si>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</si>
  <si>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</si>
  <si>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</si>
  <si>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</si>
  <si>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</si>
  <si>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</si>
  <si>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</si>
  <si>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</si>
  <si>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$F$5</t>
  </si>
  <si>
    <t>Total stoc Valoare $ unit.</t>
  </si>
  <si>
    <t>$H$2</t>
  </si>
  <si>
    <t>x1 Necunoscute</t>
  </si>
  <si>
    <t>Contin</t>
  </si>
  <si>
    <t>$H$3</t>
  </si>
  <si>
    <t>x2 Necunoscute</t>
  </si>
  <si>
    <t>$H$4</t>
  </si>
  <si>
    <t>x3 Necunoscute</t>
  </si>
  <si>
    <t>$B$6</t>
  </si>
  <si>
    <t>Restrictii M1</t>
  </si>
  <si>
    <t>$B$6&lt;=$B$5</t>
  </si>
  <si>
    <t>Not Binding</t>
  </si>
  <si>
    <t>$C$6</t>
  </si>
  <si>
    <t>Restrictii M2</t>
  </si>
  <si>
    <t>$C$6&lt;=$C$5</t>
  </si>
  <si>
    <t>$D$6</t>
  </si>
  <si>
    <t>Restrictii M3</t>
  </si>
  <si>
    <t>$D$6&lt;=$D$5</t>
  </si>
  <si>
    <t>Binding</t>
  </si>
  <si>
    <t>$E$6</t>
  </si>
  <si>
    <t>Restrictii M4</t>
  </si>
  <si>
    <t>$E$6&lt;=$E$5</t>
  </si>
  <si>
    <t>$H$2&gt;=0</t>
  </si>
  <si>
    <t>$H$3&gt;=0</t>
  </si>
  <si>
    <t>$H$4&gt;=0</t>
  </si>
  <si>
    <t>Microsoft Excel 16.0 Sensitivity Report</t>
  </si>
  <si>
    <t>Final</t>
  </si>
  <si>
    <t>Value</t>
  </si>
  <si>
    <t>Reduced</t>
  </si>
  <si>
    <t>Gradient</t>
  </si>
  <si>
    <t>Lagrange</t>
  </si>
  <si>
    <t>Multiplier</t>
  </si>
  <si>
    <t>Microsoft Excel 16.0 Limits Report</t>
  </si>
  <si>
    <t>Objective</t>
  </si>
  <si>
    <t>Variable</t>
  </si>
  <si>
    <t>Lower</t>
  </si>
  <si>
    <t>Limit</t>
  </si>
  <si>
    <t>Result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</si>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</sst>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/>
      <top style="thin">
        <color indexed="64"/>
      </top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4" borderId="1" xfId="0" applyFill="1" applyBorder="1"/>
    <xf numFmtId="0" fontId="0" fillId="0" borderId="0" xfId="0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/>
    <xf numFmtId="0" fontId="0" fillId="0" borderId="9" xfId="0" applyFill="1" applyBorder="1" applyAlignment="1"/>
    <xf numFmtId="0" fontId="2" fillId="0" borderId="8" xfId="0" applyFont="1" applyFill="1" applyBorder="1" applyAlignment="1">
      <alignment horizontal="center"/>
    </xf>
    <xf numFmtId="0" fontId="0" fillId="0" borderId="10" xfId="0" applyFill="1" applyBorder="1" applyAlignment="1"/>
    <xf numFmtId="0" fontId="0" fillId="0" borderId="9" xfId="0" applyNumberFormat="1" applyFill="1" applyBorder="1" applyAlignment="1"/>
    <xf numFmtId="0" fontId="0" fillId="0" borderId="10" xfId="0" applyNumberFormat="1" applyFill="1" applyBorder="1" applyAlignment="1"/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2" fontId="0" fillId="7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638175</xdr:colOff>
      <xdr:row>0</xdr:row>
      <xdr:rowOff>0</xdr:rowOff>
    </xdr:from>
    <xdr:ext cx="62288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117CB7D-5F60-4110-80D0-9A0A1B13CFD3}"/>
            </a:ext>
          </a:extLst>
        </xdr:cNvPr>
        <xdr:cNvSpPr txBox="1"/>
      </xdr:nvSpPr>
      <xdr:spPr>
        <a:xfrm>
          <a:off x="638175" y="0"/>
          <a:ext cx="6228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Materii</a:t>
          </a:r>
          <a:endParaRPr lang="ro-RO" sz="1100"/>
        </a:p>
      </xdr:txBody>
    </xdr:sp>
    <xdr:clientData/>
  </xdr:oneCellAnchor>
  <xdr:oneCellAnchor>
    <xdr:from>
      <xdr:col>9</xdr:col>
      <xdr:colOff>104775</xdr:colOff>
      <xdr:row>51</xdr:row>
      <xdr:rowOff>123825</xdr:rowOff>
    </xdr:from>
    <xdr:ext cx="62288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08C0DE1-EB58-46FF-BB8D-8EBCD146BC02}"/>
            </a:ext>
          </a:extLst>
        </xdr:cNvPr>
        <xdr:cNvSpPr txBox="1"/>
      </xdr:nvSpPr>
      <xdr:spPr>
        <a:xfrm rot="2420067">
          <a:off x="10496550" y="10001250"/>
          <a:ext cx="6228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o-RO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C8" sqref="C8"/>
    </sheetView>
  </sheetViews>
  <sheetFormatPr defaultRowHeight="15" x14ac:dyDescent="0.25"/>
  <cols>
    <col min="1" max="1" width="17.28515625" customWidth="1"/>
    <col min="2" max="2" width="27.28515625" customWidth="1"/>
  </cols>
  <sheetData>
    <row r="1" spans="1:2" x14ac:dyDescent="0.25">
      <c r="A1" s="1">
        <v>1</v>
      </c>
      <c r="B1" s="1">
        <f>A1^5 - 4 * A1^4 + 3 * A1^2 + 2 * A1 - 3</f>
        <v>-1</v>
      </c>
    </row>
    <row r="2" spans="1:2" x14ac:dyDescent="0.25">
      <c r="A2" s="1">
        <v>1</v>
      </c>
      <c r="B2" s="1">
        <f>ABS(2*A2-3)+LN(A2)</f>
        <v>1</v>
      </c>
    </row>
    <row r="3" spans="1:2" x14ac:dyDescent="0.25">
      <c r="A3" s="1">
        <v>0</v>
      </c>
      <c r="B3" s="1">
        <f xml:space="preserve"> EXP(A3)-EXP(-A3)</f>
        <v>0</v>
      </c>
    </row>
    <row r="4" spans="1:2" x14ac:dyDescent="0.25">
      <c r="A4" s="1">
        <v>1</v>
      </c>
      <c r="B4" s="1">
        <f xml:space="preserve"> A4^3-4*A4^2+6*A4-5</f>
        <v>-2</v>
      </c>
    </row>
    <row r="5" spans="1:2" x14ac:dyDescent="0.25">
      <c r="A5" s="1">
        <v>1</v>
      </c>
      <c r="B5" s="1">
        <f xml:space="preserve"> 3*EXP(A5)-4*SIN(A5)</f>
        <v>4.7889615461455497</v>
      </c>
    </row>
    <row r="7" spans="1:2" x14ac:dyDescent="0.25">
      <c r="B7" t="s">
        <v>0</v>
      </c>
    </row>
    <row r="8" spans="1:2" x14ac:dyDescent="0.25">
      <c r="A8" s="1">
        <v>0.83999999999999864</v>
      </c>
      <c r="B8" s="1">
        <f>A8^5 - 4 * A8^4 + 3 * A8^2 + 2 * A8 - 3</f>
        <v>-0.77647349760000006</v>
      </c>
    </row>
    <row r="9" spans="1:2" x14ac:dyDescent="0.25">
      <c r="A9" s="1">
        <v>55813810961167.055</v>
      </c>
      <c r="B9" s="1">
        <f>ABS(2*A9-3)+LN(A9)</f>
        <v>111627621922362.77</v>
      </c>
    </row>
    <row r="10" spans="1:2" x14ac:dyDescent="0.25">
      <c r="A10" s="1">
        <v>0</v>
      </c>
      <c r="B10" s="1">
        <f xml:space="preserve"> EXP(A10)-EXP(-A10)</f>
        <v>0</v>
      </c>
    </row>
    <row r="11" spans="1:2" x14ac:dyDescent="0.25">
      <c r="A11" s="1">
        <v>2.3532000243539968</v>
      </c>
      <c r="B11" s="1">
        <f xml:space="preserve"> A11^3-4*A11^2+6*A11-5</f>
        <v>-3.7643002178455731E-5</v>
      </c>
    </row>
    <row r="12" spans="1:2" x14ac:dyDescent="0.25">
      <c r="A12" s="1">
        <v>1.3802335411912392</v>
      </c>
      <c r="B12" s="1">
        <f xml:space="preserve"> 3*EXP(A12)-4*SIN(A12)</f>
        <v>7.9998989473216477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</v>
      </c>
      <c r="B1">
        <v>25</v>
      </c>
    </row>
    <row r="2" spans="1:2" x14ac:dyDescent="0.25">
      <c r="A2" t="s">
        <v>2</v>
      </c>
      <c r="B2">
        <v>3.4799999999999995</v>
      </c>
    </row>
    <row r="3" spans="1:2" x14ac:dyDescent="0.25">
      <c r="A3" t="s">
        <v>3</v>
      </c>
      <c r="B3">
        <f>B1*B2</f>
        <v>86.999999999999986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sqref="A1:A3"/>
    </sheetView>
  </sheetViews>
  <sheetFormatPr defaultRowHeight="15" x14ac:dyDescent="0.25"/>
  <cols>
    <col min="1" max="1" width="18.140625" customWidth="1"/>
    <col min="2" max="2" width="18.42578125" customWidth="1"/>
    <col min="3" max="4" width="18.28515625" customWidth="1"/>
  </cols>
  <sheetData>
    <row r="1" spans="1:6" x14ac:dyDescent="0.25">
      <c r="A1" t="s">
        <v>4</v>
      </c>
      <c r="B1">
        <v>10</v>
      </c>
    </row>
    <row r="2" spans="1:6" x14ac:dyDescent="0.25">
      <c r="A2" t="s">
        <v>5</v>
      </c>
      <c r="B2">
        <v>25</v>
      </c>
    </row>
    <row r="3" spans="1:6" x14ac:dyDescent="0.25">
      <c r="A3" t="s">
        <v>2</v>
      </c>
      <c r="B3">
        <v>3.47</v>
      </c>
    </row>
    <row r="4" spans="1:6" x14ac:dyDescent="0.25">
      <c r="C4">
        <v>3.48</v>
      </c>
      <c r="D4">
        <v>3.49</v>
      </c>
      <c r="E4">
        <v>3.5</v>
      </c>
      <c r="F4">
        <v>3.51</v>
      </c>
    </row>
    <row r="5" spans="1:6" x14ac:dyDescent="0.25">
      <c r="A5" t="s">
        <v>6</v>
      </c>
      <c r="B5">
        <f>B1*B3</f>
        <v>34.700000000000003</v>
      </c>
      <c r="C5">
        <f t="dataTable" ref="C5:F6" dt2D="0" dtr="1" r1="B3"/>
        <v>34.799999999999997</v>
      </c>
      <c r="D5">
        <v>34.900000000000006</v>
      </c>
      <c r="E5">
        <v>35</v>
      </c>
      <c r="F5">
        <v>35.099999999999994</v>
      </c>
    </row>
    <row r="6" spans="1:6" x14ac:dyDescent="0.25">
      <c r="A6" t="s">
        <v>7</v>
      </c>
      <c r="B6">
        <f>B1 * B2 * B3</f>
        <v>867.5</v>
      </c>
      <c r="C6">
        <v>870</v>
      </c>
      <c r="D6">
        <v>872.5</v>
      </c>
      <c r="E6">
        <v>875</v>
      </c>
      <c r="F6">
        <v>877.5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>
      <selection activeCell="B7" sqref="B7"/>
    </sheetView>
  </sheetViews>
  <sheetFormatPr defaultRowHeight="15" x14ac:dyDescent="0.25"/>
  <cols>
    <col min="1" max="1" width="18.42578125" customWidth="1"/>
    <col min="2" max="4" width="18.28515625" customWidth="1"/>
  </cols>
  <sheetData>
    <row r="1" spans="1:6" x14ac:dyDescent="0.25">
      <c r="A1" t="s">
        <v>4</v>
      </c>
      <c r="B1">
        <v>10</v>
      </c>
    </row>
    <row r="2" spans="1:6" x14ac:dyDescent="0.25">
      <c r="A2" t="s">
        <v>5</v>
      </c>
      <c r="B2">
        <v>250</v>
      </c>
    </row>
    <row r="3" spans="1:6" x14ac:dyDescent="0.25">
      <c r="A3" t="s">
        <v>2</v>
      </c>
      <c r="B3">
        <v>3.47</v>
      </c>
    </row>
    <row r="4" spans="1:6" x14ac:dyDescent="0.25">
      <c r="A4" t="s">
        <v>7</v>
      </c>
      <c r="B4">
        <f>B1*B2*B3</f>
        <v>8675</v>
      </c>
      <c r="C4">
        <v>3.48</v>
      </c>
      <c r="D4">
        <v>3.49</v>
      </c>
      <c r="E4">
        <v>3.5</v>
      </c>
      <c r="F4">
        <v>3.51</v>
      </c>
    </row>
    <row r="5" spans="1:6" x14ac:dyDescent="0.25">
      <c r="B5">
        <v>15</v>
      </c>
      <c r="C5">
        <f t="dataTable" ref="C5:F8" dt2D="1" dtr="1" r1="B3" r2="B2"/>
        <v>522</v>
      </c>
      <c r="D5">
        <v>523.5</v>
      </c>
      <c r="E5">
        <v>525</v>
      </c>
      <c r="F5">
        <v>526.5</v>
      </c>
    </row>
    <row r="6" spans="1:6" x14ac:dyDescent="0.25">
      <c r="B6">
        <v>20</v>
      </c>
      <c r="C6">
        <v>696</v>
      </c>
      <c r="D6">
        <v>698</v>
      </c>
      <c r="E6">
        <v>700</v>
      </c>
      <c r="F6">
        <v>702</v>
      </c>
    </row>
    <row r="7" spans="1:6" x14ac:dyDescent="0.25">
      <c r="B7">
        <v>25</v>
      </c>
      <c r="C7">
        <v>870</v>
      </c>
      <c r="D7">
        <v>872.5</v>
      </c>
      <c r="E7">
        <v>875</v>
      </c>
      <c r="F7">
        <v>877.5</v>
      </c>
    </row>
    <row r="8" spans="1:6" x14ac:dyDescent="0.25">
      <c r="B8">
        <v>30</v>
      </c>
      <c r="C8">
        <v>1044</v>
      </c>
      <c r="D8">
        <v>1047</v>
      </c>
      <c r="E8">
        <v>1050</v>
      </c>
      <c r="F8">
        <v>1053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B7"/>
  <sheetViews>
    <sheetView workbookViewId="0">
      <selection activeCell="B10" sqref="B10"/>
    </sheetView>
  </sheetViews>
  <sheetFormatPr defaultRowHeight="15" x14ac:dyDescent="0.25"/>
  <cols>
    <col min="1" max="1" width="18.28515625" customWidth="1"/>
    <col min="2" max="2" width="18.140625" customWidth="1"/>
    <col min="3" max="4" width="18.42578125" customWidth="1"/>
  </cols>
  <sheetData>
    <row r="2" spans="1:2" x14ac:dyDescent="0.25">
      <c r="A2" s="2"/>
      <c r="B2" s="2" t="s">
        <v>10</v>
      </c>
    </row>
    <row r="3" spans="1:2" x14ac:dyDescent="0.25">
      <c r="A3" s="2" t="s">
        <v>8</v>
      </c>
      <c r="B3" s="2" t="s">
        <v>9</v>
      </c>
    </row>
    <row r="4" spans="1:2" x14ac:dyDescent="0.25">
      <c r="A4" s="3">
        <v>161061276.60000002</v>
      </c>
      <c r="B4" s="3">
        <f>(A4 + 3) / A4 * A4 + A4 - 2</f>
        <v>322122554.20000005</v>
      </c>
    </row>
    <row r="5" spans="1:2" x14ac:dyDescent="0.25">
      <c r="B5" t="s">
        <v>11</v>
      </c>
    </row>
    <row r="6" spans="1:2" x14ac:dyDescent="0.25">
      <c r="A6" s="2" t="s">
        <v>8</v>
      </c>
      <c r="B6" s="2" t="s">
        <v>9</v>
      </c>
    </row>
    <row r="7" spans="1:2" x14ac:dyDescent="0.25">
      <c r="A7" s="3">
        <v>0</v>
      </c>
      <c r="B7" s="3" t="e">
        <f>(A7 + 3) / A7 * A7 + A7 - 2</f>
        <v>#DIV/0!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A060A-0431-4168-A84D-78DC59EABC5D}">
  <dimension ref="A1:B5"/>
  <sheetViews>
    <sheetView workbookViewId="0">
      <selection activeCell="B7" sqref="B7"/>
    </sheetView>
  </sheetViews>
  <sheetFormatPr defaultRowHeight="15" x14ac:dyDescent="0.25"/>
  <cols>
    <col min="1" max="1" width="18.42578125" customWidth="1"/>
    <col min="2" max="2" width="18.28515625" customWidth="1"/>
    <col min="3" max="4" width="18.140625" customWidth="1"/>
  </cols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>
        <f>EXP((A2-1)/(A2*A2))</f>
        <v>1</v>
      </c>
    </row>
    <row r="4" spans="1:2" x14ac:dyDescent="0.25">
      <c r="A4" t="s">
        <v>8</v>
      </c>
      <c r="B4" t="s">
        <v>9</v>
      </c>
    </row>
    <row r="5" spans="1:2" x14ac:dyDescent="0.25">
      <c r="A5">
        <v>2.0000019185959927</v>
      </c>
      <c r="B5">
        <f>EXP((A5-1)/(A5*A5))</f>
        <v>1.2840254166874461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722C-BBEB-4A0F-9220-8CF563F0554E}">
  <dimension ref="A1:F5"/>
  <sheetViews>
    <sheetView workbookViewId="0">
      <selection activeCell="B4" sqref="B4"/>
    </sheetView>
  </sheetViews>
  <sheetFormatPr defaultRowHeight="15" x14ac:dyDescent="0.25"/>
  <cols>
    <col min="1" max="1" width="18" customWidth="1"/>
    <col min="2" max="2" width="18.28515625" style="4" customWidth="1"/>
    <col min="3" max="3" width="18.42578125" style="4" customWidth="1"/>
    <col min="4" max="4" width="18.28515625" style="4" customWidth="1"/>
    <col min="5" max="5" width="18.140625" customWidth="1"/>
    <col min="6" max="6" width="18.42578125" customWidth="1"/>
    <col min="7" max="7" width="18.28515625" customWidth="1"/>
  </cols>
  <sheetData>
    <row r="1" spans="1:6" x14ac:dyDescent="0.25">
      <c r="A1" t="s">
        <v>12</v>
      </c>
      <c r="B1" s="4" t="s">
        <v>8</v>
      </c>
      <c r="C1" s="4" t="s">
        <v>13</v>
      </c>
      <c r="D1" s="4" t="s">
        <v>14</v>
      </c>
      <c r="F1" s="4" t="s">
        <v>17</v>
      </c>
    </row>
    <row r="2" spans="1:6" x14ac:dyDescent="0.25">
      <c r="B2" s="4">
        <v>1.6329933346959147</v>
      </c>
      <c r="C2" s="4">
        <v>1.6329933346959147</v>
      </c>
      <c r="D2" s="4">
        <v>1.6329933346959147</v>
      </c>
      <c r="F2">
        <f>B2*C2*D2</f>
        <v>4.3546498143383863</v>
      </c>
    </row>
    <row r="4" spans="1:6" x14ac:dyDescent="0.25">
      <c r="A4" t="s">
        <v>15</v>
      </c>
      <c r="B4" s="4">
        <f>B2+C2+D2</f>
        <v>4.8989800040877443</v>
      </c>
      <c r="C4" s="4">
        <f>B2*C2 + C2*D2 + D2*B2</f>
        <v>8.0000016934838509</v>
      </c>
    </row>
    <row r="5" spans="1:6" x14ac:dyDescent="0.25">
      <c r="A5" t="s">
        <v>16</v>
      </c>
      <c r="B5" s="4">
        <v>5</v>
      </c>
      <c r="C5" s="4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C242-6DE7-4CBD-9763-A751B9275748}">
  <dimension ref="A1:I7"/>
  <sheetViews>
    <sheetView workbookViewId="0">
      <selection activeCell="G9" sqref="G9"/>
    </sheetView>
  </sheetViews>
  <sheetFormatPr defaultRowHeight="15" x14ac:dyDescent="0.25"/>
  <cols>
    <col min="1" max="1" width="19.5703125" style="4" customWidth="1"/>
    <col min="2" max="3" width="18.140625" style="4" customWidth="1"/>
    <col min="4" max="4" width="18.42578125" style="4" customWidth="1"/>
    <col min="5" max="5" width="18.140625" style="4" customWidth="1"/>
    <col min="6" max="6" width="18.42578125" customWidth="1"/>
    <col min="7" max="8" width="18.28515625" customWidth="1"/>
    <col min="9" max="9" width="18.42578125" customWidth="1"/>
  </cols>
  <sheetData>
    <row r="1" spans="1:9" x14ac:dyDescent="0.25">
      <c r="A1" s="10" t="s">
        <v>12</v>
      </c>
      <c r="B1" s="5" t="s">
        <v>18</v>
      </c>
      <c r="C1" s="5" t="s">
        <v>19</v>
      </c>
      <c r="D1" s="5" t="s">
        <v>20</v>
      </c>
      <c r="E1" s="5" t="s">
        <v>21</v>
      </c>
      <c r="G1" s="12" t="s">
        <v>14</v>
      </c>
      <c r="I1" s="6" t="s">
        <v>16</v>
      </c>
    </row>
    <row r="2" spans="1:9" x14ac:dyDescent="0.25">
      <c r="B2" s="9">
        <v>0</v>
      </c>
      <c r="C2" s="9">
        <v>0</v>
      </c>
      <c r="D2" s="9">
        <v>49.999998749510723</v>
      </c>
      <c r="E2" s="9">
        <v>0</v>
      </c>
      <c r="G2" s="8">
        <f>SUMPRODUCT(B2:E2,B4:E4)</f>
        <v>399.99998999608579</v>
      </c>
    </row>
    <row r="4" spans="1:9" ht="30" x14ac:dyDescent="0.25">
      <c r="A4" s="11" t="s">
        <v>23</v>
      </c>
      <c r="B4" s="9">
        <v>7</v>
      </c>
      <c r="C4" s="9">
        <v>5</v>
      </c>
      <c r="D4" s="9">
        <v>8</v>
      </c>
      <c r="E4" s="9">
        <v>3</v>
      </c>
    </row>
    <row r="5" spans="1:9" ht="15.75" customHeight="1" x14ac:dyDescent="0.25">
      <c r="A5" s="13" t="s">
        <v>22</v>
      </c>
      <c r="B5" s="9">
        <v>5</v>
      </c>
      <c r="C5" s="9">
        <v>4</v>
      </c>
      <c r="D5" s="9">
        <v>2</v>
      </c>
      <c r="E5" s="9">
        <v>1</v>
      </c>
      <c r="G5">
        <f>SUMPRODUCT(B5:E5,B2:E2)</f>
        <v>99.999997499021447</v>
      </c>
      <c r="I5">
        <v>100</v>
      </c>
    </row>
    <row r="6" spans="1:9" x14ac:dyDescent="0.25">
      <c r="A6" s="13"/>
      <c r="B6" s="9">
        <v>3</v>
      </c>
      <c r="C6" s="9">
        <v>2</v>
      </c>
      <c r="D6" s="9">
        <v>1</v>
      </c>
      <c r="E6" s="9">
        <v>6</v>
      </c>
      <c r="G6">
        <f>SUMPRODUCT(B6:E6,B2:E2)</f>
        <v>49.999998749510723</v>
      </c>
      <c r="I6">
        <v>80</v>
      </c>
    </row>
    <row r="7" spans="1:9" x14ac:dyDescent="0.25">
      <c r="A7" s="13"/>
      <c r="B7" s="9">
        <v>1</v>
      </c>
      <c r="C7" s="9">
        <v>8</v>
      </c>
      <c r="D7" s="9">
        <v>4</v>
      </c>
      <c r="E7" s="9">
        <v>5</v>
      </c>
      <c r="G7">
        <f>SUMPRODUCT(B7:E7,B2:E2)</f>
        <v>199.99999499804289</v>
      </c>
      <c r="I7">
        <v>200</v>
      </c>
    </row>
  </sheetData>
  <mergeCells count="1"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6C591-A823-4D9F-A5A8-E15375962292}">
  <dimension ref="E1:F5"/>
  <sheetViews>
    <sheetView workbookViewId="0">
      <selection activeCell="F5" sqref="E1:F5"/>
    </sheetView>
  </sheetViews>
  <sheetFormatPr defaultRowHeight="15" x14ac:dyDescent="0.25"/>
  <cols>
    <col min="1" max="1" width="5.42578125" bestFit="1" customWidth="1"/>
    <col min="2" max="2" width="13.85546875" bestFit="1" customWidth="1"/>
    <col min="5" max="5" width="5.42578125" bestFit="1" customWidth="1"/>
    <col min="6" max="6" width="13.85546875" bestFit="1" customWidth="1"/>
  </cols>
  <sheetData>
    <row r="1" spans="5:6" x14ac:dyDescent="0.25">
      <c r="F1" s="1" t="s">
        <v>24</v>
      </c>
    </row>
    <row r="2" spans="5:6" x14ac:dyDescent="0.25">
      <c r="E2" s="1" t="s">
        <v>25</v>
      </c>
      <c r="F2" s="1">
        <v>100</v>
      </c>
    </row>
    <row r="3" spans="5:6" x14ac:dyDescent="0.25">
      <c r="E3" s="1" t="s">
        <v>26</v>
      </c>
      <c r="F3" s="1">
        <v>200</v>
      </c>
    </row>
    <row r="4" spans="5:6" x14ac:dyDescent="0.25">
      <c r="E4" s="1" t="s">
        <v>27</v>
      </c>
      <c r="F4" s="1">
        <v>300</v>
      </c>
    </row>
    <row r="5" spans="5:6" x14ac:dyDescent="0.25">
      <c r="E5" s="1" t="s">
        <v>28</v>
      </c>
      <c r="F5" s="14">
        <f>SUM(F2:F4)</f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1B494-2133-44B2-AF47-ACE97A903BCC}">
  <dimension ref="E1:F5"/>
  <sheetViews>
    <sheetView workbookViewId="0">
      <selection activeCell="E1" sqref="E1:F5"/>
    </sheetView>
  </sheetViews>
  <sheetFormatPr defaultRowHeight="15" x14ac:dyDescent="0.25"/>
  <sheetData>
    <row r="1" spans="5:6" x14ac:dyDescent="0.25">
      <c r="F1" s="1" t="s">
        <v>24</v>
      </c>
    </row>
    <row r="2" spans="5:6" x14ac:dyDescent="0.25">
      <c r="E2" s="1" t="s">
        <v>25</v>
      </c>
      <c r="F2" s="1">
        <v>100</v>
      </c>
    </row>
    <row r="3" spans="5:6" x14ac:dyDescent="0.25">
      <c r="E3" s="1" t="s">
        <v>26</v>
      </c>
      <c r="F3" s="1">
        <v>200</v>
      </c>
    </row>
    <row r="4" spans="5:6" x14ac:dyDescent="0.25">
      <c r="E4" s="1" t="s">
        <v>27</v>
      </c>
      <c r="F4" s="1">
        <v>300</v>
      </c>
    </row>
    <row r="5" spans="5:6" x14ac:dyDescent="0.25">
      <c r="E5" s="1" t="s">
        <v>28</v>
      </c>
      <c r="F5" s="14">
        <f>SUM(F2:F4)</f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F359F-37F4-49A3-98FC-7F7CC09859FA}">
  <dimension ref="E1:F5"/>
  <sheetViews>
    <sheetView workbookViewId="0">
      <selection activeCell="E1" sqref="E1:F5"/>
    </sheetView>
  </sheetViews>
  <sheetFormatPr defaultRowHeight="15" x14ac:dyDescent="0.25"/>
  <sheetData>
    <row r="1" spans="5:6" x14ac:dyDescent="0.25">
      <c r="F1" s="1" t="s">
        <v>24</v>
      </c>
    </row>
    <row r="2" spans="5:6" x14ac:dyDescent="0.25">
      <c r="E2" s="1" t="s">
        <v>25</v>
      </c>
      <c r="F2" s="1">
        <v>100</v>
      </c>
    </row>
    <row r="3" spans="5:6" x14ac:dyDescent="0.25">
      <c r="E3" s="1" t="s">
        <v>26</v>
      </c>
      <c r="F3" s="1">
        <v>200</v>
      </c>
    </row>
    <row r="4" spans="5:6" x14ac:dyDescent="0.25">
      <c r="E4" s="1" t="s">
        <v>27</v>
      </c>
      <c r="F4" s="1">
        <v>300</v>
      </c>
    </row>
    <row r="5" spans="5:6" x14ac:dyDescent="0.25">
      <c r="E5" s="1" t="s">
        <v>28</v>
      </c>
      <c r="F5" s="14">
        <f>SUM(F2:F4)</f>
        <v>600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55961-D4F8-4C31-B291-92A729A1A5AE}">
  <dimension ref="E1:F5"/>
  <sheetViews>
    <sheetView workbookViewId="0">
      <selection activeCell="E1" sqref="E1:F5"/>
    </sheetView>
  </sheetViews>
  <sheetFormatPr defaultRowHeight="15" x14ac:dyDescent="0.25"/>
  <sheetData>
    <row r="1" spans="5:6" x14ac:dyDescent="0.25">
      <c r="F1" s="1" t="s">
        <v>24</v>
      </c>
    </row>
    <row r="2" spans="5:6" x14ac:dyDescent="0.25">
      <c r="E2" s="1" t="s">
        <v>25</v>
      </c>
      <c r="F2" s="1">
        <v>100</v>
      </c>
    </row>
    <row r="3" spans="5:6" x14ac:dyDescent="0.25">
      <c r="E3" s="1" t="s">
        <v>26</v>
      </c>
      <c r="F3" s="1">
        <v>200</v>
      </c>
    </row>
    <row r="4" spans="5:6" x14ac:dyDescent="0.25">
      <c r="E4" s="1" t="s">
        <v>27</v>
      </c>
      <c r="F4" s="1">
        <v>300</v>
      </c>
    </row>
    <row r="5" spans="5:6" x14ac:dyDescent="0.25">
      <c r="E5" s="1" t="s">
        <v>28</v>
      </c>
      <c r="F5" s="14">
        <f>SUM(F2:F4)</f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8FFC-56F1-47AA-A4E5-7D85815AC0C6}">
  <dimension ref="E1:F5"/>
  <sheetViews>
    <sheetView workbookViewId="0">
      <selection activeCell="M9" sqref="M9"/>
    </sheetView>
  </sheetViews>
  <sheetFormatPr defaultRowHeight="15" x14ac:dyDescent="0.25"/>
  <sheetData>
    <row r="1" spans="5:6" x14ac:dyDescent="0.25">
      <c r="F1" s="1" t="s">
        <v>24</v>
      </c>
    </row>
    <row r="2" spans="5:6" x14ac:dyDescent="0.25">
      <c r="E2" s="1" t="s">
        <v>25</v>
      </c>
      <c r="F2" s="1">
        <v>100</v>
      </c>
    </row>
    <row r="3" spans="5:6" x14ac:dyDescent="0.25">
      <c r="E3" s="1" t="s">
        <v>26</v>
      </c>
      <c r="F3" s="1">
        <v>200</v>
      </c>
    </row>
    <row r="4" spans="5:6" x14ac:dyDescent="0.25">
      <c r="E4" s="1" t="s">
        <v>27</v>
      </c>
      <c r="F4" s="1">
        <v>300</v>
      </c>
    </row>
    <row r="5" spans="5:6" x14ac:dyDescent="0.25">
      <c r="E5" s="1" t="s">
        <v>28</v>
      </c>
      <c r="F5" s="14">
        <f>SUM(F2:F4)</f>
        <v>600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DACAB-3366-407F-8AF5-07E35C7EE305}">
  <dimension ref="A1:B1"/>
  <sheetViews>
    <sheetView workbookViewId="0">
      <selection activeCell="B1" sqref="B1"/>
    </sheetView>
  </sheetViews>
  <sheetFormatPr defaultRowHeight="15" x14ac:dyDescent="0.25"/>
  <cols>
    <col min="1" max="1" width="22.140625" customWidth="1"/>
    <col min="2" max="2" width="19.85546875" customWidth="1"/>
    <col min="3" max="3" width="18.42578125" customWidth="1"/>
  </cols>
  <sheetData>
    <row r="1" spans="1:2" x14ac:dyDescent="0.25">
      <c r="A1" t="s">
        <v>29</v>
      </c>
      <c r="B1">
        <f>SUM(Filiala1!F5,Filiala2!F5,Filiala3!F5,Filiala4!F5,Filiala5!F5,)</f>
        <v>3000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D84AF-4324-4978-AF7A-9AE7B436C87D}">
  <dimension ref="A1:H18"/>
  <sheetViews>
    <sheetView tabSelected="1" workbookViewId="0">
      <selection activeCell="B14" sqref="B14"/>
    </sheetView>
  </sheetViews>
  <sheetFormatPr defaultRowHeight="15" x14ac:dyDescent="0.25"/>
  <cols>
    <col min="1" max="1" width="18.28515625" style="15" customWidth="1"/>
    <col min="2" max="2" width="18.28515625" style="6" customWidth="1"/>
    <col min="3" max="4" width="18.42578125" style="6" customWidth="1"/>
    <col min="5" max="5" width="18.28515625" style="6" customWidth="1"/>
    <col min="6" max="7" width="18.42578125" style="6" customWidth="1"/>
    <col min="8" max="8" width="18.140625" customWidth="1"/>
  </cols>
  <sheetData>
    <row r="1" spans="1:8" ht="29.25" customHeight="1" x14ac:dyDescent="0.25">
      <c r="A1" s="22" t="s">
        <v>30</v>
      </c>
      <c r="B1" s="20" t="s">
        <v>31</v>
      </c>
      <c r="C1" s="20" t="s">
        <v>32</v>
      </c>
      <c r="D1" s="20" t="s">
        <v>33</v>
      </c>
      <c r="E1" s="20" t="s">
        <v>34</v>
      </c>
      <c r="F1" s="20" t="s">
        <v>35</v>
      </c>
      <c r="G1" s="20"/>
      <c r="H1" s="21" t="s">
        <v>12</v>
      </c>
    </row>
    <row r="2" spans="1:8" ht="15" customHeight="1" x14ac:dyDescent="0.25">
      <c r="A2" s="23" t="s">
        <v>25</v>
      </c>
      <c r="B2" s="18">
        <v>2</v>
      </c>
      <c r="C2" s="18">
        <v>5</v>
      </c>
      <c r="D2" s="18">
        <v>10</v>
      </c>
      <c r="E2" s="18">
        <v>14</v>
      </c>
      <c r="F2" s="19">
        <v>20</v>
      </c>
      <c r="G2" s="16" t="s">
        <v>18</v>
      </c>
      <c r="H2" s="17">
        <v>0</v>
      </c>
    </row>
    <row r="3" spans="1:8" ht="14.25" customHeight="1" x14ac:dyDescent="0.25">
      <c r="A3" s="23" t="s">
        <v>26</v>
      </c>
      <c r="B3" s="18">
        <v>10</v>
      </c>
      <c r="C3" s="18">
        <v>12</v>
      </c>
      <c r="D3" s="18">
        <v>13</v>
      </c>
      <c r="E3" s="18">
        <v>4</v>
      </c>
      <c r="F3" s="19">
        <v>15</v>
      </c>
      <c r="G3" s="16" t="s">
        <v>19</v>
      </c>
      <c r="H3" s="17">
        <v>0</v>
      </c>
    </row>
    <row r="4" spans="1:8" x14ac:dyDescent="0.25">
      <c r="A4" s="23" t="s">
        <v>27</v>
      </c>
      <c r="B4" s="18">
        <v>5</v>
      </c>
      <c r="C4" s="18">
        <v>6</v>
      </c>
      <c r="D4" s="18">
        <v>17</v>
      </c>
      <c r="E4" s="18">
        <v>3</v>
      </c>
      <c r="F4" s="19">
        <v>40</v>
      </c>
      <c r="G4" s="16" t="s">
        <v>20</v>
      </c>
      <c r="H4" s="17">
        <v>5.2941176470588234</v>
      </c>
    </row>
    <row r="5" spans="1:8" x14ac:dyDescent="0.25">
      <c r="A5" s="23" t="s">
        <v>36</v>
      </c>
      <c r="B5" s="8">
        <v>112</v>
      </c>
      <c r="C5" s="8">
        <v>120</v>
      </c>
      <c r="D5" s="8">
        <v>90</v>
      </c>
      <c r="E5" s="8">
        <v>85</v>
      </c>
      <c r="F5" s="20">
        <f>SUMPRODUCT(VALOARE,H2:H4)</f>
        <v>211.76470588235293</v>
      </c>
      <c r="G5" s="7"/>
      <c r="H5" s="1"/>
    </row>
    <row r="6" spans="1:8" x14ac:dyDescent="0.25">
      <c r="A6" s="24" t="s">
        <v>16</v>
      </c>
      <c r="B6" s="36">
        <f>SUMPRODUCT(M1_,H2:H4)</f>
        <v>26.470588235294116</v>
      </c>
      <c r="C6" s="36">
        <f>SUMPRODUCT(M2_,H2:H4)</f>
        <v>31.764705882352942</v>
      </c>
      <c r="D6" s="36">
        <f>SUMPRODUCT(M3_,H2:H4)</f>
        <v>90</v>
      </c>
      <c r="E6" s="36">
        <f>SUMPRODUCT(M4_,H2:H4)</f>
        <v>15.882352941176471</v>
      </c>
      <c r="F6" s="19">
        <v>0</v>
      </c>
    </row>
    <row r="7" spans="1:8" x14ac:dyDescent="0.25">
      <c r="B7" s="27"/>
    </row>
    <row r="8" spans="1:8" ht="14.25" customHeight="1" x14ac:dyDescent="0.25">
      <c r="A8" s="25"/>
      <c r="B8" s="26"/>
    </row>
    <row r="9" spans="1:8" ht="15" customHeight="1" x14ac:dyDescent="0.25">
      <c r="A9"/>
      <c r="B9"/>
      <c r="C9"/>
      <c r="D9"/>
      <c r="E9"/>
      <c r="F9"/>
      <c r="G9"/>
    </row>
    <row r="10" spans="1:8" x14ac:dyDescent="0.25">
      <c r="A10"/>
      <c r="B10"/>
      <c r="C10"/>
      <c r="D10"/>
      <c r="E10"/>
      <c r="F10"/>
      <c r="G10"/>
    </row>
    <row r="11" spans="1:8" x14ac:dyDescent="0.25">
      <c r="A11"/>
      <c r="B11"/>
      <c r="C11"/>
      <c r="D11"/>
      <c r="E11"/>
      <c r="F11"/>
      <c r="G11"/>
    </row>
    <row r="12" spans="1:8" x14ac:dyDescent="0.25">
      <c r="A12"/>
      <c r="B12"/>
      <c r="C12"/>
      <c r="D12"/>
      <c r="E12"/>
      <c r="F12"/>
      <c r="G12"/>
    </row>
    <row r="13" spans="1:8" x14ac:dyDescent="0.25">
      <c r="A13"/>
      <c r="B13"/>
      <c r="C13"/>
      <c r="D13"/>
      <c r="E13"/>
      <c r="F13"/>
      <c r="G13"/>
    </row>
    <row r="14" spans="1:8" x14ac:dyDescent="0.25">
      <c r="A14"/>
      <c r="B14"/>
      <c r="C14"/>
      <c r="D14"/>
      <c r="E14"/>
      <c r="F14"/>
      <c r="G14"/>
    </row>
    <row r="15" spans="1:8" x14ac:dyDescent="0.25">
      <c r="A15"/>
      <c r="B15"/>
      <c r="C15"/>
      <c r="D15"/>
      <c r="E15"/>
      <c r="F15"/>
      <c r="G15"/>
    </row>
    <row r="16" spans="1:8" x14ac:dyDescent="0.25">
      <c r="A16"/>
      <c r="B16"/>
      <c r="C16"/>
      <c r="D16"/>
      <c r="E16"/>
      <c r="F16"/>
      <c r="G16"/>
    </row>
    <row r="17" spans="1:8" x14ac:dyDescent="0.25">
      <c r="A17" s="25"/>
      <c r="B17" s="26"/>
      <c r="C17" s="26"/>
      <c r="D17" s="26"/>
      <c r="E17" s="26"/>
      <c r="F17" s="26"/>
      <c r="H17" s="2"/>
    </row>
    <row r="18" spans="1:8" x14ac:dyDescent="0.25">
      <c r="F18" s="26"/>
      <c r="H18" s="2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1A0F-C24E-4D3A-9046-A3FCA2B6983B}">
  <dimension ref="A1:G34"/>
  <sheetViews>
    <sheetView showGridLines="0" workbookViewId="0"/>
  </sheetViews>
  <sheetFormatPr defaultRowHeight="15" x14ac:dyDescent="0.25"/>
  <cols>
    <col min="1" max="1" width="2.28515625" customWidth="1"/>
    <col min="2" max="2" width="5.28515625" bestFit="1" customWidth="1"/>
    <col min="3" max="3" width="23.140625" bestFit="1" customWidth="1"/>
    <col min="4" max="4" width="13.7109375" bestFit="1" customWidth="1"/>
    <col min="5" max="5" width="12" bestFit="1" customWidth="1"/>
    <col min="6" max="6" width="11.42578125" bestFit="1" customWidth="1"/>
    <col min="7" max="7" width="12" bestFit="1" customWidth="1"/>
  </cols>
  <sheetData>
    <row r="1" spans="1:5" x14ac:dyDescent="0.25">
      <c r="A1" s="28" t="s">
        <v>37</v>
      </c>
    </row>
    <row r="2" spans="1:5" x14ac:dyDescent="0.25">
      <c r="A2" s="28" t="s">
        <v>38</v>
      </c>
    </row>
    <row r="3" spans="1:5" x14ac:dyDescent="0.25">
      <c r="A3" s="28" t="s">
        <v>39</v>
      </c>
    </row>
    <row r="4" spans="1:5" x14ac:dyDescent="0.25">
      <c r="A4" s="28" t="s">
        <v>40</v>
      </c>
    </row>
    <row r="5" spans="1:5" x14ac:dyDescent="0.25">
      <c r="A5" s="28" t="s">
        <v>41</v>
      </c>
    </row>
    <row r="6" spans="1:5" x14ac:dyDescent="0.25">
      <c r="A6" s="28"/>
      <c r="B6" t="s">
        <v>42</v>
      </c>
    </row>
    <row r="7" spans="1:5" x14ac:dyDescent="0.25">
      <c r="A7" s="28"/>
      <c r="B7" t="s">
        <v>43</v>
      </c>
    </row>
    <row r="8" spans="1:5" x14ac:dyDescent="0.25">
      <c r="A8" s="28"/>
      <c r="B8" t="s">
        <v>44</v>
      </c>
    </row>
    <row r="9" spans="1:5" x14ac:dyDescent="0.25">
      <c r="A9" s="28" t="s">
        <v>45</v>
      </c>
    </row>
    <row r="10" spans="1:5" x14ac:dyDescent="0.25">
      <c r="B10" t="s">
        <v>46</v>
      </c>
    </row>
    <row r="11" spans="1:5" x14ac:dyDescent="0.25">
      <c r="B11" t="s">
        <v>47</v>
      </c>
    </row>
    <row r="12" spans="1:5" x14ac:dyDescent="0.25">
      <c r="B12" t="s">
        <v>48</v>
      </c>
    </row>
    <row r="14" spans="1:5" ht="15.75" thickBot="1" x14ac:dyDescent="0.3">
      <c r="A14" t="s">
        <v>49</v>
      </c>
    </row>
    <row r="15" spans="1:5" ht="15.75" thickBot="1" x14ac:dyDescent="0.3">
      <c r="B15" s="30" t="s">
        <v>50</v>
      </c>
      <c r="C15" s="30" t="s">
        <v>51</v>
      </c>
      <c r="D15" s="30" t="s">
        <v>52</v>
      </c>
      <c r="E15" s="30" t="s">
        <v>53</v>
      </c>
    </row>
    <row r="16" spans="1:5" ht="15.75" thickBot="1" x14ac:dyDescent="0.3">
      <c r="B16" s="29" t="s">
        <v>61</v>
      </c>
      <c r="C16" s="29" t="s">
        <v>62</v>
      </c>
      <c r="D16" s="32">
        <v>211.76470588235293</v>
      </c>
      <c r="E16" s="32">
        <v>211.76470588235293</v>
      </c>
    </row>
    <row r="19" spans="1:7" ht="15.75" thickBot="1" x14ac:dyDescent="0.3">
      <c r="A19" t="s">
        <v>54</v>
      </c>
    </row>
    <row r="20" spans="1:7" ht="15.75" thickBot="1" x14ac:dyDescent="0.3">
      <c r="B20" s="30" t="s">
        <v>50</v>
      </c>
      <c r="C20" s="30" t="s">
        <v>51</v>
      </c>
      <c r="D20" s="30" t="s">
        <v>52</v>
      </c>
      <c r="E20" s="30" t="s">
        <v>53</v>
      </c>
      <c r="F20" s="30" t="s">
        <v>55</v>
      </c>
    </row>
    <row r="21" spans="1:7" x14ac:dyDescent="0.25">
      <c r="B21" s="31" t="s">
        <v>63</v>
      </c>
      <c r="C21" s="31" t="s">
        <v>64</v>
      </c>
      <c r="D21" s="33">
        <v>0</v>
      </c>
      <c r="E21" s="33">
        <v>0</v>
      </c>
      <c r="F21" s="31" t="s">
        <v>65</v>
      </c>
    </row>
    <row r="22" spans="1:7" x14ac:dyDescent="0.25">
      <c r="B22" s="31" t="s">
        <v>66</v>
      </c>
      <c r="C22" s="31" t="s">
        <v>67</v>
      </c>
      <c r="D22" s="33">
        <v>0</v>
      </c>
      <c r="E22" s="33">
        <v>0</v>
      </c>
      <c r="F22" s="31" t="s">
        <v>65</v>
      </c>
    </row>
    <row r="23" spans="1:7" ht="15.75" thickBot="1" x14ac:dyDescent="0.3">
      <c r="B23" s="29" t="s">
        <v>68</v>
      </c>
      <c r="C23" s="29" t="s">
        <v>69</v>
      </c>
      <c r="D23" s="32">
        <v>5.2941176470588234</v>
      </c>
      <c r="E23" s="32">
        <v>5.2941176470588234</v>
      </c>
      <c r="F23" s="29" t="s">
        <v>65</v>
      </c>
    </row>
    <row r="26" spans="1:7" ht="15.75" thickBot="1" x14ac:dyDescent="0.3">
      <c r="A26" t="s">
        <v>56</v>
      </c>
    </row>
    <row r="27" spans="1:7" ht="15.75" thickBot="1" x14ac:dyDescent="0.3">
      <c r="B27" s="30" t="s">
        <v>50</v>
      </c>
      <c r="C27" s="30" t="s">
        <v>51</v>
      </c>
      <c r="D27" s="30" t="s">
        <v>57</v>
      </c>
      <c r="E27" s="30" t="s">
        <v>58</v>
      </c>
      <c r="F27" s="30" t="s">
        <v>59</v>
      </c>
      <c r="G27" s="30" t="s">
        <v>60</v>
      </c>
    </row>
    <row r="28" spans="1:7" x14ac:dyDescent="0.25">
      <c r="B28" s="31" t="s">
        <v>70</v>
      </c>
      <c r="C28" s="31" t="s">
        <v>71</v>
      </c>
      <c r="D28" s="33">
        <v>26.470588235294116</v>
      </c>
      <c r="E28" s="31" t="s">
        <v>72</v>
      </c>
      <c r="F28" s="31" t="s">
        <v>73</v>
      </c>
      <c r="G28" s="31">
        <v>85.529411764705898</v>
      </c>
    </row>
    <row r="29" spans="1:7" x14ac:dyDescent="0.25">
      <c r="B29" s="31" t="s">
        <v>74</v>
      </c>
      <c r="C29" s="31" t="s">
        <v>75</v>
      </c>
      <c r="D29" s="33">
        <v>31.764705882352942</v>
      </c>
      <c r="E29" s="31" t="s">
        <v>76</v>
      </c>
      <c r="F29" s="31" t="s">
        <v>73</v>
      </c>
      <c r="G29" s="31">
        <v>88.235294117647058</v>
      </c>
    </row>
    <row r="30" spans="1:7" x14ac:dyDescent="0.25">
      <c r="B30" s="31" t="s">
        <v>77</v>
      </c>
      <c r="C30" s="31" t="s">
        <v>78</v>
      </c>
      <c r="D30" s="33">
        <v>90</v>
      </c>
      <c r="E30" s="31" t="s">
        <v>79</v>
      </c>
      <c r="F30" s="31" t="s">
        <v>80</v>
      </c>
      <c r="G30" s="31">
        <v>0</v>
      </c>
    </row>
    <row r="31" spans="1:7" x14ac:dyDescent="0.25">
      <c r="B31" s="31" t="s">
        <v>81</v>
      </c>
      <c r="C31" s="31" t="s">
        <v>82</v>
      </c>
      <c r="D31" s="33">
        <v>15.882352941176471</v>
      </c>
      <c r="E31" s="31" t="s">
        <v>83</v>
      </c>
      <c r="F31" s="31" t="s">
        <v>73</v>
      </c>
      <c r="G31" s="31">
        <v>69.117647058823536</v>
      </c>
    </row>
    <row r="32" spans="1:7" x14ac:dyDescent="0.25">
      <c r="B32" s="31" t="s">
        <v>63</v>
      </c>
      <c r="C32" s="31" t="s">
        <v>64</v>
      </c>
      <c r="D32" s="33">
        <v>0</v>
      </c>
      <c r="E32" s="31" t="s">
        <v>84</v>
      </c>
      <c r="F32" s="31" t="s">
        <v>80</v>
      </c>
      <c r="G32" s="33">
        <v>0</v>
      </c>
    </row>
    <row r="33" spans="2:7" x14ac:dyDescent="0.25">
      <c r="B33" s="31" t="s">
        <v>66</v>
      </c>
      <c r="C33" s="31" t="s">
        <v>67</v>
      </c>
      <c r="D33" s="33">
        <v>0</v>
      </c>
      <c r="E33" s="31" t="s">
        <v>85</v>
      </c>
      <c r="F33" s="31" t="s">
        <v>80</v>
      </c>
      <c r="G33" s="33">
        <v>0</v>
      </c>
    </row>
    <row r="34" spans="2:7" ht="15.75" thickBot="1" x14ac:dyDescent="0.3">
      <c r="B34" s="29" t="s">
        <v>68</v>
      </c>
      <c r="C34" s="29" t="s">
        <v>69</v>
      </c>
      <c r="D34" s="32">
        <v>5.2941176470588234</v>
      </c>
      <c r="E34" s="29" t="s">
        <v>86</v>
      </c>
      <c r="F34" s="29" t="s">
        <v>73</v>
      </c>
      <c r="G34" s="32">
        <v>5.2941176470588234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B4026-81D4-4586-B7CA-C83EDE6D7A71}">
  <dimension ref="A1:E19"/>
  <sheetViews>
    <sheetView showGridLines="0" workbookViewId="0"/>
  </sheetViews>
  <sheetFormatPr defaultRowHeight="15" x14ac:dyDescent="0.25"/>
  <cols>
    <col min="1" max="1" width="2.28515625" customWidth="1"/>
    <col min="2" max="2" width="5.28515625" bestFit="1" customWidth="1"/>
    <col min="3" max="3" width="15.140625" bestFit="1" customWidth="1"/>
    <col min="4" max="4" width="12" bestFit="1" customWidth="1"/>
    <col min="5" max="5" width="12.7109375" bestFit="1" customWidth="1"/>
  </cols>
  <sheetData>
    <row r="1" spans="1:5" x14ac:dyDescent="0.25">
      <c r="A1" s="28" t="s">
        <v>87</v>
      </c>
    </row>
    <row r="2" spans="1:5" x14ac:dyDescent="0.25">
      <c r="A2" s="28" t="s">
        <v>38</v>
      </c>
    </row>
    <row r="3" spans="1:5" x14ac:dyDescent="0.25">
      <c r="A3" s="28" t="s">
        <v>39</v>
      </c>
    </row>
    <row r="6" spans="1:5" ht="15.75" thickBot="1" x14ac:dyDescent="0.3">
      <c r="A6" t="s">
        <v>54</v>
      </c>
    </row>
    <row r="7" spans="1:5" x14ac:dyDescent="0.25">
      <c r="B7" s="34"/>
      <c r="C7" s="34"/>
      <c r="D7" s="34" t="s">
        <v>88</v>
      </c>
      <c r="E7" s="34" t="s">
        <v>90</v>
      </c>
    </row>
    <row r="8" spans="1:5" ht="15.75" thickBot="1" x14ac:dyDescent="0.3">
      <c r="B8" s="35" t="s">
        <v>50</v>
      </c>
      <c r="C8" s="35" t="s">
        <v>51</v>
      </c>
      <c r="D8" s="35" t="s">
        <v>89</v>
      </c>
      <c r="E8" s="35" t="s">
        <v>91</v>
      </c>
    </row>
    <row r="9" spans="1:5" x14ac:dyDescent="0.25">
      <c r="B9" s="31" t="s">
        <v>63</v>
      </c>
      <c r="C9" s="31" t="s">
        <v>64</v>
      </c>
      <c r="D9" s="31">
        <v>0</v>
      </c>
      <c r="E9" s="31">
        <v>-3.5294115543365474</v>
      </c>
    </row>
    <row r="10" spans="1:5" x14ac:dyDescent="0.25">
      <c r="B10" s="31" t="s">
        <v>66</v>
      </c>
      <c r="C10" s="31" t="s">
        <v>67</v>
      </c>
      <c r="D10" s="31">
        <v>0</v>
      </c>
      <c r="E10" s="31">
        <v>-15.588236731641432</v>
      </c>
    </row>
    <row r="11" spans="1:5" ht="15.75" thickBot="1" x14ac:dyDescent="0.3">
      <c r="B11" s="29" t="s">
        <v>68</v>
      </c>
      <c r="C11" s="29" t="s">
        <v>69</v>
      </c>
      <c r="D11" s="29">
        <v>5.2941176470588234</v>
      </c>
      <c r="E11" s="29">
        <v>0</v>
      </c>
    </row>
    <row r="13" spans="1:5" ht="15.75" thickBot="1" x14ac:dyDescent="0.3">
      <c r="A13" t="s">
        <v>56</v>
      </c>
    </row>
    <row r="14" spans="1:5" x14ac:dyDescent="0.25">
      <c r="B14" s="34"/>
      <c r="C14" s="34"/>
      <c r="D14" s="34" t="s">
        <v>88</v>
      </c>
      <c r="E14" s="34" t="s">
        <v>92</v>
      </c>
    </row>
    <row r="15" spans="1:5" ht="15.75" thickBot="1" x14ac:dyDescent="0.3">
      <c r="B15" s="35" t="s">
        <v>50</v>
      </c>
      <c r="C15" s="35" t="s">
        <v>51</v>
      </c>
      <c r="D15" s="35" t="s">
        <v>89</v>
      </c>
      <c r="E15" s="35" t="s">
        <v>93</v>
      </c>
    </row>
    <row r="16" spans="1:5" x14ac:dyDescent="0.25">
      <c r="B16" s="31" t="s">
        <v>70</v>
      </c>
      <c r="C16" s="31" t="s">
        <v>71</v>
      </c>
      <c r="D16" s="31">
        <v>26.470588235294116</v>
      </c>
      <c r="E16" s="31">
        <v>0</v>
      </c>
    </row>
    <row r="17" spans="2:5" x14ac:dyDescent="0.25">
      <c r="B17" s="31" t="s">
        <v>74</v>
      </c>
      <c r="C17" s="31" t="s">
        <v>75</v>
      </c>
      <c r="D17" s="31">
        <v>31.764705882352942</v>
      </c>
      <c r="E17" s="31">
        <v>0</v>
      </c>
    </row>
    <row r="18" spans="2:5" x14ac:dyDescent="0.25">
      <c r="B18" s="31" t="s">
        <v>77</v>
      </c>
      <c r="C18" s="31" t="s">
        <v>78</v>
      </c>
      <c r="D18" s="31">
        <v>90</v>
      </c>
      <c r="E18" s="31">
        <v>2.3529411764705879</v>
      </c>
    </row>
    <row r="19" spans="2:5" ht="15.75" thickBot="1" x14ac:dyDescent="0.3">
      <c r="B19" s="29" t="s">
        <v>81</v>
      </c>
      <c r="C19" s="29" t="s">
        <v>82</v>
      </c>
      <c r="D19" s="29">
        <v>15.882352941176471</v>
      </c>
      <c r="E19" s="2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3FF5-87A6-4E61-B2EC-1841D3AB46D9}">
  <dimension ref="A1:J15"/>
  <sheetViews>
    <sheetView showGridLines="0" workbookViewId="0"/>
  </sheetViews>
  <sheetFormatPr defaultRowHeight="15" x14ac:dyDescent="0.25"/>
  <cols>
    <col min="1" max="1" width="2.28515625" customWidth="1"/>
    <col min="2" max="2" width="5.28515625" bestFit="1" customWidth="1"/>
    <col min="3" max="3" width="23.140625" bestFit="1" customWidth="1"/>
    <col min="4" max="4" width="12" bestFit="1" customWidth="1"/>
    <col min="5" max="5" width="2.28515625" customWidth="1"/>
    <col min="6" max="6" width="6.42578125" bestFit="1" customWidth="1"/>
    <col min="7" max="7" width="12" bestFit="1" customWidth="1"/>
    <col min="8" max="8" width="2.28515625" customWidth="1"/>
    <col min="9" max="10" width="12" bestFit="1" customWidth="1"/>
  </cols>
  <sheetData>
    <row r="1" spans="1:10" x14ac:dyDescent="0.25">
      <c r="A1" s="28" t="s">
        <v>94</v>
      </c>
    </row>
    <row r="2" spans="1:10" x14ac:dyDescent="0.25">
      <c r="A2" s="28" t="s">
        <v>38</v>
      </c>
    </row>
    <row r="3" spans="1:10" x14ac:dyDescent="0.25">
      <c r="A3" s="28" t="s">
        <v>39</v>
      </c>
    </row>
    <row r="5" spans="1:10" ht="15.75" thickBot="1" x14ac:dyDescent="0.3"/>
    <row r="6" spans="1:10" x14ac:dyDescent="0.25">
      <c r="B6" s="34"/>
      <c r="C6" s="34" t="s">
        <v>95</v>
      </c>
      <c r="D6" s="34"/>
    </row>
    <row r="7" spans="1:10" ht="15.75" thickBot="1" x14ac:dyDescent="0.3">
      <c r="B7" s="35" t="s">
        <v>50</v>
      </c>
      <c r="C7" s="35" t="s">
        <v>51</v>
      </c>
      <c r="D7" s="35" t="s">
        <v>89</v>
      </c>
    </row>
    <row r="8" spans="1:10" ht="15.75" thickBot="1" x14ac:dyDescent="0.3">
      <c r="B8" s="29" t="s">
        <v>61</v>
      </c>
      <c r="C8" s="29" t="s">
        <v>62</v>
      </c>
      <c r="D8" s="32">
        <v>211.76470588235293</v>
      </c>
    </row>
    <row r="10" spans="1:10" ht="15.75" thickBot="1" x14ac:dyDescent="0.3"/>
    <row r="11" spans="1:10" x14ac:dyDescent="0.25">
      <c r="B11" s="34"/>
      <c r="C11" s="34" t="s">
        <v>96</v>
      </c>
      <c r="D11" s="34"/>
      <c r="F11" s="34" t="s">
        <v>97</v>
      </c>
      <c r="G11" s="34" t="s">
        <v>95</v>
      </c>
      <c r="I11" s="34" t="s">
        <v>100</v>
      </c>
      <c r="J11" s="34" t="s">
        <v>95</v>
      </c>
    </row>
    <row r="12" spans="1:10" ht="15.75" thickBot="1" x14ac:dyDescent="0.3">
      <c r="B12" s="35" t="s">
        <v>50</v>
      </c>
      <c r="C12" s="35" t="s">
        <v>51</v>
      </c>
      <c r="D12" s="35" t="s">
        <v>89</v>
      </c>
      <c r="F12" s="35" t="s">
        <v>98</v>
      </c>
      <c r="G12" s="35" t="s">
        <v>99</v>
      </c>
      <c r="I12" s="35" t="s">
        <v>98</v>
      </c>
      <c r="J12" s="35" t="s">
        <v>99</v>
      </c>
    </row>
    <row r="13" spans="1:10" x14ac:dyDescent="0.25">
      <c r="B13" s="31" t="s">
        <v>63</v>
      </c>
      <c r="C13" s="31" t="s">
        <v>64</v>
      </c>
      <c r="D13" s="33">
        <v>0</v>
      </c>
      <c r="F13" s="33">
        <v>0</v>
      </c>
      <c r="G13" s="33">
        <v>211.76470588235293</v>
      </c>
      <c r="I13" s="33">
        <v>0</v>
      </c>
      <c r="J13" s="33">
        <v>211.76470588235293</v>
      </c>
    </row>
    <row r="14" spans="1:10" x14ac:dyDescent="0.25">
      <c r="B14" s="31" t="s">
        <v>66</v>
      </c>
      <c r="C14" s="31" t="s">
        <v>67</v>
      </c>
      <c r="D14" s="33">
        <v>0</v>
      </c>
      <c r="F14" s="33">
        <v>0</v>
      </c>
      <c r="G14" s="33">
        <v>211.76470588235293</v>
      </c>
      <c r="I14" s="33">
        <v>0</v>
      </c>
      <c r="J14" s="33">
        <v>211.76470588235293</v>
      </c>
    </row>
    <row r="15" spans="1:10" ht="15.75" thickBot="1" x14ac:dyDescent="0.3">
      <c r="B15" s="29" t="s">
        <v>68</v>
      </c>
      <c r="C15" s="29" t="s">
        <v>69</v>
      </c>
      <c r="D15" s="32">
        <v>5.2941176470588234</v>
      </c>
      <c r="F15" s="32">
        <v>0</v>
      </c>
      <c r="G15" s="32">
        <v>0</v>
      </c>
      <c r="I15" s="32">
        <v>5.2941176470588225</v>
      </c>
      <c r="J15" s="32">
        <v>211.7647058823529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10</vt:i4>
      </vt:variant>
    </vt:vector>
  </HeadingPairs>
  <TitlesOfParts>
    <vt:vector size="28" baseType="lpstr">
      <vt:lpstr>Exercitiul1</vt:lpstr>
      <vt:lpstr>Exercitiul2</vt:lpstr>
      <vt:lpstr>Exercitiul3</vt:lpstr>
      <vt:lpstr>Exercitiul4</vt:lpstr>
      <vt:lpstr>Exercitiul5</vt:lpstr>
      <vt:lpstr>Exercitiul6</vt:lpstr>
      <vt:lpstr>Exercitiul7</vt:lpstr>
      <vt:lpstr>Exercitiul8</vt:lpstr>
      <vt:lpstr>Filiala5</vt:lpstr>
      <vt:lpstr>Filiala4</vt:lpstr>
      <vt:lpstr>Filiala3</vt:lpstr>
      <vt:lpstr>Filiala2</vt:lpstr>
      <vt:lpstr>Filiala1</vt:lpstr>
      <vt:lpstr>Exercitiul9</vt:lpstr>
      <vt:lpstr>Exercitiul10</vt:lpstr>
      <vt:lpstr>Answer Report 1</vt:lpstr>
      <vt:lpstr>Sensitivity Report 1</vt:lpstr>
      <vt:lpstr>Limits Report 1</vt:lpstr>
      <vt:lpstr>M1_</vt:lpstr>
      <vt:lpstr>M2_</vt:lpstr>
      <vt:lpstr>M3_</vt:lpstr>
      <vt:lpstr>M4_</vt:lpstr>
      <vt:lpstr>P1_</vt:lpstr>
      <vt:lpstr>P2_</vt:lpstr>
      <vt:lpstr>P3_</vt:lpstr>
      <vt:lpstr>Produse</vt:lpstr>
      <vt:lpstr>STOCURI</vt:lpstr>
      <vt:lpstr>VALOARE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Hezanin</dc:creator>
  <cp:lastModifiedBy>Hezanin</cp:lastModifiedBy>
  <dcterms:created xsi:type="dcterms:W3CDTF">2021-10-28T16:18:59Z</dcterms:created>
  <dcterms:modified xsi:type="dcterms:W3CDTF">2021-11-02T10:15:47Z</dcterms:modified>
</cp:coreProperties>
</file>