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olaj\Desktop\code\Automation-Engineering-project\"/>
    </mc:Choice>
  </mc:AlternateContent>
  <bookViews>
    <workbookView xWindow="0" yWindow="0" windowWidth="28800" windowHeight="12585" activeTab="1"/>
  </bookViews>
  <sheets>
    <sheet name="Variables" sheetId="1" r:id="rId1"/>
    <sheet name="Parame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D3" i="1" s="1"/>
  <c r="L2" i="1"/>
  <c r="F3" i="1" s="1"/>
  <c r="A2" i="1"/>
  <c r="I2" i="1" s="1"/>
  <c r="K2" i="1" l="1"/>
  <c r="E3" i="1" s="1"/>
  <c r="K3" i="1" s="1"/>
  <c r="E4" i="1" s="1"/>
  <c r="M2" i="1"/>
  <c r="H2" i="1"/>
  <c r="B3" i="1" s="1"/>
  <c r="G2" i="1"/>
  <c r="C3" i="1"/>
  <c r="L3" i="1" l="1"/>
  <c r="F4" i="1" s="1"/>
  <c r="N2" i="1"/>
  <c r="J3" i="1"/>
  <c r="D4" i="1" s="1"/>
  <c r="A3" i="1"/>
  <c r="K4" i="1" l="1"/>
  <c r="E5" i="1" s="1"/>
  <c r="L4" i="1"/>
  <c r="F5" i="1" s="1"/>
  <c r="G3" i="1"/>
  <c r="A4" i="1" s="1"/>
  <c r="M3" i="1"/>
  <c r="H3" i="1"/>
  <c r="B4" i="1" s="1"/>
  <c r="I3" i="1"/>
  <c r="C4" i="1" s="1"/>
  <c r="J4" i="1" s="1"/>
  <c r="H4" i="1" l="1"/>
  <c r="B5" i="1" s="1"/>
  <c r="G4" i="1"/>
  <c r="A5" i="1" s="1"/>
  <c r="M4" i="1"/>
  <c r="D5" i="1"/>
  <c r="I4" i="1"/>
  <c r="C5" i="1" s="1"/>
  <c r="J5" i="1" s="1"/>
  <c r="N3" i="1"/>
  <c r="M5" i="1" l="1"/>
  <c r="L5" i="1"/>
  <c r="F6" i="1" s="1"/>
  <c r="K5" i="1"/>
  <c r="E6" i="1" s="1"/>
  <c r="H5" i="1"/>
  <c r="B6" i="1" s="1"/>
  <c r="I5" i="1"/>
  <c r="C6" i="1" s="1"/>
  <c r="G5" i="1"/>
  <c r="A6" i="1" s="1"/>
  <c r="N4" i="1"/>
  <c r="D6" i="1"/>
  <c r="K6" i="1" l="1"/>
  <c r="E7" i="1" s="1"/>
  <c r="L6" i="1"/>
  <c r="F7" i="1" s="1"/>
  <c r="M6" i="1"/>
  <c r="I6" i="1"/>
  <c r="C7" i="1" s="1"/>
  <c r="J6" i="1"/>
  <c r="D7" i="1" s="1"/>
  <c r="H6" i="1"/>
  <c r="B7" i="1" s="1"/>
  <c r="G6" i="1"/>
  <c r="A7" i="1" s="1"/>
  <c r="N5" i="1"/>
  <c r="M7" i="1" l="1"/>
  <c r="L7" i="1"/>
  <c r="F8" i="1" s="1"/>
  <c r="K7" i="1"/>
  <c r="E8" i="1" s="1"/>
  <c r="J7" i="1"/>
  <c r="D8" i="1" s="1"/>
  <c r="G7" i="1"/>
  <c r="A8" i="1" s="1"/>
  <c r="I7" i="1"/>
  <c r="C8" i="1" s="1"/>
  <c r="H7" i="1"/>
  <c r="B8" i="1" s="1"/>
  <c r="N6" i="1"/>
  <c r="L8" i="1" l="1"/>
  <c r="F9" i="1" s="1"/>
  <c r="M8" i="1"/>
  <c r="K8" i="1"/>
  <c r="E9" i="1" s="1"/>
  <c r="I8" i="1"/>
  <c r="C9" i="1" s="1"/>
  <c r="J8" i="1"/>
  <c r="D9" i="1" s="1"/>
  <c r="H8" i="1"/>
  <c r="B9" i="1" s="1"/>
  <c r="G8" i="1"/>
  <c r="A9" i="1" s="1"/>
  <c r="N7" i="1"/>
  <c r="M9" i="1" l="1"/>
  <c r="J9" i="1"/>
  <c r="D10" i="1" s="1"/>
  <c r="L9" i="1"/>
  <c r="F10" i="1" s="1"/>
  <c r="K9" i="1"/>
  <c r="E10" i="1" s="1"/>
  <c r="G9" i="1"/>
  <c r="A10" i="1" s="1"/>
  <c r="I9" i="1"/>
  <c r="C10" i="1" s="1"/>
  <c r="H9" i="1"/>
  <c r="B10" i="1" s="1"/>
  <c r="N8" i="1"/>
  <c r="M10" i="1" l="1"/>
  <c r="L10" i="1"/>
  <c r="F11" i="1" s="1"/>
  <c r="K10" i="1"/>
  <c r="E11" i="1" s="1"/>
  <c r="I10" i="1"/>
  <c r="C11" i="1" s="1"/>
  <c r="J10" i="1"/>
  <c r="D11" i="1" s="1"/>
  <c r="H10" i="1"/>
  <c r="B11" i="1" s="1"/>
  <c r="G10" i="1"/>
  <c r="A11" i="1" s="1"/>
  <c r="N9" i="1"/>
  <c r="M11" i="1" l="1"/>
  <c r="J11" i="1"/>
  <c r="D12" i="1" s="1"/>
  <c r="L11" i="1"/>
  <c r="F12" i="1" s="1"/>
  <c r="K11" i="1"/>
  <c r="E12" i="1" s="1"/>
  <c r="G11" i="1"/>
  <c r="A12" i="1" s="1"/>
  <c r="I11" i="1"/>
  <c r="C12" i="1" s="1"/>
  <c r="H11" i="1"/>
  <c r="B12" i="1" s="1"/>
  <c r="N10" i="1"/>
  <c r="M12" i="1" l="1"/>
  <c r="L12" i="1"/>
  <c r="F13" i="1" s="1"/>
  <c r="K12" i="1"/>
  <c r="E13" i="1" s="1"/>
  <c r="I12" i="1"/>
  <c r="C13" i="1" s="1"/>
  <c r="J12" i="1"/>
  <c r="D13" i="1" s="1"/>
  <c r="H12" i="1"/>
  <c r="B13" i="1" s="1"/>
  <c r="G12" i="1"/>
  <c r="A13" i="1" s="1"/>
  <c r="N11" i="1"/>
  <c r="M13" i="1" l="1"/>
  <c r="L13" i="1"/>
  <c r="F14" i="1" s="1"/>
  <c r="K13" i="1"/>
  <c r="E14" i="1" s="1"/>
  <c r="J13" i="1"/>
  <c r="D14" i="1" s="1"/>
  <c r="G13" i="1"/>
  <c r="A14" i="1" s="1"/>
  <c r="I13" i="1"/>
  <c r="C14" i="1" s="1"/>
  <c r="H13" i="1"/>
  <c r="B14" i="1" s="1"/>
  <c r="N12" i="1"/>
  <c r="L14" i="1" l="1"/>
  <c r="F15" i="1" s="1"/>
  <c r="M14" i="1"/>
  <c r="K14" i="1"/>
  <c r="E15" i="1" s="1"/>
  <c r="I14" i="1"/>
  <c r="C15" i="1" s="1"/>
  <c r="J14" i="1"/>
  <c r="D15" i="1" s="1"/>
  <c r="H14" i="1"/>
  <c r="B15" i="1" s="1"/>
  <c r="G14" i="1"/>
  <c r="A15" i="1" s="1"/>
  <c r="N13" i="1"/>
  <c r="M15" i="1" l="1"/>
  <c r="L15" i="1"/>
  <c r="F16" i="1" s="1"/>
  <c r="K15" i="1"/>
  <c r="E16" i="1" s="1"/>
  <c r="J15" i="1"/>
  <c r="D16" i="1" s="1"/>
  <c r="G15" i="1"/>
  <c r="A16" i="1" s="1"/>
  <c r="I15" i="1"/>
  <c r="C16" i="1" s="1"/>
  <c r="H15" i="1"/>
  <c r="B16" i="1" s="1"/>
  <c r="N14" i="1"/>
  <c r="M16" i="1" l="1"/>
  <c r="L16" i="1"/>
  <c r="F17" i="1" s="1"/>
  <c r="K16" i="1"/>
  <c r="E17" i="1" s="1"/>
  <c r="I16" i="1"/>
  <c r="C17" i="1" s="1"/>
  <c r="J16" i="1"/>
  <c r="D17" i="1" s="1"/>
  <c r="G16" i="1"/>
  <c r="A17" i="1" s="1"/>
  <c r="H16" i="1"/>
  <c r="B17" i="1" s="1"/>
  <c r="N15" i="1"/>
  <c r="M17" i="1" l="1"/>
  <c r="L17" i="1"/>
  <c r="F18" i="1" s="1"/>
  <c r="K17" i="1"/>
  <c r="E18" i="1" s="1"/>
  <c r="J17" i="1"/>
  <c r="D18" i="1" s="1"/>
  <c r="I17" i="1"/>
  <c r="C18" i="1" s="1"/>
  <c r="H17" i="1"/>
  <c r="B18" i="1" s="1"/>
  <c r="G17" i="1"/>
  <c r="A18" i="1" s="1"/>
  <c r="N16" i="1"/>
  <c r="M18" i="1" l="1"/>
  <c r="K18" i="1"/>
  <c r="L18" i="1"/>
  <c r="J18" i="1"/>
  <c r="G18" i="1"/>
  <c r="I18" i="1"/>
  <c r="H18" i="1"/>
  <c r="N17" i="1"/>
  <c r="N18" i="1" l="1"/>
</calcChain>
</file>

<file path=xl/sharedStrings.xml><?xml version="1.0" encoding="utf-8"?>
<sst xmlns="http://schemas.openxmlformats.org/spreadsheetml/2006/main" count="37" uniqueCount="37">
  <si>
    <t>N</t>
  </si>
  <si>
    <t>S</t>
  </si>
  <si>
    <t>E</t>
  </si>
  <si>
    <t>I</t>
  </si>
  <si>
    <t>Q</t>
  </si>
  <si>
    <t>R</t>
  </si>
  <si>
    <t>dN</t>
  </si>
  <si>
    <t>dE</t>
  </si>
  <si>
    <t>dI</t>
  </si>
  <si>
    <t>dQ</t>
  </si>
  <si>
    <t>dR</t>
  </si>
  <si>
    <t>Tht</t>
  </si>
  <si>
    <t>Mu</t>
  </si>
  <si>
    <t>Dlt</t>
  </si>
  <si>
    <t>Omg</t>
  </si>
  <si>
    <t>Sgm</t>
  </si>
  <si>
    <t>Tau</t>
  </si>
  <si>
    <t>Phi</t>
  </si>
  <si>
    <t>Psi</t>
  </si>
  <si>
    <t>Nu</t>
  </si>
  <si>
    <t>Rho</t>
  </si>
  <si>
    <t>Alph_c</t>
  </si>
  <si>
    <t>infection rate</t>
  </si>
  <si>
    <t>natural mortality rate</t>
  </si>
  <si>
    <t>infection mortality rate</t>
  </si>
  <si>
    <t>exposed to infected rate</t>
  </si>
  <si>
    <t>recovered to susceptible rate (immunity loss)</t>
  </si>
  <si>
    <t>infected treatment rate</t>
  </si>
  <si>
    <t>quarantined treatment rate</t>
  </si>
  <si>
    <t>social distancing rate</t>
  </si>
  <si>
    <t>masks &amp; sanitisers usage rate</t>
  </si>
  <si>
    <t>infected recovery rate</t>
  </si>
  <si>
    <t>effective transmission rate</t>
  </si>
  <si>
    <t>dS</t>
  </si>
  <si>
    <t>dN2</t>
  </si>
  <si>
    <t>diff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</si>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</sst>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Libertinus Serif"/>
      <family val="2"/>
      <scheme val="minor"/>
    </font>
    <font>
      <b/>
      <sz val="11"/>
      <color theme="1"/>
      <name val="Libertinus Serif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Variables!$A$1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Variables!$A$2:$A$18</c:f>
              <c:numCache>
                <c:formatCode>General</c:formatCode>
                <c:ptCount val="17"/>
                <c:pt idx="0">
                  <c:v>317404</c:v>
                </c:pt>
                <c:pt idx="1">
                  <c:v>305641.95707593003</c:v>
                </c:pt>
                <c:pt idx="2">
                  <c:v>296707.97706099565</c:v>
                </c:pt>
                <c:pt idx="3">
                  <c:v>288443.06743716082</c:v>
                </c:pt>
                <c:pt idx="4">
                  <c:v>280522.65336251195</c:v>
                </c:pt>
                <c:pt idx="5">
                  <c:v>272873.34045710089</c:v>
                </c:pt>
                <c:pt idx="6">
                  <c:v>265463.99467684916</c:v>
                </c:pt>
                <c:pt idx="7">
                  <c:v>258275.27654749193</c:v>
                </c:pt>
                <c:pt idx="8">
                  <c:v>251293.4165454554</c:v>
                </c:pt>
                <c:pt idx="9">
                  <c:v>244507.95532675021</c:v>
                </c:pt>
                <c:pt idx="10">
                  <c:v>237910.53330956714</c:v>
                </c:pt>
                <c:pt idx="11">
                  <c:v>231494.15538861879</c:v>
                </c:pt>
                <c:pt idx="12">
                  <c:v>225252.73076992788</c:v>
                </c:pt>
                <c:pt idx="13">
                  <c:v>219180.7828114006</c:v>
                </c:pt>
                <c:pt idx="14">
                  <c:v>213273.26540661111</c:v>
                </c:pt>
                <c:pt idx="15">
                  <c:v>207525.44634040658</c:v>
                </c:pt>
                <c:pt idx="16">
                  <c:v>201932.83278384872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Variables!$B$1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Variables!$B$2:$B$18</c:f>
              <c:numCache>
                <c:formatCode>General</c:formatCode>
                <c:ptCount val="17"/>
                <c:pt idx="0">
                  <c:v>0</c:v>
                </c:pt>
                <c:pt idx="1">
                  <c:v>32417.235386149998</c:v>
                </c:pt>
                <c:pt idx="2">
                  <c:v>60075.089569882432</c:v>
                </c:pt>
                <c:pt idx="3">
                  <c:v>65444.742845280918</c:v>
                </c:pt>
                <c:pt idx="4">
                  <c:v>70582.700795958081</c:v>
                </c:pt>
                <c:pt idx="5">
                  <c:v>73825.186280840935</c:v>
                </c:pt>
                <c:pt idx="6">
                  <c:v>74134.170666711201</c:v>
                </c:pt>
                <c:pt idx="7">
                  <c:v>74224.25604651391</c:v>
                </c:pt>
                <c:pt idx="8">
                  <c:v>73704.954708311954</c:v>
                </c:pt>
                <c:pt idx="9">
                  <c:v>72991.664547750101</c:v>
                </c:pt>
                <c:pt idx="10">
                  <c:v>72183.887280946234</c:v>
                </c:pt>
                <c:pt idx="11">
                  <c:v>71234.73073506543</c:v>
                </c:pt>
                <c:pt idx="12">
                  <c:v>70311.151355961643</c:v>
                </c:pt>
                <c:pt idx="13">
                  <c:v>69412.45981959741</c:v>
                </c:pt>
                <c:pt idx="14">
                  <c:v>68537.985375603486</c:v>
                </c:pt>
                <c:pt idx="15">
                  <c:v>67687.075346560494</c:v>
                </c:pt>
                <c:pt idx="16">
                  <c:v>66859.094640908981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Variables!$C$1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Variables!$C$2:$C$18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9.0399561138515256</c:v>
                </c:pt>
                <c:pt idx="3">
                  <c:v>11.028884753351644</c:v>
                </c:pt>
                <c:pt idx="4">
                  <c:v>11.09503149319595</c:v>
                </c:pt>
                <c:pt idx="5">
                  <c:v>10.907336428729188</c:v>
                </c:pt>
                <c:pt idx="6">
                  <c:v>10.69961320703586</c:v>
                </c:pt>
                <c:pt idx="7">
                  <c:v>10.497287552813253</c:v>
                </c:pt>
                <c:pt idx="8">
                  <c:v>10.304217200376078</c:v>
                </c:pt>
                <c:pt idx="9">
                  <c:v>10.118986060500843</c:v>
                </c:pt>
                <c:pt idx="10">
                  <c:v>9.9408683142484513</c:v>
                </c:pt>
                <c:pt idx="11">
                  <c:v>9.7693708676521283</c:v>
                </c:pt>
                <c:pt idx="12">
                  <c:v>9.6038557500335777</c:v>
                </c:pt>
                <c:pt idx="13">
                  <c:v>9.4441981182931105</c:v>
                </c:pt>
                <c:pt idx="14">
                  <c:v>9.2902792102200351</c:v>
                </c:pt>
                <c:pt idx="15">
                  <c:v>9.1419863299459809</c:v>
                </c:pt>
                <c:pt idx="16">
                  <c:v>8.9992126981310587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Variables!$D$1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Variables!$D$2:$D$18</c:f>
              <c:numCache>
                <c:formatCode>General</c:formatCode>
                <c:ptCount val="17"/>
                <c:pt idx="0">
                  <c:v>9384</c:v>
                </c:pt>
                <c:pt idx="1">
                  <c:v>1202.9865250799994</c:v>
                </c:pt>
                <c:pt idx="2">
                  <c:v>154.21745306096045</c:v>
                </c:pt>
                <c:pt idx="3">
                  <c:v>19.879425277879903</c:v>
                </c:pt>
                <c:pt idx="4">
                  <c:v>2.6819743430907437</c:v>
                </c:pt>
                <c:pt idx="5">
                  <c:v>0.47813941558829676</c:v>
                </c:pt>
                <c:pt idx="6">
                  <c:v>0.19334536929153734</c:v>
                </c:pt>
                <c:pt idx="7">
                  <c:v>0.1543212470997283</c:v>
                </c:pt>
                <c:pt idx="8">
                  <c:v>0.14686906782416498</c:v>
                </c:pt>
                <c:pt idx="9">
                  <c:v>0.14357631903386242</c:v>
                </c:pt>
                <c:pt idx="10">
                  <c:v>0.14091169619478949</c:v>
                </c:pt>
                <c:pt idx="11">
                  <c:v>0.13841371482182052</c:v>
                </c:pt>
                <c:pt idx="12">
                  <c:v>0.13601724502358298</c:v>
                </c:pt>
                <c:pt idx="13">
                  <c:v>0.13370621382706727</c:v>
                </c:pt>
                <c:pt idx="14">
                  <c:v>0.1314770493321864</c:v>
                </c:pt>
                <c:pt idx="15">
                  <c:v>0.12932785583858025</c:v>
                </c:pt>
                <c:pt idx="16">
                  <c:v>0.12725702596952798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Variables!$E$1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Variables!$E$2:$E$18</c:f>
              <c:numCache>
                <c:formatCode>General</c:formatCode>
                <c:ptCount val="17"/>
                <c:pt idx="0">
                  <c:v>0</c:v>
                </c:pt>
                <c:pt idx="1">
                  <c:v>838.23987599999998</c:v>
                </c:pt>
                <c:pt idx="2">
                  <c:v>634.52388448038607</c:v>
                </c:pt>
                <c:pt idx="3">
                  <c:v>412.74924093212064</c:v>
                </c:pt>
                <c:pt idx="4">
                  <c:v>261.30267092437043</c:v>
                </c:pt>
                <c:pt idx="5">
                  <c:v>164.54047956326303</c:v>
                </c:pt>
                <c:pt idx="6">
                  <c:v>103.50185286041688</c:v>
                </c:pt>
                <c:pt idx="7">
                  <c:v>65.096775652966727</c:v>
                </c:pt>
                <c:pt idx="8">
                  <c:v>40.945090124558874</c:v>
                </c:pt>
                <c:pt idx="9">
                  <c:v>25.758418684844809</c:v>
                </c:pt>
                <c:pt idx="10">
                  <c:v>16.209106548601248</c:v>
                </c:pt>
                <c:pt idx="11">
                  <c:v>10.204488047823396</c:v>
                </c:pt>
                <c:pt idx="12">
                  <c:v>6.4287035313852421</c:v>
                </c:pt>
                <c:pt idx="13">
                  <c:v>4.0543659114753465</c:v>
                </c:pt>
                <c:pt idx="14">
                  <c:v>2.5612324189402225</c:v>
                </c:pt>
                <c:pt idx="15">
                  <c:v>1.6221864479015691</c:v>
                </c:pt>
                <c:pt idx="16">
                  <c:v>1.0315446829721118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Variables!$F$1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Variables!$F$2:$F$18</c:f>
              <c:numCache>
                <c:formatCode>General</c:formatCode>
                <c:ptCount val="17"/>
                <c:pt idx="0">
                  <c:v>308020</c:v>
                </c:pt>
                <c:pt idx="1">
                  <c:v>271183.49528869998</c:v>
                </c:pt>
                <c:pt idx="2">
                  <c:v>66424.289825671149</c:v>
                </c:pt>
                <c:pt idx="3">
                  <c:v>65580.086856016162</c:v>
                </c:pt>
                <c:pt idx="4">
                  <c:v>48882.900090826224</c:v>
                </c:pt>
                <c:pt idx="5">
                  <c:v>21839.43044939539</c:v>
                </c:pt>
                <c:pt idx="6">
                  <c:v>19838.59171582184</c:v>
                </c:pt>
                <c:pt idx="7">
                  <c:v>14071.425814228882</c:v>
                </c:pt>
                <c:pt idx="8">
                  <c:v>12095.232662164704</c:v>
                </c:pt>
                <c:pt idx="9">
                  <c:v>11014.807861767849</c:v>
                </c:pt>
                <c:pt idx="10">
                  <c:v>9464.6306162360543</c:v>
                </c:pt>
                <c:pt idx="11">
                  <c:v>9464.6306162360543</c:v>
                </c:pt>
                <c:pt idx="12">
                  <c:v>9464.6306162360543</c:v>
                </c:pt>
                <c:pt idx="13">
                  <c:v>9464.6306162360543</c:v>
                </c:pt>
                <c:pt idx="14">
                  <c:v>9464.6306162360543</c:v>
                </c:pt>
                <c:pt idx="15">
                  <c:v>9464.6306162360543</c:v>
                </c:pt>
                <c:pt idx="16">
                  <c:v>9464.6306162360543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23646848"/>
        <c:axId val="-1423640320"/>
      </c:lineChart>
      <c:catAx>
        <c:axId val="-142364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640320"/>
        <c:crosses val="autoZero"/>
        <c:auto val="1"/>
        <c:lblAlgn val="ctr"/>
        <c:lblOffset val="100"/>
        <c:noMultiLvlLbl val="0"/>
      </c:catAx>
      <c:valAx>
        <c:axId val="-14236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6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4</xdr:row>
      <xdr:rowOff>14287</xdr:rowOff>
    </xdr:from>
    <xdr:to>
      <xdr:col>20</xdr:col>
      <xdr:colOff>581025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ibertinus Serif">
      <a:majorFont>
        <a:latin typeface="Libertinus Serif"/>
        <a:ea typeface=""/>
        <a:cs typeface=""/>
      </a:majorFont>
      <a:minorFont>
        <a:latin typeface="Libertinu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T25" sqref="T25"/>
    </sheetView>
  </sheetViews>
  <sheetFormatPr defaultRowHeight="15" x14ac:dyDescent="0.25"/>
  <cols>
    <col min="4" max="4" width="9.375" customWidth="1"/>
    <col min="7" max="8" width="9.375" customWidth="1"/>
    <col min="9" max="9" width="10" customWidth="1"/>
    <col min="10" max="11" width="9.375" customWidth="1"/>
    <col min="12" max="12" width="11" customWidth="1"/>
    <col min="13" max="13" width="9.375" customWidth="1"/>
    <col min="16" max="16" width="12.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33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34</v>
      </c>
      <c r="N1" s="2" t="s">
        <v>35</v>
      </c>
      <c r="P1" s="2" t="s">
        <v>36</v>
      </c>
    </row>
    <row r="2" spans="1:16" x14ac:dyDescent="0.25">
      <c r="A2" s="3">
        <f>SUM(B2:F2)</f>
        <v>317404</v>
      </c>
      <c r="B2" s="3">
        <v>0</v>
      </c>
      <c r="C2" s="3">
        <v>0</v>
      </c>
      <c r="D2" s="3">
        <v>9384</v>
      </c>
      <c r="E2" s="3">
        <v>0</v>
      </c>
      <c r="F2" s="3">
        <v>308020</v>
      </c>
      <c r="G2" s="3">
        <f>(Parameters!$B$1-Parameters!$B$2*Variables!A2-Parameters!$B$3*(Variables!D2+Variables!E2))*$P$2</f>
        <v>-11762.04292407</v>
      </c>
      <c r="H2" s="3">
        <f>(Parameters!$B$1-(Parameters!$B$11*(1-Parameters!$B$8)*(1-Parameters!$B$9)*(Variables!C2+Variables!D2)*Variables!B2)/(Variables!A2)-Parameters!$B$2*Variables!B2+Parameters!$B$5*Variables!F2)*$P$2</f>
        <v>32417.235386149998</v>
      </c>
      <c r="I2" s="3">
        <f>((Parameters!$B$11*(1-Parameters!$B$8)*(1-Parameters!$B$9)*(Variables!C2+Variables!D2)*Variables!B2)/(Variables!A2)-(Parameters!$B$2+Parameters!$B$4)*Variables!C2)*$P$2</f>
        <v>0</v>
      </c>
      <c r="J2" s="3">
        <f>(Parameters!$B$4*Variables!C2-(Parameters!$B$2+Parameters!$B$3+Parameters!$B$10+Parameters!$B$6)*Variables!D2)*$P$2</f>
        <v>-8181.0134749200006</v>
      </c>
      <c r="K2" s="3">
        <f>(Parameters!$B$10*Variables!D2-(Parameters!$B$2+Parameters!$B$3+Parameters!$B$7)*Variables!E2)*$P$2</f>
        <v>838.23987599999998</v>
      </c>
      <c r="L2" s="3">
        <f>(Parameters!B7*Variables!E2+Parameters!B6*Variables!D2-(Parameters!B5+Parameters!B2)*Variables!F2)*$P$2</f>
        <v>-36836.504711300004</v>
      </c>
      <c r="M2" s="3">
        <f>(Parameters!$B$1-Parameters!$B$2*Variables!A2-Parameters!$B$3*(Variables!D2+Variables!E2))*$P$2</f>
        <v>-11762.04292407</v>
      </c>
      <c r="N2" s="3">
        <f>M2-G2</f>
        <v>0</v>
      </c>
      <c r="P2">
        <v>0.5</v>
      </c>
    </row>
    <row r="3" spans="1:16" x14ac:dyDescent="0.25">
      <c r="A3" s="3">
        <f>A2+G2</f>
        <v>305641.95707593003</v>
      </c>
      <c r="B3" s="3">
        <f>B2+H2</f>
        <v>32417.235386149998</v>
      </c>
      <c r="C3" s="3">
        <f>C2+I2</f>
        <v>0</v>
      </c>
      <c r="D3" s="3">
        <f>D2+J2</f>
        <v>1202.9865250799994</v>
      </c>
      <c r="E3" s="3">
        <f>E2+K2</f>
        <v>838.23987599999998</v>
      </c>
      <c r="F3" s="3">
        <f>F2+L2</f>
        <v>271183.49528869998</v>
      </c>
      <c r="G3" s="3">
        <f>(Parameters!$B$1-Parameters!$B$2*Variables!A3-Parameters!$B$3*(Variables!D3+Variables!E3))*$P$2</f>
        <v>-8933.9800149343973</v>
      </c>
      <c r="H3" s="3">
        <f>(Parameters!$B$1-(Parameters!$B$11*(1-Parameters!$B$8)*(1-Parameters!$B$9)*(Variables!C3+Variables!D3)*Variables!B3)/(Variables!A3)-Parameters!$B$2*Variables!B3+Parameters!$B$5*Variables!F3)*$P$2</f>
        <v>27657.854183732434</v>
      </c>
      <c r="I3" s="3">
        <f>((Parameters!$B$11*(1-Parameters!$B$8)*(1-Parameters!$B$9)*(Variables!C3+Variables!D3)*Variables!B3)/(Variables!A3)-(Parameters!$B$2+Parameters!$B$4)*Variables!C3)*$P$2</f>
        <v>9.0399561138515256</v>
      </c>
      <c r="J3" s="3">
        <f>(Parameters!$B$4*Variables!C3-(Parameters!$B$2+Parameters!$B$3+Parameters!$B$10+Parameters!$B$6)*Variables!D3)*$P$2</f>
        <v>-1048.769072019039</v>
      </c>
      <c r="K3" s="3">
        <f>(Parameters!$B$10*Variables!D3-(Parameters!$B$2+Parameters!$B$3+Parameters!$B$7)*Variables!E3)*$P$2</f>
        <v>-203.71599151961391</v>
      </c>
      <c r="L3" s="3">
        <f>(Parameters!B8*Variables!E3+Parameters!B7*Variables!D3-(Parameters!B6+Parameters!B3)*Variables!F3)*$P$2</f>
        <v>-204759.20546302883</v>
      </c>
      <c r="M3" s="3">
        <f>(Parameters!$B$1-Parameters!$B$2*Variables!A3-Parameters!$B$3*(Variables!D3+Variables!E3))*$P$2</f>
        <v>-8933.9800149343973</v>
      </c>
      <c r="N3" s="3">
        <f t="shared" ref="N3:N18" si="0">M3-G3</f>
        <v>0</v>
      </c>
    </row>
    <row r="4" spans="1:16" x14ac:dyDescent="0.25">
      <c r="A4" s="3">
        <f t="shared" ref="A4:A18" si="1">A3+G3</f>
        <v>296707.97706099565</v>
      </c>
      <c r="B4" s="3">
        <f t="shared" ref="B4:B18" si="2">B3+H3</f>
        <v>60075.089569882432</v>
      </c>
      <c r="C4" s="3">
        <f t="shared" ref="C4:C18" si="3">C3+I3</f>
        <v>9.0399561138515256</v>
      </c>
      <c r="D4" s="3">
        <f t="shared" ref="D4:D18" si="4">D3+J3</f>
        <v>154.21745306096045</v>
      </c>
      <c r="E4" s="3">
        <f t="shared" ref="E4:E18" si="5">E3+K3</f>
        <v>634.52388448038607</v>
      </c>
      <c r="F4" s="3">
        <f t="shared" ref="F4:F18" si="6">F3+L3</f>
        <v>66424.289825671149</v>
      </c>
      <c r="G4" s="3">
        <f>(Parameters!$B$1-Parameters!$B$2*Variables!A4-Parameters!$B$3*(Variables!D4+Variables!E4))*$P$2</f>
        <v>-8264.9096238348138</v>
      </c>
      <c r="H4" s="3">
        <f>(Parameters!$B$1-(Parameters!$B$11*(1-Parameters!$B$8)*(1-Parameters!$B$9)*(Variables!C4+Variables!D4)*Variables!B4)/(Variables!A4)-Parameters!$B$2*Variables!B4+Parameters!$B$5*Variables!F4)*$P$2</f>
        <v>5369.6532753984893</v>
      </c>
      <c r="I4" s="3">
        <f>((Parameters!$B$11*(1-Parameters!$B$8)*(1-Parameters!$B$9)*(Variables!C4+Variables!D4)*Variables!B4)/(Variables!A4)-(Parameters!$B$2+Parameters!$B$4)*Variables!C4)*$P$2</f>
        <v>1.9889286395001173</v>
      </c>
      <c r="J4" s="3">
        <f>(Parameters!$B$4*Variables!C4-(Parameters!$B$2+Parameters!$B$3+Parameters!$B$10+Parameters!$B$6)*Variables!D4)*$P$2</f>
        <v>-134.33802778308055</v>
      </c>
      <c r="K4" s="3">
        <f>(Parameters!$B$10*Variables!D4-(Parameters!$B$2+Parameters!$B$3+Parameters!$B$7)*Variables!E4)*$P$2</f>
        <v>-221.77464354826546</v>
      </c>
      <c r="L4" s="3">
        <f>(Parameters!B9*Variables!E4+Parameters!B8*Variables!D4-(Parameters!B7+Parameters!B4)*Variables!F4)*$P$2</f>
        <v>-844.20296965498505</v>
      </c>
      <c r="M4" s="3">
        <f>(Parameters!$B$1-Parameters!$B$2*Variables!A4-Parameters!$B$3*(Variables!D4+Variables!E4))*$P$2</f>
        <v>-8264.9096238348138</v>
      </c>
      <c r="N4" s="3">
        <f t="shared" si="0"/>
        <v>0</v>
      </c>
    </row>
    <row r="5" spans="1:16" x14ac:dyDescent="0.25">
      <c r="A5" s="3">
        <f t="shared" si="1"/>
        <v>288443.06743716082</v>
      </c>
      <c r="B5" s="3">
        <f t="shared" si="2"/>
        <v>65444.742845280918</v>
      </c>
      <c r="C5" s="3">
        <f t="shared" si="3"/>
        <v>11.028884753351644</v>
      </c>
      <c r="D5" s="3">
        <f t="shared" si="4"/>
        <v>19.879425277879903</v>
      </c>
      <c r="E5" s="3">
        <f t="shared" si="5"/>
        <v>412.74924093212064</v>
      </c>
      <c r="F5" s="3">
        <f t="shared" si="6"/>
        <v>65580.086856016162</v>
      </c>
      <c r="G5" s="3">
        <f>(Parameters!$B$1-Parameters!$B$2*Variables!A5-Parameters!$B$3*(Variables!D5+Variables!E5))*$P$2</f>
        <v>-7920.4140746488838</v>
      </c>
      <c r="H5" s="3">
        <f>(Parameters!$B$1-(Parameters!$B$11*(1-Parameters!$B$8)*(1-Parameters!$B$9)*(Variables!C5+Variables!D5)*Variables!B5)/(Variables!A5)-Parameters!$B$2*Variables!B5+Parameters!$B$5*Variables!F5)*$P$2</f>
        <v>5137.9579506771588</v>
      </c>
      <c r="I5" s="3">
        <f>((Parameters!$B$11*(1-Parameters!$B$8)*(1-Parameters!$B$9)*(Variables!C5+Variables!D5)*Variables!B5)/(Variables!A5)-(Parameters!$B$2+Parameters!$B$4)*Variables!C5)*$P$2</f>
        <v>6.6146739844307356E-2</v>
      </c>
      <c r="J5" s="3">
        <f>(Parameters!$B$4*Variables!C5-(Parameters!$B$2+Parameters!$B$3+Parameters!$B$10+Parameters!$B$6)*Variables!D5)*$P$2</f>
        <v>-17.19745093478916</v>
      </c>
      <c r="K5" s="3">
        <f>(Parameters!$B$10*Variables!D5-(Parameters!$B$2+Parameters!$B$3+Parameters!$B$7)*Variables!E5)*$P$2</f>
        <v>-151.44657000775021</v>
      </c>
      <c r="L5" s="3">
        <f>(Parameters!B10*Variables!E5+Parameters!B9*Variables!D5-(Parameters!B8+Parameters!B5)*Variables!F5)*$P$2</f>
        <v>-16697.186765189934</v>
      </c>
      <c r="M5" s="3">
        <f>(Parameters!$B$1-Parameters!$B$2*Variables!A5-Parameters!$B$3*(Variables!D5+Variables!E5))*$P$2</f>
        <v>-7920.4140746488838</v>
      </c>
      <c r="N5" s="3">
        <f t="shared" si="0"/>
        <v>0</v>
      </c>
    </row>
    <row r="6" spans="1:16" x14ac:dyDescent="0.25">
      <c r="A6" s="3">
        <f t="shared" si="1"/>
        <v>280522.65336251195</v>
      </c>
      <c r="B6" s="3">
        <f t="shared" si="2"/>
        <v>70582.700795958081</v>
      </c>
      <c r="C6" s="3">
        <f t="shared" si="3"/>
        <v>11.09503149319595</v>
      </c>
      <c r="D6" s="3">
        <f t="shared" si="4"/>
        <v>2.6819743430907437</v>
      </c>
      <c r="E6" s="3">
        <f t="shared" si="5"/>
        <v>261.30267092437043</v>
      </c>
      <c r="F6" s="3">
        <f t="shared" si="6"/>
        <v>48882.900090826224</v>
      </c>
      <c r="G6" s="3">
        <f>(Parameters!$B$1-Parameters!$B$2*Variables!A6-Parameters!$B$3*(Variables!D6+Variables!E6))*$P$2</f>
        <v>-7649.3129054110586</v>
      </c>
      <c r="H6" s="3">
        <f>(Parameters!$B$1-(Parameters!$B$11*(1-Parameters!$B$8)*(1-Parameters!$B$9)*(Variables!C6+Variables!D6)*Variables!B6)/(Variables!A6)-Parameters!$B$2*Variables!B6+Parameters!$B$5*Variables!F6)*$P$2</f>
        <v>3242.4854848828609</v>
      </c>
      <c r="I6" s="3">
        <f>((Parameters!$B$11*(1-Parameters!$B$8)*(1-Parameters!$B$9)*(Variables!C6+Variables!D6)*Variables!B6)/(Variables!A6)-(Parameters!$B$2+Parameters!$B$4)*Variables!C6)*$P$2</f>
        <v>-0.18769506446676226</v>
      </c>
      <c r="J6" s="3">
        <f>(Parameters!$B$4*Variables!C6-(Parameters!$B$2+Parameters!$B$3+Parameters!$B$10+Parameters!$B$6)*Variables!D6)*$P$2</f>
        <v>-2.2038349275024469</v>
      </c>
      <c r="K6" s="3">
        <f>(Parameters!$B$10*Variables!D6-(Parameters!$B$2+Parameters!$B$3+Parameters!$B$7)*Variables!E6)*$P$2</f>
        <v>-96.762191361107412</v>
      </c>
      <c r="L6" s="3">
        <f>(Parameters!B11*Variables!E6+Parameters!B10*Variables!D6-(Parameters!B9+Parameters!B6)*Variables!F6)*$P$2</f>
        <v>-27043.469641430835</v>
      </c>
      <c r="M6" s="3">
        <f>(Parameters!$B$1-Parameters!$B$2*Variables!A6-Parameters!$B$3*(Variables!D6+Variables!E6))*$P$2</f>
        <v>-7649.3129054110586</v>
      </c>
      <c r="N6" s="3">
        <f t="shared" si="0"/>
        <v>0</v>
      </c>
    </row>
    <row r="7" spans="1:16" x14ac:dyDescent="0.25">
      <c r="A7" s="3">
        <f t="shared" si="1"/>
        <v>272873.34045710089</v>
      </c>
      <c r="B7" s="3">
        <f t="shared" si="2"/>
        <v>73825.186280840935</v>
      </c>
      <c r="C7" s="3">
        <f t="shared" si="3"/>
        <v>10.907336428729188</v>
      </c>
      <c r="D7" s="3">
        <f t="shared" si="4"/>
        <v>0.47813941558829676</v>
      </c>
      <c r="E7" s="3">
        <f t="shared" si="5"/>
        <v>164.54047956326303</v>
      </c>
      <c r="F7" s="3">
        <f t="shared" si="6"/>
        <v>21839.43044939539</v>
      </c>
      <c r="G7" s="3">
        <f>(Parameters!$B$1-Parameters!$B$2*Variables!A7-Parameters!$B$3*(Variables!D7+Variables!E7))*$P$2</f>
        <v>-7409.3457802517296</v>
      </c>
      <c r="H7" s="3">
        <f>(Parameters!$B$1-(Parameters!$B$11*(1-Parameters!$B$8)*(1-Parameters!$B$9)*(Variables!C7+Variables!D7)*Variables!B7)/(Variables!A7)-Parameters!$B$2*Variables!B7+Parameters!$B$5*Variables!F7)*$P$2</f>
        <v>308.98438587027067</v>
      </c>
      <c r="I7" s="3">
        <f>((Parameters!$B$11*(1-Parameters!$B$8)*(1-Parameters!$B$9)*(Variables!C7+Variables!D7)*Variables!B7)/(Variables!A7)-(Parameters!$B$2+Parameters!$B$4)*Variables!C7)*$P$2</f>
        <v>-0.2077232216933281</v>
      </c>
      <c r="J7" s="3">
        <f>(Parameters!$B$4*Variables!C7-(Parameters!$B$2+Parameters!$B$3+Parameters!$B$10+Parameters!$B$6)*Variables!D7)*$P$2</f>
        <v>-0.28479404629675942</v>
      </c>
      <c r="K7" s="3">
        <f>(Parameters!$B$10*Variables!D7-(Parameters!$B$2+Parameters!$B$3+Parameters!$B$7)*Variables!E7)*$P$2</f>
        <v>-61.038626702846152</v>
      </c>
      <c r="L7" s="3">
        <f>(Parameters!B12*Variables!E7+Parameters!B11*Variables!D7-(Parameters!B10+Parameters!B7)*Variables!F7)*$P$2</f>
        <v>-2000.8387335735486</v>
      </c>
      <c r="M7" s="3">
        <f>(Parameters!$B$1-Parameters!$B$2*Variables!A7-Parameters!$B$3*(Variables!D7+Variables!E7))*$P$2</f>
        <v>-7409.3457802517296</v>
      </c>
      <c r="N7" s="3">
        <f t="shared" si="0"/>
        <v>0</v>
      </c>
    </row>
    <row r="8" spans="1:16" x14ac:dyDescent="0.25">
      <c r="A8" s="3">
        <f t="shared" si="1"/>
        <v>265463.99467684916</v>
      </c>
      <c r="B8" s="3">
        <f t="shared" si="2"/>
        <v>74134.170666711201</v>
      </c>
      <c r="C8" s="3">
        <f t="shared" si="3"/>
        <v>10.69961320703586</v>
      </c>
      <c r="D8" s="3">
        <f t="shared" si="4"/>
        <v>0.19334536929153734</v>
      </c>
      <c r="E8" s="3">
        <f t="shared" si="5"/>
        <v>103.50185286041688</v>
      </c>
      <c r="F8" s="3">
        <f t="shared" si="6"/>
        <v>19838.59171582184</v>
      </c>
      <c r="G8" s="3">
        <f>(Parameters!$B$1-Parameters!$B$2*Variables!A8-Parameters!$B$3*(Variables!D8+Variables!E8))*$P$2</f>
        <v>-7188.7181293572366</v>
      </c>
      <c r="H8" s="3">
        <f>(Parameters!$B$1-(Parameters!$B$11*(1-Parameters!$B$8)*(1-Parameters!$B$9)*(Variables!C8+Variables!D8)*Variables!B8)/(Variables!A8)-Parameters!$B$2*Variables!B8+Parameters!$B$5*Variables!F8)*$P$2</f>
        <v>90.085379802715579</v>
      </c>
      <c r="I8" s="3">
        <f>((Parameters!$B$11*(1-Parameters!$B$8)*(1-Parameters!$B$9)*(Variables!C8+Variables!D8)*Variables!B8)/(Variables!A8)-(Parameters!$B$2+Parameters!$B$4)*Variables!C8)*$P$2</f>
        <v>-0.20232565422260607</v>
      </c>
      <c r="J8" s="3">
        <f>(Parameters!$B$4*Variables!C8-(Parameters!$B$2+Parameters!$B$3+Parameters!$B$10+Parameters!$B$6)*Variables!D8)*$P$2</f>
        <v>-3.9024122191809035E-2</v>
      </c>
      <c r="K8" s="3">
        <f>(Parameters!$B$10*Variables!D8-(Parameters!$B$2+Parameters!$B$3+Parameters!$B$7)*Variables!E8)*$P$2</f>
        <v>-38.405077207450141</v>
      </c>
      <c r="L8" s="3">
        <f>(Parameters!B13*Variables!E8+Parameters!B12*Variables!D8-(Parameters!B11+Parameters!B8)*Variables!F8)*$P$2</f>
        <v>-5767.1659015929581</v>
      </c>
      <c r="M8" s="3">
        <f>(Parameters!$B$1-Parameters!$B$2*Variables!A8-Parameters!$B$3*(Variables!D8+Variables!E8))*$P$2</f>
        <v>-7188.7181293572366</v>
      </c>
      <c r="N8" s="3">
        <f t="shared" si="0"/>
        <v>0</v>
      </c>
    </row>
    <row r="9" spans="1:16" x14ac:dyDescent="0.25">
      <c r="A9" s="3">
        <f t="shared" si="1"/>
        <v>258275.27654749193</v>
      </c>
      <c r="B9" s="3">
        <f t="shared" si="2"/>
        <v>74224.25604651391</v>
      </c>
      <c r="C9" s="3">
        <f t="shared" si="3"/>
        <v>10.497287552813253</v>
      </c>
      <c r="D9" s="3">
        <f t="shared" si="4"/>
        <v>0.1543212470997283</v>
      </c>
      <c r="E9" s="3">
        <f t="shared" si="5"/>
        <v>65.096775652966727</v>
      </c>
      <c r="F9" s="3">
        <f t="shared" si="6"/>
        <v>14071.425814228882</v>
      </c>
      <c r="G9" s="3">
        <f>(Parameters!$B$1-Parameters!$B$2*Variables!A9-Parameters!$B$3*(Variables!D9+Variables!E9))*$P$2</f>
        <v>-6981.8600020365229</v>
      </c>
      <c r="H9" s="3">
        <f>(Parameters!$B$1-(Parameters!$B$11*(1-Parameters!$B$8)*(1-Parameters!$B$9)*(Variables!C9+Variables!D9)*Variables!B9)/(Variables!A9)-Parameters!$B$2*Variables!B9+Parameters!$B$5*Variables!F9)*$P$2</f>
        <v>-519.30133820196147</v>
      </c>
      <c r="I9" s="3">
        <f>((Parameters!$B$11*(1-Parameters!$B$8)*(1-Parameters!$B$9)*(Variables!C9+Variables!D9)*Variables!B9)/(Variables!A9)-(Parameters!$B$2+Parameters!$B$4)*Variables!C9)*$P$2</f>
        <v>-0.19307035243717577</v>
      </c>
      <c r="J9" s="3">
        <f>(Parameters!$B$4*Variables!C9-(Parameters!$B$2+Parameters!$B$3+Parameters!$B$10+Parameters!$B$6)*Variables!D9)*$P$2</f>
        <v>-7.4521792755633254E-3</v>
      </c>
      <c r="K9" s="3">
        <f>(Parameters!$B$10*Variables!D9-(Parameters!$B$2+Parameters!$B$3+Parameters!$B$7)*Variables!E9)*$P$2</f>
        <v>-24.151685528407853</v>
      </c>
      <c r="L9" s="3">
        <f>(Parameters!B14*Variables!E9+Parameters!B13*Variables!D9-(Parameters!B12+Parameters!B9)*Variables!F9)*$P$2</f>
        <v>-1976.1931520641765</v>
      </c>
      <c r="M9" s="3">
        <f>(Parameters!$B$1-Parameters!$B$2*Variables!A9-Parameters!$B$3*(Variables!D9+Variables!E9))*$P$2</f>
        <v>-6981.8600020365229</v>
      </c>
      <c r="N9" s="3">
        <f t="shared" si="0"/>
        <v>0</v>
      </c>
    </row>
    <row r="10" spans="1:16" x14ac:dyDescent="0.25">
      <c r="A10" s="3">
        <f t="shared" si="1"/>
        <v>251293.4165454554</v>
      </c>
      <c r="B10" s="3">
        <f t="shared" si="2"/>
        <v>73704.954708311954</v>
      </c>
      <c r="C10" s="3">
        <f t="shared" si="3"/>
        <v>10.304217200376078</v>
      </c>
      <c r="D10" s="3">
        <f t="shared" si="4"/>
        <v>0.14686906782416498</v>
      </c>
      <c r="E10" s="3">
        <f t="shared" si="5"/>
        <v>40.945090124558874</v>
      </c>
      <c r="F10" s="3">
        <f t="shared" si="6"/>
        <v>12095.232662164704</v>
      </c>
      <c r="G10" s="3">
        <f>(Parameters!$B$1-Parameters!$B$2*Variables!A10-Parameters!$B$3*(Variables!D10+Variables!E10))*$P$2</f>
        <v>-6785.4612187052107</v>
      </c>
      <c r="H10" s="3">
        <f>(Parameters!$B$1-(Parameters!$B$11*(1-Parameters!$B$8)*(1-Parameters!$B$9)*(Variables!C10+Variables!D10)*Variables!B10)/(Variables!A10)-Parameters!$B$2*Variables!B10+Parameters!$B$5*Variables!F10)*$P$2</f>
        <v>-713.2901605618581</v>
      </c>
      <c r="I10" s="3">
        <f>((Parameters!$B$11*(1-Parameters!$B$8)*(1-Parameters!$B$9)*(Variables!C10+Variables!D10)*Variables!B10)/(Variables!A10)-(Parameters!$B$2+Parameters!$B$4)*Variables!C10)*$P$2</f>
        <v>-0.18523113987523457</v>
      </c>
      <c r="J10" s="3">
        <f>(Parameters!$B$4*Variables!C10-(Parameters!$B$2+Parameters!$B$3+Parameters!$B$10+Parameters!$B$6)*Variables!D10)*$P$2</f>
        <v>-3.2927487903025715E-3</v>
      </c>
      <c r="K10" s="3">
        <f>(Parameters!$B$10*Variables!D10-(Parameters!$B$2+Parameters!$B$3+Parameters!$B$7)*Variables!E10)*$P$2</f>
        <v>-15.186671439714065</v>
      </c>
      <c r="L10" s="3">
        <f>(Parameters!B15*Variables!E10+Parameters!B14*Variables!D10-(Parameters!B13+Parameters!B10)*Variables!F10)*$P$2</f>
        <v>-1080.4248003968555</v>
      </c>
      <c r="M10" s="3">
        <f>(Parameters!$B$1-Parameters!$B$2*Variables!A10-Parameters!$B$3*(Variables!D10+Variables!E10))*$P$2</f>
        <v>-6785.4612187052107</v>
      </c>
      <c r="N10" s="3">
        <f t="shared" si="0"/>
        <v>0</v>
      </c>
    </row>
    <row r="11" spans="1:16" x14ac:dyDescent="0.25">
      <c r="A11" s="3">
        <f t="shared" si="1"/>
        <v>244507.95532675021</v>
      </c>
      <c r="B11" s="3">
        <f t="shared" si="2"/>
        <v>72991.664547750101</v>
      </c>
      <c r="C11" s="3">
        <f t="shared" si="3"/>
        <v>10.118986060500843</v>
      </c>
      <c r="D11" s="3">
        <f t="shared" si="4"/>
        <v>0.14357631903386242</v>
      </c>
      <c r="E11" s="3">
        <f t="shared" si="5"/>
        <v>25.758418684844809</v>
      </c>
      <c r="F11" s="3">
        <f t="shared" si="6"/>
        <v>11014.807861767849</v>
      </c>
      <c r="G11" s="3">
        <f>(Parameters!$B$1-Parameters!$B$2*Variables!A11-Parameters!$B$3*(Variables!D11+Variables!E11))*$P$2</f>
        <v>-6597.422017183053</v>
      </c>
      <c r="H11" s="3">
        <f>(Parameters!$B$1-(Parameters!$B$11*(1-Parameters!$B$8)*(1-Parameters!$B$9)*(Variables!C11+Variables!D11)*Variables!B11)/(Variables!A11)-Parameters!$B$2*Variables!B11+Parameters!$B$5*Variables!F11)*$P$2</f>
        <v>-807.77726680386172</v>
      </c>
      <c r="I11" s="3">
        <f>((Parameters!$B$11*(1-Parameters!$B$8)*(1-Parameters!$B$9)*(Variables!C11+Variables!D11)*Variables!B11)/(Variables!A11)-(Parameters!$B$2+Parameters!$B$4)*Variables!C11)*$P$2</f>
        <v>-0.17811774625239185</v>
      </c>
      <c r="J11" s="3">
        <f>(Parameters!$B$4*Variables!C11-(Parameters!$B$2+Parameters!$B$3+Parameters!$B$10+Parameters!$B$6)*Variables!D11)*$P$2</f>
        <v>-2.6646228390729276E-3</v>
      </c>
      <c r="K11" s="3">
        <f>(Parameters!$B$10*Variables!D11-(Parameters!$B$2+Parameters!$B$3+Parameters!$B$7)*Variables!E11)*$P$2</f>
        <v>-9.5493121362435627</v>
      </c>
      <c r="L11" s="3">
        <f>(Parameters!B16*Variables!E11+Parameters!B15*Variables!D11-(Parameters!B14+Parameters!B11)*Variables!F11)*$P$2</f>
        <v>-1550.1772455317946</v>
      </c>
      <c r="M11" s="3">
        <f>(Parameters!$B$1-Parameters!$B$2*Variables!A11-Parameters!$B$3*(Variables!D11+Variables!E11))*$P$2</f>
        <v>-6597.422017183053</v>
      </c>
      <c r="N11" s="3">
        <f t="shared" si="0"/>
        <v>0</v>
      </c>
    </row>
    <row r="12" spans="1:16" x14ac:dyDescent="0.25">
      <c r="A12" s="3">
        <f t="shared" si="1"/>
        <v>237910.53330956714</v>
      </c>
      <c r="B12" s="3">
        <f t="shared" si="2"/>
        <v>72183.887280946234</v>
      </c>
      <c r="C12" s="3">
        <f t="shared" si="3"/>
        <v>9.9408683142484513</v>
      </c>
      <c r="D12" s="3">
        <f t="shared" si="4"/>
        <v>0.14091169619478949</v>
      </c>
      <c r="E12" s="3">
        <f t="shared" si="5"/>
        <v>16.209106548601248</v>
      </c>
      <c r="F12" s="3">
        <f t="shared" si="6"/>
        <v>9464.6306162360543</v>
      </c>
      <c r="G12" s="3">
        <f>(Parameters!$B$1-Parameters!$B$2*Variables!A12-Parameters!$B$3*(Variables!D12+Variables!E12))*$P$2</f>
        <v>-6416.3779209483591</v>
      </c>
      <c r="H12" s="3">
        <f>(Parameters!$B$1-(Parameters!$B$11*(1-Parameters!$B$8)*(1-Parameters!$B$9)*(Variables!C12+Variables!D12)*Variables!B12)/(Variables!A12)-Parameters!$B$2*Variables!B12+Parameters!$B$5*Variables!F12)*$P$2</f>
        <v>-949.15654588080645</v>
      </c>
      <c r="I12" s="3">
        <f>((Parameters!$B$11*(1-Parameters!$B$8)*(1-Parameters!$B$9)*(Variables!C12+Variables!D12)*Variables!B12)/(Variables!A12)-(Parameters!$B$2+Parameters!$B$4)*Variables!C12)*$P$2</f>
        <v>-0.17149744659632282</v>
      </c>
      <c r="J12" s="3">
        <f>(Parameters!$B$4*Variables!C12-(Parameters!$B$2+Parameters!$B$3+Parameters!$B$10+Parameters!$B$6)*Variables!D12)*$P$2</f>
        <v>-2.4979813729689715E-3</v>
      </c>
      <c r="K12" s="3">
        <f>(Parameters!$B$10*Variables!D12-(Parameters!$B$2+Parameters!$B$3+Parameters!$B$7)*Variables!E12)*$P$2</f>
        <v>-6.0046185007778528</v>
      </c>
      <c r="L12" s="3">
        <f>(Parameters!B17*Variables!E12+Parameters!B16*Variables!D12-(Parameters!B15+Parameters!B12)*Variables!F12)*$P$2</f>
        <v>0</v>
      </c>
      <c r="M12" s="3">
        <f>(Parameters!$B$1-Parameters!$B$2*Variables!A12-Parameters!$B$3*(Variables!D12+Variables!E12))*$P$2</f>
        <v>-6416.3779209483591</v>
      </c>
      <c r="N12" s="3">
        <f t="shared" si="0"/>
        <v>0</v>
      </c>
    </row>
    <row r="13" spans="1:16" x14ac:dyDescent="0.25">
      <c r="A13" s="3">
        <f t="shared" si="1"/>
        <v>231494.15538861879</v>
      </c>
      <c r="B13" s="3">
        <f t="shared" si="2"/>
        <v>71234.73073506543</v>
      </c>
      <c r="C13" s="3">
        <f t="shared" si="3"/>
        <v>9.7693708676521283</v>
      </c>
      <c r="D13" s="3">
        <f t="shared" si="4"/>
        <v>0.13841371482182052</v>
      </c>
      <c r="E13" s="3">
        <f t="shared" si="5"/>
        <v>10.204488047823396</v>
      </c>
      <c r="F13" s="3">
        <f t="shared" si="6"/>
        <v>9464.6306162360543</v>
      </c>
      <c r="G13" s="3">
        <f>(Parameters!$B$1-Parameters!$B$2*Variables!A13-Parameters!$B$3*(Variables!D13+Variables!E13))*$P$2</f>
        <v>-6241.4246186909104</v>
      </c>
      <c r="H13" s="3">
        <f>(Parameters!$B$1-(Parameters!$B$11*(1-Parameters!$B$8)*(1-Parameters!$B$9)*(Variables!C13+Variables!D13)*Variables!B13)/(Variables!A13)-Parameters!$B$2*Variables!B13+Parameters!$B$5*Variables!F13)*$P$2</f>
        <v>-923.57937910378257</v>
      </c>
      <c r="I13" s="3">
        <f>((Parameters!$B$11*(1-Parameters!$B$8)*(1-Parameters!$B$9)*(Variables!C13+Variables!D13)*Variables!B13)/(Variables!A13)-(Parameters!$B$2+Parameters!$B$4)*Variables!C13)*$P$2</f>
        <v>-0.16551511761854967</v>
      </c>
      <c r="J13" s="3">
        <f>(Parameters!$B$4*Variables!C13-(Parameters!$B$2+Parameters!$B$3+Parameters!$B$10+Parameters!$B$6)*Variables!D13)*$P$2</f>
        <v>-2.3964697982375438E-3</v>
      </c>
      <c r="K13" s="3">
        <f>(Parameters!$B$10*Variables!D13-(Parameters!$B$2+Parameters!$B$3+Parameters!$B$7)*Variables!E13)*$P$2</f>
        <v>-3.7757845164381543</v>
      </c>
      <c r="L13" s="3">
        <f>(Parameters!B18*Variables!E13+Parameters!B17*Variables!D13-(Parameters!B16+Parameters!B13)*Variables!F13)*$P$2</f>
        <v>0</v>
      </c>
      <c r="M13" s="3">
        <f>(Parameters!$B$1-Parameters!$B$2*Variables!A13-Parameters!$B$3*(Variables!D13+Variables!E13))*$P$2</f>
        <v>-6241.4246186909104</v>
      </c>
      <c r="N13" s="3">
        <f t="shared" si="0"/>
        <v>0</v>
      </c>
    </row>
    <row r="14" spans="1:16" x14ac:dyDescent="0.25">
      <c r="A14" s="3">
        <f t="shared" si="1"/>
        <v>225252.73076992788</v>
      </c>
      <c r="B14" s="3">
        <f t="shared" si="2"/>
        <v>70311.151355961643</v>
      </c>
      <c r="C14" s="3">
        <f t="shared" si="3"/>
        <v>9.6038557500335777</v>
      </c>
      <c r="D14" s="3">
        <f t="shared" si="4"/>
        <v>0.13601724502358298</v>
      </c>
      <c r="E14" s="3">
        <f t="shared" si="5"/>
        <v>6.4287035313852421</v>
      </c>
      <c r="F14" s="3">
        <f t="shared" si="6"/>
        <v>9464.6306162360543</v>
      </c>
      <c r="G14" s="3">
        <f>(Parameters!$B$1-Parameters!$B$2*Variables!A14-Parameters!$B$3*(Variables!D14+Variables!E14))*$P$2</f>
        <v>-6071.9479585272911</v>
      </c>
      <c r="H14" s="3">
        <f>(Parameters!$B$1-(Parameters!$B$11*(1-Parameters!$B$8)*(1-Parameters!$B$9)*(Variables!C14+Variables!D14)*Variables!B14)/(Variables!A14)-Parameters!$B$2*Variables!B14+Parameters!$B$5*Variables!F14)*$P$2</f>
        <v>-898.69153636423459</v>
      </c>
      <c r="I14" s="3">
        <f>((Parameters!$B$11*(1-Parameters!$B$8)*(1-Parameters!$B$9)*(Variables!C14+Variables!D14)*Variables!B14)/(Variables!A14)-(Parameters!$B$2+Parameters!$B$4)*Variables!C14)*$P$2</f>
        <v>-0.15965763174046779</v>
      </c>
      <c r="J14" s="3">
        <f>(Parameters!$B$4*Variables!C14-(Parameters!$B$2+Parameters!$B$3+Parameters!$B$10+Parameters!$B$6)*Variables!D14)*$P$2</f>
        <v>-2.3110311965157254E-3</v>
      </c>
      <c r="K14" s="3">
        <f>(Parameters!$B$10*Variables!D14-(Parameters!$B$2+Parameters!$B$3+Parameters!$B$7)*Variables!E14)*$P$2</f>
        <v>-2.3743376199098956</v>
      </c>
      <c r="L14" s="3">
        <f>(Parameters!B19*Variables!E14+Parameters!B18*Variables!D14-(Parameters!B17+Parameters!B14)*Variables!F14)*$P$2</f>
        <v>0</v>
      </c>
      <c r="M14" s="3">
        <f>(Parameters!$B$1-Parameters!$B$2*Variables!A14-Parameters!$B$3*(Variables!D14+Variables!E14))*$P$2</f>
        <v>-6071.9479585272911</v>
      </c>
      <c r="N14" s="3">
        <f t="shared" si="0"/>
        <v>0</v>
      </c>
    </row>
    <row r="15" spans="1:16" x14ac:dyDescent="0.25">
      <c r="A15" s="3">
        <f t="shared" si="1"/>
        <v>219180.7828114006</v>
      </c>
      <c r="B15" s="3">
        <f t="shared" si="2"/>
        <v>69412.45981959741</v>
      </c>
      <c r="C15" s="3">
        <f t="shared" si="3"/>
        <v>9.4441981182931105</v>
      </c>
      <c r="D15" s="3">
        <f t="shared" si="4"/>
        <v>0.13370621382706727</v>
      </c>
      <c r="E15" s="3">
        <f t="shared" si="5"/>
        <v>4.0543659114753465</v>
      </c>
      <c r="F15" s="3">
        <f t="shared" si="6"/>
        <v>9464.6306162360543</v>
      </c>
      <c r="G15" s="3">
        <f>(Parameters!$B$1-Parameters!$B$2*Variables!A15-Parameters!$B$3*(Variables!D15+Variables!E15))*$P$2</f>
        <v>-5907.5174047894761</v>
      </c>
      <c r="H15" s="3">
        <f>(Parameters!$B$1-(Parameters!$B$11*(1-Parameters!$B$8)*(1-Parameters!$B$9)*(Variables!C15+Variables!D15)*Variables!B15)/(Variables!A15)-Parameters!$B$2*Variables!B15+Parameters!$B$5*Variables!F15)*$P$2</f>
        <v>-874.47444399392691</v>
      </c>
      <c r="I15" s="3">
        <f>((Parameters!$B$11*(1-Parameters!$B$8)*(1-Parameters!$B$9)*(Variables!C15+Variables!D15)*Variables!B15)/(Variables!A15)-(Parameters!$B$2+Parameters!$B$4)*Variables!C15)*$P$2</f>
        <v>-0.15391890807307548</v>
      </c>
      <c r="J15" s="3">
        <f>(Parameters!$B$4*Variables!C15-(Parameters!$B$2+Parameters!$B$3+Parameters!$B$10+Parameters!$B$6)*Variables!D15)*$P$2</f>
        <v>-2.2291644948808642E-3</v>
      </c>
      <c r="K15" s="3">
        <f>(Parameters!$B$10*Variables!D15-(Parameters!$B$2+Parameters!$B$3+Parameters!$B$7)*Variables!E15)*$P$2</f>
        <v>-1.4931334925351238</v>
      </c>
      <c r="L15" s="3">
        <f>(Parameters!B20*Variables!E15+Parameters!B19*Variables!D15-(Parameters!B18+Parameters!B15)*Variables!F15)*$P$2</f>
        <v>0</v>
      </c>
      <c r="M15" s="3">
        <f>(Parameters!$B$1-Parameters!$B$2*Variables!A15-Parameters!$B$3*(Variables!D15+Variables!E15))*$P$2</f>
        <v>-5907.5174047894761</v>
      </c>
      <c r="N15" s="3">
        <f t="shared" si="0"/>
        <v>0</v>
      </c>
    </row>
    <row r="16" spans="1:16" x14ac:dyDescent="0.25">
      <c r="A16" s="3">
        <f t="shared" si="1"/>
        <v>213273.26540661111</v>
      </c>
      <c r="B16" s="3">
        <f t="shared" si="2"/>
        <v>68537.985375603486</v>
      </c>
      <c r="C16" s="3">
        <f t="shared" si="3"/>
        <v>9.2902792102200351</v>
      </c>
      <c r="D16" s="3">
        <f t="shared" si="4"/>
        <v>0.1314770493321864</v>
      </c>
      <c r="E16" s="3">
        <f t="shared" si="5"/>
        <v>2.5612324189402225</v>
      </c>
      <c r="F16" s="3">
        <f t="shared" si="6"/>
        <v>9464.6306162360543</v>
      </c>
      <c r="G16" s="3">
        <f>(Parameters!$B$1-Parameters!$B$2*Variables!A16-Parameters!$B$3*(Variables!D16+Variables!E16))*$P$2</f>
        <v>-5747.8190662045381</v>
      </c>
      <c r="H16" s="3">
        <f>(Parameters!$B$1-(Parameters!$B$11*(1-Parameters!$B$8)*(1-Parameters!$B$9)*(Variables!C16+Variables!D16)*Variables!B16)/(Variables!A16)-Parameters!$B$2*Variables!B16+Parameters!$B$5*Variables!F16)*$P$2</f>
        <v>-850.91002904299751</v>
      </c>
      <c r="I16" s="3">
        <f>((Parameters!$B$11*(1-Parameters!$B$8)*(1-Parameters!$B$9)*(Variables!C16+Variables!D16)*Variables!B16)/(Variables!A16)-(Parameters!$B$2+Parameters!$B$4)*Variables!C16)*$P$2</f>
        <v>-0.14829288027405346</v>
      </c>
      <c r="J16" s="3">
        <f>(Parameters!$B$4*Variables!C16-(Parameters!$B$2+Parameters!$B$3+Parameters!$B$10+Parameters!$B$6)*Variables!D16)*$P$2</f>
        <v>-2.1491934936061496E-3</v>
      </c>
      <c r="K16" s="3">
        <f>(Parameters!$B$10*Variables!D16-(Parameters!$B$2+Parameters!$B$3+Parameters!$B$7)*Variables!E16)*$P$2</f>
        <v>-0.93904597103865339</v>
      </c>
      <c r="L16" s="3">
        <f>(Parameters!B21*Variables!E16+Parameters!B20*Variables!D16-(Parameters!B19+Parameters!B16)*Variables!F16)*$P$2</f>
        <v>0</v>
      </c>
      <c r="M16" s="3">
        <f>(Parameters!$B$1-Parameters!$B$2*Variables!A16-Parameters!$B$3*(Variables!D16+Variables!E16))*$P$2</f>
        <v>-5747.8190662045381</v>
      </c>
      <c r="N16" s="3">
        <f t="shared" si="0"/>
        <v>0</v>
      </c>
    </row>
    <row r="17" spans="1:14" x14ac:dyDescent="0.25">
      <c r="A17" s="3">
        <f t="shared" si="1"/>
        <v>207525.44634040658</v>
      </c>
      <c r="B17" s="3">
        <f t="shared" si="2"/>
        <v>67687.075346560494</v>
      </c>
      <c r="C17" s="3">
        <f t="shared" si="3"/>
        <v>9.1419863299459809</v>
      </c>
      <c r="D17" s="3">
        <f t="shared" si="4"/>
        <v>0.12932785583858025</v>
      </c>
      <c r="E17" s="3">
        <f t="shared" si="5"/>
        <v>1.6221864479015691</v>
      </c>
      <c r="F17" s="3">
        <f t="shared" si="6"/>
        <v>9464.6306162360543</v>
      </c>
      <c r="G17" s="3">
        <f>(Parameters!$B$1-Parameters!$B$2*Variables!A17-Parameters!$B$3*(Variables!D17+Variables!E17))*$P$2</f>
        <v>-5592.6135565578588</v>
      </c>
      <c r="H17" s="3">
        <f>(Parameters!$B$1-(Parameters!$B$11*(1-Parameters!$B$8)*(1-Parameters!$B$9)*(Variables!C17+Variables!D17)*Variables!B17)/(Variables!A17)-Parameters!$B$2*Variables!B17+Parameters!$B$5*Variables!F17)*$P$2</f>
        <v>-827.98070565151454</v>
      </c>
      <c r="I17" s="3">
        <f>((Parameters!$B$11*(1-Parameters!$B$8)*(1-Parameters!$B$9)*(Variables!C17+Variables!D17)*Variables!B17)/(Variables!A17)-(Parameters!$B$2+Parameters!$B$4)*Variables!C17)*$P$2</f>
        <v>-0.14277363181492167</v>
      </c>
      <c r="J17" s="3">
        <f>(Parameters!$B$4*Variables!C17-(Parameters!$B$2+Parameters!$B$3+Parameters!$B$10+Parameters!$B$6)*Variables!D17)*$P$2</f>
        <v>-2.070829869052257E-3</v>
      </c>
      <c r="K17" s="3">
        <f>(Parameters!$B$10*Variables!D17-(Parameters!$B$2+Parameters!$B$3+Parameters!$B$7)*Variables!E17)*$P$2</f>
        <v>-0.5906417649294573</v>
      </c>
      <c r="L17" s="3">
        <f>(Parameters!B22*Variables!E17+Parameters!B21*Variables!D17-(Parameters!B20+Parameters!B17)*Variables!F17)*$P$2</f>
        <v>0</v>
      </c>
      <c r="M17" s="3">
        <f>(Parameters!$B$1-Parameters!$B$2*Variables!A17-Parameters!$B$3*(Variables!D17+Variables!E17))*$P$2</f>
        <v>-5592.6135565578588</v>
      </c>
      <c r="N17" s="3">
        <f t="shared" si="0"/>
        <v>0</v>
      </c>
    </row>
    <row r="18" spans="1:14" x14ac:dyDescent="0.25">
      <c r="A18" s="3">
        <f t="shared" si="1"/>
        <v>201932.83278384872</v>
      </c>
      <c r="B18" s="3">
        <f t="shared" si="2"/>
        <v>66859.094640908981</v>
      </c>
      <c r="C18" s="3">
        <f t="shared" si="3"/>
        <v>8.9992126981310587</v>
      </c>
      <c r="D18" s="3">
        <f t="shared" si="4"/>
        <v>0.12725702596952798</v>
      </c>
      <c r="E18" s="3">
        <f t="shared" si="5"/>
        <v>1.0315446829721118</v>
      </c>
      <c r="F18" s="3">
        <f t="shared" si="6"/>
        <v>9464.6306162360543</v>
      </c>
      <c r="G18" s="3">
        <f>(Parameters!$B$1-Parameters!$B$2*Variables!A18-Parameters!$B$3*(Variables!D18+Variables!E18))*$P$2</f>
        <v>-5441.7094686948149</v>
      </c>
      <c r="H18" s="3">
        <f>(Parameters!$B$1-(Parameters!$B$11*(1-Parameters!$B$8)*(1-Parameters!$B$9)*(Variables!C18+Variables!D18)*Variables!B18)/(Variables!A18)-Parameters!$B$2*Variables!B18+Parameters!$B$5*Variables!F18)*$P$2</f>
        <v>-805.66936195567462</v>
      </c>
      <c r="I18" s="3">
        <f>((Parameters!$B$11*(1-Parameters!$B$8)*(1-Parameters!$B$9)*(Variables!C18+Variables!D18)*Variables!B18)/(Variables!A18)-(Parameters!$B$2+Parameters!$B$4)*Variables!C18)*$P$2</f>
        <v>-0.13735535855882164</v>
      </c>
      <c r="J18" s="3">
        <f>(Parameters!$B$4*Variables!C18-(Parameters!$B$2+Parameters!$B$3+Parameters!$B$10+Parameters!$B$6)*Variables!D18)*$P$2</f>
        <v>-1.993965030768402E-3</v>
      </c>
      <c r="K18" s="3">
        <f>(Parameters!$B$10*Variables!D18-(Parameters!$B$2+Parameters!$B$3+Parameters!$B$7)*Variables!E18)*$P$2</f>
        <v>-0.37156648192186742</v>
      </c>
      <c r="L18" s="3">
        <f>(Parameters!B23*Variables!E18+Parameters!B22*Variables!D18-(Parameters!B21+Parameters!B18)*Variables!F18)*$P$2</f>
        <v>0</v>
      </c>
      <c r="M18" s="3">
        <f>(Parameters!$B$1-Parameters!$B$2*Variables!A18-Parameters!$B$3*(Variables!D18+Variables!E18))*$P$2</f>
        <v>-5441.7094686948149</v>
      </c>
      <c r="N18" s="3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Normal="100" workbookViewId="0">
      <selection activeCell="C15" sqref="C15"/>
    </sheetView>
  </sheetViews>
  <sheetFormatPr defaultRowHeight="15" x14ac:dyDescent="0.25"/>
  <cols>
    <col min="1" max="1" width="10" customWidth="1"/>
    <col min="2" max="2" width="13.5" customWidth="1"/>
    <col min="3" max="3" width="37.5" customWidth="1"/>
  </cols>
  <sheetData>
    <row r="1" spans="1:3" x14ac:dyDescent="0.25">
      <c r="A1" s="1" t="s">
        <v>11</v>
      </c>
      <c r="B1" s="3">
        <v>0.14182429999999999</v>
      </c>
      <c r="C1" t="s">
        <v>22</v>
      </c>
    </row>
    <row r="2" spans="1:3" x14ac:dyDescent="0.25">
      <c r="A2" s="1" t="s">
        <v>12</v>
      </c>
      <c r="B2" s="3">
        <v>5.3893009999999998E-2</v>
      </c>
      <c r="C2" t="s">
        <v>23</v>
      </c>
    </row>
    <row r="3" spans="1:3" x14ac:dyDescent="0.25">
      <c r="A3" s="1" t="s">
        <v>13</v>
      </c>
      <c r="B3" s="3">
        <v>0.68396959999999996</v>
      </c>
      <c r="C3" t="s">
        <v>24</v>
      </c>
    </row>
    <row r="4" spans="1:3" x14ac:dyDescent="0.25">
      <c r="A4" s="1" t="s">
        <v>14</v>
      </c>
      <c r="B4" s="3">
        <v>2.421307E-2</v>
      </c>
      <c r="C4" t="s">
        <v>25</v>
      </c>
    </row>
    <row r="5" spans="1:3" x14ac:dyDescent="0.25">
      <c r="A5" s="1" t="s">
        <v>15</v>
      </c>
      <c r="B5" s="3">
        <v>0.21048739999999999</v>
      </c>
      <c r="C5" t="s">
        <v>26</v>
      </c>
    </row>
    <row r="6" spans="1:3" x14ac:dyDescent="0.25">
      <c r="A6" s="1" t="s">
        <v>16</v>
      </c>
      <c r="B6" s="3">
        <v>0.82709339999999998</v>
      </c>
      <c r="C6" t="s">
        <v>27</v>
      </c>
    </row>
    <row r="7" spans="1:3" x14ac:dyDescent="0.25">
      <c r="A7" s="1" t="s">
        <v>17</v>
      </c>
      <c r="B7" s="3">
        <v>4.5849310000000004E-3</v>
      </c>
      <c r="C7" t="s">
        <v>28</v>
      </c>
    </row>
    <row r="8" spans="1:3" x14ac:dyDescent="0.25">
      <c r="A8" s="1" t="s">
        <v>18</v>
      </c>
      <c r="B8" s="3">
        <v>0.29993730000000002</v>
      </c>
      <c r="C8" t="s">
        <v>29</v>
      </c>
    </row>
    <row r="9" spans="1:3" x14ac:dyDescent="0.25">
      <c r="A9" s="1" t="s">
        <v>19</v>
      </c>
      <c r="B9" s="3">
        <v>0.28088030000000003</v>
      </c>
      <c r="C9" t="s">
        <v>30</v>
      </c>
    </row>
    <row r="10" spans="1:3" x14ac:dyDescent="0.25">
      <c r="A10" s="1" t="s">
        <v>20</v>
      </c>
      <c r="B10" s="3">
        <v>0.17865300000000001</v>
      </c>
      <c r="C10" t="s">
        <v>31</v>
      </c>
    </row>
    <row r="11" spans="1:3" x14ac:dyDescent="0.25">
      <c r="A11" s="1" t="s">
        <v>21</v>
      </c>
      <c r="B11" s="3">
        <v>0.28147149999999999</v>
      </c>
      <c r="C11" t="s">
        <v>32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</dc:creator>
  <cp:lastModifiedBy>Mikolaj</cp:lastModifiedBy>
  <dcterms:created xsi:type="dcterms:W3CDTF">2021-11-30T11:18:34Z</dcterms:created>
  <dcterms:modified xsi:type="dcterms:W3CDTF">2021-11-30T12:01:22Z</dcterms:modified>
</cp:coreProperties>
</file>