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jects\h-generator\solver\"/>
    </mc:Choice>
  </mc:AlternateContent>
  <xr:revisionPtr revIDLastSave="0" documentId="13_ncr:1_{B34E5941-D0E7-4842-9001-CA0C339D9022}" xr6:coauthVersionLast="47" xr6:coauthVersionMax="47" xr10:uidLastSave="{00000000-0000-0000-0000-000000000000}"/>
  <bookViews>
    <workbookView xWindow="2340" yWindow="2340" windowWidth="21600" windowHeight="11385" activeTab="1" xr2:uid="{DA8A9BB7-B18C-4F11-9B65-65D3E17F7E9C}"/>
  </bookViews>
  <sheets>
    <sheet name="Generate Cost Function" sheetId="2" r:id="rId1"/>
    <sheet name="Sheet2" sheetId="5" r:id="rId2"/>
    <sheet name="Sheet1" sheetId="4" r:id="rId3"/>
    <sheet name="Experimentation"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0" i="5" l="1" a="1"/>
  <c r="A70" i="5" s="1"/>
  <c r="A22" i="5" a="1"/>
  <c r="A22" i="5" s="1"/>
  <c r="V33" i="2"/>
  <c r="V32" i="2"/>
  <c r="V29" i="2"/>
  <c r="W29" i="2"/>
  <c r="X29" i="2"/>
  <c r="Y29" i="2"/>
  <c r="Z29" i="2"/>
  <c r="AA29" i="2"/>
  <c r="AB29" i="2"/>
  <c r="AC29" i="2"/>
  <c r="AD29" i="2"/>
  <c r="AE29" i="2"/>
  <c r="AF29" i="2"/>
  <c r="U29" i="2"/>
  <c r="M8" i="3"/>
  <c r="R6" i="2"/>
  <c r="R7" i="2"/>
  <c r="R8" i="2"/>
  <c r="R9" i="2"/>
  <c r="R10" i="2"/>
  <c r="R11" i="2"/>
  <c r="R12" i="2"/>
  <c r="R13" i="2"/>
  <c r="R14" i="2"/>
  <c r="R15" i="2"/>
  <c r="R16" i="2"/>
  <c r="R17" i="2"/>
  <c r="R18" i="2"/>
  <c r="R19" i="2"/>
  <c r="R20" i="2"/>
  <c r="R21" i="2"/>
  <c r="R22" i="2"/>
  <c r="R23" i="2"/>
  <c r="R24" i="2"/>
  <c r="R5" i="2"/>
  <c r="Q7" i="2"/>
  <c r="N15" i="2"/>
  <c r="AG24" i="2"/>
  <c r="AG22" i="2"/>
  <c r="AG23" i="2"/>
  <c r="AG18" i="2"/>
  <c r="AG19" i="2"/>
  <c r="AG20" i="2"/>
  <c r="AG14" i="2"/>
  <c r="AG13" i="2"/>
  <c r="AG17" i="2"/>
  <c r="AG21" i="2"/>
  <c r="AG16" i="2"/>
  <c r="AG15" i="2"/>
  <c r="AG12" i="2"/>
  <c r="AG9" i="2"/>
  <c r="AG11" i="2"/>
  <c r="AG10" i="2"/>
  <c r="AG5" i="2"/>
  <c r="AG6" i="2"/>
  <c r="AG7" i="2"/>
  <c r="AG8" i="2"/>
  <c r="M5" i="3"/>
  <c r="M6" i="3"/>
  <c r="M7" i="3"/>
  <c r="M9" i="3"/>
  <c r="M10" i="3"/>
  <c r="M11" i="3"/>
  <c r="M12" i="3"/>
  <c r="M13" i="3"/>
  <c r="M14" i="3"/>
  <c r="M15" i="3"/>
  <c r="M16" i="3"/>
  <c r="M17" i="3"/>
  <c r="M18" i="3"/>
  <c r="M19" i="3"/>
  <c r="M20" i="3"/>
  <c r="M21" i="3"/>
  <c r="M22" i="3"/>
  <c r="M23" i="3"/>
  <c r="M4" i="3"/>
  <c r="R7" i="3"/>
  <c r="R6" i="3"/>
  <c r="R5" i="3"/>
  <c r="R4" i="3"/>
  <c r="Q7" i="3"/>
  <c r="Q6" i="3"/>
  <c r="Q5" i="3"/>
  <c r="Q4" i="3"/>
  <c r="H24" i="2" l="1"/>
  <c r="I24" i="2"/>
  <c r="J24" i="2"/>
  <c r="K24" i="2"/>
  <c r="L24" i="2"/>
  <c r="M24" i="2"/>
  <c r="N24" i="2"/>
  <c r="O24" i="2"/>
  <c r="P24" i="2"/>
  <c r="Q24" i="2"/>
  <c r="H22" i="2"/>
  <c r="I22" i="2"/>
  <c r="J22" i="2"/>
  <c r="K22" i="2"/>
  <c r="L22" i="2"/>
  <c r="M22" i="2"/>
  <c r="N22" i="2"/>
  <c r="O22" i="2"/>
  <c r="P22" i="2"/>
  <c r="Q22" i="2"/>
  <c r="H23" i="2"/>
  <c r="I23" i="2"/>
  <c r="J23" i="2"/>
  <c r="K23" i="2"/>
  <c r="L23" i="2"/>
  <c r="M23" i="2"/>
  <c r="N23" i="2"/>
  <c r="O23" i="2"/>
  <c r="P23" i="2"/>
  <c r="Q23" i="2"/>
  <c r="H18" i="2"/>
  <c r="I18" i="2"/>
  <c r="J18" i="2"/>
  <c r="K18" i="2"/>
  <c r="L18" i="2"/>
  <c r="M18" i="2"/>
  <c r="N18" i="2"/>
  <c r="O18" i="2"/>
  <c r="P18" i="2"/>
  <c r="Q18" i="2"/>
  <c r="H19" i="2"/>
  <c r="I19" i="2"/>
  <c r="J19" i="2"/>
  <c r="K19" i="2"/>
  <c r="L19" i="2"/>
  <c r="M19" i="2"/>
  <c r="N19" i="2"/>
  <c r="O19" i="2"/>
  <c r="P19" i="2"/>
  <c r="Q19" i="2"/>
  <c r="H20" i="2"/>
  <c r="I20" i="2"/>
  <c r="J20" i="2"/>
  <c r="K20" i="2"/>
  <c r="L20" i="2"/>
  <c r="M20" i="2"/>
  <c r="N20" i="2"/>
  <c r="O20" i="2"/>
  <c r="P20" i="2"/>
  <c r="Q20" i="2"/>
  <c r="H14" i="2"/>
  <c r="I14" i="2"/>
  <c r="J14" i="2"/>
  <c r="K14" i="2"/>
  <c r="L14" i="2"/>
  <c r="M14" i="2"/>
  <c r="N14" i="2"/>
  <c r="O14" i="2"/>
  <c r="P14" i="2"/>
  <c r="Q14" i="2"/>
  <c r="H13" i="2"/>
  <c r="I13" i="2"/>
  <c r="J13" i="2"/>
  <c r="K13" i="2"/>
  <c r="L13" i="2"/>
  <c r="M13" i="2"/>
  <c r="N13" i="2"/>
  <c r="O13" i="2"/>
  <c r="P13" i="2"/>
  <c r="Q13" i="2"/>
  <c r="H17" i="2"/>
  <c r="I17" i="2"/>
  <c r="J17" i="2"/>
  <c r="K17" i="2"/>
  <c r="L17" i="2"/>
  <c r="M17" i="2"/>
  <c r="N17" i="2"/>
  <c r="O17" i="2"/>
  <c r="P17" i="2"/>
  <c r="Q17" i="2"/>
  <c r="H21" i="2"/>
  <c r="I21" i="2"/>
  <c r="J21" i="2"/>
  <c r="K21" i="2"/>
  <c r="L21" i="2"/>
  <c r="M21" i="2"/>
  <c r="N21" i="2"/>
  <c r="O21" i="2"/>
  <c r="P21" i="2"/>
  <c r="Q21" i="2"/>
  <c r="H16" i="2"/>
  <c r="I16" i="2"/>
  <c r="J16" i="2"/>
  <c r="K16" i="2"/>
  <c r="L16" i="2"/>
  <c r="M16" i="2"/>
  <c r="N16" i="2"/>
  <c r="O16" i="2"/>
  <c r="P16" i="2"/>
  <c r="Q16" i="2"/>
  <c r="H15" i="2"/>
  <c r="I15" i="2"/>
  <c r="J15" i="2"/>
  <c r="K15" i="2"/>
  <c r="L15" i="2"/>
  <c r="M15" i="2"/>
  <c r="O15" i="2"/>
  <c r="P15" i="2"/>
  <c r="Q15" i="2"/>
  <c r="H12" i="2"/>
  <c r="I12" i="2"/>
  <c r="J12" i="2"/>
  <c r="K12" i="2"/>
  <c r="L12" i="2"/>
  <c r="M12" i="2"/>
  <c r="N12" i="2"/>
  <c r="O12" i="2"/>
  <c r="P12" i="2"/>
  <c r="Q12" i="2"/>
  <c r="H9" i="2"/>
  <c r="I9" i="2"/>
  <c r="J9" i="2"/>
  <c r="K9" i="2"/>
  <c r="L9" i="2"/>
  <c r="M9" i="2"/>
  <c r="N9" i="2"/>
  <c r="O9" i="2"/>
  <c r="P9" i="2"/>
  <c r="Q9" i="2"/>
  <c r="H11" i="2"/>
  <c r="I11" i="2"/>
  <c r="J11" i="2"/>
  <c r="K11" i="2"/>
  <c r="L11" i="2"/>
  <c r="M11" i="2"/>
  <c r="N11" i="2"/>
  <c r="O11" i="2"/>
  <c r="P11" i="2"/>
  <c r="Q11" i="2"/>
  <c r="H10" i="2"/>
  <c r="I10" i="2"/>
  <c r="J10" i="2"/>
  <c r="K10" i="2"/>
  <c r="L10" i="2"/>
  <c r="M10" i="2"/>
  <c r="N10" i="2"/>
  <c r="O10" i="2"/>
  <c r="P10" i="2"/>
  <c r="Q10" i="2"/>
  <c r="H5" i="2"/>
  <c r="I5" i="2"/>
  <c r="J5" i="2"/>
  <c r="K5" i="2"/>
  <c r="L5" i="2"/>
  <c r="M5" i="2"/>
  <c r="N5" i="2"/>
  <c r="O5" i="2"/>
  <c r="P5" i="2"/>
  <c r="Q5" i="2"/>
  <c r="H6" i="2"/>
  <c r="I6" i="2"/>
  <c r="J6" i="2"/>
  <c r="K6" i="2"/>
  <c r="L6" i="2"/>
  <c r="M6" i="2"/>
  <c r="N6" i="2"/>
  <c r="O6" i="2"/>
  <c r="P6" i="2"/>
  <c r="Q6" i="2"/>
  <c r="H7" i="2"/>
  <c r="I7" i="2"/>
  <c r="J7" i="2"/>
  <c r="K7" i="2"/>
  <c r="L7" i="2"/>
  <c r="M7" i="2"/>
  <c r="N7" i="2"/>
  <c r="O7" i="2"/>
  <c r="P7" i="2"/>
  <c r="H8" i="2"/>
  <c r="I8" i="2"/>
  <c r="J8" i="2"/>
  <c r="K8" i="2"/>
  <c r="L8" i="2"/>
  <c r="M8" i="2"/>
  <c r="N8" i="2"/>
  <c r="O8" i="2"/>
  <c r="P8" i="2"/>
  <c r="Q8" i="2"/>
  <c r="G22" i="2"/>
  <c r="G23" i="2"/>
  <c r="G18" i="2"/>
  <c r="G19" i="2"/>
  <c r="G20" i="2"/>
  <c r="G14" i="2"/>
  <c r="G13" i="2"/>
  <c r="G17" i="2"/>
  <c r="G21" i="2"/>
  <c r="G16" i="2"/>
  <c r="G15" i="2"/>
  <c r="G12" i="2"/>
  <c r="G9" i="2"/>
  <c r="G11" i="2"/>
  <c r="G10" i="2"/>
  <c r="G5" i="2"/>
  <c r="G6" i="2"/>
  <c r="G7" i="2"/>
  <c r="G8" i="2"/>
  <c r="G24" i="2"/>
  <c r="N7" i="3"/>
  <c r="N6" i="3"/>
  <c r="N5" i="3"/>
  <c r="N4" i="3"/>
  <c r="AD1" i="2" l="1"/>
  <c r="AC1" i="2" s="1"/>
  <c r="AB1" i="2" s="1"/>
  <c r="AA1" i="2" s="1"/>
  <c r="Z1" i="2" s="1"/>
  <c r="Y1" i="2" s="1"/>
  <c r="X1" i="2" s="1"/>
  <c r="W1" i="2" s="1"/>
  <c r="V1" i="2" s="1"/>
  <c r="U1" i="2" s="1"/>
  <c r="T1" i="2" s="1"/>
  <c r="D8" i="2" l="1"/>
  <c r="D13" i="2"/>
  <c r="D7" i="2"/>
  <c r="D14" i="2"/>
  <c r="D6" i="2"/>
  <c r="D20" i="2"/>
  <c r="D15" i="2"/>
  <c r="D5" i="2"/>
  <c r="D19" i="2"/>
  <c r="D16" i="2"/>
  <c r="D10" i="2"/>
  <c r="D18" i="2"/>
  <c r="D12" i="2"/>
  <c r="D21" i="2"/>
  <c r="D11" i="2"/>
  <c r="D23" i="2"/>
  <c r="D24" i="2"/>
  <c r="D17" i="2"/>
  <c r="D9" i="2"/>
  <c r="D22" i="2"/>
  <c r="S21" i="2"/>
  <c r="S16" i="2"/>
  <c r="S15" i="2"/>
  <c r="S12" i="2"/>
  <c r="S9" i="2"/>
  <c r="S11" i="2"/>
  <c r="S10" i="2"/>
  <c r="S5" i="2"/>
  <c r="S6" i="2"/>
  <c r="S7" i="2"/>
  <c r="S8" i="2"/>
  <c r="S24" i="2"/>
  <c r="S22" i="2"/>
  <c r="S23" i="2"/>
  <c r="S18" i="2"/>
  <c r="S19" i="2"/>
  <c r="S20" i="2"/>
  <c r="S14" i="2"/>
  <c r="S13" i="2"/>
  <c r="S17" i="2"/>
  <c r="F12" i="2" l="1"/>
  <c r="E12" i="2" s="1"/>
  <c r="F23" i="2"/>
  <c r="E23" i="2" s="1"/>
  <c r="F24" i="2"/>
  <c r="E24" i="2" s="1"/>
  <c r="F15" i="2"/>
  <c r="E15" i="2" s="1"/>
  <c r="F21" i="2"/>
  <c r="E21" i="2" s="1"/>
  <c r="F8" i="2"/>
  <c r="E8" i="2" s="1"/>
  <c r="F7" i="2"/>
  <c r="E7" i="2" s="1"/>
  <c r="F6" i="2"/>
  <c r="E6" i="2" s="1"/>
  <c r="F13" i="2"/>
  <c r="E13" i="2" s="1"/>
  <c r="F22" i="2"/>
  <c r="E22" i="2" s="1"/>
  <c r="F14" i="2"/>
  <c r="E14" i="2" s="1"/>
  <c r="F5" i="2"/>
  <c r="E5" i="2" s="1"/>
  <c r="F10" i="2"/>
  <c r="E10" i="2" s="1"/>
  <c r="F20" i="2"/>
  <c r="E20" i="2" s="1"/>
  <c r="F11" i="2"/>
  <c r="E11" i="2" s="1"/>
  <c r="F16" i="2"/>
  <c r="E16" i="2" s="1"/>
  <c r="F9" i="2"/>
  <c r="E9" i="2" s="1"/>
  <c r="F19" i="2"/>
  <c r="E19" i="2" s="1"/>
  <c r="F18" i="2"/>
  <c r="E18" i="2" s="1"/>
  <c r="F17" i="2"/>
  <c r="E17" i="2" s="1"/>
  <c r="C5" i="2" l="1"/>
  <c r="A5" i="2" s="1"/>
  <c r="C6" i="2" l="1"/>
  <c r="A6" i="2" s="1"/>
  <c r="B5" i="2"/>
  <c r="C7" i="2" l="1"/>
  <c r="A7" i="2" s="1"/>
  <c r="B6" i="2"/>
  <c r="C8" i="2" l="1"/>
  <c r="B7" i="2"/>
  <c r="A8" i="2" l="1"/>
  <c r="C9" i="2"/>
  <c r="B8" i="2"/>
  <c r="A9" i="2" l="1"/>
  <c r="B9" i="2"/>
  <c r="C10" i="2"/>
  <c r="A10" i="2" l="1"/>
  <c r="C11" i="2"/>
  <c r="B10" i="2"/>
  <c r="A11" i="2" l="1"/>
  <c r="C12" i="2"/>
  <c r="B11" i="2"/>
  <c r="A12" i="2" l="1"/>
  <c r="C13" i="2"/>
  <c r="B12" i="2"/>
  <c r="A13" i="2" l="1"/>
  <c r="C14" i="2"/>
  <c r="B13" i="2"/>
  <c r="A14" i="2" l="1"/>
  <c r="B14" i="2"/>
  <c r="C15" i="2"/>
  <c r="A15" i="2" l="1"/>
  <c r="C16" i="2"/>
  <c r="B15" i="2"/>
  <c r="A16" i="2" l="1"/>
  <c r="C17" i="2"/>
  <c r="B16" i="2"/>
  <c r="A17" i="2" l="1"/>
  <c r="C18" i="2"/>
  <c r="B17" i="2"/>
  <c r="A18" i="2" l="1"/>
  <c r="C19" i="2"/>
  <c r="B18" i="2"/>
  <c r="A19" i="2" l="1"/>
  <c r="C20" i="2"/>
  <c r="B19" i="2"/>
  <c r="A20" i="2" l="1"/>
  <c r="B20" i="2"/>
  <c r="C21" i="2"/>
  <c r="C22" i="2" l="1"/>
  <c r="A21" i="2"/>
  <c r="B21" i="2"/>
  <c r="A22" i="2" l="1"/>
  <c r="C23" i="2"/>
  <c r="B22" i="2"/>
  <c r="C24" i="2" l="1"/>
  <c r="A23" i="2"/>
  <c r="B23" i="2"/>
  <c r="B24" i="2" l="1"/>
  <c r="A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tc={3B7CF826-4BCE-4B7E-A9FF-FA9F725A8D2D}</author>
  </authors>
  <commentList>
    <comment ref="R2" authorId="0" shapeId="0" xr:uid="{3B7CF826-4BCE-4B7E-A9FF-FA9F725A8D2D}">
      <text>
        <t>[Threaded comment]
Your version of Excel allows you to read this threaded comment; however, any edits to it will get removed if the file is opened in a newer version of Excel. Learn more: https://go.microsoft.com/fwlink/?linkid=870924
Comment:
    Muliple buttons per row increased to match pinky (MR), because that was the only trained multiple buttons per row.</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<sst xmlns="http://schemas.openxmlformats.org/spreadsheetml/2006/main" count="236" uniqueCount="206">
  <si>
    <t>Left</t>
  </si>
  <si>
    <t>Middle</t>
  </si>
  <si>
    <t>Right</t>
  </si>
  <si>
    <t>Index</t>
  </si>
  <si>
    <t>Ring</t>
  </si>
  <si>
    <t>Pinky</t>
  </si>
  <si>
    <t>Cost</t>
  </si>
  <si>
    <t>Logic</t>
  </si>
  <si>
    <t>Comment</t>
  </si>
  <si>
    <t>Arity</t>
  </si>
  <si>
    <t>Extract Method</t>
  </si>
  <si>
    <t>Equivalent Int</t>
  </si>
  <si>
    <t>Masking Method</t>
  </si>
  <si>
    <t>Count</t>
  </si>
  <si>
    <t>Set Mask Value</t>
  </si>
  <si>
    <t>Seconds</t>
  </si>
  <si>
    <t>Date</t>
  </si>
  <si>
    <t>Note: Left and right are used according to the documentation on the website: https://twiddler.tekgear.com/doc/doku.php?id=chordnotation</t>
  </si>
  <si>
    <t>In Sec.</t>
  </si>
  <si>
    <t>Method: Set 1 minute windows timer.
Start with all fingers on center buttons.
Press the specified cord then touch the center buttons with all fingers used to press the chord.
Repeat as fast as possible for the duration of the timer.
Count the total, mispresses have a penalty of -1.
Home row keys have there count halfed since the finger doesn't need to return to home between presses.</t>
  </si>
  <si>
    <t>10/24/2020 - Adjusted</t>
  </si>
  <si>
    <t xml:space="preserve"> </t>
  </si>
  <si>
    <t>THE</t>
  </si>
  <si>
    <t>Y</t>
  </si>
  <si>
    <t>S</t>
  </si>
  <si>
    <t>OF</t>
  </si>
  <si>
    <t>E</t>
  </si>
  <si>
    <t>A</t>
  </si>
  <si>
    <t>T</t>
  </si>
  <si>
    <t>D</t>
  </si>
  <si>
    <t>IN</t>
  </si>
  <si>
    <t>AND</t>
  </si>
  <si>
    <t>TO</t>
  </si>
  <si>
    <t>W</t>
  </si>
  <si>
    <t>P</t>
  </si>
  <si>
    <t>B</t>
  </si>
  <si>
    <t>F</t>
  </si>
  <si>
    <t>N</t>
  </si>
  <si>
    <t>ING</t>
  </si>
  <si>
    <t>BE</t>
  </si>
  <si>
    <t>R</t>
  </si>
  <si>
    <t>ED</t>
  </si>
  <si>
    <t>M</t>
  </si>
  <si>
    <t>G</t>
  </si>
  <si>
    <t>AL</t>
  </si>
  <si>
    <t>RE</t>
  </si>
  <si>
    <t>IS</t>
  </si>
  <si>
    <t>I</t>
  </si>
  <si>
    <t>NO</t>
  </si>
  <si>
    <t>FOR</t>
  </si>
  <si>
    <t>ES</t>
  </si>
  <si>
    <t>ON</t>
  </si>
  <si>
    <t>THAT</t>
  </si>
  <si>
    <t>L</t>
  </si>
  <si>
    <t>IT</t>
  </si>
  <si>
    <t>AS</t>
  </si>
  <si>
    <t>LE</t>
  </si>
  <si>
    <t>SE</t>
  </si>
  <si>
    <t>DE</t>
  </si>
  <si>
    <t>ST</t>
  </si>
  <si>
    <t>MA</t>
  </si>
  <si>
    <t>HA</t>
  </si>
  <si>
    <t>TION</t>
  </si>
  <si>
    <t>HE</t>
  </si>
  <si>
    <t>CA</t>
  </si>
  <si>
    <t>SO</t>
  </si>
  <si>
    <t>TH</t>
  </si>
  <si>
    <t>WITH</t>
  </si>
  <si>
    <t>CON</t>
  </si>
  <si>
    <t>AN</t>
  </si>
  <si>
    <t>CE</t>
  </si>
  <si>
    <t>WAS</t>
  </si>
  <si>
    <t>ME</t>
  </si>
  <si>
    <t>C</t>
  </si>
  <si>
    <t>O</t>
  </si>
  <si>
    <t>H</t>
  </si>
  <si>
    <t>CO</t>
  </si>
  <si>
    <t>K</t>
  </si>
  <si>
    <t>DI</t>
  </si>
  <si>
    <t>OR</t>
  </si>
  <si>
    <t>PRO</t>
  </si>
  <si>
    <t>U</t>
  </si>
  <si>
    <t>SH</t>
  </si>
  <si>
    <t>LI</t>
  </si>
  <si>
    <t>LL</t>
  </si>
  <si>
    <t>AT</t>
  </si>
  <si>
    <t>VE</t>
  </si>
  <si>
    <t>X</t>
  </si>
  <si>
    <t>CH</t>
  </si>
  <si>
    <t>HIS</t>
  </si>
  <si>
    <t>ARE</t>
  </si>
  <si>
    <t>COM</t>
  </si>
  <si>
    <t>THIS</t>
  </si>
  <si>
    <t>NE</t>
  </si>
  <si>
    <t>LA</t>
  </si>
  <si>
    <t>EN</t>
  </si>
  <si>
    <t>V</t>
  </si>
  <si>
    <t>PE</t>
  </si>
  <si>
    <t>OU</t>
  </si>
  <si>
    <t>FROM</t>
  </si>
  <si>
    <t>LO</t>
  </si>
  <si>
    <t>ER</t>
  </si>
  <si>
    <t>UT</t>
  </si>
  <si>
    <t>HO</t>
  </si>
  <si>
    <t>SA</t>
  </si>
  <si>
    <t>Q</t>
  </si>
  <si>
    <t>SI</t>
  </si>
  <si>
    <t>MENT</t>
  </si>
  <si>
    <t>TS</t>
  </si>
  <si>
    <t>TER</t>
  </si>
  <si>
    <t>TR</t>
  </si>
  <si>
    <t>WHICH</t>
  </si>
  <si>
    <t>UN</t>
  </si>
  <si>
    <t>J</t>
  </si>
  <si>
    <t>INT</t>
  </si>
  <si>
    <t>TED</t>
  </si>
  <si>
    <t>AC</t>
  </si>
  <si>
    <t>ONE</t>
  </si>
  <si>
    <t>NG</t>
  </si>
  <si>
    <t>NT</t>
  </si>
  <si>
    <t>HAVE</t>
  </si>
  <si>
    <t>WA</t>
  </si>
  <si>
    <t>UR</t>
  </si>
  <si>
    <t>ALL</t>
  </si>
  <si>
    <t>ATION</t>
  </si>
  <si>
    <t>ION</t>
  </si>
  <si>
    <t>HER</t>
  </si>
  <si>
    <t>HI</t>
  </si>
  <si>
    <t>VER</t>
  </si>
  <si>
    <t>THEY</t>
  </si>
  <si>
    <t>RS</t>
  </si>
  <si>
    <t>IC</t>
  </si>
  <si>
    <t>ND</t>
  </si>
  <si>
    <t>US</t>
  </si>
  <si>
    <t>SS</t>
  </si>
  <si>
    <t>WERE</t>
  </si>
  <si>
    <t>RES</t>
  </si>
  <si>
    <t>TE</t>
  </si>
  <si>
    <t>THEIR</t>
  </si>
  <si>
    <t>OTHER</t>
  </si>
  <si>
    <t>ENT</t>
  </si>
  <si>
    <t>FO</t>
  </si>
  <si>
    <t>MAN</t>
  </si>
  <si>
    <t>DA</t>
  </si>
  <si>
    <t>THERE</t>
  </si>
  <si>
    <t>TA</t>
  </si>
  <si>
    <t>RA</t>
  </si>
  <si>
    <t>Z</t>
  </si>
  <si>
    <t>17,227,064,040,798,620  - 16,500,681,157,206,017  - sat     - 0:00:30.588998 - 0:00:30.589022                         │|________________________________|</t>
  </si>
  <si>
    <t>216,500,680,984,935,372  - 15,572,578,785,405,207  - sat     - 0:00:34.833476 - 0:01:05.461391                        │</t>
  </si>
  <si>
    <t>15,572,578,613,134,564  - 15,185,352,975,122,662  - sat     - 0:27:21.128932 - 0:28:26.629232                         │[jtsoundy@hopper:~/Projects/h-generator/solver/results/time/2H]$ mkdir ~/Projects/temp</t>
  </si>
  <si>
    <t>15,185,352,802,852,018  - 15,185,352,975,122,662  - unknown - 4:31:33.713269 - 5:00:00.410375</t>
  </si>
  <si>
    <t>Hi: 17227064385339908, Lo: 1, Resolution: 1, Max Time: 5:00:00                                                        │|                                |</t>
  </si>
  <si>
    <t>Timeout: 5:00:00, Update Time: 0:00:00.010000, SAT Update Time: 0:00:00.010000                                        │|              D                 |</t>
  </si>
  <si>
    <t>Stride discount: 0.5, Stutter discount: 0.75                                                                          │|                                |</t>
  </si>
  <si>
    <t>Reserved finger: pinky                                                                                                │| [    ]      [O   ]      [AND ] |</t>
  </si>
  <si>
    <t>---------------------------------------------------------------------------------------------                         │|                                |</t>
  </si>
  <si>
    <t>N-Grams: 32, Setup Time: 0:00:02.263778, Current Time: 2022-04-25 21:10:01.230481                                     │|                                |</t>
  </si>
  <si>
    <t>Cost Constraint         - Actual Cost             - Result  - Time:This Run  - Time:All Runs                          │| [    ]      [J   ]      [    ] |</t>
  </si>
  <si>
    <t>---------------------------------------------------------------------------------------------                         │Chorded-2_grams: 2, 3_grams: 1, 4_grams: 0, 5_grams: 0</t>
  </si>
  <si>
    <t>Hi: 3000000000000000, Lo: 1, Resolution: 1, Max Time: 5:00:00                                                         │Time for this run: 0:23:49.051503, Time for all runs: 4:59:59.243433</t>
  </si>
  <si>
    <t>Timeout: 5:00:00, Update Time: 0:00:00.010000, SAT Update Time: 0:00:00.010000                                        │Total Cost: 2481629871786078</t>
  </si>
  <si>
    <t>Stride discount: 0.5, Stutter discount: 0.75                                                                          │</t>
  </si>
  <si>
    <t>Reserved finger: pinky                                                                                                │   Left       Middle       Right</t>
  </si>
  <si>
    <t>N-Grams: 16, Setup Time: 0:00:00.900764, Current Time: 2022-04-26 10:09:16.066071                                     │|                                | &lt;-- Mouseclick buttons</t>
  </si>
  <si>
    <t>---------------------------------------------------------------------------------------------                         │|--------------------------------|</t>
  </si>
  <si>
    <t>Cost Constraint         - Actual Cost             - Result  - Time:This Run  - Time:All Runs                          │| [R   ]      [D   ]      [THE ] |</t>
  </si>
  <si>
    <t>2,999,999,940,000,000   - 2,814,068,964,905,250   - sat     - 0:00:00.679552 - 0:00:00.679574                         │|                                |</t>
  </si>
  <si>
    <t>2,814,068,934,905,250   - 2,735,993,538,690,149   - sat     - 0:00:07.791976 - 0:00:08.487156                         │|                                |</t>
  </si>
  <si>
    <t>2,735,993,508,690,149   - 2,718,964,394,431,617   - sat     - 0:00:06.749083 - 0:00:15.251947                         │|                                |</t>
  </si>
  <si>
    <t>2,718,964,364,431,617   - 2,672,431,542,823,308   - sat     - 0:00:00.123387 - 0:00:15.390672                         │| [E   ]      [N   ]      [I   ] |</t>
  </si>
  <si>
    <t>2,672,431,512,823,308   - 2,651,503,444,056,271   - sat     - 0:00:33.277992 - 0:00:48.683785                         │|                                |</t>
  </si>
  <si>
    <t>2,651,503,414,056,271   - 2,646,799,644,570,255   - sat     - 0:26:29.418851 - 0:27:18.118050                         │|              OF                |</t>
  </si>
  <si>
    <t>2,646,799,614,570,255   - 2,536,905,639,649,526   - sat     - 0:05:39.473103 - 0:32:57.610286                         │|                                |</t>
  </si>
  <si>
    <t>2,536,905,609,649,526   - 2,523,289,956,061,605   - sat     - 0:36:21.770745 - 1:09:19.399947                         │| [A   ]      [S   ]      [IN  ] |</t>
  </si>
  <si>
    <t>2,523,289,926,061,605   - 2,508,038,702,096,504   - sat     - 3:26:45.038944 - 4:36:04.458607                         │|                                |</t>
  </si>
  <si>
    <t>2,508,038,672,096,504   - 2,481,629,871,786,078   - sat     - 0:00:05.541121 - 4:36:10.020973                         │|                                |</t>
  </si>
  <si>
    <t>2,481,629,841,786,078   - 2,481,629,871,786,078   - unknown - 0:23:49.051503 - 4:59:59.243433                         │|                                |</t>
  </si>
  <si>
    <t>---------------------------------------------------------------------------------------------                         │| [    ]      [    ]      [    ] |</t>
  </si>
  <si>
    <t>Sat: 2481629871786078, Unknown: 2481629841786078.0, Unsat: 0                                                          │|________________________________|</t>
  </si>
  <si>
    <t>Total Time: 5:00:02.513547                                                                                            │</t>
  </si>
  <si>
    <t>---------------------------------------------------------------------------------------------</t>
  </si>
  <si>
    <t>---------------------------------------------------------------------------------------------                         │F1Help   F2Setup  F3Search F4Filter F5Tree  F6SortByF7Nice - F8Nice + F9Kill   F10Quit                                Hi: 3000000000000000, Lo: 1, Resolution: 1, Max Time: 5:00:00                                                         ├──────────────────────────────────────────────────────────────────────────────────────────────────────────────────────Timeout: 5:00:00, Update Time: 0:00:00.010000, SAT Update Time: 0:00:00.010000                                        │   Left       Middle       Right</t>
  </si>
  <si>
    <t>Stride discount: 0.5, Stutter discount: 0.75                                                                          │ ________________________________</t>
  </si>
  <si>
    <t>Reserved finger: pinky                                                                                                │|                                | &lt;-- Mouseclick buttons</t>
  </si>
  <si>
    <t>N-Grams: 12, Setup Time: 0:00:00.606606, Current Time: 2022-04-26 15:56:00.194075                                     │| [OF  ]      [E   ]      [A   ] |</t>
  </si>
  <si>
    <t>Cost Constraint         - Actual Cost             - Result  - Time:This Run  - Time:All Runs                          │|                                |</t>
  </si>
  <si>
    <t>2,999,999,940,000,000   - 2,174,165,192,755,805   - sat     - 0:00:00.147210 - 0:00:00.147231                         │|                                |</t>
  </si>
  <si>
    <t>2,174,165,162,755,805   - 1,973,805,062,387,210   - sat     - 0:00:00.059678 - 0:00:00.217528                         │| [W   ]      [N   ]      [S   ] |</t>
  </si>
  <si>
    <t>1,973,805,032,387,210   - 1,702,847,430,283,023   - sat     - 0:00:00.250605 - 0:00:00.478642                         │|                                |</t>
  </si>
  <si>
    <t>1,702,847,400,283,023   - 1,368,715,014,578,143   - sat     - 0:00:00.468089 - 0:00:00.957310                         │|                                |</t>
  </si>
  <si>
    <t>1,368,714,984,578,143   - 1,318,369,743,563,481   - sat     - 0:00:00.054405 - 0:00:01.022445                         │|                                |</t>
  </si>
  <si>
    <t>1,318,369,713,563,481   - 1,271,089,998,085,386   - sat     - 0:00:02.511725 - 0:00:03.544841                         │| [R   ]      [    ]      [T   ] |</t>
  </si>
  <si>
    <t>1,271,089,968,085,386   - 1,263,420,140,613,012   - sat     - 0:00:47.977835 - 0:00:51.533348                         │|                                |</t>
  </si>
  <si>
    <t>1,263,420,110,613,012   - 1,249,901,639,576,868   - sat     - 0:00:02.223394 - 0:00:53.767455                         │|              Y                 |</t>
  </si>
  <si>
    <t>1,249,901,609,576,868   - 1,245,023,596,632,467   - sat     - 0:01:22.832730 - 0:02:16.610933                         │|                                |</t>
  </si>
  <si>
    <t>1,245,023,566,632,467   - 1,204,728,624,253,780   - sat     - 0:00:42.611448 - 0:02:59.233284                         │| [    ]      [THE ]      [    ] |</t>
  </si>
  <si>
    <t>1,204,728,594,253,780   - 1,193,639,033,300,358   - sat     - 0:00:00.118586 - 0:02:59.363608                         │|________________________________|</t>
  </si>
  <si>
    <t>1,193,639,003,300,358   - 1,169,672,681,376,036   - sat     - 0:05:12.280642 - 0:08:11.655550                         │</t>
  </si>
  <si>
    <t>1,169,672,651,376,036   - 1,156,299,014,243,304   - sat     - 0:00:23.673586 - 0:08:35.341498                         │[jtsoundy@hopper:~/Projects/h-generator/solver/results]$ cp time/2H/config_G_12.2H.time ~/Projects/temp/</t>
  </si>
  <si>
    <t>1,156,298,984,243,304   - 1,153,322,109,724,601   - sat     - 0:00:00.235425 - 0:08:35.589436                         │</t>
  </si>
  <si>
    <t>1,153,322,079,724,601   - 1,145,935,823,690,333   - sat     - 2:39:45.254064 - 2:48:20.856009                         │(reverse-i-search)`ls': nix-shell -p python3 python3Packages;.z3 python3Packages.setuptoo^C --show-trace</t>
  </si>
  <si>
    <t>1,145,935,793,690,333   - 1,136,861,012,220,897   - sat     - 0:00:05.491732 - 2:48:26.362391                         │</t>
  </si>
  <si>
    <t>1,136,860,982,220,897   - 1,136,861,012,220,897   - unknown - 2:11:33.024443 - 4:59:59.643287                         │[jtsoundy@hopper:~/Projects/h-generator/solver/results]$ ls ~/Projects/temp/</t>
  </si>
  <si>
    <t>Sat: 1136861012220897, Unknown: 1136860982220897.0, Unsat: 0                                                          │</t>
  </si>
  <si>
    <t>Total Time: 5:00:02.156662                                                                                            │[jtsoundy@hopper:~/Projects/h-generator/solver/results]$ ls ~/Projects/temp/results/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</si>
</sst>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3">
    <border>
      <left/>
      <right/>
      <top/>
      <bottom/>
      <diagonal/>
    </border>
    <border>
      <left style="double">
        <color auto="1"/>
      </left>
      <right/>
      <top/>
      <bottom/>
      <diagonal/>
    </border>
    <border>
      <left/>
      <right style="double">
        <color auto="1"/>
      </right>
      <top/>
      <bottom/>
      <diagonal/>
    </border>
  </borders>
  <cellStyleXfs count="1">
    <xf numFmtId="0" fontId="0" fillId="0" borderId="0"/>
  </cellStyleXfs>
  <cellXfs count="15">
    <xf numFmtId="0" fontId="0" fillId="0" borderId="0" xfId="0"/>
    <xf numFmtId="0" fontId="1" fillId="0" borderId="0" xfId="0" applyFont="1"/>
    <xf numFmtId="164" fontId="0" fillId="0" borderId="0" xfId="0" applyNumberFormat="1"/>
    <xf numFmtId="0" fontId="0" fillId="0" borderId="0" xfId="0" applyFill="1"/>
    <xf numFmtId="0" fontId="1" fillId="0" borderId="0" xfId="0" applyFont="1" applyFill="1"/>
    <xf numFmtId="0" fontId="0" fillId="0" borderId="0" xfId="0" applyBorder="1"/>
    <xf numFmtId="0" fontId="0" fillId="0" borderId="1" xfId="0" applyBorder="1"/>
    <xf numFmtId="0" fontId="1" fillId="0" borderId="1" xfId="0" applyFont="1" applyBorder="1"/>
    <xf numFmtId="16" fontId="0" fillId="0" borderId="0" xfId="0" applyNumberFormat="1"/>
    <xf numFmtId="0" fontId="0" fillId="0" borderId="0" xfId="0" applyFill="1" applyBorder="1"/>
    <xf numFmtId="14" fontId="0" fillId="0" borderId="0" xfId="0" applyNumberFormat="1"/>
    <xf numFmtId="0" fontId="2" fillId="0" borderId="0" xfId="0" applyFont="1" applyAlignment="1">
      <alignment vertical="center"/>
    </xf>
    <xf numFmtId="0" fontId="0" fillId="0" borderId="0" xfId="0" applyAlignment="1">
      <alignment horizontal="center"/>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ared Soundy" id="{67EB4A80-5E01-4F50-82D4-EF8E3CA40201}" userId="8612722642432b0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2" dT="2020-10-24T15:39:03.50" personId="{67EB4A80-5E01-4F50-82D4-EF8E3CA40201}" id="{3B7CF826-4BCE-4B7E-A9FF-FA9F725A8D2D}">
    <text>Muliple buttons per row increased to match pinky (MR), because that was the only trained multiple buttons per row.</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75C2-51D4-422F-A3B2-83CACC094C40}">
  <dimension ref="A1:AG33"/>
  <sheetViews>
    <sheetView workbookViewId="0">
      <selection activeCell="B15" sqref="B15"/>
    </sheetView>
  </sheetViews>
  <sheetFormatPr defaultRowHeight="15"/>
  <cols>
    <col min="1" max="1" width="72.5703125" customWidth="1"/>
    <col min="2" max="2" width="42.140625" customWidth="1"/>
    <col min="3" max="3" width="7.140625" customWidth="1"/>
    <col min="4" max="4" width="13.42578125" style="3" bestFit="1" customWidth="1"/>
    <col min="5" max="5" width="70.5703125" customWidth="1"/>
    <col min="6" max="6" width="35.140625" customWidth="1"/>
    <col min="7" max="15" width="18" hidden="1" customWidth="1"/>
    <col min="16" max="16" width="29.42578125" hidden="1" customWidth="1"/>
    <col min="17" max="17" width="23.140625" hidden="1" customWidth="1"/>
    <col min="18" max="18" width="77.85546875" hidden="1" customWidth="1"/>
    <col min="19" max="19" width="18.140625" customWidth="1"/>
  </cols>
  <sheetData>
    <row r="1" spans="1:33">
      <c r="T1">
        <f t="shared" ref="T1:AC1" si="0">U1*2</f>
        <v>2048</v>
      </c>
      <c r="U1">
        <f t="shared" si="0"/>
        <v>1024</v>
      </c>
      <c r="V1">
        <f t="shared" si="0"/>
        <v>512</v>
      </c>
      <c r="W1">
        <f t="shared" si="0"/>
        <v>256</v>
      </c>
      <c r="X1">
        <f t="shared" si="0"/>
        <v>128</v>
      </c>
      <c r="Y1">
        <f t="shared" si="0"/>
        <v>64</v>
      </c>
      <c r="Z1">
        <f t="shared" si="0"/>
        <v>32</v>
      </c>
      <c r="AA1">
        <f t="shared" si="0"/>
        <v>16</v>
      </c>
      <c r="AB1">
        <f t="shared" si="0"/>
        <v>8</v>
      </c>
      <c r="AC1">
        <f t="shared" si="0"/>
        <v>4</v>
      </c>
      <c r="AD1">
        <f>AE1*2</f>
        <v>2</v>
      </c>
      <c r="AE1">
        <v>1</v>
      </c>
    </row>
    <row r="2" spans="1:33">
      <c r="T2">
        <v>11</v>
      </c>
      <c r="U2">
        <v>10</v>
      </c>
      <c r="V2">
        <v>9</v>
      </c>
      <c r="W2">
        <v>8</v>
      </c>
      <c r="X2">
        <v>7</v>
      </c>
      <c r="Y2">
        <v>6</v>
      </c>
      <c r="Z2">
        <v>5</v>
      </c>
      <c r="AA2">
        <v>4</v>
      </c>
      <c r="AB2">
        <v>3</v>
      </c>
      <c r="AC2">
        <v>2</v>
      </c>
      <c r="AD2">
        <v>1</v>
      </c>
      <c r="AE2">
        <v>0</v>
      </c>
    </row>
    <row r="3" spans="1:33">
      <c r="C3" s="1" t="s">
        <v>13</v>
      </c>
      <c r="T3" s="12" t="s">
        <v>3</v>
      </c>
      <c r="U3" s="12"/>
      <c r="V3" s="12"/>
      <c r="W3" s="12" t="s">
        <v>1</v>
      </c>
      <c r="X3" s="12"/>
      <c r="Y3" s="12"/>
      <c r="Z3" s="12" t="s">
        <v>4</v>
      </c>
      <c r="AA3" s="12"/>
      <c r="AB3" s="12"/>
      <c r="AC3" s="12" t="s">
        <v>5</v>
      </c>
      <c r="AD3" s="12"/>
      <c r="AE3" s="12"/>
      <c r="AF3" t="s">
        <v>18</v>
      </c>
    </row>
    <row r="4" spans="1:33">
      <c r="A4" s="1" t="s">
        <v>12</v>
      </c>
      <c r="B4" s="1" t="s">
        <v>14</v>
      </c>
      <c r="C4">
        <v>-1</v>
      </c>
      <c r="D4" s="4" t="s">
        <v>11</v>
      </c>
      <c r="E4" s="1" t="s">
        <v>10</v>
      </c>
      <c r="F4" t="s">
        <v>7</v>
      </c>
      <c r="S4" t="s">
        <v>8</v>
      </c>
      <c r="T4" t="s">
        <v>0</v>
      </c>
      <c r="U4" t="s">
        <v>1</v>
      </c>
      <c r="V4" t="s">
        <v>2</v>
      </c>
      <c r="W4" t="s">
        <v>0</v>
      </c>
      <c r="X4" t="s">
        <v>1</v>
      </c>
      <c r="Y4" t="s">
        <v>2</v>
      </c>
      <c r="Z4" t="s">
        <v>0</v>
      </c>
      <c r="AA4" t="s">
        <v>1</v>
      </c>
      <c r="AB4" t="s">
        <v>2</v>
      </c>
      <c r="AC4" t="s">
        <v>0</v>
      </c>
      <c r="AD4" t="s">
        <v>1</v>
      </c>
      <c r="AE4" t="s">
        <v>2</v>
      </c>
      <c r="AF4" s="1" t="s">
        <v>6</v>
      </c>
      <c r="AG4" s="1" t="s">
        <v>9</v>
      </c>
    </row>
    <row r="5" spans="1:33">
      <c r="A5" t="str">
        <f t="shared" ref="A5:A24" si="1">"If(G[i] &amp; P[" &amp; C5 &amp; "] == P[" &amp; C5 &amp; "], " &amp; AF5 &amp; " / len(n_gram[i]), " &amp; S5</f>
        <v>If(G[i] &amp; P[0] == P[0], 1.53846153846154 / len(n_gram[i]), #  000 000 011 000</v>
      </c>
      <c r="B5" t="str">
        <f t="shared" ref="B5:B24" si="2">"s.add(P[" &amp; C5 &amp; "] == " &amp; D5 &amp; ") " &amp; S5</f>
        <v>s.add(P[0] == 24) #  000 000 011 000</v>
      </c>
      <c r="C5">
        <f t="shared" ref="C5:C24" si="3">C4+1</f>
        <v>0</v>
      </c>
      <c r="D5" s="3">
        <f t="shared" ref="D5:D24" si="4">T5*$T$1+U5*$U$1+V5*$V$1+W5*$W$1+X5*$X$1+Y5*$Y$1+Z5*$Z$1+AA5*$AA$1+AB5*$AB$1+AC5*$AC$1+AD5*$AD$1+AE5</f>
        <v>24</v>
      </c>
      <c r="E5" t="str">
        <f>"If(" &amp; IF(SUM(T5:AE5) &gt; 1, "And(" &amp; F5 &amp; ")", F5) &amp; ",  " &amp; AF5 &amp; " / len(n.grams[i]), " &amp; S5</f>
        <v>If(And(Extract(4, 4, b.G[i]) == 1, Extract(3, 3, b.G[i]) == 1),  1.53846153846154 / len(n.grams[i]), #  000 000 011 000</v>
      </c>
      <c r="F5" t="str">
        <f t="shared" ref="F5:F24" si="5">G5 &amp; H5 &amp; I5 &amp; J5 &amp; K5 &amp; L5 &amp; M5 &amp; N5 &amp; O5 &amp; P5 &amp; Q5 &amp; R5</f>
        <v>Extract(4, 4, b.G[i]) == 1, Extract(3, 3, b.G[i]) == 1</v>
      </c>
      <c r="G5" t="str">
        <f>IF(T5&gt;0,"Extract(" &amp; T$2 &amp; ", " &amp; T$2 &amp; ", b.G[i]) == 1" &amp; IF(SUM(U5:$AE5) &gt; 0,", ",""), "")</f>
        <v/>
      </c>
      <c r="H5" t="str">
        <f>IF(U5&gt;0,"Extract(" &amp; U$2 &amp; ", " &amp; U$2 &amp; ", b.G[i]) == 1" &amp; IF(SUM(V5:$AE5) &gt; 0,", ",""), "")</f>
        <v/>
      </c>
      <c r="I5" t="str">
        <f>IF(V5&gt;0,"Extract(" &amp; V$2 &amp; ", " &amp; V$2 &amp; ", b.G[i]) == 1" &amp; IF(SUM(W5:$AE5) &gt; 0,", ",""), "")</f>
        <v/>
      </c>
      <c r="J5" t="str">
        <f>IF(W5&gt;0,"Extract(" &amp; W$2 &amp; ", " &amp; W$2 &amp; ", b.G[i]) == 1" &amp; IF(SUM(X5:$AE5) &gt; 0,", ",""), "")</f>
        <v/>
      </c>
      <c r="K5" t="str">
        <f>IF(X5&gt;0,"Extract(" &amp; X$2 &amp; ", " &amp; X$2 &amp; ", b.G[i]) == 1" &amp; IF(SUM(Y5:$AE5) &gt; 0,", ",""), "")</f>
        <v/>
      </c>
      <c r="L5" t="str">
        <f>IF(Y5&gt;0,"Extract(" &amp; Y$2 &amp; ", " &amp; Y$2 &amp; ", b.G[i]) == 1" &amp; IF(SUM(Z5:$AE5) &gt; 0,", ",""), "")</f>
        <v/>
      </c>
      <c r="M5" t="str">
        <f>IF(Z5&gt;0,"Extract(" &amp; Z$2 &amp; ", " &amp; Z$2 &amp; ", b.G[i]) == 1" &amp; IF(SUM(AA5:$AE5) &gt; 0,", ",""), "")</f>
        <v/>
      </c>
      <c r="N5" t="str">
        <f>IF(AA5&gt;0,"Extract(" &amp; AA$2 &amp; ", " &amp; AA$2 &amp; ", b.G[i]) == 1" &amp; IF(SUM(AB5:$AE5) &gt; 0,", ",""), "")</f>
        <v xml:space="preserve">Extract(4, 4, b.G[i]) == 1, </v>
      </c>
      <c r="O5" t="str">
        <f>IF(AB5&gt;0,"Extract(" &amp; AB$2 &amp; ", " &amp; AB$2 &amp; ", b.G[i]) == 1" &amp; IF(SUM(AC5:$AE5) &gt; 0,", ",""), "")</f>
        <v>Extract(3, 3, b.G[i]) == 1</v>
      </c>
      <c r="P5" t="str">
        <f>IF(AC5&gt;0,"Extract(" &amp; AC$2 &amp; ", " &amp; AC$2 &amp; ", b.G[i]) == 1" &amp; IF(SUM(AD5:$AE5) &gt; 0,", ",""), "")</f>
        <v/>
      </c>
      <c r="Q5" t="str">
        <f>IF(AD5&gt;0,"Extract(" &amp; AD$2 &amp; ", " &amp; AD$2 &amp; ", b.G[i]) == 1" &amp; IF(SUM(AE5:$AE5) &gt; 0,", ",""), "")</f>
        <v/>
      </c>
      <c r="R5" t="str">
        <f>IF(AE5&gt;0,"Extract(" &amp; AE$2 &amp; ", " &amp; AE$2 &amp; ", b.G[i]) == 1", "")</f>
        <v/>
      </c>
      <c r="S5" t="str">
        <f t="shared" ref="S5:S24" si="6">"#  " &amp; T5 &amp; U5 &amp; V5 &amp; " " &amp; W5 &amp; X5 &amp; Y5 &amp; " " &amp; Z5 &amp; AA5 &amp; AB5 &amp; " " &amp; AC5 &amp; AD5 &amp; AE5</f>
        <v>#  000 000 011 000</v>
      </c>
      <c r="T5">
        <v>0</v>
      </c>
      <c r="U5">
        <v>0</v>
      </c>
      <c r="V5">
        <v>0</v>
      </c>
      <c r="W5">
        <v>0</v>
      </c>
      <c r="X5">
        <v>0</v>
      </c>
      <c r="Y5">
        <v>0</v>
      </c>
      <c r="Z5">
        <v>0</v>
      </c>
      <c r="AA5">
        <v>1</v>
      </c>
      <c r="AB5">
        <v>1</v>
      </c>
      <c r="AC5">
        <v>0</v>
      </c>
      <c r="AD5">
        <v>0</v>
      </c>
      <c r="AE5">
        <v>0</v>
      </c>
      <c r="AF5" s="2">
        <v>1.5384615384615385</v>
      </c>
      <c r="AG5">
        <f t="shared" ref="AG5:AG24" si="7">COUNTIF(T5:AE5,"&gt;0")</f>
        <v>2</v>
      </c>
    </row>
    <row r="6" spans="1:33">
      <c r="A6" t="str">
        <f t="shared" si="1"/>
        <v>If(G[i] &amp; P[1] == P[1], 1.53846153846154 / len(n_gram[i]), #  000 000 110 000</v>
      </c>
      <c r="B6" t="str">
        <f t="shared" si="2"/>
        <v>s.add(P[1] == 48) #  000 000 110 000</v>
      </c>
      <c r="C6">
        <f t="shared" si="3"/>
        <v>1</v>
      </c>
      <c r="D6" s="3">
        <f t="shared" si="4"/>
        <v>48</v>
      </c>
      <c r="E6" t="str">
        <f t="shared" ref="E6:E24" si="8">"If(" &amp; IF(SUM(T6:AE6) &gt; 1, "And(" &amp; F6 &amp; ")", F6) &amp; ",  " &amp; AF6 &amp; " / len(n.grams[i]), " &amp; S6</f>
        <v>If(And(Extract(5, 5, b.G[i]) == 1, Extract(4, 4, b.G[i]) == 1),  1.53846153846154 / len(n.grams[i]), #  000 000 110 000</v>
      </c>
      <c r="F6" t="str">
        <f t="shared" si="5"/>
        <v>Extract(5, 5, b.G[i]) == 1, Extract(4, 4, b.G[i]) == 1</v>
      </c>
      <c r="G6" t="str">
        <f>IF(T6&gt;0,"Extract(" &amp; T$2 &amp; ", " &amp; T$2 &amp; ", b.G[i]) == 1" &amp; IF(SUM(U6:$AE6) &gt; 0,", ",""), "")</f>
        <v/>
      </c>
      <c r="H6" t="str">
        <f>IF(U6&gt;0,"Extract(" &amp; U$2 &amp; ", " &amp; U$2 &amp; ", b.G[i]) == 1" &amp; IF(SUM(V6:$AE6) &gt; 0,", ",""), "")</f>
        <v/>
      </c>
      <c r="I6" t="str">
        <f>IF(V6&gt;0,"Extract(" &amp; V$2 &amp; ", " &amp; V$2 &amp; ", b.G[i]) == 1" &amp; IF(SUM(W6:$AE6) &gt; 0,", ",""), "")</f>
        <v/>
      </c>
      <c r="J6" t="str">
        <f>IF(W6&gt;0,"Extract(" &amp; W$2 &amp; ", " &amp; W$2 &amp; ", b.G[i]) == 1" &amp; IF(SUM(X6:$AE6) &gt; 0,", ",""), "")</f>
        <v/>
      </c>
      <c r="K6" t="str">
        <f>IF(X6&gt;0,"Extract(" &amp; X$2 &amp; ", " &amp; X$2 &amp; ", b.G[i]) == 1" &amp; IF(SUM(Y6:$AE6) &gt; 0,", ",""), "")</f>
        <v/>
      </c>
      <c r="L6" t="str">
        <f>IF(Y6&gt;0,"Extract(" &amp; Y$2 &amp; ", " &amp; Y$2 &amp; ", b.G[i]) == 1" &amp; IF(SUM(Z6:$AE6) &gt; 0,", ",""), "")</f>
        <v/>
      </c>
      <c r="M6" t="str">
        <f>IF(Z6&gt;0,"Extract(" &amp; Z$2 &amp; ", " &amp; Z$2 &amp; ", b.G[i]) == 1" &amp; IF(SUM(AA6:$AE6) &gt; 0,", ",""), "")</f>
        <v xml:space="preserve">Extract(5, 5, b.G[i]) == 1, </v>
      </c>
      <c r="N6" t="str">
        <f>IF(AA6&gt;0,"Extract(" &amp; AA$2 &amp; ", " &amp; AA$2 &amp; ", b.G[i]) == 1" &amp; IF(SUM(AB6:$AE6) &gt; 0,", ",""), "")</f>
        <v>Extract(4, 4, b.G[i]) == 1</v>
      </c>
      <c r="O6" t="str">
        <f>IF(AB6&gt;0,"Extract(" &amp; AB$2 &amp; ", " &amp; AB$2 &amp; ", b.G[i]) == 1" &amp; IF(SUM(AC6:$AE6) &gt; 0,", ",""), "")</f>
        <v/>
      </c>
      <c r="P6" t="str">
        <f>IF(AC6&gt;0,"Extract(" &amp; AC$2 &amp; ", " &amp; AC$2 &amp; ", b.G[i]) == 1" &amp; IF(SUM(AD6:$AE6) &gt; 0,", ",""), "")</f>
        <v/>
      </c>
      <c r="Q6" t="str">
        <f>IF(AD6&gt;0,"Extract(" &amp; AD$2 &amp; ", " &amp; AD$2 &amp; ", b.G[i]) == 1" &amp; IF(SUM(AE6:$AE6) &gt; 0,", ",""), "")</f>
        <v/>
      </c>
      <c r="R6" t="str">
        <f t="shared" ref="R6:R24" si="9">IF(AE6&gt;0,"Extract(" &amp; AE$2 &amp; ", " &amp; AE$2 &amp; ", b.G[i]) == 1", "")</f>
        <v/>
      </c>
      <c r="S6" t="str">
        <f t="shared" si="6"/>
        <v>#  000 000 110 000</v>
      </c>
      <c r="T6">
        <v>0</v>
      </c>
      <c r="U6">
        <v>0</v>
      </c>
      <c r="V6">
        <v>0</v>
      </c>
      <c r="W6">
        <v>0</v>
      </c>
      <c r="X6">
        <v>0</v>
      </c>
      <c r="Y6">
        <v>0</v>
      </c>
      <c r="Z6">
        <v>1</v>
      </c>
      <c r="AA6">
        <v>1</v>
      </c>
      <c r="AB6">
        <v>0</v>
      </c>
      <c r="AC6">
        <v>0</v>
      </c>
      <c r="AD6">
        <v>0</v>
      </c>
      <c r="AE6">
        <v>0</v>
      </c>
      <c r="AF6" s="2">
        <v>1.5384615384615385</v>
      </c>
      <c r="AG6">
        <f t="shared" si="7"/>
        <v>2</v>
      </c>
    </row>
    <row r="7" spans="1:33">
      <c r="A7" t="str">
        <f t="shared" si="1"/>
        <v>If(G[i] &amp; P[2] == P[2], 1.53846153846154 / len(n_gram[i]), #  000 000 000 011</v>
      </c>
      <c r="B7" t="str">
        <f t="shared" si="2"/>
        <v>s.add(P[2] == 3) #  000 000 000 011</v>
      </c>
      <c r="C7">
        <f t="shared" si="3"/>
        <v>2</v>
      </c>
      <c r="D7" s="3">
        <f t="shared" si="4"/>
        <v>3</v>
      </c>
      <c r="E7" t="str">
        <f t="shared" si="8"/>
        <v>If(And(Extract(1, 1, b.G[i]) == 1, Extract(0, 0, b.G[i]) == 1),  1.53846153846154 / len(n.grams[i]), #  000 000 000 011</v>
      </c>
      <c r="F7" t="str">
        <f t="shared" si="5"/>
        <v>Extract(1, 1, b.G[i]) == 1, Extract(0, 0, b.G[i]) == 1</v>
      </c>
      <c r="G7" t="str">
        <f>IF(T7&gt;0,"Extract(" &amp; T$2 &amp; ", " &amp; T$2 &amp; ", b.G[i]) == 1" &amp; IF(SUM(U7:$AE7) &gt; 0,", ",""), "")</f>
        <v/>
      </c>
      <c r="H7" t="str">
        <f>IF(U7&gt;0,"Extract(" &amp; U$2 &amp; ", " &amp; U$2 &amp; ", b.G[i]) == 1" &amp; IF(SUM(V7:$AE7) &gt; 0,", ",""), "")</f>
        <v/>
      </c>
      <c r="I7" t="str">
        <f>IF(V7&gt;0,"Extract(" &amp; V$2 &amp; ", " &amp; V$2 &amp; ", b.G[i]) == 1" &amp; IF(SUM(W7:$AE7) &gt; 0,", ",""), "")</f>
        <v/>
      </c>
      <c r="J7" t="str">
        <f>IF(W7&gt;0,"Extract(" &amp; W$2 &amp; ", " &amp; W$2 &amp; ", b.G[i]) == 1" &amp; IF(SUM(X7:$AE7) &gt; 0,", ",""), "")</f>
        <v/>
      </c>
      <c r="K7" t="str">
        <f>IF(X7&gt;0,"Extract(" &amp; X$2 &amp; ", " &amp; X$2 &amp; ", b.G[i]) == 1" &amp; IF(SUM(Y7:$AE7) &gt; 0,", ",""), "")</f>
        <v/>
      </c>
      <c r="L7" t="str">
        <f>IF(Y7&gt;0,"Extract(" &amp; Y$2 &amp; ", " &amp; Y$2 &amp; ", b.G[i]) == 1" &amp; IF(SUM(Z7:$AE7) &gt; 0,", ",""), "")</f>
        <v/>
      </c>
      <c r="M7" t="str">
        <f>IF(Z7&gt;0,"Extract(" &amp; Z$2 &amp; ", " &amp; Z$2 &amp; ", b.G[i]) == 1" &amp; IF(SUM(AA7:$AE7) &gt; 0,", ",""), "")</f>
        <v/>
      </c>
      <c r="N7" t="str">
        <f>IF(AA7&gt;0,"Extract(" &amp; AA$2 &amp; ", " &amp; AA$2 &amp; ", b.G[i]) == 1" &amp; IF(SUM(AB7:$AE7) &gt; 0,", ",""), "")</f>
        <v/>
      </c>
      <c r="O7" t="str">
        <f>IF(AB7&gt;0,"Extract(" &amp; AB$2 &amp; ", " &amp; AB$2 &amp; ", b.G[i]) == 1" &amp; IF(SUM(AC7:$AE7) &gt; 0,", ",""), "")</f>
        <v/>
      </c>
      <c r="P7" t="str">
        <f>IF(AC7&gt;0,"Extract(" &amp; AC$2 &amp; ", " &amp; AC$2 &amp; ", b.G[i]) == 1" &amp; IF(SUM(AD7:$AE7) &gt; 0,", ",""), "")</f>
        <v/>
      </c>
      <c r="Q7" t="str">
        <f>IF(AD7&gt;0,"Extract(" &amp; AD$2 &amp; ", " &amp; AD$2 &amp; ", b.G[i]) == 1" &amp; IF(SUM(AE7:$AE7) &gt; 0,", ",""), "")</f>
        <v xml:space="preserve">Extract(1, 1, b.G[i]) == 1, </v>
      </c>
      <c r="R7" t="str">
        <f t="shared" si="9"/>
        <v>Extract(0, 0, b.G[i]) == 1</v>
      </c>
      <c r="S7" t="str">
        <f t="shared" si="6"/>
        <v>#  000 000 000 011</v>
      </c>
      <c r="T7">
        <v>0</v>
      </c>
      <c r="U7">
        <v>0</v>
      </c>
      <c r="V7">
        <v>0</v>
      </c>
      <c r="W7">
        <v>0</v>
      </c>
      <c r="X7">
        <v>0</v>
      </c>
      <c r="Y7">
        <v>0</v>
      </c>
      <c r="Z7">
        <v>0</v>
      </c>
      <c r="AA7">
        <v>0</v>
      </c>
      <c r="AB7">
        <v>0</v>
      </c>
      <c r="AC7">
        <v>0</v>
      </c>
      <c r="AD7">
        <v>1</v>
      </c>
      <c r="AE7">
        <v>1</v>
      </c>
      <c r="AF7" s="2">
        <v>1.5384615384615385</v>
      </c>
      <c r="AG7">
        <f t="shared" si="7"/>
        <v>2</v>
      </c>
    </row>
    <row r="8" spans="1:33">
      <c r="A8" t="str">
        <f t="shared" si="1"/>
        <v>If(G[i] &amp; P[3] == P[3], 1.53846153846154 / len(n_gram[i]), #  000 000 000 110</v>
      </c>
      <c r="B8" t="str">
        <f t="shared" si="2"/>
        <v>s.add(P[3] == 6) #  000 000 000 110</v>
      </c>
      <c r="C8">
        <f t="shared" si="3"/>
        <v>3</v>
      </c>
      <c r="D8" s="3">
        <f t="shared" si="4"/>
        <v>6</v>
      </c>
      <c r="E8" t="str">
        <f t="shared" si="8"/>
        <v>If(And(Extract(2, 2, b.G[i]) == 1, Extract(1, 1, b.G[i]) == 1),  1.53846153846154 / len(n.grams[i]), #  000 000 000 110</v>
      </c>
      <c r="F8" t="str">
        <f t="shared" si="5"/>
        <v>Extract(2, 2, b.G[i]) == 1, Extract(1, 1, b.G[i]) == 1</v>
      </c>
      <c r="G8" t="str">
        <f>IF(T8&gt;0,"Extract(" &amp; T$2 &amp; ", " &amp; T$2 &amp; ", b.G[i]) == 1" &amp; IF(SUM(U8:$AE8) &gt; 0,", ",""), "")</f>
        <v/>
      </c>
      <c r="H8" t="str">
        <f>IF(U8&gt;0,"Extract(" &amp; U$2 &amp; ", " &amp; U$2 &amp; ", b.G[i]) == 1" &amp; IF(SUM(V8:$AE8) &gt; 0,", ",""), "")</f>
        <v/>
      </c>
      <c r="I8" t="str">
        <f>IF(V8&gt;0,"Extract(" &amp; V$2 &amp; ", " &amp; V$2 &amp; ", b.G[i]) == 1" &amp; IF(SUM(W8:$AE8) &gt; 0,", ",""), "")</f>
        <v/>
      </c>
      <c r="J8" t="str">
        <f>IF(W8&gt;0,"Extract(" &amp; W$2 &amp; ", " &amp; W$2 &amp; ", b.G[i]) == 1" &amp; IF(SUM(X8:$AE8) &gt; 0,", ",""), "")</f>
        <v/>
      </c>
      <c r="K8" t="str">
        <f>IF(X8&gt;0,"Extract(" &amp; X$2 &amp; ", " &amp; X$2 &amp; ", b.G[i]) == 1" &amp; IF(SUM(Y8:$AE8) &gt; 0,", ",""), "")</f>
        <v/>
      </c>
      <c r="L8" t="str">
        <f>IF(Y8&gt;0,"Extract(" &amp; Y$2 &amp; ", " &amp; Y$2 &amp; ", b.G[i]) == 1" &amp; IF(SUM(Z8:$AE8) &gt; 0,", ",""), "")</f>
        <v/>
      </c>
      <c r="M8" t="str">
        <f>IF(Z8&gt;0,"Extract(" &amp; Z$2 &amp; ", " &amp; Z$2 &amp; ", b.G[i]) == 1" &amp; IF(SUM(AA8:$AE8) &gt; 0,", ",""), "")</f>
        <v/>
      </c>
      <c r="N8" t="str">
        <f>IF(AA8&gt;0,"Extract(" &amp; AA$2 &amp; ", " &amp; AA$2 &amp; ", b.G[i]) == 1" &amp; IF(SUM(AB8:$AE8) &gt; 0,", ",""), "")</f>
        <v/>
      </c>
      <c r="O8" t="str">
        <f>IF(AB8&gt;0,"Extract(" &amp; AB$2 &amp; ", " &amp; AB$2 &amp; ", b.G[i]) == 1" &amp; IF(SUM(AC8:$AE8) &gt; 0,", ",""), "")</f>
        <v/>
      </c>
      <c r="P8" t="str">
        <f>IF(AC8&gt;0,"Extract(" &amp; AC$2 &amp; ", " &amp; AC$2 &amp; ", b.G[i]) == 1" &amp; IF(SUM(AD8:$AE8) &gt; 0,", ",""), "")</f>
        <v xml:space="preserve">Extract(2, 2, b.G[i]) == 1, </v>
      </c>
      <c r="Q8" t="str">
        <f>IF(AD8&gt;0,"Extract(" &amp; AD$2 &amp; ", " &amp; AD$2 &amp; ", b.G[i]) == 1" &amp; IF(SUM(AE8:$AE8) &gt; 0,", ",""), "")</f>
        <v>Extract(1, 1, b.G[i]) == 1</v>
      </c>
      <c r="R8" t="str">
        <f t="shared" si="9"/>
        <v/>
      </c>
      <c r="S8" t="str">
        <f t="shared" si="6"/>
        <v>#  000 000 000 110</v>
      </c>
      <c r="T8">
        <v>0</v>
      </c>
      <c r="U8">
        <v>0</v>
      </c>
      <c r="V8">
        <v>0</v>
      </c>
      <c r="W8">
        <v>0</v>
      </c>
      <c r="X8">
        <v>0</v>
      </c>
      <c r="Y8">
        <v>0</v>
      </c>
      <c r="Z8">
        <v>0</v>
      </c>
      <c r="AA8">
        <v>0</v>
      </c>
      <c r="AB8">
        <v>0</v>
      </c>
      <c r="AC8">
        <v>1</v>
      </c>
      <c r="AD8">
        <v>1</v>
      </c>
      <c r="AE8">
        <v>0</v>
      </c>
      <c r="AF8" s="2">
        <v>1.5384615384615385</v>
      </c>
      <c r="AG8">
        <f t="shared" si="7"/>
        <v>2</v>
      </c>
    </row>
    <row r="9" spans="1:33">
      <c r="A9" t="str">
        <f t="shared" si="1"/>
        <v>If(G[i] &amp; P[4] == P[4], 1.27659574468085 / len(n_gram[i]), #  110 000 000 000</v>
      </c>
      <c r="B9" t="str">
        <f t="shared" si="2"/>
        <v>s.add(P[4] == 3072) #  110 000 000 000</v>
      </c>
      <c r="C9">
        <f t="shared" si="3"/>
        <v>4</v>
      </c>
      <c r="D9" s="3">
        <f t="shared" si="4"/>
        <v>3072</v>
      </c>
      <c r="E9" t="str">
        <f t="shared" si="8"/>
        <v>If(And(Extract(11, 11, b.G[i]) == 1, Extract(10, 10, b.G[i]) == 1),  1.27659574468085 / len(n.grams[i]), #  110 000 000 000</v>
      </c>
      <c r="F9" t="str">
        <f t="shared" si="5"/>
        <v>Extract(11, 11, b.G[i]) == 1, Extract(10, 10, b.G[i]) == 1</v>
      </c>
      <c r="G9" t="str">
        <f>IF(T9&gt;0,"Extract(" &amp; T$2 &amp; ", " &amp; T$2 &amp; ", b.G[i]) == 1" &amp; IF(SUM(U9:$AE9) &gt; 0,", ",""), "")</f>
        <v xml:space="preserve">Extract(11, 11, b.G[i]) == 1, </v>
      </c>
      <c r="H9" t="str">
        <f>IF(U9&gt;0,"Extract(" &amp; U$2 &amp; ", " &amp; U$2 &amp; ", b.G[i]) == 1" &amp; IF(SUM(V9:$AE9) &gt; 0,", ",""), "")</f>
        <v>Extract(10, 10, b.G[i]) == 1</v>
      </c>
      <c r="I9" t="str">
        <f>IF(V9&gt;0,"Extract(" &amp; V$2 &amp; ", " &amp; V$2 &amp; ", b.G[i]) == 1" &amp; IF(SUM(W9:$AE9) &gt; 0,", ",""), "")</f>
        <v/>
      </c>
      <c r="J9" t="str">
        <f>IF(W9&gt;0,"Extract(" &amp; W$2 &amp; ", " &amp; W$2 &amp; ", b.G[i]) == 1" &amp; IF(SUM(X9:$AE9) &gt; 0,", ",""), "")</f>
        <v/>
      </c>
      <c r="K9" t="str">
        <f>IF(X9&gt;0,"Extract(" &amp; X$2 &amp; ", " &amp; X$2 &amp; ", b.G[i]) == 1" &amp; IF(SUM(Y9:$AE9) &gt; 0,", ",""), "")</f>
        <v/>
      </c>
      <c r="L9" t="str">
        <f>IF(Y9&gt;0,"Extract(" &amp; Y$2 &amp; ", " &amp; Y$2 &amp; ", b.G[i]) == 1" &amp; IF(SUM(Z9:$AE9) &gt; 0,", ",""), "")</f>
        <v/>
      </c>
      <c r="M9" t="str">
        <f>IF(Z9&gt;0,"Extract(" &amp; Z$2 &amp; ", " &amp; Z$2 &amp; ", b.G[i]) == 1" &amp; IF(SUM(AA9:$AE9) &gt; 0,", ",""), "")</f>
        <v/>
      </c>
      <c r="N9" t="str">
        <f>IF(AA9&gt;0,"Extract(" &amp; AA$2 &amp; ", " &amp; AA$2 &amp; ", b.G[i]) == 1" &amp; IF(SUM(AB9:$AE9) &gt; 0,", ",""), "")</f>
        <v/>
      </c>
      <c r="O9" t="str">
        <f>IF(AB9&gt;0,"Extract(" &amp; AB$2 &amp; ", " &amp; AB$2 &amp; ", b.G[i]) == 1" &amp; IF(SUM(AC9:$AE9) &gt; 0,", ",""), "")</f>
        <v/>
      </c>
      <c r="P9" t="str">
        <f>IF(AC9&gt;0,"Extract(" &amp; AC$2 &amp; ", " &amp; AC$2 &amp; ", b.G[i]) == 1" &amp; IF(SUM(AD9:$AE9) &gt; 0,", ",""), "")</f>
        <v/>
      </c>
      <c r="Q9" t="str">
        <f>IF(AD9&gt;0,"Extract(" &amp; AD$2 &amp; ", " &amp; AD$2 &amp; ", b.G[i]) == 1" &amp; IF(SUM(AE9:$AE9) &gt; 0,", ",""), "")</f>
        <v/>
      </c>
      <c r="R9" t="str">
        <f t="shared" si="9"/>
        <v/>
      </c>
      <c r="S9" t="str">
        <f t="shared" si="6"/>
        <v>#  110 000 000 000</v>
      </c>
      <c r="T9">
        <v>1</v>
      </c>
      <c r="U9">
        <v>1</v>
      </c>
      <c r="V9">
        <v>0</v>
      </c>
      <c r="W9">
        <v>0</v>
      </c>
      <c r="X9">
        <v>0</v>
      </c>
      <c r="Y9">
        <v>0</v>
      </c>
      <c r="Z9">
        <v>0</v>
      </c>
      <c r="AA9">
        <v>0</v>
      </c>
      <c r="AB9">
        <v>0</v>
      </c>
      <c r="AC9">
        <v>0</v>
      </c>
      <c r="AD9">
        <v>0</v>
      </c>
      <c r="AE9">
        <v>0</v>
      </c>
      <c r="AF9" s="2">
        <v>1.2765957446808511</v>
      </c>
      <c r="AG9">
        <f t="shared" si="7"/>
        <v>2</v>
      </c>
    </row>
    <row r="10" spans="1:33">
      <c r="A10" t="str">
        <f t="shared" si="1"/>
        <v>If(G[i] &amp; P[5] == P[5], 1.2 / len(n_gram[i]), #  000 110 000 000</v>
      </c>
      <c r="B10" t="str">
        <f t="shared" si="2"/>
        <v>s.add(P[5] == 384) #  000 110 000 000</v>
      </c>
      <c r="C10">
        <f t="shared" si="3"/>
        <v>5</v>
      </c>
      <c r="D10" s="3">
        <f t="shared" si="4"/>
        <v>384</v>
      </c>
      <c r="E10" t="str">
        <f t="shared" si="8"/>
        <v>If(And(Extract(8, 8, b.G[i]) == 1, Extract(7, 7, b.G[i]) == 1),  1.2 / len(n.grams[i]), #  000 110 000 000</v>
      </c>
      <c r="F10" t="str">
        <f t="shared" si="5"/>
        <v>Extract(8, 8, b.G[i]) == 1, Extract(7, 7, b.G[i]) == 1</v>
      </c>
      <c r="G10" t="str">
        <f>IF(T10&gt;0,"Extract(" &amp; T$2 &amp; ", " &amp; T$2 &amp; ", b.G[i]) == 1" &amp; IF(SUM(U10:$AE10) &gt; 0,", ",""), "")</f>
        <v/>
      </c>
      <c r="H10" t="str">
        <f>IF(U10&gt;0,"Extract(" &amp; U$2 &amp; ", " &amp; U$2 &amp; ", b.G[i]) == 1" &amp; IF(SUM(V10:$AE10) &gt; 0,", ",""), "")</f>
        <v/>
      </c>
      <c r="I10" t="str">
        <f>IF(V10&gt;0,"Extract(" &amp; V$2 &amp; ", " &amp; V$2 &amp; ", b.G[i]) == 1" &amp; IF(SUM(W10:$AE10) &gt; 0,", ",""), "")</f>
        <v/>
      </c>
      <c r="J10" t="str">
        <f>IF(W10&gt;0,"Extract(" &amp; W$2 &amp; ", " &amp; W$2 &amp; ", b.G[i]) == 1" &amp; IF(SUM(X10:$AE10) &gt; 0,", ",""), "")</f>
        <v xml:space="preserve">Extract(8, 8, b.G[i]) == 1, </v>
      </c>
      <c r="K10" t="str">
        <f>IF(X10&gt;0,"Extract(" &amp; X$2 &amp; ", " &amp; X$2 &amp; ", b.G[i]) == 1" &amp; IF(SUM(Y10:$AE10) &gt; 0,", ",""), "")</f>
        <v>Extract(7, 7, b.G[i]) == 1</v>
      </c>
      <c r="L10" t="str">
        <f>IF(Y10&gt;0,"Extract(" &amp; Y$2 &amp; ", " &amp; Y$2 &amp; ", b.G[i]) == 1" &amp; IF(SUM(Z10:$AE10) &gt; 0,", ",""), "")</f>
        <v/>
      </c>
      <c r="M10" t="str">
        <f>IF(Z10&gt;0,"Extract(" &amp; Z$2 &amp; ", " &amp; Z$2 &amp; ", b.G[i]) == 1" &amp; IF(SUM(AA10:$AE10) &gt; 0,", ",""), "")</f>
        <v/>
      </c>
      <c r="N10" t="str">
        <f>IF(AA10&gt;0,"Extract(" &amp; AA$2 &amp; ", " &amp; AA$2 &amp; ", b.G[i]) == 1" &amp; IF(SUM(AB10:$AE10) &gt; 0,", ",""), "")</f>
        <v/>
      </c>
      <c r="O10" t="str">
        <f>IF(AB10&gt;0,"Extract(" &amp; AB$2 &amp; ", " &amp; AB$2 &amp; ", b.G[i]) == 1" &amp; IF(SUM(AC10:$AE10) &gt; 0,", ",""), "")</f>
        <v/>
      </c>
      <c r="P10" t="str">
        <f>IF(AC10&gt;0,"Extract(" &amp; AC$2 &amp; ", " &amp; AC$2 &amp; ", b.G[i]) == 1" &amp; IF(SUM(AD10:$AE10) &gt; 0,", ",""), "")</f>
        <v/>
      </c>
      <c r="Q10" t="str">
        <f>IF(AD10&gt;0,"Extract(" &amp; AD$2 &amp; ", " &amp; AD$2 &amp; ", b.G[i]) == 1" &amp; IF(SUM(AE10:$AE10) &gt; 0,", ",""), "")</f>
        <v/>
      </c>
      <c r="R10" t="str">
        <f t="shared" si="9"/>
        <v/>
      </c>
      <c r="S10" t="str">
        <f t="shared" si="6"/>
        <v>#  000 110 000 000</v>
      </c>
      <c r="T10">
        <v>0</v>
      </c>
      <c r="U10">
        <v>0</v>
      </c>
      <c r="V10">
        <v>0</v>
      </c>
      <c r="W10">
        <v>1</v>
      </c>
      <c r="X10">
        <v>1</v>
      </c>
      <c r="Y10">
        <v>0</v>
      </c>
      <c r="Z10">
        <v>0</v>
      </c>
      <c r="AA10">
        <v>0</v>
      </c>
      <c r="AB10">
        <v>0</v>
      </c>
      <c r="AC10">
        <v>0</v>
      </c>
      <c r="AD10">
        <v>0</v>
      </c>
      <c r="AE10">
        <v>0</v>
      </c>
      <c r="AF10" s="2">
        <v>1.2</v>
      </c>
      <c r="AG10">
        <f t="shared" si="7"/>
        <v>2</v>
      </c>
    </row>
    <row r="11" spans="1:33">
      <c r="A11" t="str">
        <f t="shared" si="1"/>
        <v>If(G[i] &amp; P[6] == P[6], 1.11111111111111 / len(n_gram[i]), #  000 011 000 000</v>
      </c>
      <c r="B11" t="str">
        <f t="shared" si="2"/>
        <v>s.add(P[6] == 192) #  000 011 000 000</v>
      </c>
      <c r="C11">
        <f t="shared" si="3"/>
        <v>6</v>
      </c>
      <c r="D11" s="3">
        <f t="shared" si="4"/>
        <v>192</v>
      </c>
      <c r="E11" t="str">
        <f t="shared" si="8"/>
        <v>If(And(Extract(7, 7, b.G[i]) == 1, Extract(6, 6, b.G[i]) == 1),  1.11111111111111 / len(n.grams[i]), #  000 011 000 000</v>
      </c>
      <c r="F11" t="str">
        <f t="shared" si="5"/>
        <v>Extract(7, 7, b.G[i]) == 1, Extract(6, 6, b.G[i]) == 1</v>
      </c>
      <c r="G11" t="str">
        <f>IF(T11&gt;0,"Extract(" &amp; T$2 &amp; ", " &amp; T$2 &amp; ", b.G[i]) == 1" &amp; IF(SUM(U11:$AE11) &gt; 0,", ",""), "")</f>
        <v/>
      </c>
      <c r="H11" t="str">
        <f>IF(U11&gt;0,"Extract(" &amp; U$2 &amp; ", " &amp; U$2 &amp; ", b.G[i]) == 1" &amp; IF(SUM(V11:$AE11) &gt; 0,", ",""), "")</f>
        <v/>
      </c>
      <c r="I11" t="str">
        <f>IF(V11&gt;0,"Extract(" &amp; V$2 &amp; ", " &amp; V$2 &amp; ", b.G[i]) == 1" &amp; IF(SUM(W11:$AE11) &gt; 0,", ",""), "")</f>
        <v/>
      </c>
      <c r="J11" t="str">
        <f>IF(W11&gt;0,"Extract(" &amp; W$2 &amp; ", " &amp; W$2 &amp; ", b.G[i]) == 1" &amp; IF(SUM(X11:$AE11) &gt; 0,", ",""), "")</f>
        <v/>
      </c>
      <c r="K11" t="str">
        <f>IF(X11&gt;0,"Extract(" &amp; X$2 &amp; ", " &amp; X$2 &amp; ", b.G[i]) == 1" &amp; IF(SUM(Y11:$AE11) &gt; 0,", ",""), "")</f>
        <v xml:space="preserve">Extract(7, 7, b.G[i]) == 1, </v>
      </c>
      <c r="L11" t="str">
        <f>IF(Y11&gt;0,"Extract(" &amp; Y$2 &amp; ", " &amp; Y$2 &amp; ", b.G[i]) == 1" &amp; IF(SUM(Z11:$AE11) &gt; 0,", ",""), "")</f>
        <v>Extract(6, 6, b.G[i]) == 1</v>
      </c>
      <c r="M11" t="str">
        <f>IF(Z11&gt;0,"Extract(" &amp; Z$2 &amp; ", " &amp; Z$2 &amp; ", b.G[i]) == 1" &amp; IF(SUM(AA11:$AE11) &gt; 0,", ",""), "")</f>
        <v/>
      </c>
      <c r="N11" t="str">
        <f>IF(AA11&gt;0,"Extract(" &amp; AA$2 &amp; ", " &amp; AA$2 &amp; ", b.G[i]) == 1" &amp; IF(SUM(AB11:$AE11) &gt; 0,", ",""), "")</f>
        <v/>
      </c>
      <c r="O11" t="str">
        <f>IF(AB11&gt;0,"Extract(" &amp; AB$2 &amp; ", " &amp; AB$2 &amp; ", b.G[i]) == 1" &amp; IF(SUM(AC11:$AE11) &gt; 0,", ",""), "")</f>
        <v/>
      </c>
      <c r="P11" t="str">
        <f>IF(AC11&gt;0,"Extract(" &amp; AC$2 &amp; ", " &amp; AC$2 &amp; ", b.G[i]) == 1" &amp; IF(SUM(AD11:$AE11) &gt; 0,", ",""), "")</f>
        <v/>
      </c>
      <c r="Q11" t="str">
        <f>IF(AD11&gt;0,"Extract(" &amp; AD$2 &amp; ", " &amp; AD$2 &amp; ", b.G[i]) == 1" &amp; IF(SUM(AE11:$AE11) &gt; 0,", ",""), "")</f>
        <v/>
      </c>
      <c r="R11" t="str">
        <f t="shared" si="9"/>
        <v/>
      </c>
      <c r="S11" t="str">
        <f t="shared" si="6"/>
        <v>#  000 011 000 000</v>
      </c>
      <c r="T11">
        <v>0</v>
      </c>
      <c r="U11">
        <v>0</v>
      </c>
      <c r="V11">
        <v>0</v>
      </c>
      <c r="W11">
        <v>0</v>
      </c>
      <c r="X11">
        <v>1</v>
      </c>
      <c r="Y11">
        <v>1</v>
      </c>
      <c r="Z11">
        <v>0</v>
      </c>
      <c r="AA11">
        <v>0</v>
      </c>
      <c r="AB11">
        <v>0</v>
      </c>
      <c r="AC11">
        <v>0</v>
      </c>
      <c r="AD11">
        <v>0</v>
      </c>
      <c r="AE11">
        <v>0</v>
      </c>
      <c r="AF11" s="2">
        <v>1.1111111111111112</v>
      </c>
      <c r="AG11">
        <f t="shared" si="7"/>
        <v>2</v>
      </c>
    </row>
    <row r="12" spans="1:33">
      <c r="A12" t="str">
        <f t="shared" si="1"/>
        <v>If(G[i] &amp; P[7] == P[7], 1.09090909090909 / len(n_gram[i]), #  011 000 000 000</v>
      </c>
      <c r="B12" t="str">
        <f t="shared" si="2"/>
        <v>s.add(P[7] == 1536) #  011 000 000 000</v>
      </c>
      <c r="C12">
        <f t="shared" si="3"/>
        <v>7</v>
      </c>
      <c r="D12" s="3">
        <f t="shared" si="4"/>
        <v>1536</v>
      </c>
      <c r="E12" t="str">
        <f t="shared" si="8"/>
        <v>If(And(Extract(10, 10, b.G[i]) == 1, Extract(9, 9, b.G[i]) == 1),  1.09090909090909 / len(n.grams[i]), #  011 000 000 000</v>
      </c>
      <c r="F12" t="str">
        <f t="shared" si="5"/>
        <v>Extract(10, 10, b.G[i]) == 1, Extract(9, 9, b.G[i]) == 1</v>
      </c>
      <c r="G12" t="str">
        <f>IF(T12&gt;0,"Extract(" &amp; T$2 &amp; ", " &amp; T$2 &amp; ", b.G[i]) == 1" &amp; IF(SUM(U12:$AE12) &gt; 0,", ",""), "")</f>
        <v/>
      </c>
      <c r="H12" t="str">
        <f>IF(U12&gt;0,"Extract(" &amp; U$2 &amp; ", " &amp; U$2 &amp; ", b.G[i]) == 1" &amp; IF(SUM(V12:$AE12) &gt; 0,", ",""), "")</f>
        <v xml:space="preserve">Extract(10, 10, b.G[i]) == 1, </v>
      </c>
      <c r="I12" t="str">
        <f>IF(V12&gt;0,"Extract(" &amp; V$2 &amp; ", " &amp; V$2 &amp; ", b.G[i]) == 1" &amp; IF(SUM(W12:$AE12) &gt; 0,", ",""), "")</f>
        <v>Extract(9, 9, b.G[i]) == 1</v>
      </c>
      <c r="J12" t="str">
        <f>IF(W12&gt;0,"Extract(" &amp; W$2 &amp; ", " &amp; W$2 &amp; ", b.G[i]) == 1" &amp; IF(SUM(X12:$AE12) &gt; 0,", ",""), "")</f>
        <v/>
      </c>
      <c r="K12" t="str">
        <f>IF(X12&gt;0,"Extract(" &amp; X$2 &amp; ", " &amp; X$2 &amp; ", b.G[i]) == 1" &amp; IF(SUM(Y12:$AE12) &gt; 0,", ",""), "")</f>
        <v/>
      </c>
      <c r="L12" t="str">
        <f>IF(Y12&gt;0,"Extract(" &amp; Y$2 &amp; ", " &amp; Y$2 &amp; ", b.G[i]) == 1" &amp; IF(SUM(Z12:$AE12) &gt; 0,", ",""), "")</f>
        <v/>
      </c>
      <c r="M12" t="str">
        <f>IF(Z12&gt;0,"Extract(" &amp; Z$2 &amp; ", " &amp; Z$2 &amp; ", b.G[i]) == 1" &amp; IF(SUM(AA12:$AE12) &gt; 0,", ",""), "")</f>
        <v/>
      </c>
      <c r="N12" t="str">
        <f>IF(AA12&gt;0,"Extract(" &amp; AA$2 &amp; ", " &amp; AA$2 &amp; ", b.G[i]) == 1" &amp; IF(SUM(AB12:$AE12) &gt; 0,", ",""), "")</f>
        <v/>
      </c>
      <c r="O12" t="str">
        <f>IF(AB12&gt;0,"Extract(" &amp; AB$2 &amp; ", " &amp; AB$2 &amp; ", b.G[i]) == 1" &amp; IF(SUM(AC12:$AE12) &gt; 0,", ",""), "")</f>
        <v/>
      </c>
      <c r="P12" t="str">
        <f>IF(AC12&gt;0,"Extract(" &amp; AC$2 &amp; ", " &amp; AC$2 &amp; ", b.G[i]) == 1" &amp; IF(SUM(AD12:$AE12) &gt; 0,", ",""), "")</f>
        <v/>
      </c>
      <c r="Q12" t="str">
        <f>IF(AD12&gt;0,"Extract(" &amp; AD$2 &amp; ", " &amp; AD$2 &amp; ", b.G[i]) == 1" &amp; IF(SUM(AE12:$AE12) &gt; 0,", ",""), "")</f>
        <v/>
      </c>
      <c r="R12" t="str">
        <f t="shared" si="9"/>
        <v/>
      </c>
      <c r="S12" t="str">
        <f t="shared" si="6"/>
        <v>#  011 000 000 000</v>
      </c>
      <c r="T12">
        <v>0</v>
      </c>
      <c r="U12">
        <v>1</v>
      </c>
      <c r="V12">
        <v>1</v>
      </c>
      <c r="W12">
        <v>0</v>
      </c>
      <c r="X12">
        <v>0</v>
      </c>
      <c r="Y12">
        <v>0</v>
      </c>
      <c r="Z12">
        <v>0</v>
      </c>
      <c r="AA12">
        <v>0</v>
      </c>
      <c r="AB12">
        <v>0</v>
      </c>
      <c r="AC12">
        <v>0</v>
      </c>
      <c r="AD12">
        <v>0</v>
      </c>
      <c r="AE12">
        <v>0</v>
      </c>
      <c r="AF12" s="2">
        <v>1.0909090909090908</v>
      </c>
      <c r="AG12">
        <f t="shared" si="7"/>
        <v>2</v>
      </c>
    </row>
    <row r="13" spans="1:33">
      <c r="A13" t="str">
        <f t="shared" si="1"/>
        <v>If(G[i] &amp; P[8] == P[8], 0.689655172413793 / len(n_gram[i]), #  000 000 000 100</v>
      </c>
      <c r="B13" t="str">
        <f t="shared" si="2"/>
        <v>s.add(P[8] == 4) #  000 000 000 100</v>
      </c>
      <c r="C13">
        <f t="shared" si="3"/>
        <v>8</v>
      </c>
      <c r="D13" s="3">
        <f t="shared" si="4"/>
        <v>4</v>
      </c>
      <c r="E13" t="str">
        <f t="shared" si="8"/>
        <v>If(Extract(2, 2, b.G[i]) == 1,  0.689655172413793 / len(n.grams[i]), #  000 000 000 100</v>
      </c>
      <c r="F13" t="str">
        <f t="shared" si="5"/>
        <v>Extract(2, 2, b.G[i]) == 1</v>
      </c>
      <c r="G13" t="str">
        <f>IF(T13&gt;0,"Extract(" &amp; T$2 &amp; ", " &amp; T$2 &amp; ", b.G[i]) == 1" &amp; IF(SUM(U13:$AE13) &gt; 0,", ",""), "")</f>
        <v/>
      </c>
      <c r="H13" t="str">
        <f>IF(U13&gt;0,"Extract(" &amp; U$2 &amp; ", " &amp; U$2 &amp; ", b.G[i]) == 1" &amp; IF(SUM(V13:$AE13) &gt; 0,", ",""), "")</f>
        <v/>
      </c>
      <c r="I13" t="str">
        <f>IF(V13&gt;0,"Extract(" &amp; V$2 &amp; ", " &amp; V$2 &amp; ", b.G[i]) == 1" &amp; IF(SUM(W13:$AE13) &gt; 0,", ",""), "")</f>
        <v/>
      </c>
      <c r="J13" t="str">
        <f>IF(W13&gt;0,"Extract(" &amp; W$2 &amp; ", " &amp; W$2 &amp; ", b.G[i]) == 1" &amp; IF(SUM(X13:$AE13) &gt; 0,", ",""), "")</f>
        <v/>
      </c>
      <c r="K13" t="str">
        <f>IF(X13&gt;0,"Extract(" &amp; X$2 &amp; ", " &amp; X$2 &amp; ", b.G[i]) == 1" &amp; IF(SUM(Y13:$AE13) &gt; 0,", ",""), "")</f>
        <v/>
      </c>
      <c r="L13" t="str">
        <f>IF(Y13&gt;0,"Extract(" &amp; Y$2 &amp; ", " &amp; Y$2 &amp; ", b.G[i]) == 1" &amp; IF(SUM(Z13:$AE13) &gt; 0,", ",""), "")</f>
        <v/>
      </c>
      <c r="M13" t="str">
        <f>IF(Z13&gt;0,"Extract(" &amp; Z$2 &amp; ", " &amp; Z$2 &amp; ", b.G[i]) == 1" &amp; IF(SUM(AA13:$AE13) &gt; 0,", ",""), "")</f>
        <v/>
      </c>
      <c r="N13" t="str">
        <f>IF(AA13&gt;0,"Extract(" &amp; AA$2 &amp; ", " &amp; AA$2 &amp; ", b.G[i]) == 1" &amp; IF(SUM(AB13:$AE13) &gt; 0,", ",""), "")</f>
        <v/>
      </c>
      <c r="O13" t="str">
        <f>IF(AB13&gt;0,"Extract(" &amp; AB$2 &amp; ", " &amp; AB$2 &amp; ", b.G[i]) == 1" &amp; IF(SUM(AC13:$AE13) &gt; 0,", ",""), "")</f>
        <v/>
      </c>
      <c r="P13" t="str">
        <f>IF(AC13&gt;0,"Extract(" &amp; AC$2 &amp; ", " &amp; AC$2 &amp; ", b.G[i]) == 1" &amp; IF(SUM(AD13:$AE13) &gt; 0,", ",""), "")</f>
        <v>Extract(2, 2, b.G[i]) == 1</v>
      </c>
      <c r="Q13" t="str">
        <f>IF(AD13&gt;0,"Extract(" &amp; AD$2 &amp; ", " &amp; AD$2 &amp; ", b.G[i]) == 1" &amp; IF(SUM(AE13:$AE13) &gt; 0,", ",""), "")</f>
        <v/>
      </c>
      <c r="R13" t="str">
        <f t="shared" si="9"/>
        <v/>
      </c>
      <c r="S13" t="str">
        <f t="shared" si="6"/>
        <v>#  000 000 000 100</v>
      </c>
      <c r="T13">
        <v>0</v>
      </c>
      <c r="U13">
        <v>0</v>
      </c>
      <c r="V13">
        <v>0</v>
      </c>
      <c r="W13">
        <v>0</v>
      </c>
      <c r="X13">
        <v>0</v>
      </c>
      <c r="Y13">
        <v>0</v>
      </c>
      <c r="Z13">
        <v>0</v>
      </c>
      <c r="AA13">
        <v>0</v>
      </c>
      <c r="AB13">
        <v>0</v>
      </c>
      <c r="AC13">
        <v>1</v>
      </c>
      <c r="AD13">
        <v>0</v>
      </c>
      <c r="AE13">
        <v>0</v>
      </c>
      <c r="AF13" s="2">
        <v>0.68965517241379315</v>
      </c>
      <c r="AG13">
        <f t="shared" si="7"/>
        <v>1</v>
      </c>
    </row>
    <row r="14" spans="1:33">
      <c r="A14" t="str">
        <f t="shared" si="1"/>
        <v>If(G[i] &amp; P[9] == P[9], 0.674157303370786 / len(n_gram[i]), #  000 000 100 000</v>
      </c>
      <c r="B14" t="str">
        <f t="shared" si="2"/>
        <v>s.add(P[9] == 32) #  000 000 100 000</v>
      </c>
      <c r="C14">
        <f t="shared" si="3"/>
        <v>9</v>
      </c>
      <c r="D14" s="3">
        <f t="shared" si="4"/>
        <v>32</v>
      </c>
      <c r="E14" t="str">
        <f t="shared" si="8"/>
        <v>If(Extract(5, 5, b.G[i]) == 1,  0.674157303370786 / len(n.grams[i]), #  000 000 100 000</v>
      </c>
      <c r="F14" t="str">
        <f t="shared" si="5"/>
        <v>Extract(5, 5, b.G[i]) == 1</v>
      </c>
      <c r="G14" t="str">
        <f>IF(T14&gt;0,"Extract(" &amp; T$2 &amp; ", " &amp; T$2 &amp; ", b.G[i]) == 1" &amp; IF(SUM(U14:$AE14) &gt; 0,", ",""), "")</f>
        <v/>
      </c>
      <c r="H14" t="str">
        <f>IF(U14&gt;0,"Extract(" &amp; U$2 &amp; ", " &amp; U$2 &amp; ", b.G[i]) == 1" &amp; IF(SUM(V14:$AE14) &gt; 0,", ",""), "")</f>
        <v/>
      </c>
      <c r="I14" t="str">
        <f>IF(V14&gt;0,"Extract(" &amp; V$2 &amp; ", " &amp; V$2 &amp; ", b.G[i]) == 1" &amp; IF(SUM(W14:$AE14) &gt; 0,", ",""), "")</f>
        <v/>
      </c>
      <c r="J14" t="str">
        <f>IF(W14&gt;0,"Extract(" &amp; W$2 &amp; ", " &amp; W$2 &amp; ", b.G[i]) == 1" &amp; IF(SUM(X14:$AE14) &gt; 0,", ",""), "")</f>
        <v/>
      </c>
      <c r="K14" t="str">
        <f>IF(X14&gt;0,"Extract(" &amp; X$2 &amp; ", " &amp; X$2 &amp; ", b.G[i]) == 1" &amp; IF(SUM(Y14:$AE14) &gt; 0,", ",""), "")</f>
        <v/>
      </c>
      <c r="L14" t="str">
        <f>IF(Y14&gt;0,"Extract(" &amp; Y$2 &amp; ", " &amp; Y$2 &amp; ", b.G[i]) == 1" &amp; IF(SUM(Z14:$AE14) &gt; 0,", ",""), "")</f>
        <v/>
      </c>
      <c r="M14" t="str">
        <f>IF(Z14&gt;0,"Extract(" &amp; Z$2 &amp; ", " &amp; Z$2 &amp; ", b.G[i]) == 1" &amp; IF(SUM(AA14:$AE14) &gt; 0,", ",""), "")</f>
        <v>Extract(5, 5, b.G[i]) == 1</v>
      </c>
      <c r="N14" t="str">
        <f>IF(AA14&gt;0,"Extract(" &amp; AA$2 &amp; ", " &amp; AA$2 &amp; ", b.G[i]) == 1" &amp; IF(SUM(AB14:$AE14) &gt; 0,", ",""), "")</f>
        <v/>
      </c>
      <c r="O14" t="str">
        <f>IF(AB14&gt;0,"Extract(" &amp; AB$2 &amp; ", " &amp; AB$2 &amp; ", b.G[i]) == 1" &amp; IF(SUM(AC14:$AE14) &gt; 0,", ",""), "")</f>
        <v/>
      </c>
      <c r="P14" t="str">
        <f>IF(AC14&gt;0,"Extract(" &amp; AC$2 &amp; ", " &amp; AC$2 &amp; ", b.G[i]) == 1" &amp; IF(SUM(AD14:$AE14) &gt; 0,", ",""), "")</f>
        <v/>
      </c>
      <c r="Q14" t="str">
        <f>IF(AD14&gt;0,"Extract(" &amp; AD$2 &amp; ", " &amp; AD$2 &amp; ", b.G[i]) == 1" &amp; IF(SUM(AE14:$AE14) &gt; 0,", ",""), "")</f>
        <v/>
      </c>
      <c r="R14" t="str">
        <f t="shared" si="9"/>
        <v/>
      </c>
      <c r="S14" t="str">
        <f t="shared" si="6"/>
        <v>#  000 000 100 000</v>
      </c>
      <c r="T14">
        <v>0</v>
      </c>
      <c r="U14">
        <v>0</v>
      </c>
      <c r="V14">
        <v>0</v>
      </c>
      <c r="W14">
        <v>0</v>
      </c>
      <c r="X14">
        <v>0</v>
      </c>
      <c r="Y14">
        <v>0</v>
      </c>
      <c r="Z14">
        <v>1</v>
      </c>
      <c r="AA14">
        <v>0</v>
      </c>
      <c r="AB14">
        <v>0</v>
      </c>
      <c r="AC14">
        <v>0</v>
      </c>
      <c r="AD14">
        <v>0</v>
      </c>
      <c r="AE14">
        <v>0</v>
      </c>
      <c r="AF14" s="2">
        <v>0.6741573033707865</v>
      </c>
      <c r="AG14">
        <f t="shared" si="7"/>
        <v>1</v>
      </c>
    </row>
    <row r="15" spans="1:33">
      <c r="A15" t="str">
        <f t="shared" si="1"/>
        <v>If(G[i] &amp; P[10] == P[10], 0.625 / len(n_gram[i]), #  000 000 000 001</v>
      </c>
      <c r="B15" t="str">
        <f t="shared" si="2"/>
        <v>s.add(P[10] == 1) #  000 000 000 001</v>
      </c>
      <c r="C15">
        <f t="shared" si="3"/>
        <v>10</v>
      </c>
      <c r="D15" s="3">
        <f t="shared" si="4"/>
        <v>1</v>
      </c>
      <c r="E15" t="str">
        <f>"If(" &amp; IF(SUM(T15:AE15) &gt; 1, "And(" &amp; F15 &amp; ")", F15) &amp; ",  " &amp; AF15 &amp; " / len(n.grams[i]), " &amp; S15</f>
        <v>If(Extract(0, 0, b.G[i]) == 1,  0.625 / len(n.grams[i]), #  000 000 000 001</v>
      </c>
      <c r="F15" t="str">
        <f t="shared" si="5"/>
        <v>Extract(0, 0, b.G[i]) == 1</v>
      </c>
      <c r="G15" t="str">
        <f>IF(T15&gt;0,"Extract(" &amp; T$2 &amp; ", " &amp; T$2 &amp; ", b.G[i]) == 1" &amp; IF(SUM(U15:$AE15) &gt; 0,", ",""), "")</f>
        <v/>
      </c>
      <c r="H15" t="str">
        <f>IF(U15&gt;0,"Extract(" &amp; U$2 &amp; ", " &amp; U$2 &amp; ", b.G[i]) == 1" &amp; IF(SUM(V15:$AE15) &gt; 0,", ",""), "")</f>
        <v/>
      </c>
      <c r="I15" t="str">
        <f>IF(V15&gt;0,"Extract(" &amp; V$2 &amp; ", " &amp; V$2 &amp; ", b.G[i]) == 1" &amp; IF(SUM(W15:$AE15) &gt; 0,", ",""), "")</f>
        <v/>
      </c>
      <c r="J15" t="str">
        <f>IF(W15&gt;0,"Extract(" &amp; W$2 &amp; ", " &amp; W$2 &amp; ", b.G[i]) == 1" &amp; IF(SUM(X15:$AE15) &gt; 0,", ",""), "")</f>
        <v/>
      </c>
      <c r="K15" t="str">
        <f>IF(X15&gt;0,"Extract(" &amp; X$2 &amp; ", " &amp; X$2 &amp; ", b.G[i]) == 1" &amp; IF(SUM(Y15:$AE15) &gt; 0,", ",""), "")</f>
        <v/>
      </c>
      <c r="L15" t="str">
        <f>IF(Y15&gt;0,"Extract(" &amp; Y$2 &amp; ", " &amp; Y$2 &amp; ", b.G[i]) == 1" &amp; IF(SUM(Z15:$AE15) &gt; 0,", ",""), "")</f>
        <v/>
      </c>
      <c r="M15" t="str">
        <f>IF(Z15&gt;0,"Extract(" &amp; Z$2 &amp; ", " &amp; Z$2 &amp; ", b.G[i]) == 1" &amp; IF(SUM(AA15:$AE15) &gt; 0,", ",""), "")</f>
        <v/>
      </c>
      <c r="N15" t="str">
        <f>IF(AA15&gt;0,"Extract(" &amp; AA$2 &amp; ", " &amp; AA$2 &amp; ", b.G[i]) == 1" &amp; IF(SUM(AB15:$AE15) &gt; 0,", ",""), "")</f>
        <v/>
      </c>
      <c r="O15" t="str">
        <f>IF(AB15&gt;0,"Extract(" &amp; AB$2 &amp; ", " &amp; AB$2 &amp; ", b.G[i]) == 1" &amp; IF(SUM(AC15:$AE15) &gt; 0,", ",""), "")</f>
        <v/>
      </c>
      <c r="P15" t="str">
        <f>IF(AC15&gt;0,"Extract(" &amp; AC$2 &amp; ", " &amp; AC$2 &amp; ", b.G[i]) == 1" &amp; IF(SUM(AD15:$AE15) &gt; 0,", ",""), "")</f>
        <v/>
      </c>
      <c r="Q15" t="str">
        <f>IF(AD15&gt;0,"Extract(" &amp; AD$2 &amp; ", " &amp; AD$2 &amp; ", b.G[i]) == 1" &amp; IF(SUM(AE15:$AE15) &gt; 0,", ",""), "")</f>
        <v/>
      </c>
      <c r="R15" t="str">
        <f t="shared" si="9"/>
        <v>Extract(0, 0, b.G[i]) == 1</v>
      </c>
      <c r="S15" t="str">
        <f t="shared" si="6"/>
        <v>#  000 000 000 001</v>
      </c>
      <c r="T15">
        <v>0</v>
      </c>
      <c r="U15">
        <v>0</v>
      </c>
      <c r="V15">
        <v>0</v>
      </c>
      <c r="W15">
        <v>0</v>
      </c>
      <c r="X15">
        <v>0</v>
      </c>
      <c r="Y15">
        <v>0</v>
      </c>
      <c r="Z15">
        <v>0</v>
      </c>
      <c r="AA15">
        <v>0</v>
      </c>
      <c r="AB15">
        <v>0</v>
      </c>
      <c r="AC15">
        <v>0</v>
      </c>
      <c r="AD15">
        <v>0</v>
      </c>
      <c r="AE15">
        <v>1</v>
      </c>
      <c r="AF15" s="2">
        <v>0.625</v>
      </c>
      <c r="AG15">
        <f t="shared" si="7"/>
        <v>1</v>
      </c>
    </row>
    <row r="16" spans="1:33">
      <c r="A16" t="str">
        <f t="shared" si="1"/>
        <v>If(G[i] &amp; P[11] == P[11], 0.594059405940594 / len(n_gram[i]), #  000 000 001 000</v>
      </c>
      <c r="B16" t="str">
        <f t="shared" si="2"/>
        <v>s.add(P[11] == 8) #  000 000 001 000</v>
      </c>
      <c r="C16">
        <f t="shared" si="3"/>
        <v>11</v>
      </c>
      <c r="D16" s="3">
        <f t="shared" si="4"/>
        <v>8</v>
      </c>
      <c r="E16" t="str">
        <f t="shared" si="8"/>
        <v>If(Extract(3, 3, b.G[i]) == 1,  0.594059405940594 / len(n.grams[i]), #  000 000 001 000</v>
      </c>
      <c r="F16" t="str">
        <f t="shared" si="5"/>
        <v>Extract(3, 3, b.G[i]) == 1</v>
      </c>
      <c r="G16" t="str">
        <f>IF(T16&gt;0,"Extract(" &amp; T$2 &amp; ", " &amp; T$2 &amp; ", b.G[i]) == 1" &amp; IF(SUM(U16:$AE16) &gt; 0,", ",""), "")</f>
        <v/>
      </c>
      <c r="H16" t="str">
        <f>IF(U16&gt;0,"Extract(" &amp; U$2 &amp; ", " &amp; U$2 &amp; ", b.G[i]) == 1" &amp; IF(SUM(V16:$AE16) &gt; 0,", ",""), "")</f>
        <v/>
      </c>
      <c r="I16" t="str">
        <f>IF(V16&gt;0,"Extract(" &amp; V$2 &amp; ", " &amp; V$2 &amp; ", b.G[i]) == 1" &amp; IF(SUM(W16:$AE16) &gt; 0,", ",""), "")</f>
        <v/>
      </c>
      <c r="J16" t="str">
        <f>IF(W16&gt;0,"Extract(" &amp; W$2 &amp; ", " &amp; W$2 &amp; ", b.G[i]) == 1" &amp; IF(SUM(X16:$AE16) &gt; 0,", ",""), "")</f>
        <v/>
      </c>
      <c r="K16" t="str">
        <f>IF(X16&gt;0,"Extract(" &amp; X$2 &amp; ", " &amp; X$2 &amp; ", b.G[i]) == 1" &amp; IF(SUM(Y16:$AE16) &gt; 0,", ",""), "")</f>
        <v/>
      </c>
      <c r="L16" t="str">
        <f>IF(Y16&gt;0,"Extract(" &amp; Y$2 &amp; ", " &amp; Y$2 &amp; ", b.G[i]) == 1" &amp; IF(SUM(Z16:$AE16) &gt; 0,", ",""), "")</f>
        <v/>
      </c>
      <c r="M16" t="str">
        <f>IF(Z16&gt;0,"Extract(" &amp; Z$2 &amp; ", " &amp; Z$2 &amp; ", b.G[i]) == 1" &amp; IF(SUM(AA16:$AE16) &gt; 0,", ",""), "")</f>
        <v/>
      </c>
      <c r="N16" t="str">
        <f>IF(AA16&gt;0,"Extract(" &amp; AA$2 &amp; ", " &amp; AA$2 &amp; ", b.G[i]) == 1" &amp; IF(SUM(AB16:$AE16) &gt; 0,", ",""), "")</f>
        <v/>
      </c>
      <c r="O16" t="str">
        <f>IF(AB16&gt;0,"Extract(" &amp; AB$2 &amp; ", " &amp; AB$2 &amp; ", b.G[i]) == 1" &amp; IF(SUM(AC16:$AE16) &gt; 0,", ",""), "")</f>
        <v>Extract(3, 3, b.G[i]) == 1</v>
      </c>
      <c r="P16" t="str">
        <f>IF(AC16&gt;0,"Extract(" &amp; AC$2 &amp; ", " &amp; AC$2 &amp; ", b.G[i]) == 1" &amp; IF(SUM(AD16:$AE16) &gt; 0,", ",""), "")</f>
        <v/>
      </c>
      <c r="Q16" t="str">
        <f>IF(AD16&gt;0,"Extract(" &amp; AD$2 &amp; ", " &amp; AD$2 &amp; ", b.G[i]) == 1" &amp; IF(SUM(AE16:$AE16) &gt; 0,", ",""), "")</f>
        <v/>
      </c>
      <c r="R16" t="str">
        <f t="shared" si="9"/>
        <v/>
      </c>
      <c r="S16" t="str">
        <f t="shared" si="6"/>
        <v>#  000 000 001 000</v>
      </c>
      <c r="T16">
        <v>0</v>
      </c>
      <c r="U16">
        <v>0</v>
      </c>
      <c r="V16">
        <v>0</v>
      </c>
      <c r="W16">
        <v>0</v>
      </c>
      <c r="X16">
        <v>0</v>
      </c>
      <c r="Y16">
        <v>0</v>
      </c>
      <c r="Z16">
        <v>0</v>
      </c>
      <c r="AA16">
        <v>0</v>
      </c>
      <c r="AB16">
        <v>1</v>
      </c>
      <c r="AC16">
        <v>0</v>
      </c>
      <c r="AD16">
        <v>0</v>
      </c>
      <c r="AE16">
        <v>0</v>
      </c>
      <c r="AF16" s="2">
        <v>0.59405940594059403</v>
      </c>
      <c r="AG16">
        <f t="shared" si="7"/>
        <v>1</v>
      </c>
    </row>
    <row r="17" spans="1:33">
      <c r="A17" t="str">
        <f t="shared" si="1"/>
        <v>If(G[i] &amp; P[12] == P[12], 0.560747663551402 / len(n_gram[i]), #  001 000 000 000</v>
      </c>
      <c r="B17" t="str">
        <f t="shared" si="2"/>
        <v>s.add(P[12] == 512) #  001 000 000 000</v>
      </c>
      <c r="C17">
        <f t="shared" si="3"/>
        <v>12</v>
      </c>
      <c r="D17" s="3">
        <f t="shared" si="4"/>
        <v>512</v>
      </c>
      <c r="E17" t="str">
        <f t="shared" si="8"/>
        <v>If(Extract(9, 9, b.G[i]) == 1,  0.560747663551402 / len(n.grams[i]), #  001 000 000 000</v>
      </c>
      <c r="F17" t="str">
        <f t="shared" si="5"/>
        <v>Extract(9, 9, b.G[i]) == 1</v>
      </c>
      <c r="G17" t="str">
        <f>IF(T17&gt;0,"Extract(" &amp; T$2 &amp; ", " &amp; T$2 &amp; ", b.G[i]) == 1" &amp; IF(SUM(U17:$AE17) &gt; 0,", ",""), "")</f>
        <v/>
      </c>
      <c r="H17" t="str">
        <f>IF(U17&gt;0,"Extract(" &amp; U$2 &amp; ", " &amp; U$2 &amp; ", b.G[i]) == 1" &amp; IF(SUM(V17:$AE17) &gt; 0,", ",""), "")</f>
        <v/>
      </c>
      <c r="I17" t="str">
        <f>IF(V17&gt;0,"Extract(" &amp; V$2 &amp; ", " &amp; V$2 &amp; ", b.G[i]) == 1" &amp; IF(SUM(W17:$AE17) &gt; 0,", ",""), "")</f>
        <v>Extract(9, 9, b.G[i]) == 1</v>
      </c>
      <c r="J17" t="str">
        <f>IF(W17&gt;0,"Extract(" &amp; W$2 &amp; ", " &amp; W$2 &amp; ", b.G[i]) == 1" &amp; IF(SUM(X17:$AE17) &gt; 0,", ",""), "")</f>
        <v/>
      </c>
      <c r="K17" t="str">
        <f>IF(X17&gt;0,"Extract(" &amp; X$2 &amp; ", " &amp; X$2 &amp; ", b.G[i]) == 1" &amp; IF(SUM(Y17:$AE17) &gt; 0,", ",""), "")</f>
        <v/>
      </c>
      <c r="L17" t="str">
        <f>IF(Y17&gt;0,"Extract(" &amp; Y$2 &amp; ", " &amp; Y$2 &amp; ", b.G[i]) == 1" &amp; IF(SUM(Z17:$AE17) &gt; 0,", ",""), "")</f>
        <v/>
      </c>
      <c r="M17" t="str">
        <f>IF(Z17&gt;0,"Extract(" &amp; Z$2 &amp; ", " &amp; Z$2 &amp; ", b.G[i]) == 1" &amp; IF(SUM(AA17:$AE17) &gt; 0,", ",""), "")</f>
        <v/>
      </c>
      <c r="N17" t="str">
        <f>IF(AA17&gt;0,"Extract(" &amp; AA$2 &amp; ", " &amp; AA$2 &amp; ", b.G[i]) == 1" &amp; IF(SUM(AB17:$AE17) &gt; 0,", ",""), "")</f>
        <v/>
      </c>
      <c r="O17" t="str">
        <f>IF(AB17&gt;0,"Extract(" &amp; AB$2 &amp; ", " &amp; AB$2 &amp; ", b.G[i]) == 1" &amp; IF(SUM(AC17:$AE17) &gt; 0,", ",""), "")</f>
        <v/>
      </c>
      <c r="P17" t="str">
        <f>IF(AC17&gt;0,"Extract(" &amp; AC$2 &amp; ", " &amp; AC$2 &amp; ", b.G[i]) == 1" &amp; IF(SUM(AD17:$AE17) &gt; 0,", ",""), "")</f>
        <v/>
      </c>
      <c r="Q17" t="str">
        <f>IF(AD17&gt;0,"Extract(" &amp; AD$2 &amp; ", " &amp; AD$2 &amp; ", b.G[i]) == 1" &amp; IF(SUM(AE17:$AE17) &gt; 0,", ",""), "")</f>
        <v/>
      </c>
      <c r="R17" t="str">
        <f t="shared" si="9"/>
        <v/>
      </c>
      <c r="S17" t="str">
        <f t="shared" si="6"/>
        <v>#  001 000 000 000</v>
      </c>
      <c r="T17">
        <v>0</v>
      </c>
      <c r="U17">
        <v>0</v>
      </c>
      <c r="V17">
        <v>1</v>
      </c>
      <c r="W17">
        <v>0</v>
      </c>
      <c r="X17">
        <v>0</v>
      </c>
      <c r="Y17">
        <v>0</v>
      </c>
      <c r="Z17">
        <v>0</v>
      </c>
      <c r="AA17">
        <v>0</v>
      </c>
      <c r="AB17">
        <v>0</v>
      </c>
      <c r="AC17">
        <v>0</v>
      </c>
      <c r="AD17">
        <v>0</v>
      </c>
      <c r="AE17">
        <v>0</v>
      </c>
      <c r="AF17" s="2">
        <v>0.56074766355140182</v>
      </c>
      <c r="AG17">
        <f t="shared" si="7"/>
        <v>1</v>
      </c>
    </row>
    <row r="18" spans="1:33">
      <c r="A18" t="str">
        <f t="shared" si="1"/>
        <v>If(G[i] &amp; P[13] == P[13], 0.538116591928251 / len(n_gram[i]), #  000 000 000 010</v>
      </c>
      <c r="B18" t="str">
        <f t="shared" si="2"/>
        <v>s.add(P[13] == 2) #  000 000 000 010</v>
      </c>
      <c r="C18">
        <f t="shared" si="3"/>
        <v>13</v>
      </c>
      <c r="D18" s="3">
        <f t="shared" si="4"/>
        <v>2</v>
      </c>
      <c r="E18" t="str">
        <f t="shared" si="8"/>
        <v>If(Extract(1, 1, b.G[i]) == 1,  0.538116591928251 / len(n.grams[i]), #  000 000 000 010</v>
      </c>
      <c r="F18" t="str">
        <f t="shared" si="5"/>
        <v>Extract(1, 1, b.G[i]) == 1</v>
      </c>
      <c r="G18" t="str">
        <f>IF(T18&gt;0,"Extract(" &amp; T$2 &amp; ", " &amp; T$2 &amp; ", b.G[i]) == 1" &amp; IF(SUM(U18:$AE18) &gt; 0,", ",""), "")</f>
        <v/>
      </c>
      <c r="H18" t="str">
        <f>IF(U18&gt;0,"Extract(" &amp; U$2 &amp; ", " &amp; U$2 &amp; ", b.G[i]) == 1" &amp; IF(SUM(V18:$AE18) &gt; 0,", ",""), "")</f>
        <v/>
      </c>
      <c r="I18" t="str">
        <f>IF(V18&gt;0,"Extract(" &amp; V$2 &amp; ", " &amp; V$2 &amp; ", b.G[i]) == 1" &amp; IF(SUM(W18:$AE18) &gt; 0,", ",""), "")</f>
        <v/>
      </c>
      <c r="J18" t="str">
        <f>IF(W18&gt;0,"Extract(" &amp; W$2 &amp; ", " &amp; W$2 &amp; ", b.G[i]) == 1" &amp; IF(SUM(X18:$AE18) &gt; 0,", ",""), "")</f>
        <v/>
      </c>
      <c r="K18" t="str">
        <f>IF(X18&gt;0,"Extract(" &amp; X$2 &amp; ", " &amp; X$2 &amp; ", b.G[i]) == 1" &amp; IF(SUM(Y18:$AE18) &gt; 0,", ",""), "")</f>
        <v/>
      </c>
      <c r="L18" t="str">
        <f>IF(Y18&gt;0,"Extract(" &amp; Y$2 &amp; ", " &amp; Y$2 &amp; ", b.G[i]) == 1" &amp; IF(SUM(Z18:$AE18) &gt; 0,", ",""), "")</f>
        <v/>
      </c>
      <c r="M18" t="str">
        <f>IF(Z18&gt;0,"Extract(" &amp; Z$2 &amp; ", " &amp; Z$2 &amp; ", b.G[i]) == 1" &amp; IF(SUM(AA18:$AE18) &gt; 0,", ",""), "")</f>
        <v/>
      </c>
      <c r="N18" t="str">
        <f>IF(AA18&gt;0,"Extract(" &amp; AA$2 &amp; ", " &amp; AA$2 &amp; ", b.G[i]) == 1" &amp; IF(SUM(AB18:$AE18) &gt; 0,", ",""), "")</f>
        <v/>
      </c>
      <c r="O18" t="str">
        <f>IF(AB18&gt;0,"Extract(" &amp; AB$2 &amp; ", " &amp; AB$2 &amp; ", b.G[i]) == 1" &amp; IF(SUM(AC18:$AE18) &gt; 0,", ",""), "")</f>
        <v/>
      </c>
      <c r="P18" t="str">
        <f>IF(AC18&gt;0,"Extract(" &amp; AC$2 &amp; ", " &amp; AC$2 &amp; ", b.G[i]) == 1" &amp; IF(SUM(AD18:$AE18) &gt; 0,", ",""), "")</f>
        <v/>
      </c>
      <c r="Q18" t="str">
        <f>IF(AD18&gt;0,"Extract(" &amp; AD$2 &amp; ", " &amp; AD$2 &amp; ", b.G[i]) == 1" &amp; IF(SUM(AE18:$AE18) &gt; 0,", ",""), "")</f>
        <v>Extract(1, 1, b.G[i]) == 1</v>
      </c>
      <c r="R18" t="str">
        <f t="shared" si="9"/>
        <v/>
      </c>
      <c r="S18" t="str">
        <f t="shared" si="6"/>
        <v>#  000 000 000 010</v>
      </c>
      <c r="T18">
        <v>0</v>
      </c>
      <c r="U18">
        <v>0</v>
      </c>
      <c r="V18">
        <v>0</v>
      </c>
      <c r="W18">
        <v>0</v>
      </c>
      <c r="X18">
        <v>0</v>
      </c>
      <c r="Y18">
        <v>0</v>
      </c>
      <c r="Z18">
        <v>0</v>
      </c>
      <c r="AA18">
        <v>0</v>
      </c>
      <c r="AB18">
        <v>0</v>
      </c>
      <c r="AC18">
        <v>0</v>
      </c>
      <c r="AD18">
        <v>1</v>
      </c>
      <c r="AE18">
        <v>0</v>
      </c>
      <c r="AF18" s="2">
        <v>0.53811659192825112</v>
      </c>
      <c r="AG18">
        <f t="shared" si="7"/>
        <v>1</v>
      </c>
    </row>
    <row r="19" spans="1:33">
      <c r="A19" t="str">
        <f t="shared" si="1"/>
        <v>If(G[i] &amp; P[14] == P[14], 0.530973451327434 / len(n_gram[i]), #  100 000 000 000</v>
      </c>
      <c r="B19" t="str">
        <f t="shared" si="2"/>
        <v>s.add(P[14] == 2048) #  100 000 000 000</v>
      </c>
      <c r="C19">
        <f t="shared" si="3"/>
        <v>14</v>
      </c>
      <c r="D19" s="3">
        <f t="shared" si="4"/>
        <v>2048</v>
      </c>
      <c r="E19" t="str">
        <f t="shared" si="8"/>
        <v>If(Extract(11, 11, b.G[i]) == 1,  0.530973451327434 / len(n.grams[i]), #  100 000 000 000</v>
      </c>
      <c r="F19" t="str">
        <f t="shared" si="5"/>
        <v>Extract(11, 11, b.G[i]) == 1</v>
      </c>
      <c r="G19" t="str">
        <f>IF(T19&gt;0,"Extract(" &amp; T$2 &amp; ", " &amp; T$2 &amp; ", b.G[i]) == 1" &amp; IF(SUM(U19:$AE19) &gt; 0,", ",""), "")</f>
        <v>Extract(11, 11, b.G[i]) == 1</v>
      </c>
      <c r="H19" t="str">
        <f>IF(U19&gt;0,"Extract(" &amp; U$2 &amp; ", " &amp; U$2 &amp; ", b.G[i]) == 1" &amp; IF(SUM(V19:$AE19) &gt; 0,", ",""), "")</f>
        <v/>
      </c>
      <c r="I19" t="str">
        <f>IF(V19&gt;0,"Extract(" &amp; V$2 &amp; ", " &amp; V$2 &amp; ", b.G[i]) == 1" &amp; IF(SUM(W19:$AE19) &gt; 0,", ",""), "")</f>
        <v/>
      </c>
      <c r="J19" t="str">
        <f>IF(W19&gt;0,"Extract(" &amp; W$2 &amp; ", " &amp; W$2 &amp; ", b.G[i]) == 1" &amp; IF(SUM(X19:$AE19) &gt; 0,", ",""), "")</f>
        <v/>
      </c>
      <c r="K19" t="str">
        <f>IF(X19&gt;0,"Extract(" &amp; X$2 &amp; ", " &amp; X$2 &amp; ", b.G[i]) == 1" &amp; IF(SUM(Y19:$AE19) &gt; 0,", ",""), "")</f>
        <v/>
      </c>
      <c r="L19" t="str">
        <f>IF(Y19&gt;0,"Extract(" &amp; Y$2 &amp; ", " &amp; Y$2 &amp; ", b.G[i]) == 1" &amp; IF(SUM(Z19:$AE19) &gt; 0,", ",""), "")</f>
        <v/>
      </c>
      <c r="M19" t="str">
        <f>IF(Z19&gt;0,"Extract(" &amp; Z$2 &amp; ", " &amp; Z$2 &amp; ", b.G[i]) == 1" &amp; IF(SUM(AA19:$AE19) &gt; 0,", ",""), "")</f>
        <v/>
      </c>
      <c r="N19" t="str">
        <f>IF(AA19&gt;0,"Extract(" &amp; AA$2 &amp; ", " &amp; AA$2 &amp; ", b.G[i]) == 1" &amp; IF(SUM(AB19:$AE19) &gt; 0,", ",""), "")</f>
        <v/>
      </c>
      <c r="O19" t="str">
        <f>IF(AB19&gt;0,"Extract(" &amp; AB$2 &amp; ", " &amp; AB$2 &amp; ", b.G[i]) == 1" &amp; IF(SUM(AC19:$AE19) &gt; 0,", ",""), "")</f>
        <v/>
      </c>
      <c r="P19" t="str">
        <f>IF(AC19&gt;0,"Extract(" &amp; AC$2 &amp; ", " &amp; AC$2 &amp; ", b.G[i]) == 1" &amp; IF(SUM(AD19:$AE19) &gt; 0,", ",""), "")</f>
        <v/>
      </c>
      <c r="Q19" t="str">
        <f>IF(AD19&gt;0,"Extract(" &amp; AD$2 &amp; ", " &amp; AD$2 &amp; ", b.G[i]) == 1" &amp; IF(SUM(AE19:$AE19) &gt; 0,", ",""), "")</f>
        <v/>
      </c>
      <c r="R19" t="str">
        <f t="shared" si="9"/>
        <v/>
      </c>
      <c r="S19" t="str">
        <f t="shared" si="6"/>
        <v>#  100 000 000 000</v>
      </c>
      <c r="T19">
        <v>1</v>
      </c>
      <c r="U19">
        <v>0</v>
      </c>
      <c r="V19">
        <v>0</v>
      </c>
      <c r="W19">
        <v>0</v>
      </c>
      <c r="X19">
        <v>0</v>
      </c>
      <c r="Y19">
        <v>0</v>
      </c>
      <c r="Z19">
        <v>0</v>
      </c>
      <c r="AA19">
        <v>0</v>
      </c>
      <c r="AB19">
        <v>0</v>
      </c>
      <c r="AC19">
        <v>0</v>
      </c>
      <c r="AD19">
        <v>0</v>
      </c>
      <c r="AE19">
        <v>0</v>
      </c>
      <c r="AF19" s="2">
        <v>0.53097345132743401</v>
      </c>
      <c r="AG19">
        <f t="shared" si="7"/>
        <v>1</v>
      </c>
    </row>
    <row r="20" spans="1:33">
      <c r="A20" t="str">
        <f t="shared" si="1"/>
        <v>If(G[i] &amp; P[15] == P[15], 0.530973451327434 / len(n_gram[i]), #  000 100 000 000</v>
      </c>
      <c r="B20" t="str">
        <f t="shared" si="2"/>
        <v>s.add(P[15] == 256) #  000 100 000 000</v>
      </c>
      <c r="C20">
        <f t="shared" si="3"/>
        <v>15</v>
      </c>
      <c r="D20" s="3">
        <f t="shared" si="4"/>
        <v>256</v>
      </c>
      <c r="E20" t="str">
        <f t="shared" si="8"/>
        <v>If(Extract(8, 8, b.G[i]) == 1,  0.530973451327434 / len(n.grams[i]), #  000 100 000 000</v>
      </c>
      <c r="F20" t="str">
        <f t="shared" si="5"/>
        <v>Extract(8, 8, b.G[i]) == 1</v>
      </c>
      <c r="G20" t="str">
        <f>IF(T20&gt;0,"Extract(" &amp; T$2 &amp; ", " &amp; T$2 &amp; ", b.G[i]) == 1" &amp; IF(SUM(U20:$AE20) &gt; 0,", ",""), "")</f>
        <v/>
      </c>
      <c r="H20" t="str">
        <f>IF(U20&gt;0,"Extract(" &amp; U$2 &amp; ", " &amp; U$2 &amp; ", b.G[i]) == 1" &amp; IF(SUM(V20:$AE20) &gt; 0,", ",""), "")</f>
        <v/>
      </c>
      <c r="I20" t="str">
        <f>IF(V20&gt;0,"Extract(" &amp; V$2 &amp; ", " &amp; V$2 &amp; ", b.G[i]) == 1" &amp; IF(SUM(W20:$AE20) &gt; 0,", ",""), "")</f>
        <v/>
      </c>
      <c r="J20" t="str">
        <f>IF(W20&gt;0,"Extract(" &amp; W$2 &amp; ", " &amp; W$2 &amp; ", b.G[i]) == 1" &amp; IF(SUM(X20:$AE20) &gt; 0,", ",""), "")</f>
        <v>Extract(8, 8, b.G[i]) == 1</v>
      </c>
      <c r="K20" t="str">
        <f>IF(X20&gt;0,"Extract(" &amp; X$2 &amp; ", " &amp; X$2 &amp; ", b.G[i]) == 1" &amp; IF(SUM(Y20:$AE20) &gt; 0,", ",""), "")</f>
        <v/>
      </c>
      <c r="L20" t="str">
        <f>IF(Y20&gt;0,"Extract(" &amp; Y$2 &amp; ", " &amp; Y$2 &amp; ", b.G[i]) == 1" &amp; IF(SUM(Z20:$AE20) &gt; 0,", ",""), "")</f>
        <v/>
      </c>
      <c r="M20" t="str">
        <f>IF(Z20&gt;0,"Extract(" &amp; Z$2 &amp; ", " &amp; Z$2 &amp; ", b.G[i]) == 1" &amp; IF(SUM(AA20:$AE20) &gt; 0,", ",""), "")</f>
        <v/>
      </c>
      <c r="N20" t="str">
        <f>IF(AA20&gt;0,"Extract(" &amp; AA$2 &amp; ", " &amp; AA$2 &amp; ", b.G[i]) == 1" &amp; IF(SUM(AB20:$AE20) &gt; 0,", ",""), "")</f>
        <v/>
      </c>
      <c r="O20" t="str">
        <f>IF(AB20&gt;0,"Extract(" &amp; AB$2 &amp; ", " &amp; AB$2 &amp; ", b.G[i]) == 1" &amp; IF(SUM(AC20:$AE20) &gt; 0,", ",""), "")</f>
        <v/>
      </c>
      <c r="P20" t="str">
        <f>IF(AC20&gt;0,"Extract(" &amp; AC$2 &amp; ", " &amp; AC$2 &amp; ", b.G[i]) == 1" &amp; IF(SUM(AD20:$AE20) &gt; 0,", ",""), "")</f>
        <v/>
      </c>
      <c r="Q20" t="str">
        <f>IF(AD20&gt;0,"Extract(" &amp; AD$2 &amp; ", " &amp; AD$2 &amp; ", b.G[i]) == 1" &amp; IF(SUM(AE20:$AE20) &gt; 0,", ",""), "")</f>
        <v/>
      </c>
      <c r="R20" t="str">
        <f t="shared" si="9"/>
        <v/>
      </c>
      <c r="S20" t="str">
        <f t="shared" si="6"/>
        <v>#  000 100 000 000</v>
      </c>
      <c r="T20">
        <v>0</v>
      </c>
      <c r="U20">
        <v>0</v>
      </c>
      <c r="V20">
        <v>0</v>
      </c>
      <c r="W20">
        <v>1</v>
      </c>
      <c r="X20">
        <v>0</v>
      </c>
      <c r="Y20">
        <v>0</v>
      </c>
      <c r="Z20">
        <v>0</v>
      </c>
      <c r="AA20">
        <v>0</v>
      </c>
      <c r="AB20">
        <v>0</v>
      </c>
      <c r="AC20">
        <v>0</v>
      </c>
      <c r="AD20">
        <v>0</v>
      </c>
      <c r="AE20">
        <v>0</v>
      </c>
      <c r="AF20" s="2">
        <v>0.53097345132743368</v>
      </c>
      <c r="AG20">
        <f t="shared" si="7"/>
        <v>1</v>
      </c>
    </row>
    <row r="21" spans="1:33">
      <c r="A21" t="str">
        <f t="shared" si="1"/>
        <v>If(G[i] &amp; P[16] == P[16], 0.521739130434783 / len(n_gram[i]), #  000 001 000 000</v>
      </c>
      <c r="B21" t="str">
        <f t="shared" si="2"/>
        <v>s.add(P[16] == 64) #  000 001 000 000</v>
      </c>
      <c r="C21">
        <f t="shared" si="3"/>
        <v>16</v>
      </c>
      <c r="D21" s="3">
        <f t="shared" si="4"/>
        <v>64</v>
      </c>
      <c r="E21" t="str">
        <f t="shared" si="8"/>
        <v>If(Extract(6, 6, b.G[i]) == 1,  0.521739130434783 / len(n.grams[i]), #  000 001 000 000</v>
      </c>
      <c r="F21" t="str">
        <f t="shared" si="5"/>
        <v>Extract(6, 6, b.G[i]) == 1</v>
      </c>
      <c r="G21" t="str">
        <f>IF(T21&gt;0,"Extract(" &amp; T$2 &amp; ", " &amp; T$2 &amp; ", b.G[i]) == 1" &amp; IF(SUM(U21:$AE21) &gt; 0,", ",""), "")</f>
        <v/>
      </c>
      <c r="H21" t="str">
        <f>IF(U21&gt;0,"Extract(" &amp; U$2 &amp; ", " &amp; U$2 &amp; ", b.G[i]) == 1" &amp; IF(SUM(V21:$AE21) &gt; 0,", ",""), "")</f>
        <v/>
      </c>
      <c r="I21" t="str">
        <f>IF(V21&gt;0,"Extract(" &amp; V$2 &amp; ", " &amp; V$2 &amp; ", b.G[i]) == 1" &amp; IF(SUM(W21:$AE21) &gt; 0,", ",""), "")</f>
        <v/>
      </c>
      <c r="J21" t="str">
        <f>IF(W21&gt;0,"Extract(" &amp; W$2 &amp; ", " &amp; W$2 &amp; ", b.G[i]) == 1" &amp; IF(SUM(X21:$AE21) &gt; 0,", ",""), "")</f>
        <v/>
      </c>
      <c r="K21" t="str">
        <f>IF(X21&gt;0,"Extract(" &amp; X$2 &amp; ", " &amp; X$2 &amp; ", b.G[i]) == 1" &amp; IF(SUM(Y21:$AE21) &gt; 0,", ",""), "")</f>
        <v/>
      </c>
      <c r="L21" t="str">
        <f>IF(Y21&gt;0,"Extract(" &amp; Y$2 &amp; ", " &amp; Y$2 &amp; ", b.G[i]) == 1" &amp; IF(SUM(Z21:$AE21) &gt; 0,", ",""), "")</f>
        <v>Extract(6, 6, b.G[i]) == 1</v>
      </c>
      <c r="M21" t="str">
        <f>IF(Z21&gt;0,"Extract(" &amp; Z$2 &amp; ", " &amp; Z$2 &amp; ", b.G[i]) == 1" &amp; IF(SUM(AA21:$AE21) &gt; 0,", ",""), "")</f>
        <v/>
      </c>
      <c r="N21" t="str">
        <f>IF(AA21&gt;0,"Extract(" &amp; AA$2 &amp; ", " &amp; AA$2 &amp; ", b.G[i]) == 1" &amp; IF(SUM(AB21:$AE21) &gt; 0,", ",""), "")</f>
        <v/>
      </c>
      <c r="O21" t="str">
        <f>IF(AB21&gt;0,"Extract(" &amp; AB$2 &amp; ", " &amp; AB$2 &amp; ", b.G[i]) == 1" &amp; IF(SUM(AC21:$AE21) &gt; 0,", ",""), "")</f>
        <v/>
      </c>
      <c r="P21" t="str">
        <f>IF(AC21&gt;0,"Extract(" &amp; AC$2 &amp; ", " &amp; AC$2 &amp; ", b.G[i]) == 1" &amp; IF(SUM(AD21:$AE21) &gt; 0,", ",""), "")</f>
        <v/>
      </c>
      <c r="Q21" t="str">
        <f>IF(AD21&gt;0,"Extract(" &amp; AD$2 &amp; ", " &amp; AD$2 &amp; ", b.G[i]) == 1" &amp; IF(SUM(AE21:$AE21) &gt; 0,", ",""), "")</f>
        <v/>
      </c>
      <c r="R21" t="str">
        <f t="shared" si="9"/>
        <v/>
      </c>
      <c r="S21" t="str">
        <f t="shared" si="6"/>
        <v>#  000 001 000 000</v>
      </c>
      <c r="T21">
        <v>0</v>
      </c>
      <c r="U21">
        <v>0</v>
      </c>
      <c r="V21">
        <v>0</v>
      </c>
      <c r="W21">
        <v>0</v>
      </c>
      <c r="X21">
        <v>0</v>
      </c>
      <c r="Y21">
        <v>1</v>
      </c>
      <c r="Z21">
        <v>0</v>
      </c>
      <c r="AA21">
        <v>0</v>
      </c>
      <c r="AB21">
        <v>0</v>
      </c>
      <c r="AC21">
        <v>0</v>
      </c>
      <c r="AD21">
        <v>0</v>
      </c>
      <c r="AE21">
        <v>0</v>
      </c>
      <c r="AF21" s="2">
        <v>0.52173913043478259</v>
      </c>
      <c r="AG21">
        <f t="shared" si="7"/>
        <v>1</v>
      </c>
    </row>
    <row r="22" spans="1:33">
      <c r="A22" t="str">
        <f t="shared" si="1"/>
        <v>If(G[i] &amp; P[17] == P[17], 0.470588235294118 / len(n_gram[i]), #  000 010 000 000</v>
      </c>
      <c r="B22" t="str">
        <f t="shared" si="2"/>
        <v>s.add(P[17] == 128) #  000 010 000 000</v>
      </c>
      <c r="C22">
        <f t="shared" si="3"/>
        <v>17</v>
      </c>
      <c r="D22" s="3">
        <f t="shared" si="4"/>
        <v>128</v>
      </c>
      <c r="E22" t="str">
        <f t="shared" si="8"/>
        <v>If(Extract(7, 7, b.G[i]) == 1,  0.470588235294118 / len(n.grams[i]), #  000 010 000 000</v>
      </c>
      <c r="F22" t="str">
        <f t="shared" si="5"/>
        <v>Extract(7, 7, b.G[i]) == 1</v>
      </c>
      <c r="G22" t="str">
        <f>IF(T22&gt;0,"Extract(" &amp; T$2 &amp; ", " &amp; T$2 &amp; ", b.G[i]) == 1" &amp; IF(SUM(U22:$AE22) &gt; 0,", ",""), "")</f>
        <v/>
      </c>
      <c r="H22" t="str">
        <f>IF(U22&gt;0,"Extract(" &amp; U$2 &amp; ", " &amp; U$2 &amp; ", b.G[i]) == 1" &amp; IF(SUM(V22:$AE22) &gt; 0,", ",""), "")</f>
        <v/>
      </c>
      <c r="I22" t="str">
        <f>IF(V22&gt;0,"Extract(" &amp; V$2 &amp; ", " &amp; V$2 &amp; ", b.G[i]) == 1" &amp; IF(SUM(W22:$AE22) &gt; 0,", ",""), "")</f>
        <v/>
      </c>
      <c r="J22" t="str">
        <f>IF(W22&gt;0,"Extract(" &amp; W$2 &amp; ", " &amp; W$2 &amp; ", b.G[i]) == 1" &amp; IF(SUM(X22:$AE22) &gt; 0,", ",""), "")</f>
        <v/>
      </c>
      <c r="K22" t="str">
        <f>IF(X22&gt;0,"Extract(" &amp; X$2 &amp; ", " &amp; X$2 &amp; ", b.G[i]) == 1" &amp; IF(SUM(Y22:$AE22) &gt; 0,", ",""), "")</f>
        <v>Extract(7, 7, b.G[i]) == 1</v>
      </c>
      <c r="L22" t="str">
        <f>IF(Y22&gt;0,"Extract(" &amp; Y$2 &amp; ", " &amp; Y$2 &amp; ", b.G[i]) == 1" &amp; IF(SUM(Z22:$AE22) &gt; 0,", ",""), "")</f>
        <v/>
      </c>
      <c r="M22" t="str">
        <f>IF(Z22&gt;0,"Extract(" &amp; Z$2 &amp; ", " &amp; Z$2 &amp; ", b.G[i]) == 1" &amp; IF(SUM(AA22:$AE22) &gt; 0,", ",""), "")</f>
        <v/>
      </c>
      <c r="N22" t="str">
        <f>IF(AA22&gt;0,"Extract(" &amp; AA$2 &amp; ", " &amp; AA$2 &amp; ", b.G[i]) == 1" &amp; IF(SUM(AB22:$AE22) &gt; 0,", ",""), "")</f>
        <v/>
      </c>
      <c r="O22" t="str">
        <f>IF(AB22&gt;0,"Extract(" &amp; AB$2 &amp; ", " &amp; AB$2 &amp; ", b.G[i]) == 1" &amp; IF(SUM(AC22:$AE22) &gt; 0,", ",""), "")</f>
        <v/>
      </c>
      <c r="P22" t="str">
        <f>IF(AC22&gt;0,"Extract(" &amp; AC$2 &amp; ", " &amp; AC$2 &amp; ", b.G[i]) == 1" &amp; IF(SUM(AD22:$AE22) &gt; 0,", ",""), "")</f>
        <v/>
      </c>
      <c r="Q22" t="str">
        <f>IF(AD22&gt;0,"Extract(" &amp; AD$2 &amp; ", " &amp; AD$2 &amp; ", b.G[i]) == 1" &amp; IF(SUM(AE22:$AE22) &gt; 0,", ",""), "")</f>
        <v/>
      </c>
      <c r="R22" t="str">
        <f t="shared" si="9"/>
        <v/>
      </c>
      <c r="S22" t="str">
        <f t="shared" si="6"/>
        <v>#  000 010 000 000</v>
      </c>
      <c r="T22">
        <v>0</v>
      </c>
      <c r="U22">
        <v>0</v>
      </c>
      <c r="V22">
        <v>0</v>
      </c>
      <c r="W22">
        <v>0</v>
      </c>
      <c r="X22">
        <v>1</v>
      </c>
      <c r="Y22">
        <v>0</v>
      </c>
      <c r="Z22">
        <v>0</v>
      </c>
      <c r="AA22">
        <v>0</v>
      </c>
      <c r="AB22">
        <v>0</v>
      </c>
      <c r="AC22">
        <v>0</v>
      </c>
      <c r="AD22">
        <v>0</v>
      </c>
      <c r="AE22">
        <v>0</v>
      </c>
      <c r="AF22" s="2">
        <v>0.47058823529411764</v>
      </c>
      <c r="AG22">
        <f t="shared" si="7"/>
        <v>1</v>
      </c>
    </row>
    <row r="23" spans="1:33">
      <c r="A23" t="str">
        <f t="shared" si="1"/>
        <v>If(G[i] &amp; P[18] == P[18], 0.465116279069767 / len(n_gram[i]), #  000 000 010 000</v>
      </c>
      <c r="B23" t="str">
        <f t="shared" si="2"/>
        <v>s.add(P[18] == 16) #  000 000 010 000</v>
      </c>
      <c r="C23">
        <f t="shared" si="3"/>
        <v>18</v>
      </c>
      <c r="D23" s="3">
        <f t="shared" si="4"/>
        <v>16</v>
      </c>
      <c r="E23" t="str">
        <f t="shared" si="8"/>
        <v>If(Extract(4, 4, b.G[i]) == 1,  0.465116279069767 / len(n.grams[i]), #  000 000 010 000</v>
      </c>
      <c r="F23" t="str">
        <f t="shared" si="5"/>
        <v>Extract(4, 4, b.G[i]) == 1</v>
      </c>
      <c r="G23" t="str">
        <f>IF(T23&gt;0,"Extract(" &amp; T$2 &amp; ", " &amp; T$2 &amp; ", b.G[i]) == 1" &amp; IF(SUM(U23:$AE23) &gt; 0,", ",""), "")</f>
        <v/>
      </c>
      <c r="H23" t="str">
        <f>IF(U23&gt;0,"Extract(" &amp; U$2 &amp; ", " &amp; U$2 &amp; ", b.G[i]) == 1" &amp; IF(SUM(V23:$AE23) &gt; 0,", ",""), "")</f>
        <v/>
      </c>
      <c r="I23" t="str">
        <f>IF(V23&gt;0,"Extract(" &amp; V$2 &amp; ", " &amp; V$2 &amp; ", b.G[i]) == 1" &amp; IF(SUM(W23:$AE23) &gt; 0,", ",""), "")</f>
        <v/>
      </c>
      <c r="J23" t="str">
        <f>IF(W23&gt;0,"Extract(" &amp; W$2 &amp; ", " &amp; W$2 &amp; ", b.G[i]) == 1" &amp; IF(SUM(X23:$AE23) &gt; 0,", ",""), "")</f>
        <v/>
      </c>
      <c r="K23" t="str">
        <f>IF(X23&gt;0,"Extract(" &amp; X$2 &amp; ", " &amp; X$2 &amp; ", b.G[i]) == 1" &amp; IF(SUM(Y23:$AE23) &gt; 0,", ",""), "")</f>
        <v/>
      </c>
      <c r="L23" t="str">
        <f>IF(Y23&gt;0,"Extract(" &amp; Y$2 &amp; ", " &amp; Y$2 &amp; ", b.G[i]) == 1" &amp; IF(SUM(Z23:$AE23) &gt; 0,", ",""), "")</f>
        <v/>
      </c>
      <c r="M23" t="str">
        <f>IF(Z23&gt;0,"Extract(" &amp; Z$2 &amp; ", " &amp; Z$2 &amp; ", b.G[i]) == 1" &amp; IF(SUM(AA23:$AE23) &gt; 0,", ",""), "")</f>
        <v/>
      </c>
      <c r="N23" t="str">
        <f>IF(AA23&gt;0,"Extract(" &amp; AA$2 &amp; ", " &amp; AA$2 &amp; ", b.G[i]) == 1" &amp; IF(SUM(AB23:$AE23) &gt; 0,", ",""), "")</f>
        <v>Extract(4, 4, b.G[i]) == 1</v>
      </c>
      <c r="O23" t="str">
        <f>IF(AB23&gt;0,"Extract(" &amp; AB$2 &amp; ", " &amp; AB$2 &amp; ", b.G[i]) == 1" &amp; IF(SUM(AC23:$AE23) &gt; 0,", ",""), "")</f>
        <v/>
      </c>
      <c r="P23" t="str">
        <f>IF(AC23&gt;0,"Extract(" &amp; AC$2 &amp; ", " &amp; AC$2 &amp; ", b.G[i]) == 1" &amp; IF(SUM(AD23:$AE23) &gt; 0,", ",""), "")</f>
        <v/>
      </c>
      <c r="Q23" t="str">
        <f>IF(AD23&gt;0,"Extract(" &amp; AD$2 &amp; ", " &amp; AD$2 &amp; ", b.G[i]) == 1" &amp; IF(SUM(AE23:$AE23) &gt; 0,", ",""), "")</f>
        <v/>
      </c>
      <c r="R23" t="str">
        <f t="shared" si="9"/>
        <v/>
      </c>
      <c r="S23" t="str">
        <f t="shared" si="6"/>
        <v>#  000 000 010 000</v>
      </c>
      <c r="T23">
        <v>0</v>
      </c>
      <c r="U23">
        <v>0</v>
      </c>
      <c r="V23">
        <v>0</v>
      </c>
      <c r="W23">
        <v>0</v>
      </c>
      <c r="X23">
        <v>0</v>
      </c>
      <c r="Y23">
        <v>0</v>
      </c>
      <c r="Z23">
        <v>0</v>
      </c>
      <c r="AA23">
        <v>1</v>
      </c>
      <c r="AB23">
        <v>0</v>
      </c>
      <c r="AC23">
        <v>0</v>
      </c>
      <c r="AD23">
        <v>0</v>
      </c>
      <c r="AE23">
        <v>0</v>
      </c>
      <c r="AF23" s="2">
        <v>0.46511627906976744</v>
      </c>
      <c r="AG23">
        <f t="shared" si="7"/>
        <v>1</v>
      </c>
    </row>
    <row r="24" spans="1:33">
      <c r="A24" t="str">
        <f t="shared" si="1"/>
        <v>If(G[i] &amp; P[19] == P[19], 0.452830188679245 / len(n_gram[i]), #  010 000 000 000</v>
      </c>
      <c r="B24" t="str">
        <f t="shared" si="2"/>
        <v>s.add(P[19] == 1024) #  010 000 000 000</v>
      </c>
      <c r="C24">
        <f t="shared" si="3"/>
        <v>19</v>
      </c>
      <c r="D24" s="3">
        <f t="shared" si="4"/>
        <v>1024</v>
      </c>
      <c r="E24" t="str">
        <f t="shared" si="8"/>
        <v>If(Extract(10, 10, b.G[i]) == 1,  0.452830188679245 / len(n.grams[i]), #  010 000 000 000</v>
      </c>
      <c r="F24" t="str">
        <f t="shared" si="5"/>
        <v>Extract(10, 10, b.G[i]) == 1</v>
      </c>
      <c r="G24" t="str">
        <f>IF(T24&gt;0,"Extract(" &amp; T$2 &amp; ", " &amp; T$2 &amp; ", b.G[i]) == 1" &amp; IF(SUM(U24:$AE24) &gt; 0,", ",""), "")</f>
        <v/>
      </c>
      <c r="H24" t="str">
        <f>IF(U24&gt;0,"Extract(" &amp; U$2 &amp; ", " &amp; U$2 &amp; ", b.G[i]) == 1" &amp; IF(SUM(V24:$AE24) &gt; 0,", ",""), "")</f>
        <v>Extract(10, 10, b.G[i]) == 1</v>
      </c>
      <c r="I24" t="str">
        <f>IF(V24&gt;0,"Extract(" &amp; V$2 &amp; ", " &amp; V$2 &amp; ", b.G[i]) == 1" &amp; IF(SUM(W24:$AE24) &gt; 0,", ",""), "")</f>
        <v/>
      </c>
      <c r="J24" t="str">
        <f>IF(W24&gt;0,"Extract(" &amp; W$2 &amp; ", " &amp; W$2 &amp; ", b.G[i]) == 1" &amp; IF(SUM(X24:$AE24) &gt; 0,", ",""), "")</f>
        <v/>
      </c>
      <c r="K24" t="str">
        <f>IF(X24&gt;0,"Extract(" &amp; X$2 &amp; ", " &amp; X$2 &amp; ", b.G[i]) == 1" &amp; IF(SUM(Y24:$AE24) &gt; 0,", ",""), "")</f>
        <v/>
      </c>
      <c r="L24" t="str">
        <f>IF(Y24&gt;0,"Extract(" &amp; Y$2 &amp; ", " &amp; Y$2 &amp; ", b.G[i]) == 1" &amp; IF(SUM(Z24:$AE24) &gt; 0,", ",""), "")</f>
        <v/>
      </c>
      <c r="M24" t="str">
        <f>IF(Z24&gt;0,"Extract(" &amp; Z$2 &amp; ", " &amp; Z$2 &amp; ", b.G[i]) == 1" &amp; IF(SUM(AA24:$AE24) &gt; 0,", ",""), "")</f>
        <v/>
      </c>
      <c r="N24" t="str">
        <f>IF(AA24&gt;0,"Extract(" &amp; AA$2 &amp; ", " &amp; AA$2 &amp; ", b.G[i]) == 1" &amp; IF(SUM(AB24:$AE24) &gt; 0,", ",""), "")</f>
        <v/>
      </c>
      <c r="O24" t="str">
        <f>IF(AB24&gt;0,"Extract(" &amp; AB$2 &amp; ", " &amp; AB$2 &amp; ", b.G[i]) == 1" &amp; IF(SUM(AC24:$AE24) &gt; 0,", ",""), "")</f>
        <v/>
      </c>
      <c r="P24" t="str">
        <f>IF(AC24&gt;0,"Extract(" &amp; AC$2 &amp; ", " &amp; AC$2 &amp; ", b.G[i]) == 1" &amp; IF(SUM(AD24:$AE24) &gt; 0,", ",""), "")</f>
        <v/>
      </c>
      <c r="Q24" t="str">
        <f>IF(AD24&gt;0,"Extract(" &amp; AD$2 &amp; ", " &amp; AD$2 &amp; ", b.G[i]) == 1" &amp; IF(SUM(AE24:$AE24) &gt; 0,", ",""), "")</f>
        <v/>
      </c>
      <c r="R24" t="str">
        <f t="shared" si="9"/>
        <v/>
      </c>
      <c r="S24" t="str">
        <f t="shared" si="6"/>
        <v>#  010 000 000 000</v>
      </c>
      <c r="T24">
        <v>0</v>
      </c>
      <c r="U24">
        <v>1</v>
      </c>
      <c r="V24">
        <v>0</v>
      </c>
      <c r="W24">
        <v>0</v>
      </c>
      <c r="X24">
        <v>0</v>
      </c>
      <c r="Y24">
        <v>0</v>
      </c>
      <c r="Z24">
        <v>0</v>
      </c>
      <c r="AA24">
        <v>0</v>
      </c>
      <c r="AB24">
        <v>0</v>
      </c>
      <c r="AC24">
        <v>0</v>
      </c>
      <c r="AD24">
        <v>0</v>
      </c>
      <c r="AE24">
        <v>0</v>
      </c>
      <c r="AF24" s="2">
        <v>0.45283018867924529</v>
      </c>
      <c r="AG24">
        <f t="shared" si="7"/>
        <v>1</v>
      </c>
    </row>
    <row r="28" spans="1:33">
      <c r="U28" s="2">
        <v>0.68965517241379315</v>
      </c>
      <c r="V28" s="2">
        <v>0.6741573033707865</v>
      </c>
      <c r="W28" s="2">
        <v>0.625</v>
      </c>
      <c r="X28" s="2">
        <v>0.59405940594059403</v>
      </c>
      <c r="Y28" s="2">
        <v>0.56074766355140182</v>
      </c>
      <c r="Z28" s="2">
        <v>0.53811659192825112</v>
      </c>
      <c r="AA28" s="2">
        <v>0.53097345132743368</v>
      </c>
      <c r="AB28" s="2">
        <v>0.53097345132743368</v>
      </c>
      <c r="AC28" s="2">
        <v>0.52173913043478259</v>
      </c>
      <c r="AD28" s="2">
        <v>0.47058823529411764</v>
      </c>
      <c r="AE28" s="2">
        <v>0.46511627906976744</v>
      </c>
      <c r="AF28" s="2">
        <v>0.45283018867924529</v>
      </c>
    </row>
    <row r="29" spans="1:33">
      <c r="U29" t="str">
        <f>U28&amp;", "</f>
        <v xml:space="preserve">0.689655172413793, </v>
      </c>
      <c r="V29" t="str">
        <f t="shared" ref="V29:AF29" si="10">V28&amp;", "</f>
        <v xml:space="preserve">0.674157303370786, </v>
      </c>
      <c r="W29" t="str">
        <f t="shared" si="10"/>
        <v xml:space="preserve">0.625, </v>
      </c>
      <c r="X29" t="str">
        <f t="shared" si="10"/>
        <v xml:space="preserve">0.594059405940594, </v>
      </c>
      <c r="Y29" t="str">
        <f t="shared" si="10"/>
        <v xml:space="preserve">0.560747663551402, </v>
      </c>
      <c r="Z29" t="str">
        <f t="shared" si="10"/>
        <v xml:space="preserve">0.538116591928251, </v>
      </c>
      <c r="AA29" t="str">
        <f t="shared" si="10"/>
        <v xml:space="preserve">0.530973451327434, </v>
      </c>
      <c r="AB29" t="str">
        <f t="shared" si="10"/>
        <v xml:space="preserve">0.530973451327434, </v>
      </c>
      <c r="AC29" t="str">
        <f t="shared" si="10"/>
        <v xml:space="preserve">0.521739130434783, </v>
      </c>
      <c r="AD29" t="str">
        <f t="shared" si="10"/>
        <v xml:space="preserve">0.470588235294118, </v>
      </c>
      <c r="AE29" t="str">
        <f t="shared" si="10"/>
        <v xml:space="preserve">0.465116279069767, </v>
      </c>
      <c r="AF29" t="str">
        <f t="shared" si="10"/>
        <v xml:space="preserve">0.452830188679245, </v>
      </c>
    </row>
    <row r="32" spans="1:33">
      <c r="V32">
        <f ca="1">0.530973451327434+(2*RAND()-1)/100</f>
        <v>0.52292129418137157</v>
      </c>
    </row>
    <row r="33" spans="22:22">
      <c r="V33">
        <f ca="1">0.530973451327434+(2*RAND()-1)/100</f>
        <v>0.54031356245857742</v>
      </c>
    </row>
  </sheetData>
  <sortState xmlns:xlrd2="http://schemas.microsoft.com/office/spreadsheetml/2017/richdata2" ref="A5:AG24">
    <sortCondition descending="1" ref="AG5:AG24"/>
    <sortCondition descending="1" ref="AF5:AF24"/>
  </sortState>
  <mergeCells count="4">
    <mergeCell ref="T3:V3"/>
    <mergeCell ref="W3:Y3"/>
    <mergeCell ref="Z3:AB3"/>
    <mergeCell ref="AC3:AE3"/>
  </mergeCells>
  <conditionalFormatting sqref="T5:AE24">
    <cfRule type="cellIs" dxfId="1" priority="1" operator="greaterThan">
      <formula>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AA424-A8A5-4E47-83A6-6D997771F770}">
  <dimension ref="A1:A73"/>
  <sheetViews>
    <sheetView tabSelected="1" topLeftCell="A43" workbookViewId="0">
      <selection activeCell="A46" sqref="A46:A73"/>
    </sheetView>
  </sheetViews>
  <sheetFormatPr defaultRowHeight="15"/>
  <sheetData>
    <row r="1" spans="1:1">
      <c r="A1" t="s">
        <v>152</v>
      </c>
    </row>
    <row r="2" spans="1:1">
      <c r="A2" t="s">
        <v>153</v>
      </c>
    </row>
    <row r="3" spans="1:1">
      <c r="A3" t="s">
        <v>154</v>
      </c>
    </row>
    <row r="4" spans="1:1">
      <c r="A4" t="s">
        <v>155</v>
      </c>
    </row>
    <row r="5" spans="1:1">
      <c r="A5" t="s">
        <v>156</v>
      </c>
    </row>
    <row r="6" spans="1:1">
      <c r="A6" t="s">
        <v>157</v>
      </c>
    </row>
    <row r="7" spans="1:1">
      <c r="A7" t="s">
        <v>156</v>
      </c>
    </row>
    <row r="8" spans="1:1">
      <c r="A8" t="s">
        <v>158</v>
      </c>
    </row>
    <row r="9" spans="1:1">
      <c r="A9" t="s">
        <v>148</v>
      </c>
    </row>
    <row r="10" spans="1:1">
      <c r="A10" t="s">
        <v>149</v>
      </c>
    </row>
    <row r="11" spans="1:1">
      <c r="A11" t="s">
        <v>150</v>
      </c>
    </row>
    <row r="12" spans="1:1">
      <c r="A12" t="s">
        <v>151</v>
      </c>
    </row>
    <row r="17" spans="1:1">
      <c r="A17" t="s">
        <v>159</v>
      </c>
    </row>
    <row r="18" spans="1:1">
      <c r="A18" t="s">
        <v>160</v>
      </c>
    </row>
    <row r="19" spans="1:1">
      <c r="A19" t="s">
        <v>161</v>
      </c>
    </row>
    <row r="20" spans="1:1">
      <c r="A20" t="s">
        <v>162</v>
      </c>
    </row>
    <row r="21" spans="1:1">
      <c r="A21" t="s">
        <v>163</v>
      </c>
    </row>
    <row r="22" spans="1:1">
      <c r="A22" t="e" cm="1">
        <f t="array" ref="A22">---------------------------------------------------------------------------------------------                         │ ________________________________</f>
        <v>#NAME?</v>
      </c>
    </row>
    <row r="23" spans="1:1">
      <c r="A23" t="s">
        <v>164</v>
      </c>
    </row>
    <row r="24" spans="1:1">
      <c r="A24" t="s">
        <v>165</v>
      </c>
    </row>
    <row r="25" spans="1:1">
      <c r="A25" t="s">
        <v>166</v>
      </c>
    </row>
    <row r="26" spans="1:1">
      <c r="A26" t="s">
        <v>167</v>
      </c>
    </row>
    <row r="27" spans="1:1">
      <c r="A27" t="s">
        <v>168</v>
      </c>
    </row>
    <row r="28" spans="1:1">
      <c r="A28" t="s">
        <v>169</v>
      </c>
    </row>
    <row r="29" spans="1:1">
      <c r="A29" t="s">
        <v>170</v>
      </c>
    </row>
    <row r="30" spans="1:1">
      <c r="A30" t="s">
        <v>171</v>
      </c>
    </row>
    <row r="31" spans="1:1">
      <c r="A31" t="s">
        <v>172</v>
      </c>
    </row>
    <row r="32" spans="1:1">
      <c r="A32" t="s">
        <v>173</v>
      </c>
    </row>
    <row r="33" spans="1:1">
      <c r="A33" t="s">
        <v>174</v>
      </c>
    </row>
    <row r="34" spans="1:1">
      <c r="A34" t="s">
        <v>175</v>
      </c>
    </row>
    <row r="35" spans="1:1">
      <c r="A35" t="s">
        <v>176</v>
      </c>
    </row>
    <row r="36" spans="1:1">
      <c r="A36" t="s">
        <v>177</v>
      </c>
    </row>
    <row r="37" spans="1:1">
      <c r="A37" t="s">
        <v>178</v>
      </c>
    </row>
    <row r="38" spans="1:1">
      <c r="A38" t="s">
        <v>179</v>
      </c>
    </row>
    <row r="39" spans="1:1">
      <c r="A39" t="s">
        <v>180</v>
      </c>
    </row>
    <row r="40" spans="1:1">
      <c r="A40" t="s">
        <v>181</v>
      </c>
    </row>
    <row r="46" spans="1:1">
      <c r="A46" t="s">
        <v>182</v>
      </c>
    </row>
    <row r="47" spans="1:1">
      <c r="A47" t="s">
        <v>183</v>
      </c>
    </row>
    <row r="48" spans="1:1">
      <c r="A48" t="s">
        <v>184</v>
      </c>
    </row>
    <row r="49" spans="1:1">
      <c r="A49" t="s">
        <v>165</v>
      </c>
    </row>
    <row r="50" spans="1:1">
      <c r="A50" t="s">
        <v>185</v>
      </c>
    </row>
    <row r="51" spans="1:1">
      <c r="A51" t="s">
        <v>156</v>
      </c>
    </row>
    <row r="52" spans="1:1">
      <c r="A52" t="s">
        <v>186</v>
      </c>
    </row>
    <row r="53" spans="1:1">
      <c r="A53" t="s">
        <v>187</v>
      </c>
    </row>
    <row r="54" spans="1:1">
      <c r="A54" t="s">
        <v>188</v>
      </c>
    </row>
    <row r="55" spans="1:1">
      <c r="A55" t="s">
        <v>189</v>
      </c>
    </row>
    <row r="56" spans="1:1">
      <c r="A56" t="s">
        <v>190</v>
      </c>
    </row>
    <row r="57" spans="1:1">
      <c r="A57" t="s">
        <v>191</v>
      </c>
    </row>
    <row r="58" spans="1:1">
      <c r="A58" t="s">
        <v>192</v>
      </c>
    </row>
    <row r="59" spans="1:1">
      <c r="A59" t="s">
        <v>193</v>
      </c>
    </row>
    <row r="60" spans="1:1">
      <c r="A60" t="s">
        <v>194</v>
      </c>
    </row>
    <row r="61" spans="1:1">
      <c r="A61" t="s">
        <v>195</v>
      </c>
    </row>
    <row r="62" spans="1:1">
      <c r="A62" t="s">
        <v>196</v>
      </c>
    </row>
    <row r="63" spans="1:1">
      <c r="A63" t="s">
        <v>197</v>
      </c>
    </row>
    <row r="64" spans="1:1">
      <c r="A64" t="s">
        <v>198</v>
      </c>
    </row>
    <row r="65" spans="1:1">
      <c r="A65" t="s">
        <v>199</v>
      </c>
    </row>
    <row r="66" spans="1:1">
      <c r="A66" t="s">
        <v>200</v>
      </c>
    </row>
    <row r="67" spans="1:1">
      <c r="A67" t="s">
        <v>201</v>
      </c>
    </row>
    <row r="68" spans="1:1">
      <c r="A68" t="s">
        <v>202</v>
      </c>
    </row>
    <row r="69" spans="1:1">
      <c r="A69" t="s">
        <v>203</v>
      </c>
    </row>
    <row r="70" spans="1:1">
      <c r="A70" t="e" cm="1">
        <f t="array" ref="A70">---------------------------------------------------------------------------------------------                         │config_G_12.2H.time  results</f>
        <v>#NAME?</v>
      </c>
    </row>
    <row r="71" spans="1:1">
      <c r="A71" t="s">
        <v>204</v>
      </c>
    </row>
    <row r="72" spans="1:1">
      <c r="A72" t="s">
        <v>205</v>
      </c>
    </row>
    <row r="73" spans="1:1">
      <c r="A73"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9747F-0DFD-4E55-A9F4-D7E6BFD1C49B}">
  <dimension ref="A1:B127"/>
  <sheetViews>
    <sheetView workbookViewId="0">
      <selection activeCell="G7" sqref="G7"/>
    </sheetView>
  </sheetViews>
  <sheetFormatPr defaultRowHeight="15"/>
  <sheetData>
    <row r="1" spans="1:2">
      <c r="A1" s="11" t="s">
        <v>21</v>
      </c>
      <c r="B1">
        <v>1358567249666</v>
      </c>
    </row>
    <row r="2" spans="1:2">
      <c r="A2" s="11" t="s">
        <v>26</v>
      </c>
      <c r="B2">
        <v>130914225446</v>
      </c>
    </row>
    <row r="3" spans="1:2">
      <c r="A3" s="11" t="s">
        <v>47</v>
      </c>
      <c r="B3">
        <v>117758849894</v>
      </c>
    </row>
    <row r="4" spans="1:2">
      <c r="A4" s="11" t="s">
        <v>27</v>
      </c>
      <c r="B4">
        <v>117398183172</v>
      </c>
    </row>
    <row r="5" spans="1:2">
      <c r="A5" s="11" t="s">
        <v>22</v>
      </c>
      <c r="B5">
        <v>117330091062</v>
      </c>
    </row>
    <row r="6" spans="1:2">
      <c r="A6" s="11" t="s">
        <v>40</v>
      </c>
      <c r="B6">
        <v>110361509392</v>
      </c>
    </row>
    <row r="7" spans="1:2">
      <c r="A7" s="11" t="s">
        <v>24</v>
      </c>
      <c r="B7">
        <v>103388471888</v>
      </c>
    </row>
    <row r="8" spans="1:2">
      <c r="A8" s="11" t="s">
        <v>28</v>
      </c>
      <c r="B8">
        <v>102615540132</v>
      </c>
    </row>
    <row r="9" spans="1:2">
      <c r="A9" s="11" t="s">
        <v>23</v>
      </c>
      <c r="B9">
        <v>97612964054</v>
      </c>
    </row>
    <row r="10" spans="1:2">
      <c r="A10" s="11" t="s">
        <v>34</v>
      </c>
      <c r="B10">
        <v>91199018342</v>
      </c>
    </row>
    <row r="11" spans="1:2">
      <c r="A11" s="11" t="s">
        <v>74</v>
      </c>
      <c r="B11">
        <v>87267081704</v>
      </c>
    </row>
    <row r="12" spans="1:2">
      <c r="A12" s="11" t="s">
        <v>29</v>
      </c>
      <c r="B12">
        <v>86061905170</v>
      </c>
    </row>
    <row r="13" spans="1:2">
      <c r="A13" s="11" t="s">
        <v>30</v>
      </c>
      <c r="B13">
        <v>70900493002</v>
      </c>
    </row>
    <row r="14" spans="1:2">
      <c r="A14" s="11" t="s">
        <v>42</v>
      </c>
      <c r="B14">
        <v>69975160716</v>
      </c>
    </row>
    <row r="15" spans="1:2">
      <c r="A15" s="11" t="s">
        <v>43</v>
      </c>
      <c r="B15">
        <v>69304299258</v>
      </c>
    </row>
    <row r="16" spans="1:2">
      <c r="A16" s="11" t="s">
        <v>33</v>
      </c>
      <c r="B16">
        <v>68333839306</v>
      </c>
    </row>
    <row r="17" spans="1:2">
      <c r="A17" s="11" t="s">
        <v>25</v>
      </c>
      <c r="B17">
        <v>64811025818</v>
      </c>
    </row>
    <row r="18" spans="1:2">
      <c r="A18" s="11" t="s">
        <v>81</v>
      </c>
      <c r="B18">
        <v>61354503996</v>
      </c>
    </row>
    <row r="19" spans="1:2">
      <c r="A19" s="11" t="s">
        <v>36</v>
      </c>
      <c r="B19">
        <v>60900662762</v>
      </c>
    </row>
    <row r="20" spans="1:2">
      <c r="A20" s="11" t="s">
        <v>53</v>
      </c>
      <c r="B20">
        <v>58152303074</v>
      </c>
    </row>
    <row r="21" spans="1:2">
      <c r="A21" s="11" t="s">
        <v>35</v>
      </c>
      <c r="B21">
        <v>58074618534</v>
      </c>
    </row>
    <row r="22" spans="1:2">
      <c r="A22" s="11" t="s">
        <v>73</v>
      </c>
      <c r="B22">
        <v>52379274482</v>
      </c>
    </row>
    <row r="23" spans="1:2">
      <c r="A23" s="11" t="s">
        <v>37</v>
      </c>
      <c r="B23">
        <v>50349160504</v>
      </c>
    </row>
    <row r="24" spans="1:2">
      <c r="A24" s="11" t="s">
        <v>32</v>
      </c>
      <c r="B24">
        <v>48638814430</v>
      </c>
    </row>
    <row r="25" spans="1:2">
      <c r="A25" s="11" t="s">
        <v>31</v>
      </c>
      <c r="B25">
        <v>46810431444</v>
      </c>
    </row>
    <row r="26" spans="1:2">
      <c r="A26" s="11" t="s">
        <v>45</v>
      </c>
      <c r="B26">
        <v>40812621798</v>
      </c>
    </row>
    <row r="27" spans="1:2">
      <c r="A27" s="11" t="s">
        <v>54</v>
      </c>
      <c r="B27">
        <v>34855236562</v>
      </c>
    </row>
    <row r="28" spans="1:2">
      <c r="A28" s="11" t="s">
        <v>58</v>
      </c>
      <c r="B28">
        <v>33472729868</v>
      </c>
    </row>
    <row r="29" spans="1:2">
      <c r="A29" s="11" t="s">
        <v>56</v>
      </c>
      <c r="B29">
        <v>33393447020</v>
      </c>
    </row>
    <row r="30" spans="1:2">
      <c r="A30" s="11" t="s">
        <v>98</v>
      </c>
      <c r="B30">
        <v>32783184842</v>
      </c>
    </row>
    <row r="31" spans="1:2">
      <c r="A31" s="11" t="s">
        <v>46</v>
      </c>
      <c r="B31">
        <v>32011518768</v>
      </c>
    </row>
    <row r="32" spans="1:2">
      <c r="A32" s="11" t="s">
        <v>44</v>
      </c>
      <c r="B32">
        <v>31929095764</v>
      </c>
    </row>
    <row r="33" spans="1:2">
      <c r="A33" s="11" t="s">
        <v>79</v>
      </c>
      <c r="B33">
        <v>31743062844</v>
      </c>
    </row>
    <row r="34" spans="1:2">
      <c r="A34" s="11" t="s">
        <v>57</v>
      </c>
      <c r="B34">
        <v>31613487100</v>
      </c>
    </row>
    <row r="35" spans="1:2">
      <c r="A35" s="11" t="s">
        <v>77</v>
      </c>
      <c r="B35">
        <v>30549962516</v>
      </c>
    </row>
    <row r="36" spans="1:2">
      <c r="A36" s="11" t="s">
        <v>69</v>
      </c>
      <c r="B36">
        <v>30391869732</v>
      </c>
    </row>
    <row r="37" spans="1:2">
      <c r="A37" s="11" t="s">
        <v>59</v>
      </c>
      <c r="B37">
        <v>30093984198</v>
      </c>
    </row>
    <row r="38" spans="1:2">
      <c r="A38" s="11" t="s">
        <v>39</v>
      </c>
      <c r="B38">
        <v>29792486158</v>
      </c>
    </row>
    <row r="39" spans="1:2">
      <c r="A39" s="11" t="s">
        <v>38</v>
      </c>
      <c r="B39">
        <v>28020391006</v>
      </c>
    </row>
    <row r="40" spans="1:2">
      <c r="A40" s="11" t="s">
        <v>72</v>
      </c>
      <c r="B40">
        <v>27946641478</v>
      </c>
    </row>
    <row r="41" spans="1:2">
      <c r="A41" s="11" t="s">
        <v>51</v>
      </c>
      <c r="B41">
        <v>27084654906</v>
      </c>
    </row>
    <row r="42" spans="1:2">
      <c r="A42" s="11" t="s">
        <v>41</v>
      </c>
      <c r="B42">
        <v>26776250426</v>
      </c>
    </row>
    <row r="43" spans="1:2">
      <c r="A43" s="11" t="s">
        <v>70</v>
      </c>
      <c r="B43">
        <v>26569999112</v>
      </c>
    </row>
    <row r="44" spans="1:2">
      <c r="A44" s="11" t="s">
        <v>85</v>
      </c>
      <c r="B44">
        <v>25446300830</v>
      </c>
    </row>
    <row r="45" spans="1:2">
      <c r="A45" s="11" t="s">
        <v>50</v>
      </c>
      <c r="B45">
        <v>24683178128</v>
      </c>
    </row>
    <row r="46" spans="1:2">
      <c r="A46" s="11" t="s">
        <v>55</v>
      </c>
      <c r="B46">
        <v>24132498896</v>
      </c>
    </row>
    <row r="47" spans="1:2">
      <c r="A47" s="11" t="s">
        <v>83</v>
      </c>
      <c r="B47">
        <v>23227726822</v>
      </c>
    </row>
    <row r="48" spans="1:2">
      <c r="A48" s="11" t="s">
        <v>86</v>
      </c>
      <c r="B48">
        <v>22733313566</v>
      </c>
    </row>
    <row r="49" spans="1:2">
      <c r="A49" s="11" t="s">
        <v>96</v>
      </c>
      <c r="B49">
        <v>22461253864</v>
      </c>
    </row>
    <row r="50" spans="1:2">
      <c r="A50" s="11" t="s">
        <v>97</v>
      </c>
      <c r="B50">
        <v>22301774726</v>
      </c>
    </row>
    <row r="51" spans="1:2">
      <c r="A51" s="11" t="s">
        <v>94</v>
      </c>
      <c r="B51">
        <v>22061296742</v>
      </c>
    </row>
    <row r="52" spans="1:2">
      <c r="A52" s="11" t="s">
        <v>49</v>
      </c>
      <c r="B52">
        <v>21531392988</v>
      </c>
    </row>
    <row r="53" spans="1:2">
      <c r="A53" s="11" t="s">
        <v>75</v>
      </c>
      <c r="B53">
        <v>21516155898</v>
      </c>
    </row>
    <row r="54" spans="1:2">
      <c r="A54" s="11" t="s">
        <v>122</v>
      </c>
      <c r="B54">
        <v>21221623928</v>
      </c>
    </row>
    <row r="55" spans="1:2">
      <c r="A55" s="11" t="s">
        <v>48</v>
      </c>
      <c r="B55">
        <v>20802869226</v>
      </c>
    </row>
    <row r="56" spans="1:2">
      <c r="A56" s="11" t="s">
        <v>66</v>
      </c>
      <c r="B56">
        <v>20352685980</v>
      </c>
    </row>
    <row r="57" spans="1:2">
      <c r="A57" s="11" t="s">
        <v>131</v>
      </c>
      <c r="B57">
        <v>20281819774</v>
      </c>
    </row>
    <row r="58" spans="1:2">
      <c r="A58" s="11" t="s">
        <v>78</v>
      </c>
      <c r="B58">
        <v>20264620974</v>
      </c>
    </row>
    <row r="59" spans="1:2">
      <c r="A59" s="11" t="s">
        <v>95</v>
      </c>
      <c r="B59">
        <v>20075357048</v>
      </c>
    </row>
    <row r="60" spans="1:2">
      <c r="A60" s="11" t="s">
        <v>101</v>
      </c>
      <c r="B60">
        <v>19704813452</v>
      </c>
    </row>
    <row r="61" spans="1:2">
      <c r="A61" s="11" t="s">
        <v>60</v>
      </c>
      <c r="B61">
        <v>19375759550</v>
      </c>
    </row>
    <row r="62" spans="1:2">
      <c r="A62" s="11" t="s">
        <v>88</v>
      </c>
      <c r="B62">
        <v>18859319128</v>
      </c>
    </row>
    <row r="63" spans="1:2">
      <c r="A63" s="11" t="s">
        <v>64</v>
      </c>
      <c r="B63">
        <v>18755369986</v>
      </c>
    </row>
    <row r="64" spans="1:2">
      <c r="A64" s="11" t="s">
        <v>63</v>
      </c>
      <c r="B64">
        <v>18127454076</v>
      </c>
    </row>
    <row r="65" spans="1:2">
      <c r="A65" s="11" t="s">
        <v>106</v>
      </c>
      <c r="B65">
        <v>17958115138</v>
      </c>
    </row>
    <row r="66" spans="1:2">
      <c r="A66" s="11" t="s">
        <v>133</v>
      </c>
      <c r="B66">
        <v>17912458526</v>
      </c>
    </row>
    <row r="67" spans="1:2">
      <c r="A67" s="11" t="s">
        <v>146</v>
      </c>
      <c r="B67">
        <v>17684501112</v>
      </c>
    </row>
    <row r="68" spans="1:2">
      <c r="A68" s="11" t="s">
        <v>61</v>
      </c>
      <c r="B68">
        <v>17436496270</v>
      </c>
    </row>
    <row r="69" spans="1:2">
      <c r="A69" s="11" t="s">
        <v>62</v>
      </c>
      <c r="B69">
        <v>17411676406</v>
      </c>
    </row>
    <row r="70" spans="1:2">
      <c r="A70" s="11" t="s">
        <v>84</v>
      </c>
      <c r="B70">
        <v>17381347188</v>
      </c>
    </row>
    <row r="71" spans="1:2">
      <c r="A71" s="11" t="s">
        <v>65</v>
      </c>
      <c r="B71">
        <v>16366488562</v>
      </c>
    </row>
    <row r="72" spans="1:2">
      <c r="A72" s="11" t="s">
        <v>137</v>
      </c>
      <c r="B72">
        <v>16229239780</v>
      </c>
    </row>
    <row r="73" spans="1:2">
      <c r="A73" s="11" t="s">
        <v>52</v>
      </c>
      <c r="B73">
        <v>16001536456</v>
      </c>
    </row>
    <row r="74" spans="1:2">
      <c r="A74" s="11" t="s">
        <v>116</v>
      </c>
      <c r="B74">
        <v>15645859566</v>
      </c>
    </row>
    <row r="75" spans="1:2">
      <c r="A75" s="11" t="s">
        <v>93</v>
      </c>
      <c r="B75">
        <v>15462827140</v>
      </c>
    </row>
    <row r="76" spans="1:2">
      <c r="A76" s="11" t="s">
        <v>112</v>
      </c>
      <c r="B76">
        <v>14826509612</v>
      </c>
    </row>
    <row r="77" spans="1:2">
      <c r="A77" s="11" t="s">
        <v>100</v>
      </c>
      <c r="B77">
        <v>14541791708</v>
      </c>
    </row>
    <row r="78" spans="1:2">
      <c r="A78" s="11" t="s">
        <v>76</v>
      </c>
      <c r="B78">
        <v>14170017528</v>
      </c>
    </row>
    <row r="79" spans="1:2">
      <c r="A79" s="11" t="s">
        <v>102</v>
      </c>
      <c r="B79">
        <v>13835260240</v>
      </c>
    </row>
    <row r="80" spans="1:2">
      <c r="A80" s="11" t="s">
        <v>68</v>
      </c>
      <c r="B80">
        <v>13573213430</v>
      </c>
    </row>
    <row r="81" spans="1:2">
      <c r="A81" s="11" t="s">
        <v>87</v>
      </c>
      <c r="B81">
        <v>13486008930</v>
      </c>
    </row>
    <row r="82" spans="1:2">
      <c r="A82" s="11" t="s">
        <v>145</v>
      </c>
      <c r="B82">
        <v>13113435296</v>
      </c>
    </row>
    <row r="83" spans="1:2">
      <c r="A83" s="11" t="s">
        <v>128</v>
      </c>
      <c r="B83">
        <v>13038328640</v>
      </c>
    </row>
    <row r="84" spans="1:2">
      <c r="A84" s="11" t="s">
        <v>103</v>
      </c>
      <c r="B84">
        <v>12958020280</v>
      </c>
    </row>
    <row r="85" spans="1:2">
      <c r="A85" s="11" t="s">
        <v>119</v>
      </c>
      <c r="B85">
        <v>12579921004</v>
      </c>
    </row>
    <row r="86" spans="1:2">
      <c r="A86" s="11" t="s">
        <v>110</v>
      </c>
      <c r="B86">
        <v>12178072470</v>
      </c>
    </row>
    <row r="87" spans="1:2">
      <c r="A87" s="11" t="s">
        <v>109</v>
      </c>
      <c r="B87">
        <v>12137902596</v>
      </c>
    </row>
    <row r="88" spans="1:2">
      <c r="A88" s="11" t="s">
        <v>67</v>
      </c>
      <c r="B88">
        <v>12118093650</v>
      </c>
    </row>
    <row r="89" spans="1:2">
      <c r="A89" s="11" t="s">
        <v>82</v>
      </c>
      <c r="B89">
        <v>11634958822</v>
      </c>
    </row>
    <row r="90" spans="1:2">
      <c r="A90" s="11" t="s">
        <v>80</v>
      </c>
      <c r="B90">
        <v>11417079664</v>
      </c>
    </row>
    <row r="91" spans="1:2">
      <c r="A91" s="11" t="s">
        <v>71</v>
      </c>
      <c r="B91">
        <v>11378615504</v>
      </c>
    </row>
    <row r="92" spans="1:2">
      <c r="A92" s="11" t="s">
        <v>136</v>
      </c>
      <c r="B92">
        <v>10513316122</v>
      </c>
    </row>
    <row r="93" spans="1:2">
      <c r="A93" s="11" t="s">
        <v>90</v>
      </c>
      <c r="B93">
        <v>10190230678</v>
      </c>
    </row>
    <row r="94" spans="1:2">
      <c r="A94" s="11" t="s">
        <v>123</v>
      </c>
      <c r="B94">
        <v>9919145936</v>
      </c>
    </row>
    <row r="95" spans="1:2">
      <c r="A95" s="11" t="s">
        <v>91</v>
      </c>
      <c r="B95">
        <v>9747608164</v>
      </c>
    </row>
    <row r="96" spans="1:2">
      <c r="A96" s="11" t="s">
        <v>130</v>
      </c>
      <c r="B96">
        <v>9661331536</v>
      </c>
    </row>
    <row r="97" spans="1:2">
      <c r="A97" s="11" t="s">
        <v>118</v>
      </c>
      <c r="B97">
        <v>9582803114</v>
      </c>
    </row>
    <row r="98" spans="1:2">
      <c r="A98" s="11" t="s">
        <v>107</v>
      </c>
      <c r="B98">
        <v>9395416106</v>
      </c>
    </row>
    <row r="99" spans="1:2">
      <c r="A99" s="11" t="s">
        <v>132</v>
      </c>
      <c r="B99">
        <v>9267521078</v>
      </c>
    </row>
    <row r="100" spans="1:2">
      <c r="A100" s="11" t="s">
        <v>127</v>
      </c>
      <c r="B100">
        <v>9148922022</v>
      </c>
    </row>
    <row r="101" spans="1:2">
      <c r="A101" s="11" t="s">
        <v>113</v>
      </c>
      <c r="B101">
        <v>9060357564</v>
      </c>
    </row>
    <row r="102" spans="1:2">
      <c r="A102" s="11" t="s">
        <v>114</v>
      </c>
      <c r="B102">
        <v>8999230494</v>
      </c>
    </row>
    <row r="103" spans="1:2">
      <c r="A103" s="11" t="s">
        <v>126</v>
      </c>
      <c r="B103">
        <v>8944252978</v>
      </c>
    </row>
    <row r="104" spans="1:2">
      <c r="A104" s="11" t="s">
        <v>134</v>
      </c>
      <c r="B104">
        <v>8856575036</v>
      </c>
    </row>
    <row r="105" spans="1:2">
      <c r="A105" s="11" t="s">
        <v>121</v>
      </c>
      <c r="B105">
        <v>8610556410</v>
      </c>
    </row>
    <row r="106" spans="1:2">
      <c r="A106" s="11" t="s">
        <v>140</v>
      </c>
      <c r="B106">
        <v>8447997962</v>
      </c>
    </row>
    <row r="107" spans="1:2">
      <c r="A107" s="11" t="s">
        <v>104</v>
      </c>
      <c r="B107">
        <v>8323901898</v>
      </c>
    </row>
    <row r="108" spans="1:2">
      <c r="A108" s="11" t="s">
        <v>89</v>
      </c>
      <c r="B108">
        <v>8215801720</v>
      </c>
    </row>
    <row r="109" spans="1:2">
      <c r="A109" s="11" t="s">
        <v>92</v>
      </c>
      <c r="B109">
        <v>7652120668</v>
      </c>
    </row>
    <row r="110" spans="1:2">
      <c r="A110" s="11" t="s">
        <v>124</v>
      </c>
      <c r="B110">
        <v>7533380926</v>
      </c>
    </row>
    <row r="111" spans="1:2">
      <c r="A111" s="11" t="s">
        <v>117</v>
      </c>
      <c r="B111">
        <v>7176327268</v>
      </c>
    </row>
    <row r="112" spans="1:2">
      <c r="A112" s="11" t="s">
        <v>142</v>
      </c>
      <c r="B112">
        <v>6945582850</v>
      </c>
    </row>
    <row r="113" spans="1:2">
      <c r="A113" s="11" t="s">
        <v>99</v>
      </c>
      <c r="B113">
        <v>6938415348</v>
      </c>
    </row>
    <row r="114" spans="1:2">
      <c r="A114" s="11" t="s">
        <v>125</v>
      </c>
      <c r="B114">
        <v>6886875410</v>
      </c>
    </row>
    <row r="115" spans="1:2">
      <c r="A115" s="11" t="s">
        <v>105</v>
      </c>
      <c r="B115">
        <v>6814535740</v>
      </c>
    </row>
    <row r="116" spans="1:2">
      <c r="A116" s="11" t="s">
        <v>108</v>
      </c>
      <c r="B116">
        <v>6796855780</v>
      </c>
    </row>
    <row r="117" spans="1:2">
      <c r="A117" s="11" t="s">
        <v>111</v>
      </c>
      <c r="B117">
        <v>6280453224</v>
      </c>
    </row>
    <row r="118" spans="1:2">
      <c r="A118" s="11" t="s">
        <v>115</v>
      </c>
      <c r="B118">
        <v>6068441324</v>
      </c>
    </row>
    <row r="119" spans="1:2">
      <c r="A119" s="11" t="s">
        <v>143</v>
      </c>
      <c r="B119">
        <v>5924500108</v>
      </c>
    </row>
    <row r="120" spans="1:2">
      <c r="A120" s="11" t="s">
        <v>120</v>
      </c>
      <c r="B120">
        <v>5596753760</v>
      </c>
    </row>
    <row r="121" spans="1:2">
      <c r="A121" s="11" t="s">
        <v>139</v>
      </c>
      <c r="B121">
        <v>5061945392</v>
      </c>
    </row>
    <row r="122" spans="1:2">
      <c r="A122" s="11" t="s">
        <v>129</v>
      </c>
      <c r="B122">
        <v>4924262580</v>
      </c>
    </row>
    <row r="123" spans="1:2">
      <c r="A123" s="11" t="s">
        <v>135</v>
      </c>
      <c r="B123">
        <v>4648796014</v>
      </c>
    </row>
    <row r="124" spans="1:2">
      <c r="A124" s="11" t="s">
        <v>138</v>
      </c>
      <c r="B124">
        <v>4322684226</v>
      </c>
    </row>
    <row r="125" spans="1:2">
      <c r="A125" s="11" t="s">
        <v>141</v>
      </c>
      <c r="B125">
        <v>4168297186</v>
      </c>
    </row>
    <row r="126" spans="1:2">
      <c r="A126" s="11" t="s">
        <v>144</v>
      </c>
      <c r="B126">
        <v>3939730724</v>
      </c>
    </row>
    <row r="127" spans="1:2">
      <c r="A127" s="11" t="s">
        <v>147</v>
      </c>
      <c r="B127">
        <v>3168795076</v>
      </c>
    </row>
  </sheetData>
  <sortState xmlns:xlrd2="http://schemas.microsoft.com/office/spreadsheetml/2017/richdata2" ref="A1:B127">
    <sortCondition descending="1" ref="B1:B12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A5A3-896F-4F2D-9E96-594996D205F2}">
  <dimension ref="A1:R38"/>
  <sheetViews>
    <sheetView workbookViewId="0">
      <selection activeCell="C23" sqref="C23"/>
    </sheetView>
  </sheetViews>
  <sheetFormatPr defaultRowHeight="15"/>
  <cols>
    <col min="13" max="13" width="9.140625" style="6"/>
    <col min="17" max="17" width="10.7109375" bestFit="1" customWidth="1"/>
    <col min="18" max="18" width="23.85546875" customWidth="1"/>
  </cols>
  <sheetData>
    <row r="1" spans="1:18" ht="208.5" customHeight="1">
      <c r="A1" s="13" t="s">
        <v>19</v>
      </c>
      <c r="B1" s="13"/>
      <c r="C1" s="13"/>
      <c r="D1" s="13"/>
      <c r="E1" s="13"/>
      <c r="F1" s="13" t="s">
        <v>17</v>
      </c>
      <c r="G1" s="13"/>
      <c r="H1" s="13"/>
      <c r="I1" s="13"/>
      <c r="J1" s="13"/>
      <c r="K1" s="13"/>
      <c r="L1" s="14"/>
    </row>
    <row r="2" spans="1:18">
      <c r="A2" s="12" t="s">
        <v>3</v>
      </c>
      <c r="B2" s="12"/>
      <c r="C2" s="12"/>
      <c r="D2" s="12" t="s">
        <v>1</v>
      </c>
      <c r="E2" s="12"/>
      <c r="F2" s="12"/>
      <c r="G2" s="12" t="s">
        <v>4</v>
      </c>
      <c r="H2" s="12"/>
      <c r="I2" s="12"/>
      <c r="J2" s="12" t="s">
        <v>5</v>
      </c>
      <c r="K2" s="12"/>
      <c r="L2" s="12"/>
      <c r="M2" s="7" t="s">
        <v>16</v>
      </c>
      <c r="N2" s="8">
        <v>43942</v>
      </c>
      <c r="O2" s="8">
        <v>43970</v>
      </c>
      <c r="P2" s="8">
        <v>43974</v>
      </c>
      <c r="Q2" s="10">
        <v>44128</v>
      </c>
      <c r="R2" s="10" t="s">
        <v>20</v>
      </c>
    </row>
    <row r="3" spans="1:18">
      <c r="A3" t="s">
        <v>0</v>
      </c>
      <c r="B3" t="s">
        <v>1</v>
      </c>
      <c r="C3" t="s">
        <v>2</v>
      </c>
      <c r="D3" t="s">
        <v>0</v>
      </c>
      <c r="E3" t="s">
        <v>1</v>
      </c>
      <c r="F3" t="s">
        <v>2</v>
      </c>
      <c r="G3" t="s">
        <v>0</v>
      </c>
      <c r="H3" t="s">
        <v>1</v>
      </c>
      <c r="I3" t="s">
        <v>2</v>
      </c>
      <c r="J3" t="s">
        <v>0</v>
      </c>
      <c r="K3" t="s">
        <v>1</v>
      </c>
      <c r="L3" s="5" t="s">
        <v>2</v>
      </c>
      <c r="M3" s="7" t="s">
        <v>15</v>
      </c>
      <c r="N3">
        <v>60</v>
      </c>
      <c r="O3">
        <v>60</v>
      </c>
      <c r="P3">
        <v>60</v>
      </c>
      <c r="Q3">
        <v>60</v>
      </c>
      <c r="R3">
        <v>60</v>
      </c>
    </row>
    <row r="4" spans="1:18">
      <c r="A4">
        <v>0</v>
      </c>
      <c r="B4">
        <v>1</v>
      </c>
      <c r="C4">
        <v>0</v>
      </c>
      <c r="D4">
        <v>0</v>
      </c>
      <c r="E4">
        <v>0</v>
      </c>
      <c r="F4">
        <v>0</v>
      </c>
      <c r="G4">
        <v>0</v>
      </c>
      <c r="H4">
        <v>0</v>
      </c>
      <c r="I4">
        <v>0</v>
      </c>
      <c r="J4">
        <v>0</v>
      </c>
      <c r="K4">
        <v>0</v>
      </c>
      <c r="L4">
        <v>0</v>
      </c>
      <c r="M4" s="6">
        <f>60/R4</f>
        <v>0.45283018867924529</v>
      </c>
      <c r="N4" s="9">
        <f>254/2</f>
        <v>127</v>
      </c>
      <c r="Q4">
        <f>265/2</f>
        <v>132.5</v>
      </c>
      <c r="R4">
        <f>265/2</f>
        <v>132.5</v>
      </c>
    </row>
    <row r="5" spans="1:18">
      <c r="A5">
        <v>0</v>
      </c>
      <c r="B5">
        <v>0</v>
      </c>
      <c r="C5">
        <v>0</v>
      </c>
      <c r="D5">
        <v>0</v>
      </c>
      <c r="E5">
        <v>1</v>
      </c>
      <c r="F5">
        <v>0</v>
      </c>
      <c r="G5">
        <v>0</v>
      </c>
      <c r="H5">
        <v>0</v>
      </c>
      <c r="I5">
        <v>0</v>
      </c>
      <c r="J5">
        <v>0</v>
      </c>
      <c r="K5">
        <v>0</v>
      </c>
      <c r="L5">
        <v>0</v>
      </c>
      <c r="M5" s="6">
        <f t="shared" ref="M5:M23" si="0">60/R5</f>
        <v>0.47058823529411764</v>
      </c>
      <c r="N5">
        <f>241/2</f>
        <v>120.5</v>
      </c>
      <c r="Q5">
        <f>255/2</f>
        <v>127.5</v>
      </c>
      <c r="R5">
        <f>255/2</f>
        <v>127.5</v>
      </c>
    </row>
    <row r="6" spans="1:18">
      <c r="A6">
        <v>0</v>
      </c>
      <c r="B6">
        <v>0</v>
      </c>
      <c r="C6">
        <v>0</v>
      </c>
      <c r="D6">
        <v>0</v>
      </c>
      <c r="E6">
        <v>0</v>
      </c>
      <c r="F6">
        <v>0</v>
      </c>
      <c r="G6">
        <v>0</v>
      </c>
      <c r="H6">
        <v>1</v>
      </c>
      <c r="I6">
        <v>0</v>
      </c>
      <c r="J6">
        <v>0</v>
      </c>
      <c r="K6">
        <v>0</v>
      </c>
      <c r="L6">
        <v>0</v>
      </c>
      <c r="M6" s="6">
        <f t="shared" si="0"/>
        <v>0.46511627906976744</v>
      </c>
      <c r="N6" s="9">
        <f>221/2</f>
        <v>110.5</v>
      </c>
      <c r="Q6">
        <f>258/2</f>
        <v>129</v>
      </c>
      <c r="R6">
        <f>258/2</f>
        <v>129</v>
      </c>
    </row>
    <row r="7" spans="1:18">
      <c r="A7">
        <v>0</v>
      </c>
      <c r="B7">
        <v>0</v>
      </c>
      <c r="C7">
        <v>0</v>
      </c>
      <c r="D7">
        <v>0</v>
      </c>
      <c r="E7">
        <v>0</v>
      </c>
      <c r="F7">
        <v>0</v>
      </c>
      <c r="G7">
        <v>0</v>
      </c>
      <c r="H7">
        <v>0</v>
      </c>
      <c r="I7">
        <v>0</v>
      </c>
      <c r="J7">
        <v>0</v>
      </c>
      <c r="K7">
        <v>1</v>
      </c>
      <c r="L7">
        <v>0</v>
      </c>
      <c r="M7" s="6">
        <f t="shared" si="0"/>
        <v>0.53811659192825112</v>
      </c>
      <c r="N7" s="9">
        <f>193/2</f>
        <v>96.5</v>
      </c>
      <c r="Q7">
        <f>223/2</f>
        <v>111.5</v>
      </c>
      <c r="R7">
        <f>223/2</f>
        <v>111.5</v>
      </c>
    </row>
    <row r="8" spans="1:18">
      <c r="A8">
        <v>1</v>
      </c>
      <c r="B8">
        <v>0</v>
      </c>
      <c r="C8">
        <v>0</v>
      </c>
      <c r="D8">
        <v>0</v>
      </c>
      <c r="E8">
        <v>0</v>
      </c>
      <c r="F8">
        <v>0</v>
      </c>
      <c r="G8">
        <v>0</v>
      </c>
      <c r="H8">
        <v>0</v>
      </c>
      <c r="I8">
        <v>0</v>
      </c>
      <c r="J8">
        <v>0</v>
      </c>
      <c r="K8">
        <v>0</v>
      </c>
      <c r="L8">
        <v>0</v>
      </c>
      <c r="M8" s="6">
        <f>60/R8</f>
        <v>0.53097345132743368</v>
      </c>
      <c r="N8" s="9">
        <v>75</v>
      </c>
      <c r="Q8">
        <v>113</v>
      </c>
      <c r="R8">
        <v>113</v>
      </c>
    </row>
    <row r="9" spans="1:18">
      <c r="A9">
        <v>0</v>
      </c>
      <c r="B9">
        <v>0</v>
      </c>
      <c r="C9">
        <v>0</v>
      </c>
      <c r="D9">
        <v>1</v>
      </c>
      <c r="E9">
        <v>0</v>
      </c>
      <c r="F9">
        <v>0</v>
      </c>
      <c r="G9">
        <v>0</v>
      </c>
      <c r="H9">
        <v>0</v>
      </c>
      <c r="I9">
        <v>0</v>
      </c>
      <c r="J9">
        <v>0</v>
      </c>
      <c r="K9">
        <v>0</v>
      </c>
      <c r="L9">
        <v>0</v>
      </c>
      <c r="M9" s="6">
        <f t="shared" si="0"/>
        <v>0.53097345132743368</v>
      </c>
      <c r="N9" s="9">
        <v>80</v>
      </c>
      <c r="Q9">
        <v>113</v>
      </c>
      <c r="R9">
        <v>113</v>
      </c>
    </row>
    <row r="10" spans="1:18">
      <c r="A10">
        <v>0</v>
      </c>
      <c r="B10">
        <v>0</v>
      </c>
      <c r="C10">
        <v>0</v>
      </c>
      <c r="D10">
        <v>0</v>
      </c>
      <c r="E10">
        <v>0</v>
      </c>
      <c r="F10">
        <v>0</v>
      </c>
      <c r="G10">
        <v>1</v>
      </c>
      <c r="H10">
        <v>0</v>
      </c>
      <c r="I10">
        <v>0</v>
      </c>
      <c r="J10">
        <v>0</v>
      </c>
      <c r="K10">
        <v>0</v>
      </c>
      <c r="L10">
        <v>0</v>
      </c>
      <c r="M10" s="6">
        <f t="shared" si="0"/>
        <v>0.6741573033707865</v>
      </c>
      <c r="N10" s="9">
        <v>82</v>
      </c>
      <c r="Q10">
        <v>89</v>
      </c>
      <c r="R10">
        <v>89</v>
      </c>
    </row>
    <row r="11" spans="1:18">
      <c r="A11">
        <v>0</v>
      </c>
      <c r="B11">
        <v>0</v>
      </c>
      <c r="C11">
        <v>0</v>
      </c>
      <c r="D11">
        <v>0</v>
      </c>
      <c r="E11">
        <v>0</v>
      </c>
      <c r="F11">
        <v>0</v>
      </c>
      <c r="G11">
        <v>0</v>
      </c>
      <c r="H11">
        <v>0</v>
      </c>
      <c r="I11">
        <v>0</v>
      </c>
      <c r="J11">
        <v>1</v>
      </c>
      <c r="K11">
        <v>0</v>
      </c>
      <c r="L11">
        <v>0</v>
      </c>
      <c r="M11" s="6">
        <f t="shared" si="0"/>
        <v>0.68965517241379315</v>
      </c>
      <c r="N11" s="9">
        <v>76</v>
      </c>
      <c r="Q11">
        <v>87</v>
      </c>
      <c r="R11">
        <v>87</v>
      </c>
    </row>
    <row r="12" spans="1:18">
      <c r="A12">
        <v>0</v>
      </c>
      <c r="B12">
        <v>0</v>
      </c>
      <c r="C12">
        <v>1</v>
      </c>
      <c r="D12">
        <v>0</v>
      </c>
      <c r="E12">
        <v>0</v>
      </c>
      <c r="F12">
        <v>0</v>
      </c>
      <c r="G12">
        <v>0</v>
      </c>
      <c r="H12">
        <v>0</v>
      </c>
      <c r="I12">
        <v>0</v>
      </c>
      <c r="J12">
        <v>0</v>
      </c>
      <c r="K12">
        <v>0</v>
      </c>
      <c r="L12">
        <v>0</v>
      </c>
      <c r="M12" s="6">
        <f t="shared" si="0"/>
        <v>0.56074766355140182</v>
      </c>
      <c r="O12" s="9">
        <v>66</v>
      </c>
      <c r="Q12">
        <v>107</v>
      </c>
      <c r="R12">
        <v>107</v>
      </c>
    </row>
    <row r="13" spans="1:18">
      <c r="A13">
        <v>0</v>
      </c>
      <c r="B13">
        <v>0</v>
      </c>
      <c r="C13">
        <v>0</v>
      </c>
      <c r="D13">
        <v>0</v>
      </c>
      <c r="E13">
        <v>0</v>
      </c>
      <c r="F13">
        <v>1</v>
      </c>
      <c r="G13">
        <v>0</v>
      </c>
      <c r="H13">
        <v>0</v>
      </c>
      <c r="I13">
        <v>0</v>
      </c>
      <c r="J13">
        <v>0</v>
      </c>
      <c r="K13">
        <v>0</v>
      </c>
      <c r="L13">
        <v>0</v>
      </c>
      <c r="M13" s="6">
        <f t="shared" si="0"/>
        <v>0.52173913043478259</v>
      </c>
      <c r="O13" s="9">
        <v>77</v>
      </c>
      <c r="Q13">
        <v>115</v>
      </c>
      <c r="R13">
        <v>115</v>
      </c>
    </row>
    <row r="14" spans="1:18">
      <c r="A14">
        <v>0</v>
      </c>
      <c r="B14">
        <v>0</v>
      </c>
      <c r="C14">
        <v>0</v>
      </c>
      <c r="D14">
        <v>0</v>
      </c>
      <c r="E14">
        <v>0</v>
      </c>
      <c r="F14">
        <v>0</v>
      </c>
      <c r="G14">
        <v>0</v>
      </c>
      <c r="H14">
        <v>0</v>
      </c>
      <c r="I14">
        <v>1</v>
      </c>
      <c r="J14">
        <v>0</v>
      </c>
      <c r="K14">
        <v>0</v>
      </c>
      <c r="L14">
        <v>0</v>
      </c>
      <c r="M14" s="6">
        <f t="shared" si="0"/>
        <v>0.59405940594059403</v>
      </c>
      <c r="O14" s="9">
        <v>78</v>
      </c>
      <c r="Q14">
        <v>101</v>
      </c>
      <c r="R14">
        <v>101</v>
      </c>
    </row>
    <row r="15" spans="1:18">
      <c r="A15">
        <v>0</v>
      </c>
      <c r="B15">
        <v>0</v>
      </c>
      <c r="C15">
        <v>0</v>
      </c>
      <c r="D15">
        <v>0</v>
      </c>
      <c r="E15">
        <v>0</v>
      </c>
      <c r="F15">
        <v>0</v>
      </c>
      <c r="G15">
        <v>0</v>
      </c>
      <c r="H15">
        <v>0</v>
      </c>
      <c r="I15">
        <v>0</v>
      </c>
      <c r="J15">
        <v>0</v>
      </c>
      <c r="K15">
        <v>0</v>
      </c>
      <c r="L15">
        <v>1</v>
      </c>
      <c r="M15" s="6">
        <f t="shared" si="0"/>
        <v>0.625</v>
      </c>
      <c r="O15" s="9">
        <v>76</v>
      </c>
      <c r="Q15">
        <v>96</v>
      </c>
      <c r="R15">
        <v>96</v>
      </c>
    </row>
    <row r="16" spans="1:18">
      <c r="A16">
        <v>0</v>
      </c>
      <c r="B16">
        <v>1</v>
      </c>
      <c r="C16">
        <v>1</v>
      </c>
      <c r="D16">
        <v>0</v>
      </c>
      <c r="E16">
        <v>0</v>
      </c>
      <c r="F16">
        <v>0</v>
      </c>
      <c r="G16">
        <v>0</v>
      </c>
      <c r="H16">
        <v>0</v>
      </c>
      <c r="I16">
        <v>0</v>
      </c>
      <c r="J16">
        <v>0</v>
      </c>
      <c r="K16">
        <v>0</v>
      </c>
      <c r="L16">
        <v>0</v>
      </c>
      <c r="M16" s="6">
        <f t="shared" si="0"/>
        <v>1.0909090909090908</v>
      </c>
      <c r="P16">
        <v>52</v>
      </c>
      <c r="Q16">
        <v>55</v>
      </c>
      <c r="R16">
        <v>55</v>
      </c>
    </row>
    <row r="17" spans="1:18">
      <c r="A17">
        <v>1</v>
      </c>
      <c r="B17">
        <v>1</v>
      </c>
      <c r="C17">
        <v>0</v>
      </c>
      <c r="D17">
        <v>0</v>
      </c>
      <c r="E17">
        <v>0</v>
      </c>
      <c r="F17">
        <v>0</v>
      </c>
      <c r="G17">
        <v>0</v>
      </c>
      <c r="H17">
        <v>0</v>
      </c>
      <c r="I17">
        <v>0</v>
      </c>
      <c r="J17">
        <v>0</v>
      </c>
      <c r="K17">
        <v>0</v>
      </c>
      <c r="L17">
        <v>0</v>
      </c>
      <c r="M17" s="6">
        <f t="shared" si="0"/>
        <v>1.2765957446808511</v>
      </c>
      <c r="P17">
        <v>47</v>
      </c>
      <c r="Q17">
        <v>47</v>
      </c>
      <c r="R17">
        <v>47</v>
      </c>
    </row>
    <row r="18" spans="1:18">
      <c r="A18">
        <v>0</v>
      </c>
      <c r="B18">
        <v>0</v>
      </c>
      <c r="C18">
        <v>0</v>
      </c>
      <c r="D18">
        <v>0</v>
      </c>
      <c r="E18">
        <v>1</v>
      </c>
      <c r="F18">
        <v>1</v>
      </c>
      <c r="G18">
        <v>0</v>
      </c>
      <c r="H18">
        <v>0</v>
      </c>
      <c r="I18">
        <v>0</v>
      </c>
      <c r="J18">
        <v>0</v>
      </c>
      <c r="K18">
        <v>0</v>
      </c>
      <c r="L18">
        <v>0</v>
      </c>
      <c r="M18" s="6">
        <f t="shared" si="0"/>
        <v>1.1111111111111112</v>
      </c>
      <c r="P18">
        <v>37</v>
      </c>
      <c r="Q18">
        <v>54</v>
      </c>
      <c r="R18">
        <v>54</v>
      </c>
    </row>
    <row r="19" spans="1:18">
      <c r="A19">
        <v>0</v>
      </c>
      <c r="B19">
        <v>0</v>
      </c>
      <c r="C19">
        <v>0</v>
      </c>
      <c r="D19">
        <v>1</v>
      </c>
      <c r="E19">
        <v>1</v>
      </c>
      <c r="F19">
        <v>0</v>
      </c>
      <c r="G19">
        <v>0</v>
      </c>
      <c r="H19">
        <v>0</v>
      </c>
      <c r="I19">
        <v>0</v>
      </c>
      <c r="J19">
        <v>0</v>
      </c>
      <c r="K19">
        <v>0</v>
      </c>
      <c r="L19">
        <v>0</v>
      </c>
      <c r="M19" s="6">
        <f t="shared" si="0"/>
        <v>1.2</v>
      </c>
      <c r="P19">
        <v>42</v>
      </c>
      <c r="Q19">
        <v>50</v>
      </c>
      <c r="R19">
        <v>50</v>
      </c>
    </row>
    <row r="20" spans="1:18">
      <c r="A20">
        <v>0</v>
      </c>
      <c r="B20">
        <v>0</v>
      </c>
      <c r="C20">
        <v>0</v>
      </c>
      <c r="D20">
        <v>0</v>
      </c>
      <c r="E20">
        <v>0</v>
      </c>
      <c r="F20">
        <v>0</v>
      </c>
      <c r="G20">
        <v>0</v>
      </c>
      <c r="H20">
        <v>1</v>
      </c>
      <c r="I20">
        <v>1</v>
      </c>
      <c r="J20">
        <v>0</v>
      </c>
      <c r="K20">
        <v>0</v>
      </c>
      <c r="L20">
        <v>0</v>
      </c>
      <c r="M20" s="6">
        <f t="shared" si="0"/>
        <v>1.5384615384615385</v>
      </c>
      <c r="P20">
        <v>36</v>
      </c>
      <c r="Q20">
        <v>37</v>
      </c>
      <c r="R20">
        <v>39</v>
      </c>
    </row>
    <row r="21" spans="1:18">
      <c r="A21">
        <v>0</v>
      </c>
      <c r="B21">
        <v>0</v>
      </c>
      <c r="C21">
        <v>0</v>
      </c>
      <c r="D21">
        <v>0</v>
      </c>
      <c r="E21">
        <v>0</v>
      </c>
      <c r="F21">
        <v>0</v>
      </c>
      <c r="G21">
        <v>1</v>
      </c>
      <c r="H21">
        <v>1</v>
      </c>
      <c r="I21">
        <v>0</v>
      </c>
      <c r="J21">
        <v>0</v>
      </c>
      <c r="K21">
        <v>0</v>
      </c>
      <c r="L21">
        <v>0</v>
      </c>
      <c r="M21" s="6">
        <f t="shared" si="0"/>
        <v>1.5384615384615385</v>
      </c>
      <c r="P21">
        <v>41</v>
      </c>
      <c r="Q21">
        <v>27</v>
      </c>
      <c r="R21">
        <v>39</v>
      </c>
    </row>
    <row r="22" spans="1:18">
      <c r="A22">
        <v>0</v>
      </c>
      <c r="B22">
        <v>0</v>
      </c>
      <c r="C22">
        <v>0</v>
      </c>
      <c r="D22">
        <v>0</v>
      </c>
      <c r="E22">
        <v>0</v>
      </c>
      <c r="F22">
        <v>0</v>
      </c>
      <c r="G22">
        <v>0</v>
      </c>
      <c r="H22">
        <v>0</v>
      </c>
      <c r="I22">
        <v>0</v>
      </c>
      <c r="J22">
        <v>0</v>
      </c>
      <c r="K22">
        <v>1</v>
      </c>
      <c r="L22">
        <v>1</v>
      </c>
      <c r="M22" s="6">
        <f t="shared" si="0"/>
        <v>1.5384615384615385</v>
      </c>
      <c r="P22">
        <v>44</v>
      </c>
      <c r="Q22">
        <v>39</v>
      </c>
      <c r="R22">
        <v>39</v>
      </c>
    </row>
    <row r="23" spans="1:18">
      <c r="A23">
        <v>0</v>
      </c>
      <c r="B23">
        <v>0</v>
      </c>
      <c r="C23">
        <v>0</v>
      </c>
      <c r="D23">
        <v>0</v>
      </c>
      <c r="E23">
        <v>0</v>
      </c>
      <c r="F23">
        <v>0</v>
      </c>
      <c r="G23">
        <v>0</v>
      </c>
      <c r="H23">
        <v>0</v>
      </c>
      <c r="I23">
        <v>0</v>
      </c>
      <c r="J23">
        <v>1</v>
      </c>
      <c r="K23">
        <v>1</v>
      </c>
      <c r="L23">
        <v>0</v>
      </c>
      <c r="M23" s="6">
        <f t="shared" si="0"/>
        <v>1.5384615384615385</v>
      </c>
      <c r="P23">
        <v>32</v>
      </c>
      <c r="Q23">
        <v>26</v>
      </c>
      <c r="R23">
        <v>39</v>
      </c>
    </row>
    <row r="24" spans="1:18">
      <c r="A24">
        <v>0</v>
      </c>
      <c r="B24">
        <v>0</v>
      </c>
      <c r="C24">
        <v>0</v>
      </c>
      <c r="D24">
        <v>0</v>
      </c>
      <c r="E24">
        <v>0</v>
      </c>
      <c r="F24">
        <v>0</v>
      </c>
      <c r="G24">
        <v>0</v>
      </c>
      <c r="H24">
        <v>0</v>
      </c>
      <c r="I24">
        <v>0</v>
      </c>
      <c r="J24">
        <v>0</v>
      </c>
      <c r="K24">
        <v>0</v>
      </c>
      <c r="L24">
        <v>0</v>
      </c>
    </row>
    <row r="25" spans="1:18">
      <c r="A25">
        <v>0</v>
      </c>
      <c r="B25">
        <v>0</v>
      </c>
      <c r="C25">
        <v>0</v>
      </c>
      <c r="D25">
        <v>0</v>
      </c>
      <c r="E25">
        <v>0</v>
      </c>
      <c r="F25">
        <v>0</v>
      </c>
      <c r="G25">
        <v>0</v>
      </c>
      <c r="H25">
        <v>0</v>
      </c>
      <c r="I25">
        <v>0</v>
      </c>
      <c r="J25">
        <v>0</v>
      </c>
      <c r="K25">
        <v>0</v>
      </c>
      <c r="L25">
        <v>0</v>
      </c>
    </row>
    <row r="26" spans="1:18">
      <c r="A26">
        <v>0</v>
      </c>
      <c r="B26">
        <v>0</v>
      </c>
      <c r="C26">
        <v>0</v>
      </c>
      <c r="D26">
        <v>0</v>
      </c>
      <c r="E26">
        <v>0</v>
      </c>
      <c r="F26">
        <v>0</v>
      </c>
      <c r="G26">
        <v>0</v>
      </c>
      <c r="H26">
        <v>0</v>
      </c>
      <c r="I26">
        <v>0</v>
      </c>
      <c r="J26">
        <v>0</v>
      </c>
      <c r="K26">
        <v>0</v>
      </c>
      <c r="L26">
        <v>0</v>
      </c>
    </row>
    <row r="27" spans="1:18">
      <c r="A27">
        <v>0</v>
      </c>
      <c r="B27">
        <v>0</v>
      </c>
      <c r="C27">
        <v>0</v>
      </c>
      <c r="D27">
        <v>0</v>
      </c>
      <c r="E27">
        <v>0</v>
      </c>
      <c r="F27">
        <v>0</v>
      </c>
      <c r="G27">
        <v>0</v>
      </c>
      <c r="H27">
        <v>0</v>
      </c>
      <c r="I27">
        <v>0</v>
      </c>
      <c r="J27">
        <v>0</v>
      </c>
      <c r="K27">
        <v>0</v>
      </c>
      <c r="L27">
        <v>0</v>
      </c>
    </row>
    <row r="28" spans="1:18">
      <c r="A28">
        <v>0</v>
      </c>
      <c r="B28">
        <v>0</v>
      </c>
      <c r="C28">
        <v>0</v>
      </c>
      <c r="D28">
        <v>0</v>
      </c>
      <c r="E28">
        <v>0</v>
      </c>
      <c r="F28">
        <v>0</v>
      </c>
      <c r="G28">
        <v>0</v>
      </c>
      <c r="H28">
        <v>0</v>
      </c>
      <c r="I28">
        <v>0</v>
      </c>
      <c r="J28">
        <v>0</v>
      </c>
      <c r="K28">
        <v>0</v>
      </c>
      <c r="L28">
        <v>0</v>
      </c>
    </row>
    <row r="29" spans="1:18">
      <c r="A29">
        <v>0</v>
      </c>
      <c r="B29">
        <v>0</v>
      </c>
      <c r="C29">
        <v>0</v>
      </c>
      <c r="D29">
        <v>0</v>
      </c>
      <c r="E29">
        <v>0</v>
      </c>
      <c r="F29">
        <v>0</v>
      </c>
      <c r="G29">
        <v>0</v>
      </c>
      <c r="H29">
        <v>0</v>
      </c>
      <c r="I29">
        <v>0</v>
      </c>
      <c r="J29">
        <v>0</v>
      </c>
      <c r="K29">
        <v>0</v>
      </c>
      <c r="L29">
        <v>0</v>
      </c>
    </row>
    <row r="30" spans="1:18">
      <c r="A30">
        <v>0</v>
      </c>
      <c r="B30">
        <v>0</v>
      </c>
      <c r="C30">
        <v>0</v>
      </c>
      <c r="D30">
        <v>0</v>
      </c>
      <c r="E30">
        <v>0</v>
      </c>
      <c r="F30">
        <v>0</v>
      </c>
      <c r="G30">
        <v>0</v>
      </c>
      <c r="H30">
        <v>0</v>
      </c>
      <c r="I30">
        <v>0</v>
      </c>
      <c r="J30">
        <v>0</v>
      </c>
      <c r="K30">
        <v>0</v>
      </c>
      <c r="L30">
        <v>0</v>
      </c>
    </row>
    <row r="31" spans="1:18">
      <c r="A31">
        <v>0</v>
      </c>
      <c r="B31">
        <v>0</v>
      </c>
      <c r="C31">
        <v>0</v>
      </c>
      <c r="D31">
        <v>0</v>
      </c>
      <c r="E31">
        <v>0</v>
      </c>
      <c r="F31">
        <v>0</v>
      </c>
      <c r="G31">
        <v>0</v>
      </c>
      <c r="H31">
        <v>0</v>
      </c>
      <c r="I31">
        <v>0</v>
      </c>
      <c r="J31">
        <v>0</v>
      </c>
      <c r="K31">
        <v>0</v>
      </c>
      <c r="L31">
        <v>0</v>
      </c>
    </row>
    <row r="32" spans="1:18">
      <c r="A32">
        <v>0</v>
      </c>
      <c r="B32">
        <v>0</v>
      </c>
      <c r="C32">
        <v>0</v>
      </c>
      <c r="D32">
        <v>0</v>
      </c>
      <c r="E32">
        <v>0</v>
      </c>
      <c r="F32">
        <v>0</v>
      </c>
      <c r="G32">
        <v>0</v>
      </c>
      <c r="H32">
        <v>0</v>
      </c>
      <c r="I32">
        <v>0</v>
      </c>
      <c r="J32">
        <v>0</v>
      </c>
      <c r="K32">
        <v>0</v>
      </c>
      <c r="L32">
        <v>0</v>
      </c>
    </row>
    <row r="33" spans="1:12">
      <c r="A33">
        <v>0</v>
      </c>
      <c r="B33">
        <v>0</v>
      </c>
      <c r="C33">
        <v>0</v>
      </c>
      <c r="D33">
        <v>0</v>
      </c>
      <c r="E33">
        <v>0</v>
      </c>
      <c r="F33">
        <v>0</v>
      </c>
      <c r="G33">
        <v>0</v>
      </c>
      <c r="H33">
        <v>0</v>
      </c>
      <c r="I33">
        <v>0</v>
      </c>
      <c r="J33">
        <v>0</v>
      </c>
      <c r="K33">
        <v>0</v>
      </c>
      <c r="L33">
        <v>0</v>
      </c>
    </row>
    <row r="34" spans="1:12">
      <c r="A34">
        <v>0</v>
      </c>
      <c r="B34">
        <v>0</v>
      </c>
      <c r="C34">
        <v>0</v>
      </c>
      <c r="D34">
        <v>0</v>
      </c>
      <c r="E34">
        <v>0</v>
      </c>
      <c r="F34">
        <v>0</v>
      </c>
      <c r="G34">
        <v>0</v>
      </c>
      <c r="H34">
        <v>0</v>
      </c>
      <c r="I34">
        <v>0</v>
      </c>
      <c r="J34">
        <v>0</v>
      </c>
      <c r="K34">
        <v>0</v>
      </c>
      <c r="L34">
        <v>0</v>
      </c>
    </row>
    <row r="35" spans="1:12">
      <c r="A35">
        <v>0</v>
      </c>
      <c r="B35">
        <v>0</v>
      </c>
      <c r="C35">
        <v>0</v>
      </c>
      <c r="D35">
        <v>0</v>
      </c>
      <c r="E35">
        <v>0</v>
      </c>
      <c r="F35">
        <v>0</v>
      </c>
      <c r="G35">
        <v>0</v>
      </c>
      <c r="H35">
        <v>0</v>
      </c>
      <c r="I35">
        <v>0</v>
      </c>
      <c r="J35">
        <v>0</v>
      </c>
      <c r="K35">
        <v>0</v>
      </c>
      <c r="L35">
        <v>0</v>
      </c>
    </row>
    <row r="36" spans="1:12">
      <c r="A36">
        <v>0</v>
      </c>
      <c r="B36">
        <v>0</v>
      </c>
      <c r="C36">
        <v>0</v>
      </c>
      <c r="D36">
        <v>0</v>
      </c>
      <c r="E36">
        <v>0</v>
      </c>
      <c r="F36">
        <v>0</v>
      </c>
      <c r="G36">
        <v>0</v>
      </c>
      <c r="H36">
        <v>0</v>
      </c>
      <c r="I36">
        <v>0</v>
      </c>
      <c r="J36">
        <v>0</v>
      </c>
      <c r="K36">
        <v>0</v>
      </c>
      <c r="L36">
        <v>0</v>
      </c>
    </row>
    <row r="37" spans="1:12">
      <c r="A37">
        <v>0</v>
      </c>
      <c r="B37">
        <v>0</v>
      </c>
      <c r="C37">
        <v>0</v>
      </c>
      <c r="D37">
        <v>0</v>
      </c>
      <c r="E37">
        <v>0</v>
      </c>
      <c r="F37">
        <v>0</v>
      </c>
      <c r="G37">
        <v>0</v>
      </c>
      <c r="H37">
        <v>0</v>
      </c>
      <c r="I37">
        <v>0</v>
      </c>
      <c r="J37">
        <v>0</v>
      </c>
      <c r="K37">
        <v>0</v>
      </c>
      <c r="L37">
        <v>0</v>
      </c>
    </row>
    <row r="38" spans="1:12">
      <c r="A38">
        <v>0</v>
      </c>
      <c r="B38">
        <v>0</v>
      </c>
      <c r="C38">
        <v>0</v>
      </c>
      <c r="D38">
        <v>0</v>
      </c>
      <c r="E38">
        <v>0</v>
      </c>
      <c r="F38">
        <v>0</v>
      </c>
      <c r="G38">
        <v>0</v>
      </c>
      <c r="H38">
        <v>0</v>
      </c>
      <c r="I38">
        <v>0</v>
      </c>
      <c r="J38">
        <v>0</v>
      </c>
      <c r="K38">
        <v>0</v>
      </c>
      <c r="L38">
        <v>0</v>
      </c>
    </row>
  </sheetData>
  <mergeCells count="6">
    <mergeCell ref="A2:C2"/>
    <mergeCell ref="D2:F2"/>
    <mergeCell ref="G2:I2"/>
    <mergeCell ref="J2:L2"/>
    <mergeCell ref="F1:L1"/>
    <mergeCell ref="A1:E1"/>
  </mergeCells>
  <conditionalFormatting sqref="A4:L1001 O12:O15">
    <cfRule type="cellIs" dxfId="0" priority="1" operator="greaterThan">
      <formula>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Generate Cost Function</vt:lpstr>
      <vt:lpstr>Sheet2</vt:lpstr>
      <vt:lpstr>Sheet1</vt:lpstr>
      <vt:lpstr>Experimentation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Soundy</dc:creator>
  <cp:lastModifiedBy>Jared Soundy</cp:lastModifiedBy>
  <dcterms:created xsi:type="dcterms:W3CDTF">2020-03-14T23:20:50Z</dcterms:created>
  <dcterms:modified xsi:type="dcterms:W3CDTF">2022-04-27T02:09:50Z</dcterms:modified>
</cp:coreProperties>
</file>