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b185a9fb685942/School/Boulder/Honors/Data/Thesis_Ball_Share/"/>
    </mc:Choice>
  </mc:AlternateContent>
  <xr:revisionPtr revIDLastSave="119" documentId="8_{DCA1208D-2092-40A4-96F0-CC6C6D19319A}" xr6:coauthVersionLast="47" xr6:coauthVersionMax="47" xr10:uidLastSave="{56AF6A07-815E-473B-A509-61FFD8782334}"/>
  <bookViews>
    <workbookView xWindow="-103" yWindow="-103" windowWidth="25920" windowHeight="16749" xr2:uid="{A03CE102-0BDF-4D88-AAEC-8D649528F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K2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L2" i="1"/>
  <c r="M2" i="1"/>
  <c r="N2" i="1"/>
  <c r="L3" i="1"/>
  <c r="N3" i="1"/>
  <c r="N4" i="1"/>
  <c r="L5" i="1"/>
  <c r="M5" i="1"/>
  <c r="N5" i="1"/>
  <c r="L6" i="1"/>
  <c r="M6" i="1"/>
  <c r="N6" i="1"/>
  <c r="F4" i="1"/>
  <c r="E4" i="1"/>
  <c r="M4" i="1" s="1"/>
  <c r="I4" i="1"/>
  <c r="H4" i="1"/>
  <c r="G4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N7" i="1"/>
  <c r="M7" i="1"/>
  <c r="F7" i="1"/>
  <c r="L7" i="1"/>
  <c r="K8" i="1"/>
  <c r="K9" i="1"/>
  <c r="K10" i="1"/>
  <c r="K11" i="1"/>
  <c r="K12" i="1"/>
  <c r="K13" i="1"/>
  <c r="K14" i="1"/>
  <c r="K15" i="1"/>
  <c r="K16" i="1"/>
  <c r="K3" i="1"/>
  <c r="K5" i="1"/>
  <c r="K6" i="1"/>
  <c r="K7" i="1"/>
  <c r="K4" i="1" l="1"/>
</calcChain>
</file>

<file path=xl/sharedStrings.xml><?xml version="1.0" encoding="utf-8"?>
<sst xmlns="http://schemas.openxmlformats.org/spreadsheetml/2006/main" count="476" uniqueCount="219">
  <si>
    <t>nispl</t>
  </si>
  <si>
    <t>projct</t>
  </si>
  <si>
    <t>graywarect</t>
  </si>
  <si>
    <t>site</t>
  </si>
  <si>
    <t>region</t>
  </si>
  <si>
    <t>LA 835</t>
  </si>
  <si>
    <t>LA 742</t>
  </si>
  <si>
    <t>Pojoaque Grant</t>
  </si>
  <si>
    <t>Tesuque Valley</t>
  </si>
  <si>
    <t>LA 3294</t>
  </si>
  <si>
    <t>LA 3415</t>
  </si>
  <si>
    <t>Pindi</t>
  </si>
  <si>
    <t>Mesa Verde</t>
  </si>
  <si>
    <t>Tewa Basin</t>
  </si>
  <si>
    <t>La Garita</t>
  </si>
  <si>
    <t>Northern Middle Rio Grande</t>
  </si>
  <si>
    <t>LA 608</t>
  </si>
  <si>
    <t>LA 111</t>
  </si>
  <si>
    <t>LA 46300</t>
  </si>
  <si>
    <t>LA 78560</t>
  </si>
  <si>
    <t>Fort Marcy</t>
  </si>
  <si>
    <t>KP Site</t>
  </si>
  <si>
    <t>334 Otero St.</t>
  </si>
  <si>
    <t>LA 609</t>
  </si>
  <si>
    <t>320 Kearny St.</t>
  </si>
  <si>
    <t>LA 114</t>
  </si>
  <si>
    <t>LA 1</t>
  </si>
  <si>
    <t>Albert Porter Pueblo</t>
  </si>
  <si>
    <t>Yellowjacket Pueblo</t>
  </si>
  <si>
    <t>Tesuque Bypass</t>
  </si>
  <si>
    <t>Cuyamungue High Terrace</t>
  </si>
  <si>
    <t>graywareweight</t>
  </si>
  <si>
    <t>projobs</t>
  </si>
  <si>
    <t>propct</t>
  </si>
  <si>
    <t>propweight</t>
  </si>
  <si>
    <t>nispdeer</t>
  </si>
  <si>
    <t>deerprop</t>
  </si>
  <si>
    <t>lagoprop</t>
  </si>
  <si>
    <t>Et Al</t>
  </si>
  <si>
    <t>Small Jar Pueblo</t>
  </si>
  <si>
    <t>Buried Olla</t>
  </si>
  <si>
    <t>Owen Site</t>
  </si>
  <si>
    <t>Roundtree Pueblo</t>
  </si>
  <si>
    <t>Gnatsville</t>
  </si>
  <si>
    <t>42SA6815</t>
  </si>
  <si>
    <t>Dripping Spring Stockade</t>
  </si>
  <si>
    <t>Dave's Site</t>
  </si>
  <si>
    <t xml:space="preserve">Spencer </t>
  </si>
  <si>
    <t>5MT10188 (Towaoc Canal)</t>
  </si>
  <si>
    <t>5MT8943 (Towaoc Canal)</t>
  </si>
  <si>
    <t>5MT7723 (Towaoc Canal)</t>
  </si>
  <si>
    <t>Hermitage Site</t>
  </si>
  <si>
    <t>Navajo Hill</t>
  </si>
  <si>
    <t>Musted's Well</t>
  </si>
  <si>
    <t>Big Juniper House</t>
  </si>
  <si>
    <t>Gourd House</t>
  </si>
  <si>
    <t>Lowry Ruin</t>
  </si>
  <si>
    <t>MV499</t>
  </si>
  <si>
    <t>MV1104</t>
  </si>
  <si>
    <t>Oak Canyon Alcove</t>
  </si>
  <si>
    <t>Oak Bar Shelter</t>
  </si>
  <si>
    <t>The Watchtower</t>
  </si>
  <si>
    <t>Toad Shelter</t>
  </si>
  <si>
    <t>Stevens Terrace</t>
  </si>
  <si>
    <t>Coombs Site</t>
  </si>
  <si>
    <t>5MT10207 (Towaoc Canal)</t>
  </si>
  <si>
    <t>Mosquito Cave</t>
  </si>
  <si>
    <t>5MT7704 (Towaoc Canal)</t>
  </si>
  <si>
    <t>5MT10206 (Towaoc Canal)</t>
  </si>
  <si>
    <t>Lizard Alcove</t>
  </si>
  <si>
    <t>Upper Desha Pueblo</t>
  </si>
  <si>
    <t>NA7548</t>
  </si>
  <si>
    <t>Face Canyon</t>
  </si>
  <si>
    <t>Loper Ruin</t>
  </si>
  <si>
    <t xml:space="preserve">Talus Ruin </t>
  </si>
  <si>
    <t>ML1147</t>
  </si>
  <si>
    <t>Horsefly Hollow</t>
  </si>
  <si>
    <t>Knobby Knee Stockade</t>
  </si>
  <si>
    <t>NA7549</t>
  </si>
  <si>
    <t>Crumbling Kiva</t>
  </si>
  <si>
    <t>The Fortress</t>
  </si>
  <si>
    <t>Hiboy House</t>
  </si>
  <si>
    <t>Copter Ledge</t>
  </si>
  <si>
    <t>Rogers House</t>
  </si>
  <si>
    <t>Lyman Flat</t>
  </si>
  <si>
    <t>NA7520C</t>
  </si>
  <si>
    <t>Doll Ruin</t>
  </si>
  <si>
    <t>Cactus Rock Pueblo</t>
  </si>
  <si>
    <t>Mug House</t>
  </si>
  <si>
    <t>Mat House</t>
  </si>
  <si>
    <t>NA7520B</t>
  </si>
  <si>
    <t>Fence Ruin</t>
  </si>
  <si>
    <t>Bernheimer Alcove</t>
  </si>
  <si>
    <t>Defiance House</t>
  </si>
  <si>
    <t>Guardian Pueblo</t>
  </si>
  <si>
    <t>Tcamahia Pueblo</t>
  </si>
  <si>
    <t>5MT10010</t>
  </si>
  <si>
    <t>Lester's Site</t>
  </si>
  <si>
    <t>Lookout House</t>
  </si>
  <si>
    <t>Stanton's Site</t>
  </si>
  <si>
    <t>G &amp; G Hamlet</t>
  </si>
  <si>
    <t>Woods Canyon Pueblo</t>
  </si>
  <si>
    <t>Mad Dog</t>
  </si>
  <si>
    <t>5MT2564</t>
  </si>
  <si>
    <t>Saddlehorn Hamlet</t>
  </si>
  <si>
    <t>Shields Pueblo</t>
  </si>
  <si>
    <t>Shorlene's Site</t>
  </si>
  <si>
    <t>Roy's Ruin</t>
  </si>
  <si>
    <t>Lillian's Site</t>
  </si>
  <si>
    <t>Troy's Tower</t>
  </si>
  <si>
    <t>Catherine's Site</t>
  </si>
  <si>
    <t>Yellow Jacket Pueblo</t>
  </si>
  <si>
    <t>Kenzie Dawn Hamlet</t>
  </si>
  <si>
    <t>Sand Canyon Pueblo</t>
  </si>
  <si>
    <t>5MT9541</t>
  </si>
  <si>
    <t>5MT9924</t>
  </si>
  <si>
    <t>5MT9933</t>
  </si>
  <si>
    <t>MV1093</t>
  </si>
  <si>
    <t>MV1094</t>
  </si>
  <si>
    <t>Scorup Pasture</t>
  </si>
  <si>
    <t>Steer Pasture</t>
  </si>
  <si>
    <t>Mistake Alcove</t>
  </si>
  <si>
    <t>Wildhorse Alcove</t>
  </si>
  <si>
    <t>Badger House</t>
  </si>
  <si>
    <t>MV875-a</t>
  </si>
  <si>
    <t>MV866</t>
  </si>
  <si>
    <t>MV1088 (Morfield Canyon)</t>
  </si>
  <si>
    <t>Widow's Ledge</t>
  </si>
  <si>
    <t>Coyote Ridge</t>
  </si>
  <si>
    <t>MV875-b</t>
  </si>
  <si>
    <t>WP</t>
  </si>
  <si>
    <t>CO</t>
  </si>
  <si>
    <t>1000-1100</t>
  </si>
  <si>
    <t>1000-1110</t>
  </si>
  <si>
    <t>1000-1200</t>
  </si>
  <si>
    <t>1025-1100</t>
  </si>
  <si>
    <t>1035-</t>
  </si>
  <si>
    <t>1041-</t>
  </si>
  <si>
    <t>1043-1075</t>
  </si>
  <si>
    <t>1050-1100</t>
  </si>
  <si>
    <t>1050-1125</t>
  </si>
  <si>
    <t>1050-1150</t>
  </si>
  <si>
    <t>1050-1300</t>
  </si>
  <si>
    <t>1100-1150</t>
  </si>
  <si>
    <t>1100-1200</t>
  </si>
  <si>
    <t>1100-1250</t>
  </si>
  <si>
    <t>1100-1300</t>
  </si>
  <si>
    <t>1125-1175</t>
  </si>
  <si>
    <t>1125-1250</t>
  </si>
  <si>
    <t>1130-</t>
  </si>
  <si>
    <t>1130-1150</t>
  </si>
  <si>
    <t>1130-1300</t>
  </si>
  <si>
    <t>1150-1200</t>
  </si>
  <si>
    <t>1150-1225</t>
  </si>
  <si>
    <t>1150-1250</t>
  </si>
  <si>
    <t>1150-1275</t>
  </si>
  <si>
    <t>1150-1300</t>
  </si>
  <si>
    <t>1193-1220</t>
  </si>
  <si>
    <t>1200-1250</t>
  </si>
  <si>
    <t>1200-1300</t>
  </si>
  <si>
    <t>1225-1275</t>
  </si>
  <si>
    <t>1225-1300</t>
  </si>
  <si>
    <t>1250-1300</t>
  </si>
  <si>
    <t>5MT10246</t>
  </si>
  <si>
    <t>5MT10459</t>
  </si>
  <si>
    <t>5MT10508</t>
  </si>
  <si>
    <t>5MT11338</t>
  </si>
  <si>
    <t>5MT11842</t>
  </si>
  <si>
    <t>5MT123</t>
  </si>
  <si>
    <t>5MT181</t>
  </si>
  <si>
    <t>5MT262</t>
  </si>
  <si>
    <t>5MT3807</t>
  </si>
  <si>
    <t>5MT3918</t>
  </si>
  <si>
    <t>5MT3930</t>
  </si>
  <si>
    <t>5MT3936</t>
  </si>
  <si>
    <t>5MT3951</t>
  </si>
  <si>
    <t>5MT3967</t>
  </si>
  <si>
    <t>5MT5</t>
  </si>
  <si>
    <t>5MT5152</t>
  </si>
  <si>
    <t>5MT765</t>
  </si>
  <si>
    <t>900-1050</t>
  </si>
  <si>
    <t>950-1100</t>
  </si>
  <si>
    <t>late PIII</t>
  </si>
  <si>
    <t>latePII/earlyPIII</t>
  </si>
  <si>
    <t>mid-late PIII</t>
  </si>
  <si>
    <t>date</t>
  </si>
  <si>
    <t>PII-PIII</t>
  </si>
  <si>
    <t>PII</t>
  </si>
  <si>
    <t>PII/PIII</t>
  </si>
  <si>
    <t>PIII</t>
  </si>
  <si>
    <t>LPIII</t>
  </si>
  <si>
    <t>LPII-EPIII</t>
  </si>
  <si>
    <t>EPIII</t>
  </si>
  <si>
    <t>PII-EPIII</t>
  </si>
  <si>
    <t>A:900-1100 B:900-1300</t>
  </si>
  <si>
    <t>culinary is unpainted neck banded and corrugated</t>
  </si>
  <si>
    <t>NA</t>
  </si>
  <si>
    <t>Castle Rock</t>
  </si>
  <si>
    <t>Sand Canyon</t>
  </si>
  <si>
    <t> Chapin Gray</t>
  </si>
  <si>
    <t>-</t>
  </si>
  <si>
    <t>    Moccasin Gray</t>
  </si>
  <si>
    <t>    Mancos Gray</t>
  </si>
  <si>
    <t>    Indeterminate Neckbanded Gray</t>
  </si>
  <si>
    <t>    Indeterminate Local Gray</t>
  </si>
  <si>
    <t>    Mancos Corrugated Gray</t>
  </si>
  <si>
    <t>    Mesa Verde Corrugated Gray</t>
  </si>
  <si>
    <t>    Indeterminate Local Corrugated Gray</t>
  </si>
  <si>
    <t>castle rock</t>
  </si>
  <si>
    <t>sand canyon</t>
  </si>
  <si>
    <t>Chapin Gray</t>
  </si>
  <si>
    <t>Indeterminate Neckbanded Gray</t>
  </si>
  <si>
    <t>PLAIN GRAY WARE</t>
  </si>
  <si>
    <t>Mancos Gray</t>
  </si>
  <si>
    <t>W(g)</t>
  </si>
  <si>
    <t>ct</t>
  </si>
  <si>
    <t>%</t>
  </si>
  <si>
    <t>Site name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</si>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</sst>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7.5"/>
      <color rgb="FF000000"/>
      <name val="Arial"/>
      <family val="2"/>
    </font>
    <font>
      <sz val="5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right" vertical="top" wrapText="1"/>
    </xf>
    <xf numFmtId="0" fontId="4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D013-5F99-4FA1-B347-BC9FAB089103}">
  <dimension ref="A1:Y116"/>
  <sheetViews>
    <sheetView tabSelected="1" workbookViewId="0">
      <selection activeCell="M23" sqref="M23"/>
    </sheetView>
  </sheetViews>
  <sheetFormatPr defaultRowHeight="14.6" x14ac:dyDescent="0.4"/>
  <cols>
    <col min="2" max="2" width="26.3046875" customWidth="1"/>
    <col min="3" max="4" width="27" customWidth="1"/>
    <col min="8" max="8" width="10.69140625" customWidth="1"/>
    <col min="9" max="9" width="16.3046875" customWidth="1"/>
    <col min="10" max="10" width="15.3828125" customWidth="1"/>
    <col min="12" max="12" width="11.84375" customWidth="1"/>
  </cols>
  <sheetData>
    <row r="1" spans="1:25" x14ac:dyDescent="0.4">
      <c r="A1" t="s">
        <v>3</v>
      </c>
      <c r="B1" t="s">
        <v>217</v>
      </c>
      <c r="C1" t="s">
        <v>4</v>
      </c>
      <c r="D1" t="s">
        <v>185</v>
      </c>
      <c r="E1" t="s">
        <v>35</v>
      </c>
      <c r="F1" t="s">
        <v>0</v>
      </c>
      <c r="G1" t="s">
        <v>1</v>
      </c>
      <c r="H1" t="s">
        <v>32</v>
      </c>
      <c r="I1" t="s">
        <v>2</v>
      </c>
      <c r="J1" t="s">
        <v>31</v>
      </c>
      <c r="K1" t="s">
        <v>33</v>
      </c>
      <c r="L1" t="s">
        <v>34</v>
      </c>
      <c r="M1" t="s">
        <v>36</v>
      </c>
      <c r="N1" t="s">
        <v>37</v>
      </c>
    </row>
    <row r="2" spans="1:25" x14ac:dyDescent="0.4">
      <c r="A2" t="s">
        <v>5</v>
      </c>
      <c r="B2" t="s">
        <v>7</v>
      </c>
      <c r="C2" t="s">
        <v>13</v>
      </c>
      <c r="G2">
        <v>135</v>
      </c>
      <c r="I2">
        <v>8797</v>
      </c>
      <c r="K2">
        <f>G2/(I2+G2)</f>
        <v>1.5114196148678908E-2</v>
      </c>
      <c r="L2">
        <f t="shared" ref="L2:L6" si="0">G2/(J2+G2)</f>
        <v>1</v>
      </c>
      <c r="M2">
        <f t="shared" ref="M2:M6" si="1">E2/(I2+E2)</f>
        <v>0</v>
      </c>
      <c r="N2">
        <f t="shared" ref="N2:N6" si="2">F2/(I2+F2)</f>
        <v>0</v>
      </c>
      <c r="U2" t="s">
        <v>208</v>
      </c>
      <c r="V2" t="s">
        <v>215</v>
      </c>
      <c r="W2" t="s">
        <v>214</v>
      </c>
    </row>
    <row r="3" spans="1:25" x14ac:dyDescent="0.4">
      <c r="A3" t="s">
        <v>6</v>
      </c>
      <c r="B3" t="s">
        <v>8</v>
      </c>
      <c r="C3" t="s">
        <v>13</v>
      </c>
      <c r="K3" t="e">
        <f t="shared" ref="K3:K55" si="3">G3/(I3+G3)</f>
        <v>#DIV/0!</v>
      </c>
      <c r="L3" t="e">
        <f t="shared" si="0"/>
        <v>#DIV/0!</v>
      </c>
      <c r="M3" t="e">
        <f>E3/(I3+E3)</f>
        <v>#DIV/0!</v>
      </c>
      <c r="N3" t="e">
        <f t="shared" si="2"/>
        <v>#DIV/0!</v>
      </c>
      <c r="U3" s="13" t="s">
        <v>199</v>
      </c>
      <c r="V3" s="11">
        <v>2</v>
      </c>
      <c r="W3" s="11">
        <v>20.5</v>
      </c>
      <c r="X3" s="11" t="s">
        <v>200</v>
      </c>
      <c r="Y3" s="11">
        <v>0.01</v>
      </c>
    </row>
    <row r="4" spans="1:25" ht="19.75" x14ac:dyDescent="0.4">
      <c r="A4" t="s">
        <v>9</v>
      </c>
      <c r="B4" t="s">
        <v>29</v>
      </c>
      <c r="C4" t="s">
        <v>13</v>
      </c>
      <c r="D4" t="s">
        <v>194</v>
      </c>
      <c r="E4">
        <f>2+1+89+96+2+2+9+1</f>
        <v>202</v>
      </c>
      <c r="F4">
        <f>16+18+2+2+6+1</f>
        <v>45</v>
      </c>
      <c r="G4">
        <f>9+11</f>
        <v>20</v>
      </c>
      <c r="H4">
        <f>8+2</f>
        <v>10</v>
      </c>
      <c r="I4">
        <f>775+829+149+6+172+320</f>
        <v>2251</v>
      </c>
      <c r="J4" t="s">
        <v>196</v>
      </c>
      <c r="K4">
        <f t="shared" si="3"/>
        <v>8.8066930867459273E-3</v>
      </c>
      <c r="M4">
        <f t="shared" si="1"/>
        <v>8.2348145128414194E-2</v>
      </c>
      <c r="N4">
        <f t="shared" si="2"/>
        <v>1.95993031358885E-2</v>
      </c>
      <c r="O4" t="s">
        <v>195</v>
      </c>
      <c r="U4" s="13" t="s">
        <v>201</v>
      </c>
      <c r="V4" s="11">
        <v>4</v>
      </c>
      <c r="W4" s="11">
        <v>37</v>
      </c>
      <c r="X4" s="11">
        <v>0.01</v>
      </c>
      <c r="Y4" s="11">
        <v>0.01</v>
      </c>
    </row>
    <row r="5" spans="1:25" ht="19.75" x14ac:dyDescent="0.4">
      <c r="A5" t="s">
        <v>10</v>
      </c>
      <c r="B5" t="s">
        <v>30</v>
      </c>
      <c r="C5" t="s">
        <v>13</v>
      </c>
      <c r="K5" t="e">
        <f t="shared" si="3"/>
        <v>#DIV/0!</v>
      </c>
      <c r="L5" t="e">
        <f t="shared" si="0"/>
        <v>#DIV/0!</v>
      </c>
      <c r="M5" t="e">
        <f t="shared" si="1"/>
        <v>#DIV/0!</v>
      </c>
      <c r="N5" t="e">
        <f t="shared" si="2"/>
        <v>#DIV/0!</v>
      </c>
      <c r="U5" s="13" t="s">
        <v>202</v>
      </c>
      <c r="V5" s="11">
        <v>2</v>
      </c>
      <c r="W5" s="11">
        <v>12.3</v>
      </c>
      <c r="X5" s="11" t="s">
        <v>200</v>
      </c>
      <c r="Y5" s="11" t="s">
        <v>200</v>
      </c>
    </row>
    <row r="6" spans="1:25" ht="39.450000000000003" x14ac:dyDescent="0.4">
      <c r="A6" t="s">
        <v>26</v>
      </c>
      <c r="B6" t="s">
        <v>11</v>
      </c>
      <c r="C6" t="s">
        <v>15</v>
      </c>
      <c r="K6" t="e">
        <f t="shared" si="3"/>
        <v>#DIV/0!</v>
      </c>
      <c r="L6" t="e">
        <f t="shared" si="0"/>
        <v>#DIV/0!</v>
      </c>
      <c r="M6" t="e">
        <f t="shared" si="1"/>
        <v>#DIV/0!</v>
      </c>
      <c r="N6" t="e">
        <f t="shared" si="2"/>
        <v>#DIV/0!</v>
      </c>
      <c r="U6" s="13" t="s">
        <v>203</v>
      </c>
      <c r="V6" s="11">
        <v>1</v>
      </c>
      <c r="W6" s="11">
        <v>2.5</v>
      </c>
      <c r="X6" s="11" t="s">
        <v>200</v>
      </c>
      <c r="Y6" s="11" t="s">
        <v>200</v>
      </c>
    </row>
    <row r="7" spans="1:25" ht="29.6" x14ac:dyDescent="0.4">
      <c r="B7" t="s">
        <v>27</v>
      </c>
      <c r="C7" t="s">
        <v>12</v>
      </c>
      <c r="E7">
        <v>61</v>
      </c>
      <c r="F7">
        <f>372+3034+758</f>
        <v>4164</v>
      </c>
      <c r="G7">
        <v>222</v>
      </c>
      <c r="H7">
        <v>4</v>
      </c>
      <c r="I7">
        <v>98105</v>
      </c>
      <c r="J7">
        <v>321661.3</v>
      </c>
      <c r="K7">
        <f t="shared" si="3"/>
        <v>2.2577725345022223E-3</v>
      </c>
      <c r="L7">
        <f>G7/(J7+G7)</f>
        <v>6.8969095321192494E-4</v>
      </c>
      <c r="M7">
        <f>E7/(I7+E7)</f>
        <v>6.2139641016237799E-4</v>
      </c>
      <c r="N7">
        <f>F7/(I7+F7)</f>
        <v>4.0716150544153167E-2</v>
      </c>
      <c r="U7" s="13" t="s">
        <v>204</v>
      </c>
      <c r="V7" s="11">
        <v>548</v>
      </c>
      <c r="W7" s="12">
        <v>3007.6</v>
      </c>
      <c r="X7" s="11">
        <v>1.31</v>
      </c>
      <c r="Y7" s="11">
        <v>1.1299999999999999</v>
      </c>
    </row>
    <row r="8" spans="1:25" ht="29.6" x14ac:dyDescent="0.4">
      <c r="B8" t="s">
        <v>28</v>
      </c>
      <c r="C8" t="s">
        <v>12</v>
      </c>
      <c r="K8" t="e">
        <f t="shared" si="3"/>
        <v>#DIV/0!</v>
      </c>
      <c r="L8" t="e">
        <f t="shared" ref="L8:L18" si="4">G8/(J8+G8)</f>
        <v>#DIV/0!</v>
      </c>
      <c r="M8" t="e">
        <f t="shared" ref="M8:M17" si="5">E8/(I8+E8)</f>
        <v>#DIV/0!</v>
      </c>
      <c r="N8" t="e">
        <f t="shared" ref="N8:N17" si="6">F8/(I8+F8)</f>
        <v>#DIV/0!</v>
      </c>
      <c r="U8" s="13" t="s">
        <v>205</v>
      </c>
      <c r="V8" s="11">
        <v>38</v>
      </c>
      <c r="W8" s="11">
        <v>769.3</v>
      </c>
      <c r="X8" s="11">
        <v>0.09</v>
      </c>
      <c r="Y8" s="11">
        <v>0.28999999999999998</v>
      </c>
    </row>
    <row r="9" spans="1:25" ht="39.450000000000003" x14ac:dyDescent="0.4">
      <c r="A9" t="s">
        <v>16</v>
      </c>
      <c r="B9" t="s">
        <v>14</v>
      </c>
      <c r="C9" t="s">
        <v>15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  <c r="N9" t="e">
        <f t="shared" si="6"/>
        <v>#DIV/0!</v>
      </c>
      <c r="U9" s="13" t="s">
        <v>206</v>
      </c>
      <c r="V9" s="11">
        <v>338</v>
      </c>
      <c r="W9" s="12">
        <v>9172.4</v>
      </c>
      <c r="X9" s="11">
        <v>0.81</v>
      </c>
      <c r="Y9" s="11">
        <v>3.46</v>
      </c>
    </row>
    <row r="10" spans="1:25" ht="49.3" x14ac:dyDescent="0.4">
      <c r="A10" t="s">
        <v>17</v>
      </c>
      <c r="B10" t="s">
        <v>20</v>
      </c>
      <c r="C10" t="s">
        <v>15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  <c r="N10" t="e">
        <f t="shared" si="6"/>
        <v>#DIV/0!</v>
      </c>
      <c r="U10" s="13" t="s">
        <v>207</v>
      </c>
      <c r="V10" s="14">
        <v>27050</v>
      </c>
      <c r="W10" s="12">
        <v>152507.9</v>
      </c>
      <c r="X10" s="11">
        <v>64.489999999999995</v>
      </c>
      <c r="Y10" s="11">
        <v>57.51</v>
      </c>
    </row>
    <row r="11" spans="1:25" x14ac:dyDescent="0.4">
      <c r="A11" t="s">
        <v>18</v>
      </c>
      <c r="B11" t="s">
        <v>21</v>
      </c>
      <c r="C11" t="s">
        <v>15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  <c r="N11" t="e">
        <f t="shared" si="6"/>
        <v>#DIV/0!</v>
      </c>
      <c r="V11" s="11">
        <v>19</v>
      </c>
      <c r="W11" s="11">
        <v>13</v>
      </c>
    </row>
    <row r="12" spans="1:25" x14ac:dyDescent="0.4">
      <c r="A12" t="s">
        <v>19</v>
      </c>
      <c r="B12" t="s">
        <v>22</v>
      </c>
      <c r="C12" t="s">
        <v>15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  <c r="N12" t="e">
        <f t="shared" si="6"/>
        <v>#DIV/0!</v>
      </c>
      <c r="V12">
        <v>28002</v>
      </c>
      <c r="W12">
        <v>165542.5</v>
      </c>
    </row>
    <row r="13" spans="1:25" x14ac:dyDescent="0.4">
      <c r="A13" t="s">
        <v>23</v>
      </c>
      <c r="B13" t="s">
        <v>24</v>
      </c>
      <c r="C13" t="s">
        <v>15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  <c r="N13" t="e">
        <f t="shared" si="6"/>
        <v>#DIV/0!</v>
      </c>
    </row>
    <row r="14" spans="1:25" x14ac:dyDescent="0.4">
      <c r="A14" t="s">
        <v>25</v>
      </c>
      <c r="C14" t="s">
        <v>15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  <c r="N14" t="e">
        <f t="shared" si="6"/>
        <v>#DIV/0!</v>
      </c>
      <c r="U14" t="s">
        <v>209</v>
      </c>
      <c r="V14" t="s">
        <v>215</v>
      </c>
      <c r="W14" t="s">
        <v>216</v>
      </c>
      <c r="X14" t="s">
        <v>214</v>
      </c>
    </row>
    <row r="15" spans="1:25" x14ac:dyDescent="0.4">
      <c r="C15" t="s">
        <v>15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  <c r="N15" t="e">
        <f t="shared" si="6"/>
        <v>#DIV/0!</v>
      </c>
      <c r="U15" s="17" t="s">
        <v>212</v>
      </c>
      <c r="V15" s="17"/>
      <c r="W15" s="17"/>
      <c r="X15" s="17"/>
    </row>
    <row r="16" spans="1:25" x14ac:dyDescent="0.4">
      <c r="C16" t="s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  <c r="N16" t="e">
        <f t="shared" si="6"/>
        <v>#DIV/0!</v>
      </c>
      <c r="U16" s="15" t="s">
        <v>210</v>
      </c>
      <c r="V16" s="16">
        <v>6</v>
      </c>
      <c r="W16" s="16">
        <v>0</v>
      </c>
      <c r="X16" s="16">
        <v>66.2</v>
      </c>
    </row>
    <row r="17" spans="1:24" x14ac:dyDescent="0.4">
      <c r="B17" t="s">
        <v>197</v>
      </c>
      <c r="C17" t="s">
        <v>12</v>
      </c>
      <c r="G17">
        <v>73</v>
      </c>
      <c r="H17">
        <v>2</v>
      </c>
      <c r="I17" t="s">
        <v>218</v>
      </c>
      <c r="J17">
        <v>165542.5</v>
      </c>
      <c r="K17" t="e">
        <f t="shared" si="3"/>
        <v>#VALUE!</v>
      </c>
      <c r="L17">
        <f t="shared" si="4"/>
        <v>4.407799994565726E-4</v>
      </c>
      <c r="M17" t="e">
        <f t="shared" si="5"/>
        <v>#VALUE!</v>
      </c>
      <c r="N17" t="e">
        <f t="shared" si="6"/>
        <v>#VALUE!</v>
      </c>
      <c r="U17" s="15" t="s">
        <v>213</v>
      </c>
      <c r="V17" s="16">
        <v>4</v>
      </c>
      <c r="W17" s="16">
        <v>0</v>
      </c>
      <c r="X17" s="16">
        <v>30.3</v>
      </c>
    </row>
    <row r="18" spans="1:24" x14ac:dyDescent="0.4">
      <c r="B18" t="s">
        <v>198</v>
      </c>
      <c r="C18" t="s">
        <v>12</v>
      </c>
      <c r="G18">
        <v>110</v>
      </c>
      <c r="I18">
        <v>80894</v>
      </c>
      <c r="J18">
        <v>906723.4</v>
      </c>
      <c r="K18">
        <f t="shared" si="3"/>
        <v>1.3579576317218902E-3</v>
      </c>
      <c r="L18">
        <f t="shared" si="4"/>
        <v>1.2130122247372009E-4</v>
      </c>
      <c r="U18" s="15" t="s">
        <v>211</v>
      </c>
      <c r="V18" s="16">
        <v>7</v>
      </c>
      <c r="W18" s="16">
        <v>0.01</v>
      </c>
      <c r="X18" s="16">
        <v>158</v>
      </c>
    </row>
    <row r="19" spans="1:24" x14ac:dyDescent="0.4">
      <c r="A19" s="1" t="s">
        <v>38</v>
      </c>
      <c r="B19" s="1" t="s">
        <v>132</v>
      </c>
      <c r="C19" s="4" t="s">
        <v>130</v>
      </c>
      <c r="D19" s="1" t="s">
        <v>186</v>
      </c>
      <c r="G19" s="7">
        <v>5</v>
      </c>
      <c r="I19" s="7">
        <v>508</v>
      </c>
      <c r="K19">
        <f t="shared" si="3"/>
        <v>9.7465886939571145E-3</v>
      </c>
    </row>
    <row r="20" spans="1:24" ht="20.6" x14ac:dyDescent="0.4">
      <c r="A20" s="2" t="s">
        <v>39</v>
      </c>
      <c r="B20" s="2" t="s">
        <v>133</v>
      </c>
      <c r="C20" s="5" t="s">
        <v>130</v>
      </c>
      <c r="D20" s="2" t="s">
        <v>187</v>
      </c>
      <c r="G20" s="8">
        <v>5</v>
      </c>
      <c r="I20" s="8">
        <v>1085</v>
      </c>
      <c r="K20">
        <f t="shared" si="3"/>
        <v>4.5871559633027525E-3</v>
      </c>
    </row>
    <row r="21" spans="1:24" x14ac:dyDescent="0.4">
      <c r="A21" s="2" t="s">
        <v>40</v>
      </c>
      <c r="B21" s="2" t="s">
        <v>134</v>
      </c>
      <c r="C21" s="5" t="s">
        <v>130</v>
      </c>
      <c r="D21" s="2" t="s">
        <v>188</v>
      </c>
      <c r="G21" s="8">
        <v>3</v>
      </c>
      <c r="I21" s="8">
        <v>342</v>
      </c>
      <c r="K21">
        <f t="shared" si="3"/>
        <v>8.6956521739130436E-3</v>
      </c>
    </row>
    <row r="22" spans="1:24" x14ac:dyDescent="0.4">
      <c r="A22" s="1" t="s">
        <v>41</v>
      </c>
      <c r="B22" s="1" t="s">
        <v>134</v>
      </c>
      <c r="C22" s="4" t="s">
        <v>130</v>
      </c>
      <c r="D22" s="1" t="s">
        <v>186</v>
      </c>
      <c r="G22" s="7">
        <v>1</v>
      </c>
      <c r="I22" s="7">
        <v>982</v>
      </c>
      <c r="K22">
        <f t="shared" si="3"/>
        <v>1.017293997965412E-3</v>
      </c>
    </row>
    <row r="23" spans="1:24" ht="20.6" x14ac:dyDescent="0.4">
      <c r="A23" s="2" t="s">
        <v>42</v>
      </c>
      <c r="B23" s="2" t="s">
        <v>135</v>
      </c>
      <c r="C23" s="5" t="s">
        <v>131</v>
      </c>
      <c r="D23" s="2" t="s">
        <v>187</v>
      </c>
      <c r="G23" s="8">
        <v>1</v>
      </c>
      <c r="I23" s="8">
        <v>4927</v>
      </c>
      <c r="K23">
        <f t="shared" si="3"/>
        <v>2.0292207792207794E-4</v>
      </c>
    </row>
    <row r="24" spans="1:24" x14ac:dyDescent="0.4">
      <c r="A24" s="2" t="s">
        <v>43</v>
      </c>
      <c r="B24" s="2" t="s">
        <v>136</v>
      </c>
      <c r="C24" s="5" t="s">
        <v>131</v>
      </c>
      <c r="D24" s="2" t="s">
        <v>187</v>
      </c>
      <c r="G24" s="8">
        <v>4</v>
      </c>
      <c r="I24" s="8">
        <v>2621</v>
      </c>
      <c r="K24">
        <f t="shared" si="3"/>
        <v>1.5238095238095239E-3</v>
      </c>
    </row>
    <row r="25" spans="1:24" x14ac:dyDescent="0.4">
      <c r="A25" s="2" t="s">
        <v>44</v>
      </c>
      <c r="B25" s="2" t="s">
        <v>137</v>
      </c>
      <c r="C25" s="5" t="s">
        <v>130</v>
      </c>
      <c r="D25" s="2" t="s">
        <v>187</v>
      </c>
      <c r="G25" s="8">
        <v>1</v>
      </c>
      <c r="I25" s="8">
        <v>6</v>
      </c>
      <c r="K25">
        <f t="shared" si="3"/>
        <v>0.14285714285714285</v>
      </c>
    </row>
    <row r="26" spans="1:24" ht="30.9" x14ac:dyDescent="0.4">
      <c r="A26" s="2" t="s">
        <v>45</v>
      </c>
      <c r="B26" s="2" t="s">
        <v>138</v>
      </c>
      <c r="C26" s="5" t="s">
        <v>131</v>
      </c>
      <c r="D26" s="2" t="s">
        <v>187</v>
      </c>
      <c r="G26" s="8">
        <v>2</v>
      </c>
      <c r="I26" s="8">
        <v>887</v>
      </c>
      <c r="K26">
        <f t="shared" si="3"/>
        <v>2.2497187851518562E-3</v>
      </c>
    </row>
    <row r="27" spans="1:24" x14ac:dyDescent="0.4">
      <c r="A27" s="2" t="s">
        <v>46</v>
      </c>
      <c r="B27" s="2" t="s">
        <v>139</v>
      </c>
      <c r="C27" s="5" t="s">
        <v>130</v>
      </c>
      <c r="D27" s="2" t="s">
        <v>187</v>
      </c>
      <c r="G27" s="8">
        <v>6</v>
      </c>
      <c r="I27" s="8">
        <v>671</v>
      </c>
      <c r="K27">
        <f t="shared" si="3"/>
        <v>8.8626292466765146E-3</v>
      </c>
    </row>
    <row r="28" spans="1:24" x14ac:dyDescent="0.4">
      <c r="A28" s="2" t="s">
        <v>47</v>
      </c>
      <c r="B28" s="2" t="s">
        <v>139</v>
      </c>
      <c r="C28" s="5" t="s">
        <v>130</v>
      </c>
      <c r="D28" s="2" t="s">
        <v>187</v>
      </c>
      <c r="G28" s="8">
        <v>6</v>
      </c>
      <c r="I28" s="8">
        <v>676</v>
      </c>
      <c r="K28">
        <f t="shared" si="3"/>
        <v>8.7976539589442824E-3</v>
      </c>
    </row>
    <row r="29" spans="1:24" ht="30.9" x14ac:dyDescent="0.4">
      <c r="A29" s="2" t="s">
        <v>48</v>
      </c>
      <c r="B29" s="2" t="s">
        <v>140</v>
      </c>
      <c r="C29" s="5" t="s">
        <v>131</v>
      </c>
      <c r="D29" s="2" t="s">
        <v>188</v>
      </c>
      <c r="G29" s="8">
        <v>0</v>
      </c>
      <c r="I29" s="8">
        <v>249</v>
      </c>
      <c r="K29">
        <f t="shared" si="3"/>
        <v>0</v>
      </c>
    </row>
    <row r="30" spans="1:24" ht="30.9" x14ac:dyDescent="0.4">
      <c r="A30" s="2" t="s">
        <v>49</v>
      </c>
      <c r="B30" s="2" t="s">
        <v>140</v>
      </c>
      <c r="C30" s="5" t="s">
        <v>131</v>
      </c>
      <c r="D30" s="2" t="s">
        <v>188</v>
      </c>
      <c r="G30" s="8">
        <v>2</v>
      </c>
      <c r="I30" s="8">
        <v>773</v>
      </c>
      <c r="K30">
        <f t="shared" si="3"/>
        <v>2.5806451612903226E-3</v>
      </c>
    </row>
    <row r="31" spans="1:24" ht="30.9" x14ac:dyDescent="0.4">
      <c r="A31" s="2" t="s">
        <v>50</v>
      </c>
      <c r="B31" s="2" t="s">
        <v>140</v>
      </c>
      <c r="C31" s="5" t="s">
        <v>131</v>
      </c>
      <c r="D31" s="2" t="s">
        <v>188</v>
      </c>
      <c r="G31" s="8">
        <v>2</v>
      </c>
      <c r="I31" s="8">
        <v>903</v>
      </c>
      <c r="K31">
        <f t="shared" si="3"/>
        <v>2.2099447513812156E-3</v>
      </c>
    </row>
    <row r="32" spans="1:24" ht="20.6" x14ac:dyDescent="0.4">
      <c r="A32" s="2" t="s">
        <v>51</v>
      </c>
      <c r="B32" s="2" t="s">
        <v>141</v>
      </c>
      <c r="C32" s="5" t="s">
        <v>130</v>
      </c>
      <c r="D32" s="2" t="s">
        <v>187</v>
      </c>
      <c r="G32" s="8">
        <v>0</v>
      </c>
      <c r="I32" s="8">
        <v>63</v>
      </c>
      <c r="K32">
        <f t="shared" si="3"/>
        <v>0</v>
      </c>
    </row>
    <row r="33" spans="1:11" x14ac:dyDescent="0.4">
      <c r="A33" s="2" t="s">
        <v>52</v>
      </c>
      <c r="B33" s="2" t="s">
        <v>141</v>
      </c>
      <c r="C33" s="5" t="s">
        <v>131</v>
      </c>
      <c r="D33" s="2" t="s">
        <v>187</v>
      </c>
      <c r="G33" s="8">
        <v>0</v>
      </c>
      <c r="I33" s="8">
        <v>184</v>
      </c>
      <c r="K33">
        <f t="shared" si="3"/>
        <v>0</v>
      </c>
    </row>
    <row r="34" spans="1:11" ht="20.6" x14ac:dyDescent="0.4">
      <c r="A34" s="2" t="s">
        <v>53</v>
      </c>
      <c r="B34" s="2" t="s">
        <v>141</v>
      </c>
      <c r="C34" s="5" t="s">
        <v>130</v>
      </c>
      <c r="D34" s="2" t="s">
        <v>187</v>
      </c>
      <c r="G34" s="8">
        <v>7</v>
      </c>
      <c r="I34" s="8">
        <v>807</v>
      </c>
      <c r="K34">
        <f t="shared" si="3"/>
        <v>8.5995085995085995E-3</v>
      </c>
    </row>
    <row r="35" spans="1:11" ht="20.6" x14ac:dyDescent="0.4">
      <c r="A35" s="2" t="s">
        <v>54</v>
      </c>
      <c r="B35" s="2" t="s">
        <v>141</v>
      </c>
      <c r="C35" s="5" t="s">
        <v>131</v>
      </c>
      <c r="D35" s="2" t="s">
        <v>187</v>
      </c>
      <c r="G35" s="8">
        <v>4</v>
      </c>
      <c r="I35" s="8">
        <v>13615</v>
      </c>
      <c r="K35">
        <f t="shared" si="3"/>
        <v>2.937073206549673E-4</v>
      </c>
    </row>
    <row r="36" spans="1:11" ht="20.6" x14ac:dyDescent="0.4">
      <c r="A36" s="2" t="s">
        <v>55</v>
      </c>
      <c r="B36" s="2" t="s">
        <v>142</v>
      </c>
      <c r="C36" s="5" t="s">
        <v>130</v>
      </c>
      <c r="D36" s="2" t="s">
        <v>188</v>
      </c>
      <c r="G36" s="8">
        <v>2</v>
      </c>
      <c r="I36" s="8">
        <v>125</v>
      </c>
      <c r="K36">
        <f t="shared" si="3"/>
        <v>1.5748031496062992E-2</v>
      </c>
    </row>
    <row r="37" spans="1:11" x14ac:dyDescent="0.4">
      <c r="A37" s="2" t="s">
        <v>56</v>
      </c>
      <c r="B37" s="2" t="s">
        <v>143</v>
      </c>
      <c r="C37" s="5" t="s">
        <v>131</v>
      </c>
      <c r="D37" s="2" t="s">
        <v>187</v>
      </c>
      <c r="G37" s="8">
        <v>11</v>
      </c>
      <c r="I37" s="8">
        <v>2296</v>
      </c>
      <c r="K37">
        <f t="shared" si="3"/>
        <v>4.7680970957954052E-3</v>
      </c>
    </row>
    <row r="38" spans="1:11" x14ac:dyDescent="0.4">
      <c r="A38" s="2" t="s">
        <v>57</v>
      </c>
      <c r="B38" s="2" t="s">
        <v>143</v>
      </c>
      <c r="C38" s="5" t="s">
        <v>131</v>
      </c>
      <c r="D38" s="2" t="s">
        <v>187</v>
      </c>
      <c r="G38" s="8">
        <v>9</v>
      </c>
      <c r="I38" s="8">
        <v>12903</v>
      </c>
      <c r="K38">
        <f t="shared" si="3"/>
        <v>6.9702602230483268E-4</v>
      </c>
    </row>
    <row r="39" spans="1:11" x14ac:dyDescent="0.4">
      <c r="A39" s="2" t="s">
        <v>58</v>
      </c>
      <c r="B39" s="2" t="s">
        <v>144</v>
      </c>
      <c r="C39" s="5" t="s">
        <v>131</v>
      </c>
      <c r="D39" s="2" t="s">
        <v>189</v>
      </c>
      <c r="G39" s="8">
        <v>0</v>
      </c>
      <c r="I39" s="8">
        <v>4077</v>
      </c>
      <c r="K39">
        <f t="shared" si="3"/>
        <v>0</v>
      </c>
    </row>
    <row r="40" spans="1:11" ht="20.6" x14ac:dyDescent="0.4">
      <c r="A40" s="2" t="s">
        <v>59</v>
      </c>
      <c r="B40" s="2" t="s">
        <v>144</v>
      </c>
      <c r="C40" s="5" t="s">
        <v>130</v>
      </c>
      <c r="D40" s="2" t="s">
        <v>189</v>
      </c>
      <c r="G40" s="8">
        <v>26</v>
      </c>
      <c r="I40" s="8">
        <v>66</v>
      </c>
      <c r="K40">
        <f t="shared" si="3"/>
        <v>0.28260869565217389</v>
      </c>
    </row>
    <row r="41" spans="1:11" ht="20.6" x14ac:dyDescent="0.4">
      <c r="A41" s="2" t="s">
        <v>60</v>
      </c>
      <c r="B41" s="2" t="s">
        <v>144</v>
      </c>
      <c r="C41" s="5" t="s">
        <v>130</v>
      </c>
      <c r="D41" s="2" t="s">
        <v>189</v>
      </c>
      <c r="G41" s="8">
        <v>6</v>
      </c>
      <c r="I41" s="8">
        <v>123</v>
      </c>
      <c r="K41">
        <f t="shared" si="3"/>
        <v>4.6511627906976744E-2</v>
      </c>
    </row>
    <row r="42" spans="1:11" ht="20.6" x14ac:dyDescent="0.4">
      <c r="A42" s="2" t="s">
        <v>61</v>
      </c>
      <c r="B42" s="2" t="s">
        <v>145</v>
      </c>
      <c r="C42" s="5" t="s">
        <v>130</v>
      </c>
      <c r="D42" s="2" t="s">
        <v>188</v>
      </c>
      <c r="G42" s="8">
        <v>6</v>
      </c>
      <c r="I42" s="8">
        <v>1068</v>
      </c>
      <c r="K42">
        <f t="shared" si="3"/>
        <v>5.5865921787709499E-3</v>
      </c>
    </row>
    <row r="43" spans="1:11" x14ac:dyDescent="0.4">
      <c r="A43" s="2" t="s">
        <v>62</v>
      </c>
      <c r="B43" s="2" t="s">
        <v>146</v>
      </c>
      <c r="C43" s="5" t="s">
        <v>130</v>
      </c>
      <c r="D43" s="2" t="s">
        <v>188</v>
      </c>
      <c r="G43" s="8">
        <v>0</v>
      </c>
      <c r="I43" s="8">
        <v>293</v>
      </c>
      <c r="K43">
        <f t="shared" si="3"/>
        <v>0</v>
      </c>
    </row>
    <row r="44" spans="1:11" ht="20.6" x14ac:dyDescent="0.4">
      <c r="A44" s="2" t="s">
        <v>63</v>
      </c>
      <c r="B44" s="2" t="s">
        <v>146</v>
      </c>
      <c r="C44" s="5" t="s">
        <v>130</v>
      </c>
      <c r="D44" s="2" t="s">
        <v>188</v>
      </c>
      <c r="G44" s="8">
        <v>4</v>
      </c>
      <c r="I44" s="8">
        <v>174</v>
      </c>
      <c r="K44">
        <f t="shared" si="3"/>
        <v>2.247191011235955E-2</v>
      </c>
    </row>
    <row r="45" spans="1:11" x14ac:dyDescent="0.4">
      <c r="A45" s="2" t="s">
        <v>64</v>
      </c>
      <c r="B45" s="2" t="s">
        <v>147</v>
      </c>
      <c r="C45" s="5" t="s">
        <v>130</v>
      </c>
      <c r="D45" s="2" t="s">
        <v>187</v>
      </c>
      <c r="G45" s="8">
        <v>211</v>
      </c>
      <c r="I45" s="8">
        <v>56179</v>
      </c>
      <c r="K45">
        <f t="shared" si="3"/>
        <v>3.7417981911686471E-3</v>
      </c>
    </row>
    <row r="46" spans="1:11" ht="30.9" x14ac:dyDescent="0.4">
      <c r="A46" s="2" t="s">
        <v>65</v>
      </c>
      <c r="B46" s="2" t="s">
        <v>147</v>
      </c>
      <c r="C46" s="5" t="s">
        <v>131</v>
      </c>
      <c r="D46" s="2" t="s">
        <v>189</v>
      </c>
      <c r="G46" s="8">
        <v>0</v>
      </c>
      <c r="I46" s="8">
        <v>2526</v>
      </c>
      <c r="K46">
        <f t="shared" si="3"/>
        <v>0</v>
      </c>
    </row>
    <row r="47" spans="1:11" ht="20.6" x14ac:dyDescent="0.4">
      <c r="A47" s="2" t="s">
        <v>66</v>
      </c>
      <c r="B47" s="2" t="s">
        <v>148</v>
      </c>
      <c r="C47" s="5" t="s">
        <v>130</v>
      </c>
      <c r="D47" s="2" t="s">
        <v>189</v>
      </c>
      <c r="G47" s="8">
        <v>0</v>
      </c>
      <c r="I47" s="8">
        <v>120</v>
      </c>
      <c r="K47">
        <f t="shared" si="3"/>
        <v>0</v>
      </c>
    </row>
    <row r="48" spans="1:11" ht="30.9" x14ac:dyDescent="0.4">
      <c r="A48" s="2" t="s">
        <v>67</v>
      </c>
      <c r="B48" s="2" t="s">
        <v>149</v>
      </c>
      <c r="C48" s="5" t="s">
        <v>131</v>
      </c>
      <c r="D48" s="2" t="s">
        <v>189</v>
      </c>
      <c r="G48" s="8">
        <v>0</v>
      </c>
      <c r="I48" s="8">
        <v>61</v>
      </c>
      <c r="K48">
        <f t="shared" si="3"/>
        <v>0</v>
      </c>
    </row>
    <row r="49" spans="1:11" ht="30.9" x14ac:dyDescent="0.4">
      <c r="A49" s="2" t="s">
        <v>68</v>
      </c>
      <c r="B49" s="2" t="s">
        <v>150</v>
      </c>
      <c r="C49" s="5" t="s">
        <v>131</v>
      </c>
      <c r="D49" s="2" t="s">
        <v>189</v>
      </c>
      <c r="G49" s="8">
        <v>0</v>
      </c>
      <c r="I49" s="8">
        <v>2423</v>
      </c>
      <c r="K49">
        <f t="shared" si="3"/>
        <v>0</v>
      </c>
    </row>
    <row r="50" spans="1:11" ht="20.6" x14ac:dyDescent="0.4">
      <c r="A50" s="2" t="s">
        <v>69</v>
      </c>
      <c r="B50" s="2" t="s">
        <v>151</v>
      </c>
      <c r="C50" s="5" t="s">
        <v>130</v>
      </c>
      <c r="D50" s="2" t="s">
        <v>189</v>
      </c>
      <c r="G50" s="8">
        <v>0</v>
      </c>
      <c r="I50" s="8">
        <v>156</v>
      </c>
      <c r="K50">
        <f t="shared" si="3"/>
        <v>0</v>
      </c>
    </row>
    <row r="51" spans="1:11" ht="30.9" x14ac:dyDescent="0.4">
      <c r="A51" s="2" t="s">
        <v>70</v>
      </c>
      <c r="B51" s="2" t="s">
        <v>152</v>
      </c>
      <c r="C51" s="5" t="s">
        <v>130</v>
      </c>
      <c r="D51" s="2" t="s">
        <v>189</v>
      </c>
      <c r="G51" s="8">
        <v>22</v>
      </c>
      <c r="I51" s="8">
        <v>3329</v>
      </c>
      <c r="K51">
        <f t="shared" si="3"/>
        <v>6.5652044165920619E-3</v>
      </c>
    </row>
    <row r="52" spans="1:11" x14ac:dyDescent="0.4">
      <c r="A52" s="2" t="s">
        <v>71</v>
      </c>
      <c r="B52" s="2" t="s">
        <v>152</v>
      </c>
      <c r="C52" s="5" t="s">
        <v>130</v>
      </c>
      <c r="D52" s="2" t="s">
        <v>189</v>
      </c>
      <c r="G52" s="8">
        <v>2</v>
      </c>
      <c r="I52" s="8">
        <v>382</v>
      </c>
      <c r="K52">
        <f t="shared" si="3"/>
        <v>5.208333333333333E-3</v>
      </c>
    </row>
    <row r="53" spans="1:11" ht="20.6" x14ac:dyDescent="0.4">
      <c r="A53" s="2" t="s">
        <v>72</v>
      </c>
      <c r="B53" s="2" t="s">
        <v>153</v>
      </c>
      <c r="C53" s="5" t="s">
        <v>130</v>
      </c>
      <c r="D53" s="2" t="s">
        <v>189</v>
      </c>
      <c r="G53" s="8">
        <v>7</v>
      </c>
      <c r="I53" s="8">
        <v>97</v>
      </c>
      <c r="K53">
        <f t="shared" si="3"/>
        <v>6.7307692307692304E-2</v>
      </c>
    </row>
    <row r="54" spans="1:11" x14ac:dyDescent="0.4">
      <c r="A54" s="2" t="s">
        <v>73</v>
      </c>
      <c r="B54" s="2" t="s">
        <v>154</v>
      </c>
      <c r="C54" s="5" t="s">
        <v>130</v>
      </c>
      <c r="D54" s="2" t="s">
        <v>189</v>
      </c>
      <c r="G54" s="8">
        <v>18</v>
      </c>
      <c r="I54" s="8">
        <v>726</v>
      </c>
      <c r="K54">
        <f t="shared" si="3"/>
        <v>2.4193548387096774E-2</v>
      </c>
    </row>
    <row r="55" spans="1:11" x14ac:dyDescent="0.4">
      <c r="A55" s="2" t="s">
        <v>74</v>
      </c>
      <c r="B55" s="2" t="s">
        <v>154</v>
      </c>
      <c r="C55" s="5" t="s">
        <v>130</v>
      </c>
      <c r="D55" s="2" t="s">
        <v>189</v>
      </c>
      <c r="G55" s="8">
        <v>7</v>
      </c>
      <c r="I55" s="8">
        <v>393</v>
      </c>
      <c r="K55">
        <f t="shared" si="3"/>
        <v>1.7500000000000002E-2</v>
      </c>
    </row>
    <row r="56" spans="1:11" x14ac:dyDescent="0.4">
      <c r="A56" s="2" t="s">
        <v>75</v>
      </c>
      <c r="B56" s="2" t="s">
        <v>154</v>
      </c>
      <c r="C56" s="5" t="s">
        <v>130</v>
      </c>
      <c r="D56" s="2" t="s">
        <v>189</v>
      </c>
      <c r="G56" s="8">
        <v>7</v>
      </c>
      <c r="I56" s="8">
        <v>1254</v>
      </c>
      <c r="K56">
        <f t="shared" ref="K56:K116" si="7">G56/(I56+G56)</f>
        <v>5.5511498810467885E-3</v>
      </c>
    </row>
    <row r="57" spans="1:11" ht="20.6" x14ac:dyDescent="0.4">
      <c r="A57" s="2" t="s">
        <v>42</v>
      </c>
      <c r="B57" s="2" t="s">
        <v>155</v>
      </c>
      <c r="C57" s="5" t="s">
        <v>131</v>
      </c>
      <c r="D57" s="2" t="s">
        <v>189</v>
      </c>
      <c r="G57" s="8">
        <v>8</v>
      </c>
      <c r="I57" s="8">
        <v>2080</v>
      </c>
      <c r="K57">
        <f t="shared" si="7"/>
        <v>3.8314176245210726E-3</v>
      </c>
    </row>
    <row r="58" spans="1:11" ht="20.6" x14ac:dyDescent="0.4">
      <c r="A58" s="2" t="s">
        <v>76</v>
      </c>
      <c r="B58" s="2" t="s">
        <v>156</v>
      </c>
      <c r="C58" s="5" t="s">
        <v>130</v>
      </c>
      <c r="D58" s="2" t="s">
        <v>189</v>
      </c>
      <c r="G58" s="8">
        <v>20</v>
      </c>
      <c r="I58" s="8">
        <v>2357</v>
      </c>
      <c r="K58">
        <f t="shared" si="7"/>
        <v>8.4139671855279763E-3</v>
      </c>
    </row>
    <row r="59" spans="1:11" ht="30.9" x14ac:dyDescent="0.4">
      <c r="A59" s="2" t="s">
        <v>77</v>
      </c>
      <c r="B59" s="2" t="s">
        <v>157</v>
      </c>
      <c r="C59" s="5" t="s">
        <v>131</v>
      </c>
      <c r="D59" s="2" t="s">
        <v>189</v>
      </c>
      <c r="G59" s="8">
        <v>10</v>
      </c>
      <c r="I59" s="8">
        <v>1282</v>
      </c>
      <c r="K59">
        <f t="shared" si="7"/>
        <v>7.7399380804953561E-3</v>
      </c>
    </row>
    <row r="60" spans="1:11" x14ac:dyDescent="0.4">
      <c r="A60" s="2" t="s">
        <v>78</v>
      </c>
      <c r="B60" s="2" t="s">
        <v>158</v>
      </c>
      <c r="C60" s="5" t="s">
        <v>130</v>
      </c>
      <c r="D60" s="2" t="s">
        <v>189</v>
      </c>
      <c r="G60" s="8">
        <v>0</v>
      </c>
      <c r="I60" s="8">
        <v>403</v>
      </c>
      <c r="K60">
        <f t="shared" si="7"/>
        <v>0</v>
      </c>
    </row>
    <row r="61" spans="1:11" ht="20.6" x14ac:dyDescent="0.4">
      <c r="A61" s="2" t="s">
        <v>79</v>
      </c>
      <c r="B61" s="2" t="s">
        <v>158</v>
      </c>
      <c r="C61" s="5" t="s">
        <v>130</v>
      </c>
      <c r="D61" s="2" t="s">
        <v>189</v>
      </c>
      <c r="G61" s="8">
        <v>1</v>
      </c>
      <c r="I61" s="8">
        <v>58</v>
      </c>
      <c r="K61">
        <f t="shared" si="7"/>
        <v>1.6949152542372881E-2</v>
      </c>
    </row>
    <row r="62" spans="1:11" ht="30.9" x14ac:dyDescent="0.4">
      <c r="A62" s="2" t="s">
        <v>50</v>
      </c>
      <c r="B62" s="2" t="s">
        <v>159</v>
      </c>
      <c r="C62" s="5" t="s">
        <v>131</v>
      </c>
      <c r="D62" s="2" t="s">
        <v>189</v>
      </c>
      <c r="G62" s="8">
        <v>0</v>
      </c>
      <c r="I62" s="8">
        <v>114</v>
      </c>
      <c r="K62">
        <f t="shared" si="7"/>
        <v>0</v>
      </c>
    </row>
    <row r="63" spans="1:11" x14ac:dyDescent="0.4">
      <c r="A63" s="2" t="s">
        <v>80</v>
      </c>
      <c r="B63" s="2" t="s">
        <v>159</v>
      </c>
      <c r="C63" s="5" t="s">
        <v>130</v>
      </c>
      <c r="D63" s="2" t="s">
        <v>189</v>
      </c>
      <c r="G63" s="8">
        <v>6</v>
      </c>
      <c r="I63" s="8">
        <v>278</v>
      </c>
      <c r="K63">
        <f t="shared" si="7"/>
        <v>2.1126760563380281E-2</v>
      </c>
    </row>
    <row r="64" spans="1:11" x14ac:dyDescent="0.4">
      <c r="A64" s="2" t="s">
        <v>81</v>
      </c>
      <c r="B64" s="2" t="s">
        <v>159</v>
      </c>
      <c r="C64" s="5" t="s">
        <v>130</v>
      </c>
      <c r="D64" s="2" t="s">
        <v>189</v>
      </c>
      <c r="G64" s="8">
        <v>4</v>
      </c>
      <c r="I64" s="8">
        <v>271</v>
      </c>
      <c r="K64">
        <f t="shared" si="7"/>
        <v>1.4545454545454545E-2</v>
      </c>
    </row>
    <row r="65" spans="1:11" ht="20.6" x14ac:dyDescent="0.4">
      <c r="A65" s="2" t="s">
        <v>82</v>
      </c>
      <c r="B65" s="2" t="s">
        <v>159</v>
      </c>
      <c r="C65" s="5" t="s">
        <v>130</v>
      </c>
      <c r="D65" s="2" t="s">
        <v>189</v>
      </c>
      <c r="G65" s="8">
        <v>3</v>
      </c>
      <c r="I65" s="8">
        <v>293</v>
      </c>
      <c r="K65">
        <f t="shared" si="7"/>
        <v>1.0135135135135136E-2</v>
      </c>
    </row>
    <row r="66" spans="1:11" ht="20.6" x14ac:dyDescent="0.4">
      <c r="A66" s="2" t="s">
        <v>83</v>
      </c>
      <c r="B66" s="2" t="s">
        <v>159</v>
      </c>
      <c r="C66" s="5" t="s">
        <v>130</v>
      </c>
      <c r="D66" s="2" t="s">
        <v>189</v>
      </c>
      <c r="G66" s="8">
        <v>16</v>
      </c>
      <c r="I66" s="8">
        <v>2295</v>
      </c>
      <c r="K66">
        <f t="shared" si="7"/>
        <v>6.923409779316313E-3</v>
      </c>
    </row>
    <row r="67" spans="1:11" x14ac:dyDescent="0.4">
      <c r="A67" s="2" t="s">
        <v>84</v>
      </c>
      <c r="B67" s="2" t="s">
        <v>159</v>
      </c>
      <c r="C67" s="5" t="s">
        <v>130</v>
      </c>
      <c r="D67" s="2" t="s">
        <v>189</v>
      </c>
      <c r="G67" s="8">
        <v>4</v>
      </c>
      <c r="I67" s="8">
        <v>581</v>
      </c>
      <c r="K67">
        <f t="shared" si="7"/>
        <v>6.8376068376068376E-3</v>
      </c>
    </row>
    <row r="68" spans="1:11" x14ac:dyDescent="0.4">
      <c r="A68" s="2" t="s">
        <v>40</v>
      </c>
      <c r="B68" s="2" t="s">
        <v>159</v>
      </c>
      <c r="C68" s="5" t="s">
        <v>130</v>
      </c>
      <c r="D68" s="2" t="s">
        <v>189</v>
      </c>
      <c r="G68" s="8">
        <v>3</v>
      </c>
      <c r="I68" s="8">
        <v>552</v>
      </c>
      <c r="K68">
        <f t="shared" si="7"/>
        <v>5.4054054054054057E-3</v>
      </c>
    </row>
    <row r="69" spans="1:11" x14ac:dyDescent="0.4">
      <c r="A69" s="2" t="s">
        <v>85</v>
      </c>
      <c r="B69" s="2" t="s">
        <v>159</v>
      </c>
      <c r="C69" s="5" t="s">
        <v>130</v>
      </c>
      <c r="D69" s="2" t="s">
        <v>189</v>
      </c>
      <c r="G69" s="8">
        <v>1</v>
      </c>
      <c r="I69" s="8">
        <v>251</v>
      </c>
      <c r="K69">
        <f t="shared" si="7"/>
        <v>3.968253968253968E-3</v>
      </c>
    </row>
    <row r="70" spans="1:11" x14ac:dyDescent="0.4">
      <c r="A70" s="2" t="s">
        <v>86</v>
      </c>
      <c r="B70" s="2" t="s">
        <v>160</v>
      </c>
      <c r="C70" s="5" t="s">
        <v>130</v>
      </c>
      <c r="D70" s="2" t="s">
        <v>189</v>
      </c>
      <c r="G70" s="8">
        <v>13</v>
      </c>
      <c r="I70" s="8">
        <v>657</v>
      </c>
      <c r="K70">
        <f t="shared" si="7"/>
        <v>1.9402985074626865E-2</v>
      </c>
    </row>
    <row r="71" spans="1:11" ht="20.6" x14ac:dyDescent="0.4">
      <c r="A71" s="2" t="s">
        <v>87</v>
      </c>
      <c r="B71" s="2" t="s">
        <v>160</v>
      </c>
      <c r="C71" s="5" t="s">
        <v>130</v>
      </c>
      <c r="D71" s="2" t="s">
        <v>189</v>
      </c>
      <c r="G71" s="8">
        <v>8</v>
      </c>
      <c r="I71" s="8">
        <v>721</v>
      </c>
      <c r="K71">
        <f t="shared" si="7"/>
        <v>1.0973936899862825E-2</v>
      </c>
    </row>
    <row r="72" spans="1:11" x14ac:dyDescent="0.4">
      <c r="A72" s="2" t="s">
        <v>88</v>
      </c>
      <c r="B72" s="2" t="s">
        <v>160</v>
      </c>
      <c r="C72" s="5" t="s">
        <v>131</v>
      </c>
      <c r="D72" s="2" t="s">
        <v>189</v>
      </c>
      <c r="G72" s="8">
        <v>10</v>
      </c>
      <c r="I72" s="8">
        <v>16891</v>
      </c>
      <c r="K72">
        <f t="shared" si="7"/>
        <v>5.9168096562333588E-4</v>
      </c>
    </row>
    <row r="73" spans="1:11" x14ac:dyDescent="0.4">
      <c r="A73" s="2" t="s">
        <v>89</v>
      </c>
      <c r="B73" s="2" t="s">
        <v>161</v>
      </c>
      <c r="C73" s="5" t="s">
        <v>130</v>
      </c>
      <c r="D73" s="2" t="s">
        <v>189</v>
      </c>
      <c r="G73" s="8">
        <v>0</v>
      </c>
      <c r="I73" s="8">
        <v>23</v>
      </c>
      <c r="K73">
        <f t="shared" si="7"/>
        <v>0</v>
      </c>
    </row>
    <row r="74" spans="1:11" ht="30.9" x14ac:dyDescent="0.4">
      <c r="A74" s="2" t="s">
        <v>49</v>
      </c>
      <c r="B74" s="2" t="s">
        <v>161</v>
      </c>
      <c r="C74" s="5" t="s">
        <v>131</v>
      </c>
      <c r="D74" s="2" t="s">
        <v>189</v>
      </c>
      <c r="G74" s="8">
        <v>1</v>
      </c>
      <c r="I74" s="8">
        <v>225</v>
      </c>
      <c r="K74">
        <f t="shared" si="7"/>
        <v>4.4247787610619468E-3</v>
      </c>
    </row>
    <row r="75" spans="1:11" x14ac:dyDescent="0.4">
      <c r="A75" s="2" t="s">
        <v>90</v>
      </c>
      <c r="B75" s="2" t="s">
        <v>161</v>
      </c>
      <c r="C75" s="5" t="s">
        <v>130</v>
      </c>
      <c r="D75" s="2" t="s">
        <v>189</v>
      </c>
      <c r="G75" s="8">
        <v>4</v>
      </c>
      <c r="I75" s="8">
        <v>1395</v>
      </c>
      <c r="K75">
        <f t="shared" si="7"/>
        <v>2.8591851322373124E-3</v>
      </c>
    </row>
    <row r="76" spans="1:11" x14ac:dyDescent="0.4">
      <c r="A76" s="2" t="s">
        <v>91</v>
      </c>
      <c r="B76" s="2" t="s">
        <v>162</v>
      </c>
      <c r="C76" s="5" t="s">
        <v>130</v>
      </c>
      <c r="D76" s="2" t="s">
        <v>189</v>
      </c>
      <c r="G76" s="8">
        <v>5</v>
      </c>
      <c r="I76" s="8">
        <v>88</v>
      </c>
      <c r="K76">
        <f t="shared" si="7"/>
        <v>5.3763440860215055E-2</v>
      </c>
    </row>
    <row r="77" spans="1:11" ht="20.6" x14ac:dyDescent="0.4">
      <c r="A77" s="2" t="s">
        <v>92</v>
      </c>
      <c r="B77" s="2" t="s">
        <v>162</v>
      </c>
      <c r="C77" s="5" t="s">
        <v>130</v>
      </c>
      <c r="D77" s="2" t="s">
        <v>189</v>
      </c>
      <c r="G77" s="8">
        <v>5</v>
      </c>
      <c r="I77" s="8">
        <v>99</v>
      </c>
      <c r="K77">
        <f t="shared" si="7"/>
        <v>4.807692307692308E-2</v>
      </c>
    </row>
    <row r="78" spans="1:11" ht="20.6" x14ac:dyDescent="0.4">
      <c r="A78" s="2" t="s">
        <v>93</v>
      </c>
      <c r="B78" s="2" t="s">
        <v>162</v>
      </c>
      <c r="C78" s="5" t="s">
        <v>130</v>
      </c>
      <c r="D78" s="2" t="s">
        <v>189</v>
      </c>
      <c r="G78" s="8">
        <v>5</v>
      </c>
      <c r="I78" s="8">
        <v>295</v>
      </c>
      <c r="K78">
        <f t="shared" si="7"/>
        <v>1.6666666666666666E-2</v>
      </c>
    </row>
    <row r="79" spans="1:11" ht="20.6" x14ac:dyDescent="0.4">
      <c r="A79" s="2" t="s">
        <v>94</v>
      </c>
      <c r="B79" s="2" t="s">
        <v>162</v>
      </c>
      <c r="C79" s="5" t="s">
        <v>130</v>
      </c>
      <c r="D79" s="2" t="s">
        <v>189</v>
      </c>
      <c r="G79" s="8">
        <v>6</v>
      </c>
      <c r="I79" s="8">
        <v>1056</v>
      </c>
      <c r="K79">
        <f t="shared" si="7"/>
        <v>5.6497175141242938E-3</v>
      </c>
    </row>
    <row r="80" spans="1:11" ht="20.6" x14ac:dyDescent="0.4">
      <c r="A80" s="2" t="s">
        <v>95</v>
      </c>
      <c r="B80" s="2" t="s">
        <v>162</v>
      </c>
      <c r="C80" s="5" t="s">
        <v>130</v>
      </c>
      <c r="D80" s="2" t="s">
        <v>189</v>
      </c>
      <c r="G80" s="8">
        <v>3</v>
      </c>
      <c r="I80" s="8">
        <v>4585</v>
      </c>
      <c r="K80">
        <f t="shared" si="7"/>
        <v>6.5387968613775068E-4</v>
      </c>
    </row>
    <row r="81" spans="1:11" x14ac:dyDescent="0.4">
      <c r="A81" s="3" t="s">
        <v>96</v>
      </c>
      <c r="B81" s="3" t="s">
        <v>96</v>
      </c>
      <c r="C81" s="6" t="s">
        <v>131</v>
      </c>
      <c r="D81" s="10" t="s">
        <v>188</v>
      </c>
      <c r="G81" s="9">
        <v>6</v>
      </c>
      <c r="I81" s="9">
        <v>5732</v>
      </c>
      <c r="K81">
        <f t="shared" si="7"/>
        <v>1.0456605088881143E-3</v>
      </c>
    </row>
    <row r="82" spans="1:11" x14ac:dyDescent="0.4">
      <c r="A82" s="3" t="s">
        <v>97</v>
      </c>
      <c r="B82" s="3" t="s">
        <v>163</v>
      </c>
      <c r="C82" s="6" t="s">
        <v>131</v>
      </c>
      <c r="D82" s="10" t="s">
        <v>190</v>
      </c>
      <c r="G82" s="9">
        <v>7</v>
      </c>
      <c r="I82" s="9">
        <v>2384</v>
      </c>
      <c r="K82">
        <f t="shared" si="7"/>
        <v>2.9276453366792136E-3</v>
      </c>
    </row>
    <row r="83" spans="1:11" x14ac:dyDescent="0.4">
      <c r="A83" s="3" t="s">
        <v>98</v>
      </c>
      <c r="B83" s="3" t="s">
        <v>164</v>
      </c>
      <c r="C83" s="6" t="s">
        <v>131</v>
      </c>
      <c r="D83" s="10" t="s">
        <v>190</v>
      </c>
      <c r="G83" s="9">
        <v>6</v>
      </c>
      <c r="I83" s="9">
        <v>2974</v>
      </c>
      <c r="K83">
        <f t="shared" si="7"/>
        <v>2.0134228187919465E-3</v>
      </c>
    </row>
    <row r="84" spans="1:11" x14ac:dyDescent="0.4">
      <c r="A84" s="3" t="s">
        <v>99</v>
      </c>
      <c r="B84" s="3" t="s">
        <v>165</v>
      </c>
      <c r="C84" s="6" t="s">
        <v>131</v>
      </c>
      <c r="D84" s="10" t="s">
        <v>190</v>
      </c>
      <c r="G84" s="9">
        <v>25</v>
      </c>
      <c r="I84" s="9">
        <v>3205</v>
      </c>
      <c r="K84">
        <f t="shared" si="7"/>
        <v>7.7399380804953561E-3</v>
      </c>
    </row>
    <row r="85" spans="1:11" x14ac:dyDescent="0.4">
      <c r="A85" s="3" t="s">
        <v>100</v>
      </c>
      <c r="B85" s="3" t="s">
        <v>166</v>
      </c>
      <c r="C85" s="6" t="s">
        <v>131</v>
      </c>
      <c r="D85" s="10" t="s">
        <v>191</v>
      </c>
      <c r="G85" s="9">
        <v>5</v>
      </c>
      <c r="I85" s="9">
        <v>3172</v>
      </c>
      <c r="K85">
        <f t="shared" si="7"/>
        <v>1.5738117721120553E-3</v>
      </c>
    </row>
    <row r="86" spans="1:11" x14ac:dyDescent="0.4">
      <c r="A86" s="3" t="s">
        <v>101</v>
      </c>
      <c r="B86" s="3" t="s">
        <v>167</v>
      </c>
      <c r="C86" s="6" t="s">
        <v>131</v>
      </c>
      <c r="D86" s="10" t="s">
        <v>189</v>
      </c>
      <c r="G86" s="9">
        <v>24</v>
      </c>
      <c r="I86" s="9">
        <v>13478</v>
      </c>
      <c r="K86">
        <f t="shared" si="7"/>
        <v>1.7775144423048438E-3</v>
      </c>
    </row>
    <row r="87" spans="1:11" x14ac:dyDescent="0.4">
      <c r="A87" s="3" t="s">
        <v>27</v>
      </c>
      <c r="B87" s="3" t="s">
        <v>168</v>
      </c>
      <c r="C87" s="6" t="s">
        <v>131</v>
      </c>
      <c r="D87" s="10" t="s">
        <v>186</v>
      </c>
      <c r="G87" s="9">
        <v>222</v>
      </c>
      <c r="I87" s="9">
        <v>98775</v>
      </c>
      <c r="K87">
        <f t="shared" si="7"/>
        <v>2.2424921967332343E-3</v>
      </c>
    </row>
    <row r="88" spans="1:11" x14ac:dyDescent="0.4">
      <c r="A88" s="3" t="s">
        <v>102</v>
      </c>
      <c r="B88" s="3" t="s">
        <v>169</v>
      </c>
      <c r="C88" s="6" t="s">
        <v>131</v>
      </c>
      <c r="D88" s="10" t="s">
        <v>190</v>
      </c>
      <c r="G88" s="9">
        <v>9</v>
      </c>
      <c r="I88" s="9">
        <v>574</v>
      </c>
      <c r="K88">
        <f t="shared" si="7"/>
        <v>1.5437392795883362E-2</v>
      </c>
    </row>
    <row r="89" spans="1:11" x14ac:dyDescent="0.4">
      <c r="A89" s="3" t="s">
        <v>103</v>
      </c>
      <c r="B89" s="3" t="s">
        <v>103</v>
      </c>
      <c r="C89" s="6" t="s">
        <v>131</v>
      </c>
      <c r="D89" s="10" t="s">
        <v>189</v>
      </c>
      <c r="G89" s="9">
        <v>3</v>
      </c>
      <c r="I89" s="9">
        <v>1410</v>
      </c>
      <c r="K89">
        <f t="shared" si="7"/>
        <v>2.1231422505307855E-3</v>
      </c>
    </row>
    <row r="90" spans="1:11" x14ac:dyDescent="0.4">
      <c r="A90" s="3" t="s">
        <v>104</v>
      </c>
      <c r="B90" s="3" t="s">
        <v>170</v>
      </c>
      <c r="C90" s="6" t="s">
        <v>131</v>
      </c>
      <c r="D90" s="10" t="s">
        <v>190</v>
      </c>
      <c r="G90" s="9">
        <v>5</v>
      </c>
      <c r="I90" s="9">
        <v>1340</v>
      </c>
      <c r="K90">
        <f t="shared" si="7"/>
        <v>3.7174721189591076E-3</v>
      </c>
    </row>
    <row r="91" spans="1:11" x14ac:dyDescent="0.4">
      <c r="A91" s="3" t="s">
        <v>105</v>
      </c>
      <c r="B91" s="3" t="s">
        <v>171</v>
      </c>
      <c r="C91" s="6" t="s">
        <v>131</v>
      </c>
      <c r="D91" s="10" t="s">
        <v>186</v>
      </c>
      <c r="G91" s="9">
        <v>198</v>
      </c>
      <c r="I91" s="9">
        <v>123415</v>
      </c>
      <c r="K91">
        <f t="shared" si="7"/>
        <v>1.6017732762735311E-3</v>
      </c>
    </row>
    <row r="92" spans="1:11" x14ac:dyDescent="0.4">
      <c r="A92" s="3" t="s">
        <v>106</v>
      </c>
      <c r="B92" s="3" t="s">
        <v>172</v>
      </c>
      <c r="C92" s="6" t="s">
        <v>131</v>
      </c>
      <c r="D92" s="10" t="s">
        <v>192</v>
      </c>
      <c r="G92" s="9">
        <v>4</v>
      </c>
      <c r="I92" s="9">
        <v>3460</v>
      </c>
      <c r="K92">
        <f t="shared" si="7"/>
        <v>1.1547344110854503E-3</v>
      </c>
    </row>
    <row r="93" spans="1:11" x14ac:dyDescent="0.4">
      <c r="A93" s="3" t="s">
        <v>107</v>
      </c>
      <c r="B93" s="3" t="s">
        <v>173</v>
      </c>
      <c r="C93" s="6" t="s">
        <v>131</v>
      </c>
      <c r="D93" s="10" t="s">
        <v>193</v>
      </c>
      <c r="G93" s="9">
        <v>5</v>
      </c>
      <c r="I93" s="9">
        <v>3391</v>
      </c>
      <c r="K93">
        <f t="shared" si="7"/>
        <v>1.4723203769140165E-3</v>
      </c>
    </row>
    <row r="94" spans="1:11" x14ac:dyDescent="0.4">
      <c r="A94" s="3" t="s">
        <v>108</v>
      </c>
      <c r="B94" s="3" t="s">
        <v>174</v>
      </c>
      <c r="C94" s="6" t="s">
        <v>131</v>
      </c>
      <c r="D94" s="10" t="s">
        <v>191</v>
      </c>
      <c r="G94" s="9">
        <v>6</v>
      </c>
      <c r="I94" s="9">
        <v>2731</v>
      </c>
      <c r="K94">
        <f t="shared" si="7"/>
        <v>2.1921812203142127E-3</v>
      </c>
    </row>
    <row r="95" spans="1:11" x14ac:dyDescent="0.4">
      <c r="A95" s="3" t="s">
        <v>109</v>
      </c>
      <c r="B95" s="3" t="s">
        <v>175</v>
      </c>
      <c r="C95" s="6" t="s">
        <v>131</v>
      </c>
      <c r="D95" s="10" t="s">
        <v>190</v>
      </c>
      <c r="G95" s="9">
        <v>4</v>
      </c>
      <c r="I95" s="9">
        <v>1266</v>
      </c>
      <c r="K95">
        <f t="shared" si="7"/>
        <v>3.1496062992125984E-3</v>
      </c>
    </row>
    <row r="96" spans="1:11" x14ac:dyDescent="0.4">
      <c r="A96" s="3" t="s">
        <v>110</v>
      </c>
      <c r="B96" s="3" t="s">
        <v>176</v>
      </c>
      <c r="C96" s="6" t="s">
        <v>131</v>
      </c>
      <c r="D96" s="10" t="s">
        <v>190</v>
      </c>
      <c r="G96" s="9">
        <v>7</v>
      </c>
      <c r="I96" s="9">
        <v>4194</v>
      </c>
      <c r="K96">
        <f t="shared" si="7"/>
        <v>1.6662699357295882E-3</v>
      </c>
    </row>
    <row r="97" spans="1:11" x14ac:dyDescent="0.4">
      <c r="A97" s="3" t="s">
        <v>111</v>
      </c>
      <c r="B97" s="3" t="s">
        <v>177</v>
      </c>
      <c r="C97" s="6" t="s">
        <v>131</v>
      </c>
      <c r="D97" s="10" t="s">
        <v>189</v>
      </c>
      <c r="G97" s="9">
        <v>68</v>
      </c>
      <c r="I97" s="9">
        <v>41870</v>
      </c>
      <c r="K97">
        <f t="shared" si="7"/>
        <v>1.6214411750679575E-3</v>
      </c>
    </row>
    <row r="98" spans="1:11" x14ac:dyDescent="0.4">
      <c r="A98" s="3" t="s">
        <v>112</v>
      </c>
      <c r="B98" s="3" t="s">
        <v>178</v>
      </c>
      <c r="C98" s="6" t="s">
        <v>131</v>
      </c>
      <c r="D98" s="10" t="s">
        <v>191</v>
      </c>
      <c r="G98" s="9">
        <v>15</v>
      </c>
      <c r="I98" s="9">
        <v>8684</v>
      </c>
      <c r="K98">
        <f t="shared" si="7"/>
        <v>1.724336130589723E-3</v>
      </c>
    </row>
    <row r="99" spans="1:11" x14ac:dyDescent="0.4">
      <c r="A99" s="3" t="s">
        <v>113</v>
      </c>
      <c r="B99" s="3" t="s">
        <v>179</v>
      </c>
      <c r="C99" s="6" t="s">
        <v>131</v>
      </c>
      <c r="D99" s="10" t="s">
        <v>189</v>
      </c>
      <c r="G99" s="9">
        <v>110</v>
      </c>
      <c r="I99" s="9">
        <v>82242</v>
      </c>
      <c r="K99">
        <f t="shared" si="7"/>
        <v>1.3357295511948709E-3</v>
      </c>
    </row>
    <row r="100" spans="1:11" x14ac:dyDescent="0.4">
      <c r="A100" s="3" t="s">
        <v>114</v>
      </c>
      <c r="B100" s="3" t="s">
        <v>114</v>
      </c>
      <c r="C100" s="6" t="s">
        <v>131</v>
      </c>
      <c r="D100" s="10" t="s">
        <v>189</v>
      </c>
      <c r="G100" s="9">
        <v>6</v>
      </c>
      <c r="I100" s="9">
        <v>4847</v>
      </c>
      <c r="K100">
        <f t="shared" si="7"/>
        <v>1.2363486503193901E-3</v>
      </c>
    </row>
    <row r="101" spans="1:11" x14ac:dyDescent="0.4">
      <c r="A101" s="3" t="s">
        <v>115</v>
      </c>
      <c r="B101" s="3" t="s">
        <v>115</v>
      </c>
      <c r="C101" s="6" t="s">
        <v>131</v>
      </c>
      <c r="D101" s="10" t="s">
        <v>188</v>
      </c>
      <c r="G101" s="9">
        <v>4</v>
      </c>
      <c r="I101" s="9">
        <v>6087</v>
      </c>
      <c r="K101">
        <f t="shared" si="7"/>
        <v>6.567066163191594E-4</v>
      </c>
    </row>
    <row r="102" spans="1:11" x14ac:dyDescent="0.4">
      <c r="A102" s="3" t="s">
        <v>116</v>
      </c>
      <c r="B102" s="3" t="s">
        <v>116</v>
      </c>
      <c r="C102" s="6" t="s">
        <v>131</v>
      </c>
      <c r="D102" s="10" t="s">
        <v>189</v>
      </c>
      <c r="G102" s="9">
        <v>6</v>
      </c>
      <c r="I102" s="9">
        <v>1827</v>
      </c>
      <c r="K102">
        <f t="shared" si="7"/>
        <v>3.2733224222585926E-3</v>
      </c>
    </row>
    <row r="103" spans="1:11" x14ac:dyDescent="0.4">
      <c r="A103" s="2" t="s">
        <v>117</v>
      </c>
      <c r="B103" s="2" t="s">
        <v>180</v>
      </c>
      <c r="C103" s="5" t="s">
        <v>131</v>
      </c>
      <c r="D103" s="2" t="s">
        <v>187</v>
      </c>
      <c r="G103" s="8">
        <v>1</v>
      </c>
      <c r="I103" s="8">
        <v>99</v>
      </c>
      <c r="K103">
        <f t="shared" si="7"/>
        <v>0.01</v>
      </c>
    </row>
    <row r="104" spans="1:11" x14ac:dyDescent="0.4">
      <c r="A104" s="2" t="s">
        <v>118</v>
      </c>
      <c r="B104" s="2" t="s">
        <v>181</v>
      </c>
      <c r="C104" s="5" t="s">
        <v>131</v>
      </c>
      <c r="D104" s="2" t="s">
        <v>187</v>
      </c>
      <c r="G104" s="8">
        <v>0</v>
      </c>
      <c r="I104" s="8">
        <v>1168</v>
      </c>
      <c r="K104">
        <f t="shared" si="7"/>
        <v>0</v>
      </c>
    </row>
    <row r="105" spans="1:11" ht="20.6" x14ac:dyDescent="0.4">
      <c r="A105" s="2" t="s">
        <v>119</v>
      </c>
      <c r="B105" s="2" t="s">
        <v>182</v>
      </c>
      <c r="C105" s="5" t="s">
        <v>130</v>
      </c>
      <c r="D105" s="2" t="s">
        <v>189</v>
      </c>
      <c r="G105" s="8">
        <v>3</v>
      </c>
      <c r="I105" s="8">
        <v>285</v>
      </c>
      <c r="K105">
        <f t="shared" si="7"/>
        <v>1.0416666666666666E-2</v>
      </c>
    </row>
    <row r="106" spans="1:11" ht="20.6" x14ac:dyDescent="0.4">
      <c r="A106" s="2" t="s">
        <v>120</v>
      </c>
      <c r="B106" s="2" t="s">
        <v>183</v>
      </c>
      <c r="C106" s="5" t="s">
        <v>130</v>
      </c>
      <c r="D106" s="2" t="s">
        <v>188</v>
      </c>
      <c r="G106" s="8">
        <v>7</v>
      </c>
      <c r="I106" s="8">
        <v>937</v>
      </c>
      <c r="K106">
        <f t="shared" si="7"/>
        <v>7.4152542372881358E-3</v>
      </c>
    </row>
    <row r="107" spans="1:11" ht="20.6" x14ac:dyDescent="0.4">
      <c r="A107" s="2" t="s">
        <v>121</v>
      </c>
      <c r="B107" s="2" t="s">
        <v>184</v>
      </c>
      <c r="C107" s="5" t="s">
        <v>130</v>
      </c>
      <c r="D107" s="2" t="s">
        <v>189</v>
      </c>
      <c r="G107" s="8">
        <v>0</v>
      </c>
      <c r="I107" s="8">
        <v>217</v>
      </c>
      <c r="K107">
        <f t="shared" si="7"/>
        <v>0</v>
      </c>
    </row>
    <row r="108" spans="1:11" ht="20.6" x14ac:dyDescent="0.4">
      <c r="A108" s="2" t="s">
        <v>122</v>
      </c>
      <c r="B108" s="2" t="s">
        <v>122</v>
      </c>
      <c r="C108" s="5" t="s">
        <v>130</v>
      </c>
      <c r="D108" s="2" t="s">
        <v>187</v>
      </c>
      <c r="G108" s="8">
        <v>9</v>
      </c>
      <c r="I108" s="8">
        <v>133</v>
      </c>
      <c r="K108">
        <f t="shared" si="7"/>
        <v>6.3380281690140844E-2</v>
      </c>
    </row>
    <row r="109" spans="1:11" ht="20.6" x14ac:dyDescent="0.4">
      <c r="A109" s="2" t="s">
        <v>123</v>
      </c>
      <c r="B109" s="2" t="s">
        <v>123</v>
      </c>
      <c r="C109" s="5" t="s">
        <v>131</v>
      </c>
      <c r="D109" s="2" t="s">
        <v>187</v>
      </c>
      <c r="G109" s="8">
        <v>9</v>
      </c>
      <c r="I109" s="8">
        <v>14332</v>
      </c>
      <c r="K109">
        <f t="shared" si="7"/>
        <v>6.2757129907258912E-4</v>
      </c>
    </row>
    <row r="110" spans="1:11" x14ac:dyDescent="0.4">
      <c r="A110" s="2" t="s">
        <v>124</v>
      </c>
      <c r="B110" s="2" t="s">
        <v>124</v>
      </c>
      <c r="C110" s="5" t="s">
        <v>131</v>
      </c>
      <c r="D110" s="2" t="s">
        <v>187</v>
      </c>
      <c r="G110" s="8">
        <v>2</v>
      </c>
      <c r="I110" s="8">
        <v>3294</v>
      </c>
      <c r="K110">
        <f t="shared" si="7"/>
        <v>6.0679611650485432E-4</v>
      </c>
    </row>
    <row r="111" spans="1:11" x14ac:dyDescent="0.4">
      <c r="A111" s="2" t="s">
        <v>125</v>
      </c>
      <c r="B111" s="2" t="s">
        <v>125</v>
      </c>
      <c r="C111" s="5" t="s">
        <v>131</v>
      </c>
      <c r="D111" s="2" t="s">
        <v>187</v>
      </c>
      <c r="G111" s="8">
        <v>2</v>
      </c>
      <c r="I111" s="8">
        <v>13884</v>
      </c>
      <c r="K111">
        <f t="shared" si="7"/>
        <v>1.4402995823131211E-4</v>
      </c>
    </row>
    <row r="112" spans="1:11" ht="30.9" x14ac:dyDescent="0.4">
      <c r="A112" s="2" t="s">
        <v>126</v>
      </c>
      <c r="B112" s="2" t="s">
        <v>126</v>
      </c>
      <c r="C112" s="5" t="s">
        <v>131</v>
      </c>
      <c r="D112" s="2" t="s">
        <v>188</v>
      </c>
      <c r="G112" s="8">
        <v>0</v>
      </c>
      <c r="I112" s="8">
        <v>1890</v>
      </c>
      <c r="K112">
        <f t="shared" si="7"/>
        <v>0</v>
      </c>
    </row>
    <row r="113" spans="1:11" ht="20.6" x14ac:dyDescent="0.4">
      <c r="A113" s="2" t="s">
        <v>123</v>
      </c>
      <c r="B113" s="2" t="s">
        <v>123</v>
      </c>
      <c r="C113" s="5" t="s">
        <v>131</v>
      </c>
      <c r="D113" s="2" t="s">
        <v>189</v>
      </c>
      <c r="G113" s="8">
        <v>0</v>
      </c>
      <c r="I113" s="8">
        <v>483</v>
      </c>
      <c r="K113">
        <f t="shared" si="7"/>
        <v>0</v>
      </c>
    </row>
    <row r="114" spans="1:11" ht="20.6" x14ac:dyDescent="0.4">
      <c r="A114" s="2" t="s">
        <v>127</v>
      </c>
      <c r="B114" s="2" t="s">
        <v>127</v>
      </c>
      <c r="C114" s="5" t="s">
        <v>130</v>
      </c>
      <c r="D114" s="2" t="s">
        <v>189</v>
      </c>
      <c r="G114" s="8">
        <v>7</v>
      </c>
      <c r="I114" s="8">
        <v>337</v>
      </c>
      <c r="K114">
        <f t="shared" si="7"/>
        <v>2.0348837209302327E-2</v>
      </c>
    </row>
    <row r="115" spans="1:11" ht="20.6" x14ac:dyDescent="0.4">
      <c r="A115" s="2" t="s">
        <v>128</v>
      </c>
      <c r="B115" s="2" t="s">
        <v>128</v>
      </c>
      <c r="C115" s="5" t="s">
        <v>130</v>
      </c>
      <c r="D115" s="2" t="s">
        <v>189</v>
      </c>
      <c r="G115" s="8">
        <v>4</v>
      </c>
      <c r="I115" s="8">
        <v>359</v>
      </c>
      <c r="K115">
        <f t="shared" si="7"/>
        <v>1.1019283746556474E-2</v>
      </c>
    </row>
    <row r="116" spans="1:11" x14ac:dyDescent="0.4">
      <c r="A116" s="2" t="s">
        <v>129</v>
      </c>
      <c r="B116" s="2" t="s">
        <v>129</v>
      </c>
      <c r="C116" s="5" t="s">
        <v>131</v>
      </c>
      <c r="D116" s="2" t="s">
        <v>189</v>
      </c>
      <c r="G116" s="8">
        <v>1</v>
      </c>
      <c r="I116" s="8">
        <v>4930</v>
      </c>
      <c r="K116">
        <f t="shared" si="7"/>
        <v>2.0279862096937742E-4</v>
      </c>
    </row>
  </sheetData>
  <mergeCells count="1">
    <mergeCell ref="U15:X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Ball</dc:creator>
  <cp:lastModifiedBy>Connor Ball</cp:lastModifiedBy>
  <dcterms:created xsi:type="dcterms:W3CDTF">2022-11-12T21:12:47Z</dcterms:created>
  <dcterms:modified xsi:type="dcterms:W3CDTF">2024-01-05T20:13:46Z</dcterms:modified>
</cp:coreProperties>
</file>