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rogramacion\metodos\Metodos\Ejercicios\"/>
    </mc:Choice>
  </mc:AlternateContent>
  <xr:revisionPtr revIDLastSave="0" documentId="13_ncr:1_{9B158E16-24A7-4DDD-9D9F-89613146F4D9}" xr6:coauthVersionLast="47" xr6:coauthVersionMax="47" xr10:uidLastSave="{00000000-0000-0000-0000-000000000000}"/>
  <bookViews>
    <workbookView xWindow="-120" yWindow="-120" windowWidth="29040" windowHeight="15840" activeTab="4" xr2:uid="{CF4C8049-84CA-4910-BBF7-1E28CED19A1E}"/>
  </bookViews>
  <sheets>
    <sheet name="a)" sheetId="3" r:id="rId1"/>
    <sheet name="b)" sheetId="4" r:id="rId2"/>
    <sheet name="c)" sheetId="6" r:id="rId3"/>
    <sheet name="d)" sheetId="7" r:id="rId4"/>
    <sheet name="Conclusiones" sheetId="8" r:id="rId5"/>
  </sheets>
  <definedNames>
    <definedName name="solver_adj" localSheetId="0" hidden="1">'a)'!$O$2:$P$2</definedName>
    <definedName name="solver_adj" localSheetId="1" hidden="1">'b)'!$O$2:$P$2</definedName>
    <definedName name="solver_adj" localSheetId="2" hidden="1">'c)'!$O$2:$P$2</definedName>
    <definedName name="solver_adj" localSheetId="3" hidden="1">'d)'!$O$2:$P$2</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eng" localSheetId="0" hidden="1">1</definedName>
    <definedName name="solver_eng" localSheetId="1" hidden="1">1</definedName>
    <definedName name="solver_eng" localSheetId="2" hidden="1">1</definedName>
    <definedName name="solver_eng" localSheetId="3"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lhs1" localSheetId="0" hidden="1">'a)'!$N$3:$N$5</definedName>
    <definedName name="solver_lhs1" localSheetId="1" hidden="1">'b)'!$N$3:$N$5</definedName>
    <definedName name="solver_lhs1" localSheetId="2" hidden="1">'c)'!$N$3:$N$5</definedName>
    <definedName name="solver_lhs1" localSheetId="3" hidden="1">'d)'!$N$3:$N$5</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neg" localSheetId="0" hidden="1">2</definedName>
    <definedName name="solver_neg" localSheetId="1" hidden="1">2</definedName>
    <definedName name="solver_neg" localSheetId="2" hidden="1">2</definedName>
    <definedName name="solver_neg" localSheetId="3" hidden="1">2</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um" localSheetId="0" hidden="1">1</definedName>
    <definedName name="solver_num" localSheetId="1" hidden="1">1</definedName>
    <definedName name="solver_num" localSheetId="2" hidden="1">1</definedName>
    <definedName name="solver_num" localSheetId="3" hidden="1">1</definedName>
    <definedName name="solver_nwt" localSheetId="0" hidden="1">1</definedName>
    <definedName name="solver_nwt" localSheetId="1" hidden="1">1</definedName>
    <definedName name="solver_nwt" localSheetId="2" hidden="1">1</definedName>
    <definedName name="solver_nwt" localSheetId="3" hidden="1">1</definedName>
    <definedName name="solver_opt" localSheetId="0" hidden="1">'a)'!$N$2</definedName>
    <definedName name="solver_opt" localSheetId="1" hidden="1">'b)'!$N$2</definedName>
    <definedName name="solver_opt" localSheetId="2" hidden="1">'c)'!$N$2</definedName>
    <definedName name="solver_opt" localSheetId="3" hidden="1">'d)'!$N$2</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hs1" localSheetId="0" hidden="1">'a)'!$O$3:$O$5</definedName>
    <definedName name="solver_rhs1" localSheetId="1" hidden="1">'b)'!$O$3:$O$5</definedName>
    <definedName name="solver_rhs1" localSheetId="2" hidden="1">'c)'!$O$3:$O$5</definedName>
    <definedName name="solver_rhs1" localSheetId="3" hidden="1">'d)'!$O$3:$O$5</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scl" localSheetId="0" hidden="1">1</definedName>
    <definedName name="solver_scl" localSheetId="1" hidden="1">1</definedName>
    <definedName name="solver_scl" localSheetId="2" hidden="1">1</definedName>
    <definedName name="solver_scl" localSheetId="3"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yp" localSheetId="0" hidden="1">2</definedName>
    <definedName name="solver_typ" localSheetId="1" hidden="1">2</definedName>
    <definedName name="solver_typ" localSheetId="2" hidden="1">2</definedName>
    <definedName name="solver_typ" localSheetId="3"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0" hidden="1">3</definedName>
    <definedName name="solver_ver" localSheetId="1" hidden="1">3</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J2" i="7"/>
  <c r="D6" i="7"/>
  <c r="E8" i="7"/>
  <c r="D8" i="7"/>
  <c r="E7" i="7"/>
  <c r="D7" i="7"/>
  <c r="E6" i="7"/>
  <c r="J4" i="7"/>
  <c r="K9" i="7" s="1"/>
  <c r="N5" i="7" s="1"/>
  <c r="J3" i="7"/>
  <c r="K8" i="7" s="1"/>
  <c r="N4" i="7" s="1"/>
  <c r="K7" i="7"/>
  <c r="N3" i="7" s="1"/>
  <c r="E8" i="6"/>
  <c r="D8" i="6"/>
  <c r="E7" i="6"/>
  <c r="D7" i="6"/>
  <c r="E6" i="6"/>
  <c r="D6" i="6"/>
  <c r="J4" i="6"/>
  <c r="K9" i="6" s="1"/>
  <c r="N5" i="6" s="1"/>
  <c r="J3" i="6"/>
  <c r="K8" i="6" s="1"/>
  <c r="N4" i="6" s="1"/>
  <c r="K7" i="6"/>
  <c r="N3" i="6" s="1"/>
  <c r="N5" i="4"/>
  <c r="N4" i="4"/>
  <c r="N3" i="4"/>
  <c r="K8" i="4"/>
  <c r="K9" i="4"/>
  <c r="K7" i="4"/>
  <c r="J4" i="4"/>
  <c r="E8" i="4"/>
  <c r="D8" i="4"/>
  <c r="E7" i="4"/>
  <c r="D7" i="4"/>
  <c r="E6" i="4"/>
  <c r="D6" i="4"/>
  <c r="J3" i="4"/>
  <c r="J2" i="4"/>
  <c r="S8" i="3"/>
  <c r="J3" i="3"/>
  <c r="J4" i="3"/>
  <c r="J2" i="3"/>
  <c r="N4" i="3"/>
  <c r="N5" i="3"/>
  <c r="N3" i="3"/>
  <c r="E8" i="3"/>
  <c r="D8" i="3"/>
  <c r="E7" i="3"/>
  <c r="D7" i="3"/>
  <c r="E6" i="3"/>
  <c r="D6" i="3"/>
  <c r="N2" i="7" l="1"/>
  <c r="N2" i="6"/>
  <c r="N2" i="4"/>
  <c r="N2" i="3"/>
  <c r="S8" i="4"/>
  <c r="S8" i="6"/>
  <c r="S8" i="7"/>
</calcChain>
</file>

<file path=xl/sharedStrings.xml><?xml version="1.0" encoding="utf-8"?>
<sst xmlns="http://schemas.openxmlformats.org/spreadsheetml/2006/main" count="136" uniqueCount="33">
  <si>
    <t>Factor de escala</t>
  </si>
  <si>
    <t>Km</t>
  </si>
  <si>
    <t>cm</t>
  </si>
  <si>
    <t>Referencia</t>
  </si>
  <si>
    <t>x(cm)</t>
  </si>
  <si>
    <t>y(cm)</t>
  </si>
  <si>
    <t>E(km)</t>
  </si>
  <si>
    <t>1. Mexicali</t>
  </si>
  <si>
    <t>2. Mérida</t>
  </si>
  <si>
    <t>3. La Paz</t>
  </si>
  <si>
    <t>N(km)</t>
  </si>
  <si>
    <t>Distancia (cm)</t>
  </si>
  <si>
    <t xml:space="preserve">Referencia </t>
  </si>
  <si>
    <t>Distancia al punto en km</t>
  </si>
  <si>
    <t>Distancia en cm escalada del plano</t>
  </si>
  <si>
    <t>Z</t>
  </si>
  <si>
    <t>E</t>
  </si>
  <si>
    <t>N</t>
  </si>
  <si>
    <t>r1</t>
  </si>
  <si>
    <t>r2</t>
  </si>
  <si>
    <t>r3</t>
  </si>
  <si>
    <t>x (cm)</t>
  </si>
  <si>
    <t>y (cm)</t>
  </si>
  <si>
    <t xml:space="preserve">error </t>
  </si>
  <si>
    <t>min</t>
  </si>
  <si>
    <t xml:space="preserve">Lugar localizado. </t>
  </si>
  <si>
    <t>Guerrero</t>
  </si>
  <si>
    <t>cerca de quintana roo</t>
  </si>
  <si>
    <t xml:space="preserve">cerca de Sinaloa </t>
  </si>
  <si>
    <t xml:space="preserve">r1: </t>
  </si>
  <si>
    <t>r2:</t>
  </si>
  <si>
    <t xml:space="preserve">r3: </t>
  </si>
  <si>
    <t>Cerca Colima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</si>
</sst>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
  </numFmts>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0">
    <xf numFmtId="0" fontId="0" fillId="0" borderId="0" xfId="0"/>
    <xf numFmtId="11" fontId="0" fillId="0" borderId="0" xfId="0" applyNumberFormat="1"/>
    <xf numFmtId="0" fontId="0" fillId="0" borderId="1" xfId="0" applyBorder="1"/>
    <xf numFmtId="0" fontId="0" fillId="2" borderId="1" xfId="0" applyFill="1" applyBorder="1"/>
    <xf numFmtId="0" fontId="0" fillId="4"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2" xfId="0" applyFill="1" applyBorder="1"/>
    <xf numFmtId="0" fontId="0" fillId="3" borderId="3" xfId="0" applyFill="1" applyBorder="1"/>
    <xf numFmtId="0" fontId="0" fillId="3" borderId="4" xfId="0" applyFill="1" applyBorder="1"/>
    <xf numFmtId="0" fontId="0" fillId="4" borderId="6" xfId="0" applyFill="1" applyBorder="1"/>
    <xf numFmtId="0" fontId="0" fillId="2" borderId="8" xfId="0" applyFill="1" applyBorder="1"/>
    <xf numFmtId="0" fontId="0" fillId="4" borderId="8" xfId="0" applyFill="1" applyBorder="1"/>
    <xf numFmtId="0" fontId="0" fillId="4" borderId="9" xfId="0" applyFill="1" applyBorder="1"/>
    <xf numFmtId="0" fontId="0" fillId="2" borderId="2" xfId="0" applyFill="1" applyBorder="1"/>
    <xf numFmtId="0" fontId="0" fillId="2" borderId="3" xfId="0" applyFill="1" applyBorder="1"/>
    <xf numFmtId="0" fontId="0" fillId="2" borderId="4" xfId="0" applyFill="1" applyBorder="1"/>
    <xf numFmtId="0" fontId="0" fillId="2" borderId="7" xfId="0" applyFill="1" applyBorder="1"/>
    <xf numFmtId="0" fontId="0" fillId="2" borderId="9" xfId="0" applyFill="1" applyBorder="1"/>
    <xf numFmtId="164" fontId="0" fillId="0" borderId="1" xfId="0" applyNumberFormat="1" applyBorder="1"/>
    <xf numFmtId="164" fontId="0" fillId="0" borderId="8" xfId="0" applyNumberFormat="1" applyBorder="1"/>
    <xf numFmtId="164" fontId="0" fillId="0" borderId="6" xfId="0" applyNumberFormat="1" applyBorder="1"/>
    <xf numFmtId="164" fontId="0" fillId="0" borderId="9" xfId="0" applyNumberFormat="1"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9769</xdr:colOff>
      <xdr:row>10</xdr:row>
      <xdr:rowOff>19537</xdr:rowOff>
    </xdr:from>
    <xdr:to>
      <xdr:col>5</xdr:col>
      <xdr:colOff>485543</xdr:colOff>
      <xdr:row>16</xdr:row>
      <xdr:rowOff>68056</xdr:rowOff>
    </xdr:to>
    <xdr:pic>
      <xdr:nvPicPr>
        <xdr:cNvPr id="2" name="Picture 1">
          <a:extLst>
            <a:ext uri="{FF2B5EF4-FFF2-40B4-BE49-F238E27FC236}">
              <a16:creationId xmlns:a16="http://schemas.microsoft.com/office/drawing/2014/main" id="{25C7C0BE-C8E5-A8F7-96FC-7C6133322A1B}"/>
            </a:ext>
          </a:extLst>
        </xdr:cNvPr>
        <xdr:cNvPicPr>
          <a:picLocks noChangeAspect="1"/>
        </xdr:cNvPicPr>
      </xdr:nvPicPr>
      <xdr:blipFill rotWithShape="1">
        <a:blip xmlns:r="http://schemas.openxmlformats.org/officeDocument/2006/relationships" r:embed="rId1"/>
        <a:srcRect l="10518"/>
        <a:stretch/>
      </xdr:blipFill>
      <xdr:spPr>
        <a:xfrm>
          <a:off x="732692" y="1934306"/>
          <a:ext cx="2992049" cy="11622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9769</xdr:colOff>
      <xdr:row>10</xdr:row>
      <xdr:rowOff>19537</xdr:rowOff>
    </xdr:from>
    <xdr:to>
      <xdr:col>5</xdr:col>
      <xdr:colOff>539972</xdr:colOff>
      <xdr:row>16</xdr:row>
      <xdr:rowOff>68056</xdr:rowOff>
    </xdr:to>
    <xdr:pic>
      <xdr:nvPicPr>
        <xdr:cNvPr id="2" name="Picture 1">
          <a:extLst>
            <a:ext uri="{FF2B5EF4-FFF2-40B4-BE49-F238E27FC236}">
              <a16:creationId xmlns:a16="http://schemas.microsoft.com/office/drawing/2014/main" id="{D5829838-11C4-4A2B-9729-DE80A6255AC1}"/>
            </a:ext>
          </a:extLst>
        </xdr:cNvPr>
        <xdr:cNvPicPr>
          <a:picLocks noChangeAspect="1"/>
        </xdr:cNvPicPr>
      </xdr:nvPicPr>
      <xdr:blipFill rotWithShape="1">
        <a:blip xmlns:r="http://schemas.openxmlformats.org/officeDocument/2006/relationships" r:embed="rId1"/>
        <a:srcRect l="10518"/>
        <a:stretch/>
      </xdr:blipFill>
      <xdr:spPr>
        <a:xfrm>
          <a:off x="733669" y="1894057"/>
          <a:ext cx="2999083" cy="11457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9769</xdr:colOff>
      <xdr:row>10</xdr:row>
      <xdr:rowOff>19537</xdr:rowOff>
    </xdr:from>
    <xdr:to>
      <xdr:col>5</xdr:col>
      <xdr:colOff>539972</xdr:colOff>
      <xdr:row>16</xdr:row>
      <xdr:rowOff>68056</xdr:rowOff>
    </xdr:to>
    <xdr:pic>
      <xdr:nvPicPr>
        <xdr:cNvPr id="2" name="Picture 1">
          <a:extLst>
            <a:ext uri="{FF2B5EF4-FFF2-40B4-BE49-F238E27FC236}">
              <a16:creationId xmlns:a16="http://schemas.microsoft.com/office/drawing/2014/main" id="{CE128687-D920-40FE-B478-916BD03E5076}"/>
            </a:ext>
          </a:extLst>
        </xdr:cNvPr>
        <xdr:cNvPicPr>
          <a:picLocks noChangeAspect="1"/>
        </xdr:cNvPicPr>
      </xdr:nvPicPr>
      <xdr:blipFill rotWithShape="1">
        <a:blip xmlns:r="http://schemas.openxmlformats.org/officeDocument/2006/relationships" r:embed="rId1"/>
        <a:srcRect l="10518"/>
        <a:stretch/>
      </xdr:blipFill>
      <xdr:spPr>
        <a:xfrm>
          <a:off x="733669" y="1894057"/>
          <a:ext cx="2999083" cy="11457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9769</xdr:colOff>
      <xdr:row>9</xdr:row>
      <xdr:rowOff>19537</xdr:rowOff>
    </xdr:from>
    <xdr:to>
      <xdr:col>5</xdr:col>
      <xdr:colOff>539972</xdr:colOff>
      <xdr:row>15</xdr:row>
      <xdr:rowOff>68056</xdr:rowOff>
    </xdr:to>
    <xdr:pic>
      <xdr:nvPicPr>
        <xdr:cNvPr id="5" name="Picture 4">
          <a:extLst>
            <a:ext uri="{FF2B5EF4-FFF2-40B4-BE49-F238E27FC236}">
              <a16:creationId xmlns:a16="http://schemas.microsoft.com/office/drawing/2014/main" id="{EB7BCDD5-62CD-45DF-AD63-E3B114E4487B}"/>
            </a:ext>
          </a:extLst>
        </xdr:cNvPr>
        <xdr:cNvPicPr>
          <a:picLocks noChangeAspect="1"/>
        </xdr:cNvPicPr>
      </xdr:nvPicPr>
      <xdr:blipFill rotWithShape="1">
        <a:blip xmlns:r="http://schemas.openxmlformats.org/officeDocument/2006/relationships" r:embed="rId1"/>
        <a:srcRect l="10518"/>
        <a:stretch/>
      </xdr:blipFill>
      <xdr:spPr>
        <a:xfrm>
          <a:off x="733669" y="1894057"/>
          <a:ext cx="2999083" cy="11457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7619</xdr:colOff>
      <xdr:row>0</xdr:row>
      <xdr:rowOff>152400</xdr:rowOff>
    </xdr:from>
    <xdr:to>
      <xdr:col>14</xdr:col>
      <xdr:colOff>200024</xdr:colOff>
      <xdr:row>8</xdr:row>
      <xdr:rowOff>123825</xdr:rowOff>
    </xdr:to>
    <xdr:sp macro="" textlink="">
      <xdr:nvSpPr>
        <xdr:cNvPr id="2" name="TextBox 1">
          <a:extLst>
            <a:ext uri="{FF2B5EF4-FFF2-40B4-BE49-F238E27FC236}">
              <a16:creationId xmlns:a16="http://schemas.microsoft.com/office/drawing/2014/main" id="{30E21D08-0D11-B4F9-E0F5-B8C9452C260D}"/>
            </a:ext>
          </a:extLst>
        </xdr:cNvPr>
        <xdr:cNvSpPr txBox="1"/>
      </xdr:nvSpPr>
      <xdr:spPr>
        <a:xfrm>
          <a:off x="7619" y="152400"/>
          <a:ext cx="8726805"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En conclusión, la aplicación conjunta de trilateración y el método de interpolación de Lagrange en este ejercicio proporciona una herramienta matemática poderosa para determinar con precisión la ubicación de un punto objetivo en un plano bidimensional. La trilateración se encarga de utilizar las distancias proporcionadas por tres puntos de referencia, mientras que el método de Lagrange permite ajustar un polinomio que modela la relación entre estas distancias y las coordenadas del punto objetivo. Esta combinación de técnicas ofrece una solución más avanzada, demostrando la versatilidad y aplicabilidad de conceptos matemáticos en situaciones prácticas como la localización en sistemas de posicionamiento o redes de sensores. En resumen, la trilateración respaldada por el método de interpolación de Lagrange no solo es una herramienta efectiva para resolver problemas de ubicación, sino que también destaca la sinergia entre conceptos geométricos y métodos algebraicos en la resolución de problemas del mundo real.</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3677-53A8-41B5-B3F6-E850B84ACA2C}">
  <dimension ref="A1:U15"/>
  <sheetViews>
    <sheetView topLeftCell="J1" zoomScale="131" workbookViewId="0">
      <selection activeCell="N22" sqref="N22"/>
    </sheetView>
  </sheetViews>
  <sheetFormatPr defaultRowHeight="15" x14ac:dyDescent="0.25"/>
  <cols>
    <col min="1" max="1" width="10.7109375" bestFit="1" customWidth="1"/>
    <col min="2" max="3" width="6.140625" bestFit="1" customWidth="1"/>
    <col min="4" max="5" width="12.140625" bestFit="1" customWidth="1"/>
    <col min="6" max="6" width="13.5703125" customWidth="1"/>
    <col min="8" max="8" width="11.140625" bestFit="1" customWidth="1"/>
    <col min="9" max="9" width="23.140625" bestFit="1" customWidth="1"/>
    <col min="10" max="10" width="32.28515625" bestFit="1" customWidth="1"/>
    <col min="11" max="11" width="13.7109375" bestFit="1" customWidth="1"/>
    <col min="14" max="14" width="14.42578125" bestFit="1" customWidth="1"/>
    <col min="15" max="15" width="9.7109375" bestFit="1" customWidth="1"/>
    <col min="16" max="16" width="9" bestFit="1" customWidth="1"/>
    <col min="18" max="18" width="9.7109375" bestFit="1" customWidth="1"/>
    <col min="19" max="19" width="12.140625" bestFit="1" customWidth="1"/>
    <col min="20" max="20" width="20" bestFit="1" customWidth="1"/>
    <col min="21" max="21" width="21" bestFit="1" customWidth="1"/>
  </cols>
  <sheetData>
    <row r="1" spans="1:21" x14ac:dyDescent="0.25">
      <c r="A1" s="29" t="s">
        <v>0</v>
      </c>
      <c r="B1" s="29"/>
      <c r="C1" s="1"/>
      <c r="H1" s="5" t="s">
        <v>12</v>
      </c>
      <c r="I1" s="6" t="s">
        <v>13</v>
      </c>
      <c r="J1" s="7" t="s">
        <v>14</v>
      </c>
      <c r="N1" s="20" t="s">
        <v>15</v>
      </c>
      <c r="O1" s="21" t="s">
        <v>16</v>
      </c>
      <c r="P1" s="22" t="s">
        <v>17</v>
      </c>
      <c r="R1" s="5" t="s">
        <v>23</v>
      </c>
      <c r="S1" s="6" t="s">
        <v>15</v>
      </c>
      <c r="T1" s="6" t="s">
        <v>16</v>
      </c>
      <c r="U1" s="7" t="s">
        <v>17</v>
      </c>
    </row>
    <row r="2" spans="1:21" ht="15.75" thickBot="1" x14ac:dyDescent="0.3">
      <c r="A2" t="s">
        <v>1</v>
      </c>
      <c r="B2" t="s">
        <v>2</v>
      </c>
      <c r="H2" s="8">
        <v>1</v>
      </c>
      <c r="I2" s="2">
        <v>1085.1063799999999</v>
      </c>
      <c r="J2" s="9">
        <f>(I2*$B$3)/$A$3</f>
        <v>10.199999971999999</v>
      </c>
      <c r="N2" s="23">
        <f>N3^2+N4^2+N5^2</f>
        <v>7.9586998686965851</v>
      </c>
      <c r="O2" s="17">
        <v>9.3661924222589583</v>
      </c>
      <c r="P2" s="24">
        <v>10.826874512800851</v>
      </c>
      <c r="R2" s="8">
        <v>0.1</v>
      </c>
      <c r="S2" s="2">
        <v>7.9543228046223069</v>
      </c>
      <c r="T2" s="25">
        <v>9.365502153990521</v>
      </c>
      <c r="U2" s="27">
        <v>10.822298675534304</v>
      </c>
    </row>
    <row r="3" spans="1:21" x14ac:dyDescent="0.25">
      <c r="A3">
        <v>500</v>
      </c>
      <c r="B3">
        <v>4.7</v>
      </c>
      <c r="H3" s="8">
        <v>2</v>
      </c>
      <c r="I3" s="2">
        <v>1574.4680900000001</v>
      </c>
      <c r="J3" s="9">
        <f t="shared" ref="J3:J4" si="0">(I3*$B$3)/$A$3</f>
        <v>14.800000046000001</v>
      </c>
      <c r="M3" t="s">
        <v>18</v>
      </c>
      <c r="N3">
        <f>($O$2-I7)^2+($P$2-J7)^2-K7^2</f>
        <v>5.7917564419085465E-5</v>
      </c>
      <c r="O3">
        <v>1.0000000000000001E-5</v>
      </c>
      <c r="R3" s="8">
        <v>1</v>
      </c>
      <c r="S3" s="2">
        <v>7.9644681402803803</v>
      </c>
      <c r="T3" s="25">
        <v>9.3615389707345251</v>
      </c>
      <c r="U3" s="27">
        <v>10.817251984246763</v>
      </c>
    </row>
    <row r="4" spans="1:21" ht="15.75" thickBot="1" x14ac:dyDescent="0.3">
      <c r="H4" s="10">
        <v>3</v>
      </c>
      <c r="I4" s="11">
        <v>287.23404299999999</v>
      </c>
      <c r="J4" s="9">
        <f t="shared" si="0"/>
        <v>2.7000000042000001</v>
      </c>
      <c r="M4" t="s">
        <v>19</v>
      </c>
      <c r="N4">
        <f t="shared" ref="N4:N5" si="1">($O$2-I8)^2+($P$2-J8)^2-K8^2</f>
        <v>-0.36808194604702749</v>
      </c>
      <c r="O4">
        <v>1.0000000000000001E-5</v>
      </c>
      <c r="R4" s="8">
        <v>10</v>
      </c>
      <c r="S4" s="2">
        <v>7.9543242561389977</v>
      </c>
      <c r="T4" s="25">
        <v>9.3655500033267156</v>
      </c>
      <c r="U4" s="27">
        <v>10.822368422566631</v>
      </c>
    </row>
    <row r="5" spans="1:21" ht="15.75" thickBot="1" x14ac:dyDescent="0.3">
      <c r="A5" s="13" t="s">
        <v>3</v>
      </c>
      <c r="B5" s="14" t="s">
        <v>4</v>
      </c>
      <c r="C5" s="14" t="s">
        <v>5</v>
      </c>
      <c r="D5" s="14" t="s">
        <v>6</v>
      </c>
      <c r="E5" s="15" t="s">
        <v>10</v>
      </c>
      <c r="M5" t="s">
        <v>20</v>
      </c>
      <c r="N5">
        <f t="shared" si="1"/>
        <v>-2.7970011702422246</v>
      </c>
      <c r="O5">
        <v>1.0000000000000001E-5</v>
      </c>
      <c r="R5" s="8">
        <v>100</v>
      </c>
      <c r="S5" s="2">
        <v>7.9543227183649048</v>
      </c>
      <c r="T5" s="25">
        <v>9.3654893778852202</v>
      </c>
      <c r="U5" s="27">
        <v>10.822307280781605</v>
      </c>
    </row>
    <row r="6" spans="1:21" ht="15.75" thickBot="1" x14ac:dyDescent="0.3">
      <c r="A6" s="8" t="s">
        <v>7</v>
      </c>
      <c r="B6" s="3">
        <v>3.4</v>
      </c>
      <c r="C6" s="4">
        <v>19.100000000000001</v>
      </c>
      <c r="D6" s="3">
        <f>(B6*$A$3)/$B$3</f>
        <v>361.70212765957444</v>
      </c>
      <c r="E6" s="16">
        <f>(C6*$A$3)/$B$3</f>
        <v>2031.9148936170211</v>
      </c>
      <c r="H6" s="20" t="s">
        <v>3</v>
      </c>
      <c r="I6" s="21" t="s">
        <v>21</v>
      </c>
      <c r="J6" s="21" t="s">
        <v>22</v>
      </c>
      <c r="K6" s="22" t="s">
        <v>11</v>
      </c>
      <c r="R6" s="10">
        <v>1.0000000000000001E-5</v>
      </c>
      <c r="S6" s="11">
        <v>7.9586998686965851</v>
      </c>
      <c r="T6" s="26">
        <v>9.3661924222589583</v>
      </c>
      <c r="U6" s="28">
        <v>10.826874512800851</v>
      </c>
    </row>
    <row r="7" spans="1:21" x14ac:dyDescent="0.25">
      <c r="A7" s="8" t="s">
        <v>8</v>
      </c>
      <c r="B7" s="3">
        <v>24</v>
      </c>
      <c r="C7" s="4">
        <v>8.6999999999999993</v>
      </c>
      <c r="D7" s="3">
        <f t="shared" ref="D7:E8" si="2">(B7*$A$3)/$B$3</f>
        <v>2553.1914893617022</v>
      </c>
      <c r="E7" s="16">
        <f t="shared" si="2"/>
        <v>925.531914893617</v>
      </c>
      <c r="H7" s="8">
        <v>1</v>
      </c>
      <c r="I7" s="2">
        <v>3.4</v>
      </c>
      <c r="J7" s="2">
        <v>19.100000000000001</v>
      </c>
      <c r="K7" s="9">
        <v>10.199999971999999</v>
      </c>
    </row>
    <row r="8" spans="1:21" ht="15.75" thickBot="1" x14ac:dyDescent="0.3">
      <c r="A8" s="10" t="s">
        <v>9</v>
      </c>
      <c r="B8" s="17">
        <v>7.3</v>
      </c>
      <c r="C8" s="18">
        <v>11.3</v>
      </c>
      <c r="D8" s="17">
        <f t="shared" si="2"/>
        <v>776.595744680851</v>
      </c>
      <c r="E8" s="19">
        <f t="shared" si="2"/>
        <v>1202.127659574468</v>
      </c>
      <c r="H8" s="8">
        <v>2</v>
      </c>
      <c r="I8" s="2">
        <v>24</v>
      </c>
      <c r="J8" s="2">
        <v>8.6999999999999993</v>
      </c>
      <c r="K8" s="9">
        <v>14.800000046000001</v>
      </c>
      <c r="R8" t="s">
        <v>24</v>
      </c>
      <c r="S8">
        <f>MIN(S2:S6)</f>
        <v>7.9543227183649048</v>
      </c>
      <c r="T8" s="25">
        <v>9.3654893778852202</v>
      </c>
      <c r="U8" s="27">
        <v>10.822307280781605</v>
      </c>
    </row>
    <row r="9" spans="1:21" ht="15.75" thickBot="1" x14ac:dyDescent="0.3">
      <c r="H9" s="10">
        <v>3</v>
      </c>
      <c r="I9" s="11">
        <v>7.3</v>
      </c>
      <c r="J9" s="11">
        <v>11.3</v>
      </c>
      <c r="K9" s="12">
        <v>2.7000000042000001</v>
      </c>
    </row>
    <row r="11" spans="1:21" x14ac:dyDescent="0.25">
      <c r="M11" t="s">
        <v>25</v>
      </c>
      <c r="O11" t="s">
        <v>28</v>
      </c>
    </row>
    <row r="13" spans="1:21" x14ac:dyDescent="0.25">
      <c r="A13" t="s">
        <v>29</v>
      </c>
    </row>
    <row r="14" spans="1:21" x14ac:dyDescent="0.25">
      <c r="A14" t="s">
        <v>30</v>
      </c>
    </row>
    <row r="15" spans="1:21" x14ac:dyDescent="0.25">
      <c r="A15" t="s">
        <v>31</v>
      </c>
    </row>
  </sheetData>
  <mergeCells count="1">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61593-8F25-4E83-9014-476767505F8B}">
  <dimension ref="A1:U15"/>
  <sheetViews>
    <sheetView zoomScale="91" workbookViewId="0">
      <selection activeCell="C38" sqref="C38"/>
    </sheetView>
  </sheetViews>
  <sheetFormatPr defaultRowHeight="15" x14ac:dyDescent="0.25"/>
  <cols>
    <col min="1" max="1" width="10.5703125" bestFit="1" customWidth="1"/>
    <col min="2" max="3" width="6" bestFit="1" customWidth="1"/>
    <col min="4" max="5" width="12" bestFit="1" customWidth="1"/>
    <col min="6" max="6" width="13.5703125" customWidth="1"/>
    <col min="8" max="8" width="11" bestFit="1" customWidth="1"/>
    <col min="9" max="9" width="23" bestFit="1" customWidth="1"/>
    <col min="10" max="10" width="32.140625" bestFit="1" customWidth="1"/>
    <col min="11" max="11" width="13.5703125" bestFit="1" customWidth="1"/>
    <col min="19" max="19" width="12.42578125" bestFit="1" customWidth="1"/>
    <col min="20" max="21" width="18.42578125" bestFit="1" customWidth="1"/>
  </cols>
  <sheetData>
    <row r="1" spans="1:21" x14ac:dyDescent="0.25">
      <c r="A1" s="29" t="s">
        <v>0</v>
      </c>
      <c r="B1" s="29"/>
      <c r="C1" s="1"/>
      <c r="H1" s="5" t="s">
        <v>12</v>
      </c>
      <c r="I1" s="6" t="s">
        <v>13</v>
      </c>
      <c r="J1" s="7" t="s">
        <v>14</v>
      </c>
      <c r="N1" s="20" t="s">
        <v>15</v>
      </c>
      <c r="O1" s="21" t="s">
        <v>16</v>
      </c>
      <c r="P1" s="22" t="s">
        <v>17</v>
      </c>
      <c r="R1" s="5" t="s">
        <v>23</v>
      </c>
      <c r="S1" s="6" t="s">
        <v>15</v>
      </c>
      <c r="T1" s="6" t="s">
        <v>16</v>
      </c>
      <c r="U1" s="7" t="s">
        <v>17</v>
      </c>
    </row>
    <row r="2" spans="1:21" ht="15.75" thickBot="1" x14ac:dyDescent="0.3">
      <c r="A2" t="s">
        <v>1</v>
      </c>
      <c r="B2" t="s">
        <v>2</v>
      </c>
      <c r="H2" s="8">
        <v>1</v>
      </c>
      <c r="I2" s="2">
        <v>1941.48936</v>
      </c>
      <c r="J2" s="9">
        <f>(I2*$B$3)/$A$3</f>
        <v>18.249999984000002</v>
      </c>
      <c r="N2" s="23">
        <f>N3^2+N4^2+N5^2</f>
        <v>13.54524505572369</v>
      </c>
      <c r="O2" s="17">
        <v>16.381136685026078</v>
      </c>
      <c r="P2" s="24">
        <v>6.3290536068373147</v>
      </c>
      <c r="R2" s="8">
        <v>0.1</v>
      </c>
      <c r="S2" s="2">
        <v>84.372682975462553</v>
      </c>
      <c r="T2" s="25">
        <v>16.370907812811925</v>
      </c>
      <c r="U2" s="27">
        <v>6.6246772176461519</v>
      </c>
    </row>
    <row r="3" spans="1:21" x14ac:dyDescent="0.25">
      <c r="A3">
        <v>500</v>
      </c>
      <c r="B3">
        <v>4.7</v>
      </c>
      <c r="H3" s="8">
        <v>2</v>
      </c>
      <c r="I3" s="2">
        <v>840.42553199999998</v>
      </c>
      <c r="J3" s="9">
        <f t="shared" ref="J3" si="0">(I3*$B$3)/$A$3</f>
        <v>7.9000000007999995</v>
      </c>
      <c r="M3" t="s">
        <v>18</v>
      </c>
      <c r="N3">
        <f>($O$2-I7)^2+($P$2-J7)^2-K7^2</f>
        <v>-1.455518003635234</v>
      </c>
      <c r="O3">
        <v>1000</v>
      </c>
      <c r="R3" s="8">
        <v>1</v>
      </c>
      <c r="S3" s="2">
        <v>42.218387928259929</v>
      </c>
      <c r="T3" s="25">
        <v>16.349883929939832</v>
      </c>
      <c r="U3" s="27">
        <v>6.489639200736101</v>
      </c>
    </row>
    <row r="4" spans="1:21" ht="15.75" thickBot="1" x14ac:dyDescent="0.3">
      <c r="H4" s="10">
        <v>3</v>
      </c>
      <c r="I4" s="11">
        <v>1085.1063799999999</v>
      </c>
      <c r="J4" s="9">
        <f>(I4*$B$3)/$A$3</f>
        <v>10.199999971999999</v>
      </c>
      <c r="M4" t="s">
        <v>19</v>
      </c>
      <c r="N4">
        <f>($O$2-I8)^2+($P$2-J8)^2-K8^2</f>
        <v>1.2584649988665646</v>
      </c>
      <c r="O4">
        <v>1000</v>
      </c>
      <c r="R4" s="8">
        <v>10</v>
      </c>
      <c r="S4" s="2">
        <v>13.545258951324488</v>
      </c>
      <c r="T4" s="25">
        <v>16.38101975063848</v>
      </c>
      <c r="U4" s="27">
        <v>6.3290573891468735</v>
      </c>
    </row>
    <row r="5" spans="1:21" ht="15.75" thickBot="1" x14ac:dyDescent="0.3">
      <c r="A5" s="13" t="s">
        <v>3</v>
      </c>
      <c r="B5" s="14" t="s">
        <v>4</v>
      </c>
      <c r="C5" s="14" t="s">
        <v>5</v>
      </c>
      <c r="D5" s="14" t="s">
        <v>6</v>
      </c>
      <c r="E5" s="15" t="s">
        <v>10</v>
      </c>
      <c r="M5" t="s">
        <v>20</v>
      </c>
      <c r="N5">
        <f>($O$2-I9)^2+($P$2-J9)^2-K9^2</f>
        <v>3.1373521070235597</v>
      </c>
      <c r="O5">
        <v>1000</v>
      </c>
      <c r="R5" s="8">
        <v>100</v>
      </c>
      <c r="S5" s="2">
        <v>13.545242427562485</v>
      </c>
      <c r="T5" s="25">
        <v>16.381048345356852</v>
      </c>
      <c r="U5" s="27">
        <v>6.3289293321566626</v>
      </c>
    </row>
    <row r="6" spans="1:21" ht="15.75" thickBot="1" x14ac:dyDescent="0.3">
      <c r="A6" s="8" t="s">
        <v>7</v>
      </c>
      <c r="B6" s="3">
        <v>3.4</v>
      </c>
      <c r="C6" s="4">
        <v>19.100000000000001</v>
      </c>
      <c r="D6" s="3">
        <f>(B6*$A$3)/$B$3</f>
        <v>361.70212765957444</v>
      </c>
      <c r="E6" s="16">
        <f>(C6*$A$3)/$B$3</f>
        <v>2031.9148936170211</v>
      </c>
      <c r="H6" s="20" t="s">
        <v>3</v>
      </c>
      <c r="I6" s="21" t="s">
        <v>21</v>
      </c>
      <c r="J6" s="21" t="s">
        <v>22</v>
      </c>
      <c r="K6" s="22" t="s">
        <v>11</v>
      </c>
      <c r="R6" s="10">
        <v>1000</v>
      </c>
      <c r="S6" s="11">
        <v>13.54524505572369</v>
      </c>
      <c r="T6" s="26">
        <v>16.381136685026078</v>
      </c>
      <c r="U6" s="28">
        <v>6.3290536068373147</v>
      </c>
    </row>
    <row r="7" spans="1:21" x14ac:dyDescent="0.25">
      <c r="A7" s="8" t="s">
        <v>8</v>
      </c>
      <c r="B7" s="3">
        <v>24</v>
      </c>
      <c r="C7" s="4">
        <v>8.6999999999999993</v>
      </c>
      <c r="D7" s="3">
        <f t="shared" ref="D7:E8" si="1">(B7*$A$3)/$B$3</f>
        <v>2553.1914893617022</v>
      </c>
      <c r="E7" s="16">
        <f t="shared" si="1"/>
        <v>925.531914893617</v>
      </c>
      <c r="H7" s="8">
        <v>1</v>
      </c>
      <c r="I7" s="2">
        <v>3.4</v>
      </c>
      <c r="J7" s="2">
        <v>19.100000000000001</v>
      </c>
      <c r="K7" s="9">
        <f>J2</f>
        <v>18.249999984000002</v>
      </c>
    </row>
    <row r="8" spans="1:21" ht="15.75" thickBot="1" x14ac:dyDescent="0.3">
      <c r="A8" s="10" t="s">
        <v>9</v>
      </c>
      <c r="B8" s="17">
        <v>7.3</v>
      </c>
      <c r="C8" s="18">
        <v>11.3</v>
      </c>
      <c r="D8" s="17">
        <f t="shared" si="1"/>
        <v>776.595744680851</v>
      </c>
      <c r="E8" s="19">
        <f t="shared" si="1"/>
        <v>1202.127659574468</v>
      </c>
      <c r="H8" s="8">
        <v>2</v>
      </c>
      <c r="I8" s="2">
        <v>24</v>
      </c>
      <c r="J8" s="2">
        <v>8.6999999999999993</v>
      </c>
      <c r="K8" s="9">
        <f t="shared" ref="K8:K9" si="2">J3</f>
        <v>7.9000000007999995</v>
      </c>
      <c r="R8" t="s">
        <v>24</v>
      </c>
      <c r="S8">
        <f>MIN(S2:S6)</f>
        <v>13.545242427562485</v>
      </c>
      <c r="T8" s="25">
        <v>16.381048345356852</v>
      </c>
      <c r="U8" s="27">
        <v>6.3289293321566626</v>
      </c>
    </row>
    <row r="9" spans="1:21" ht="15.75" thickBot="1" x14ac:dyDescent="0.3">
      <c r="H9" s="10">
        <v>3</v>
      </c>
      <c r="I9" s="11">
        <v>7.3</v>
      </c>
      <c r="J9" s="11">
        <v>11.3</v>
      </c>
      <c r="K9" s="12">
        <f t="shared" si="2"/>
        <v>10.199999971999999</v>
      </c>
    </row>
    <row r="12" spans="1:21" x14ac:dyDescent="0.25">
      <c r="M12" t="s">
        <v>25</v>
      </c>
      <c r="O12" t="s">
        <v>26</v>
      </c>
    </row>
    <row r="13" spans="1:21" x14ac:dyDescent="0.25">
      <c r="A13" t="s">
        <v>29</v>
      </c>
    </row>
    <row r="14" spans="1:21" x14ac:dyDescent="0.25">
      <c r="A14" t="s">
        <v>30</v>
      </c>
    </row>
    <row r="15" spans="1:21" x14ac:dyDescent="0.25">
      <c r="A15" t="s">
        <v>31</v>
      </c>
    </row>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ABFC4-0627-483C-A4B1-4364FFB9EE38}">
  <dimension ref="A1:U15"/>
  <sheetViews>
    <sheetView topLeftCell="D1" zoomScale="85" workbookViewId="0">
      <selection activeCell="J20" sqref="J20"/>
    </sheetView>
  </sheetViews>
  <sheetFormatPr defaultRowHeight="15" x14ac:dyDescent="0.25"/>
  <cols>
    <col min="1" max="1" width="10.5703125" bestFit="1" customWidth="1"/>
    <col min="2" max="3" width="6" bestFit="1" customWidth="1"/>
    <col min="4" max="5" width="12" bestFit="1" customWidth="1"/>
    <col min="6" max="6" width="13.5703125" customWidth="1"/>
    <col min="8" max="8" width="11" bestFit="1" customWidth="1"/>
    <col min="9" max="9" width="23" bestFit="1" customWidth="1"/>
    <col min="10" max="10" width="32.140625" bestFit="1" customWidth="1"/>
    <col min="11" max="11" width="13.5703125" bestFit="1" customWidth="1"/>
    <col min="19" max="19" width="12.42578125" bestFit="1" customWidth="1"/>
    <col min="20" max="20" width="18.42578125" bestFit="1" customWidth="1"/>
    <col min="21" max="21" width="17.28515625" bestFit="1" customWidth="1"/>
  </cols>
  <sheetData>
    <row r="1" spans="1:21" x14ac:dyDescent="0.25">
      <c r="A1" s="29" t="s">
        <v>0</v>
      </c>
      <c r="B1" s="29"/>
      <c r="C1" s="1"/>
      <c r="H1" s="5" t="s">
        <v>12</v>
      </c>
      <c r="I1" s="6" t="s">
        <v>13</v>
      </c>
      <c r="J1" s="7" t="s">
        <v>14</v>
      </c>
      <c r="N1" s="20" t="s">
        <v>15</v>
      </c>
      <c r="O1" s="21" t="s">
        <v>16</v>
      </c>
      <c r="P1" s="22" t="s">
        <v>17</v>
      </c>
      <c r="R1" s="5" t="s">
        <v>23</v>
      </c>
      <c r="S1" s="6" t="s">
        <v>15</v>
      </c>
      <c r="T1" s="6" t="s">
        <v>16</v>
      </c>
      <c r="U1" s="7" t="s">
        <v>17</v>
      </c>
    </row>
    <row r="2" spans="1:21" ht="15.75" thickBot="1" x14ac:dyDescent="0.3">
      <c r="A2" t="s">
        <v>1</v>
      </c>
      <c r="B2" t="s">
        <v>2</v>
      </c>
      <c r="H2" s="8">
        <v>1</v>
      </c>
      <c r="I2" s="2">
        <v>2776.5957400000002</v>
      </c>
      <c r="J2" s="9">
        <f>(I2*$B$3)/$A$3</f>
        <v>26.099999956000005</v>
      </c>
      <c r="N2" s="23">
        <f>N3^2+N4^2+N5^2</f>
        <v>1782.3982472726611</v>
      </c>
      <c r="O2" s="17">
        <v>26.136789316738259</v>
      </c>
      <c r="P2" s="24">
        <v>7.8428534634706182</v>
      </c>
      <c r="R2" s="8">
        <v>0.1</v>
      </c>
      <c r="S2" s="2">
        <v>1681.6299938684417</v>
      </c>
      <c r="T2" s="25">
        <v>26.153468561399254</v>
      </c>
      <c r="U2" s="27">
        <v>7.8321277581453383</v>
      </c>
    </row>
    <row r="3" spans="1:21" x14ac:dyDescent="0.25">
      <c r="A3">
        <v>500</v>
      </c>
      <c r="B3">
        <v>4.7</v>
      </c>
      <c r="H3" s="8">
        <v>2</v>
      </c>
      <c r="I3" s="2">
        <v>244.68085099999999</v>
      </c>
      <c r="J3" s="9">
        <f t="shared" ref="J3" si="0">(I3*$B$3)/$A$3</f>
        <v>2.2999999993999998</v>
      </c>
      <c r="M3" t="s">
        <v>18</v>
      </c>
      <c r="N3">
        <f>($O$2-I7)^2+($P$2-J7)^2-K7^2</f>
        <v>-37.525061124561603</v>
      </c>
      <c r="O3">
        <v>0.01</v>
      </c>
      <c r="R3" s="8">
        <v>1</v>
      </c>
      <c r="S3" s="2">
        <v>867.44041471707396</v>
      </c>
      <c r="T3" s="25">
        <v>26.318414405478158</v>
      </c>
      <c r="U3" s="27">
        <v>7.7431874717442488</v>
      </c>
    </row>
    <row r="4" spans="1:21" ht="15.75" thickBot="1" x14ac:dyDescent="0.3">
      <c r="H4" s="10">
        <v>3</v>
      </c>
      <c r="I4" s="11">
        <v>2090.42553</v>
      </c>
      <c r="J4" s="9">
        <f>(I4*$B$3)/$A$3</f>
        <v>19.649999982000001</v>
      </c>
      <c r="M4" t="s">
        <v>19</v>
      </c>
      <c r="N4">
        <f>($O$2-I8)^2+($P$2-J8)^2-K8^2</f>
        <v>1.0568771971070312E-2</v>
      </c>
      <c r="O4">
        <v>0.01</v>
      </c>
      <c r="R4" s="8">
        <v>10</v>
      </c>
      <c r="S4" s="2">
        <v>16.487068143957927</v>
      </c>
      <c r="T4" s="25">
        <v>26.461565121987817</v>
      </c>
      <c r="U4" s="27">
        <v>6.9070867179302677</v>
      </c>
    </row>
    <row r="5" spans="1:21" ht="15.75" thickBot="1" x14ac:dyDescent="0.3">
      <c r="A5" s="13" t="s">
        <v>3</v>
      </c>
      <c r="B5" s="14" t="s">
        <v>4</v>
      </c>
      <c r="C5" s="14" t="s">
        <v>5</v>
      </c>
      <c r="D5" s="14" t="s">
        <v>6</v>
      </c>
      <c r="E5" s="15" t="s">
        <v>10</v>
      </c>
      <c r="M5" t="s">
        <v>20</v>
      </c>
      <c r="N5">
        <f>($O$2-I9)^2+($P$2-J9)^2-K9^2</f>
        <v>-19.346005354378349</v>
      </c>
      <c r="O5">
        <v>0.01</v>
      </c>
      <c r="R5" s="8">
        <v>100</v>
      </c>
      <c r="S5" s="2">
        <v>16.487065542593502</v>
      </c>
      <c r="T5" s="25">
        <v>26.461594891591741</v>
      </c>
      <c r="U5" s="27">
        <v>6.9072103335336541</v>
      </c>
    </row>
    <row r="6" spans="1:21" ht="15.75" thickBot="1" x14ac:dyDescent="0.3">
      <c r="A6" s="8" t="s">
        <v>7</v>
      </c>
      <c r="B6" s="3">
        <v>3.4</v>
      </c>
      <c r="C6" s="4">
        <v>19.100000000000001</v>
      </c>
      <c r="D6" s="3">
        <f>(B6*$A$3)/$B$3</f>
        <v>361.70212765957444</v>
      </c>
      <c r="E6" s="16">
        <f>(C6*$A$3)/$B$3</f>
        <v>2031.9148936170211</v>
      </c>
      <c r="H6" s="20" t="s">
        <v>3</v>
      </c>
      <c r="I6" s="21" t="s">
        <v>21</v>
      </c>
      <c r="J6" s="21" t="s">
        <v>22</v>
      </c>
      <c r="K6" s="22" t="s">
        <v>11</v>
      </c>
      <c r="R6" s="10">
        <v>1.0000000000000001E-5</v>
      </c>
      <c r="S6" s="11">
        <v>1782.3982472726611</v>
      </c>
      <c r="T6" s="26">
        <v>26.136789316738259</v>
      </c>
      <c r="U6" s="28">
        <v>7.8428534634706182</v>
      </c>
    </row>
    <row r="7" spans="1:21" x14ac:dyDescent="0.25">
      <c r="A7" s="8" t="s">
        <v>8</v>
      </c>
      <c r="B7" s="3">
        <v>24</v>
      </c>
      <c r="C7" s="4">
        <v>8.6999999999999993</v>
      </c>
      <c r="D7" s="3">
        <f t="shared" ref="D7:E8" si="1">(B7*$A$3)/$B$3</f>
        <v>2553.1914893617022</v>
      </c>
      <c r="E7" s="16">
        <f t="shared" si="1"/>
        <v>925.531914893617</v>
      </c>
      <c r="H7" s="8">
        <v>1</v>
      </c>
      <c r="I7" s="2">
        <v>3.4</v>
      </c>
      <c r="J7" s="2">
        <v>19.100000000000001</v>
      </c>
      <c r="K7" s="9">
        <f>J2</f>
        <v>26.099999956000005</v>
      </c>
    </row>
    <row r="8" spans="1:21" ht="15.75" thickBot="1" x14ac:dyDescent="0.3">
      <c r="A8" s="10" t="s">
        <v>9</v>
      </c>
      <c r="B8" s="17">
        <v>7.3</v>
      </c>
      <c r="C8" s="18">
        <v>11.3</v>
      </c>
      <c r="D8" s="17">
        <f t="shared" si="1"/>
        <v>776.595744680851</v>
      </c>
      <c r="E8" s="19">
        <f t="shared" si="1"/>
        <v>1202.127659574468</v>
      </c>
      <c r="H8" s="8">
        <v>2</v>
      </c>
      <c r="I8" s="2">
        <v>24</v>
      </c>
      <c r="J8" s="2">
        <v>8.6999999999999993</v>
      </c>
      <c r="K8" s="9">
        <f t="shared" ref="K8:K9" si="2">J3</f>
        <v>2.2999999993999998</v>
      </c>
      <c r="R8" t="s">
        <v>24</v>
      </c>
      <c r="S8">
        <f>MIN(S2:S6)</f>
        <v>16.487065542593502</v>
      </c>
      <c r="T8" s="25">
        <v>26.461594891591741</v>
      </c>
      <c r="U8" s="27">
        <v>6.9072103335336541</v>
      </c>
    </row>
    <row r="9" spans="1:21" ht="15.75" thickBot="1" x14ac:dyDescent="0.3">
      <c r="H9" s="10">
        <v>3</v>
      </c>
      <c r="I9" s="11">
        <v>7.3</v>
      </c>
      <c r="J9" s="11">
        <v>11.3</v>
      </c>
      <c r="K9" s="12">
        <f t="shared" si="2"/>
        <v>19.649999982000001</v>
      </c>
    </row>
    <row r="12" spans="1:21" x14ac:dyDescent="0.25">
      <c r="M12" t="s">
        <v>25</v>
      </c>
      <c r="O12" t="s">
        <v>27</v>
      </c>
    </row>
    <row r="13" spans="1:21" x14ac:dyDescent="0.25">
      <c r="A13" t="s">
        <v>29</v>
      </c>
    </row>
    <row r="14" spans="1:21" x14ac:dyDescent="0.25">
      <c r="A14" t="s">
        <v>30</v>
      </c>
    </row>
    <row r="15" spans="1:21" x14ac:dyDescent="0.25">
      <c r="A15" t="s">
        <v>31</v>
      </c>
    </row>
  </sheetData>
  <mergeCells count="1">
    <mergeCell ref="A1:B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4635-DB94-443F-AD15-D50FBDC3228F}">
  <dimension ref="A1:U14"/>
  <sheetViews>
    <sheetView topLeftCell="J1" zoomScale="94" workbookViewId="0">
      <selection activeCell="J15" sqref="J15:T15"/>
    </sheetView>
  </sheetViews>
  <sheetFormatPr defaultRowHeight="15" x14ac:dyDescent="0.25"/>
  <cols>
    <col min="1" max="1" width="10.5703125" bestFit="1" customWidth="1"/>
    <col min="2" max="3" width="6" bestFit="1" customWidth="1"/>
    <col min="4" max="5" width="12" bestFit="1" customWidth="1"/>
    <col min="6" max="6" width="13.5703125" customWidth="1"/>
    <col min="8" max="8" width="11" bestFit="1" customWidth="1"/>
    <col min="9" max="9" width="23" bestFit="1" customWidth="1"/>
    <col min="10" max="10" width="32.140625" bestFit="1" customWidth="1"/>
    <col min="11" max="11" width="13.5703125" bestFit="1" customWidth="1"/>
    <col min="19" max="19" width="12" bestFit="1" customWidth="1"/>
    <col min="20" max="20" width="17.7109375" bestFit="1" customWidth="1"/>
    <col min="21" max="21" width="16.7109375" bestFit="1" customWidth="1"/>
  </cols>
  <sheetData>
    <row r="1" spans="1:21" x14ac:dyDescent="0.25">
      <c r="A1" s="29" t="s">
        <v>0</v>
      </c>
      <c r="B1" s="29"/>
      <c r="C1" s="1"/>
      <c r="H1" s="5" t="s">
        <v>12</v>
      </c>
      <c r="I1" s="6" t="s">
        <v>13</v>
      </c>
      <c r="J1" s="7" t="s">
        <v>14</v>
      </c>
      <c r="N1" s="20" t="s">
        <v>15</v>
      </c>
      <c r="O1" s="21" t="s">
        <v>16</v>
      </c>
      <c r="P1" s="22" t="s">
        <v>17</v>
      </c>
      <c r="R1" s="5" t="s">
        <v>23</v>
      </c>
      <c r="S1" s="6" t="s">
        <v>15</v>
      </c>
      <c r="T1" s="6" t="s">
        <v>16</v>
      </c>
      <c r="U1" s="7" t="s">
        <v>17</v>
      </c>
    </row>
    <row r="2" spans="1:21" ht="15.75" thickBot="1" x14ac:dyDescent="0.3">
      <c r="A2" t="s">
        <v>1</v>
      </c>
      <c r="B2" t="s">
        <v>2</v>
      </c>
      <c r="H2" s="8">
        <v>1</v>
      </c>
      <c r="I2" s="2">
        <v>1670.2127700000001</v>
      </c>
      <c r="J2" s="9">
        <f>(I2*$B$3)/$A$3</f>
        <v>15.365957484000001</v>
      </c>
      <c r="N2" s="23">
        <f>N3^2+N4^2+N5^2</f>
        <v>143.46211134394653</v>
      </c>
      <c r="O2" s="17">
        <v>12.411121871094434</v>
      </c>
      <c r="P2" s="24">
        <v>6.3416326551028117</v>
      </c>
      <c r="R2" s="8">
        <v>0.1</v>
      </c>
      <c r="S2" s="2">
        <v>54.673496336585721</v>
      </c>
      <c r="T2" s="25">
        <v>12.487584335566929</v>
      </c>
      <c r="U2" s="27">
        <v>6.5894839581414821</v>
      </c>
    </row>
    <row r="3" spans="1:21" x14ac:dyDescent="0.25">
      <c r="A3">
        <v>500</v>
      </c>
      <c r="B3">
        <v>4.5999999999999996</v>
      </c>
      <c r="H3" s="8">
        <v>2</v>
      </c>
      <c r="I3" s="2">
        <v>1244.68085</v>
      </c>
      <c r="J3" s="9">
        <f t="shared" ref="J3" si="0">(I3*$B$3)/$A$3</f>
        <v>11.45106382</v>
      </c>
      <c r="M3" t="s">
        <v>18</v>
      </c>
      <c r="N3">
        <f>($O$2-I7)^2+($P$2-J7)^2-K7^2</f>
        <v>9.6758296571786389</v>
      </c>
      <c r="O3">
        <v>100</v>
      </c>
      <c r="R3" s="8">
        <v>1</v>
      </c>
      <c r="S3" s="2">
        <v>25.604561500030162</v>
      </c>
      <c r="T3" s="25">
        <v>12.469896746017724</v>
      </c>
      <c r="U3" s="27">
        <v>6.4758752098841583</v>
      </c>
    </row>
    <row r="4" spans="1:21" ht="15.75" thickBot="1" x14ac:dyDescent="0.3">
      <c r="H4" s="10">
        <v>3</v>
      </c>
      <c r="I4" s="11">
        <v>744.68085099999996</v>
      </c>
      <c r="J4" s="9">
        <f>(I4*$B$3)/$A$3</f>
        <v>6.8510638291999992</v>
      </c>
      <c r="M4" t="s">
        <v>19</v>
      </c>
      <c r="N4">
        <f>($O$2-I8)^2+($P$2-J8)^2-K8^2</f>
        <v>5.967681115629631</v>
      </c>
      <c r="O4">
        <v>100</v>
      </c>
      <c r="R4" s="8">
        <v>5</v>
      </c>
      <c r="S4" s="2">
        <v>8.1831583593388348</v>
      </c>
      <c r="T4" s="25">
        <v>12.520892312386247</v>
      </c>
      <c r="U4" s="27">
        <v>6.3635206652858205</v>
      </c>
    </row>
    <row r="5" spans="1:21" ht="15.75" thickBot="1" x14ac:dyDescent="0.3">
      <c r="A5" s="13" t="s">
        <v>3</v>
      </c>
      <c r="B5" s="14" t="s">
        <v>4</v>
      </c>
      <c r="C5" s="14" t="s">
        <v>5</v>
      </c>
      <c r="D5" s="14" t="s">
        <v>6</v>
      </c>
      <c r="E5" s="15" t="s">
        <v>10</v>
      </c>
      <c r="M5" t="s">
        <v>20</v>
      </c>
      <c r="N5">
        <f>($O$2-I9)^2+($P$2-J9)^2-K9^2</f>
        <v>3.7718979163501132</v>
      </c>
      <c r="O5">
        <v>100</v>
      </c>
      <c r="R5" s="8">
        <v>10</v>
      </c>
      <c r="S5" s="2">
        <v>8.1831507955575873</v>
      </c>
      <c r="T5" s="25">
        <v>12.520982731011401</v>
      </c>
      <c r="U5" s="27">
        <v>6.3635278503101347</v>
      </c>
    </row>
    <row r="6" spans="1:21" ht="15.75" thickBot="1" x14ac:dyDescent="0.3">
      <c r="A6" s="8" t="s">
        <v>7</v>
      </c>
      <c r="B6" s="3">
        <v>3.3</v>
      </c>
      <c r="C6" s="4">
        <v>19.100000000000001</v>
      </c>
      <c r="D6" s="3">
        <f>(B6*$A$3)/$B$3</f>
        <v>358.69565217391306</v>
      </c>
      <c r="E6" s="16">
        <f>(C6*$A$3)/$B$3</f>
        <v>2076.0869565217395</v>
      </c>
      <c r="H6" s="20" t="s">
        <v>3</v>
      </c>
      <c r="I6" s="21" t="s">
        <v>21</v>
      </c>
      <c r="J6" s="21" t="s">
        <v>22</v>
      </c>
      <c r="K6" s="22" t="s">
        <v>11</v>
      </c>
      <c r="R6" s="10">
        <v>1000</v>
      </c>
      <c r="S6" s="11">
        <v>8.1831519807327151</v>
      </c>
      <c r="T6" s="26">
        <v>12.520945881371428</v>
      </c>
      <c r="U6" s="28">
        <v>6.3635146123238675</v>
      </c>
    </row>
    <row r="7" spans="1:21" x14ac:dyDescent="0.25">
      <c r="A7" s="8" t="s">
        <v>8</v>
      </c>
      <c r="B7" s="3">
        <v>23.9</v>
      </c>
      <c r="C7" s="4">
        <v>8.6</v>
      </c>
      <c r="D7" s="3">
        <f t="shared" ref="D7:E8" si="1">(B7*$A$3)/$B$3</f>
        <v>2597.826086956522</v>
      </c>
      <c r="E7" s="16">
        <f t="shared" si="1"/>
        <v>934.78260869565224</v>
      </c>
      <c r="H7" s="8">
        <v>1</v>
      </c>
      <c r="I7" s="2">
        <v>3.3</v>
      </c>
      <c r="J7" s="2">
        <v>19.100000000000001</v>
      </c>
      <c r="K7" s="9">
        <f>J2</f>
        <v>15.365957484000001</v>
      </c>
    </row>
    <row r="8" spans="1:21" ht="15.75" thickBot="1" x14ac:dyDescent="0.3">
      <c r="A8" s="10" t="s">
        <v>9</v>
      </c>
      <c r="B8" s="17">
        <v>7.3</v>
      </c>
      <c r="C8" s="18">
        <v>11.3</v>
      </c>
      <c r="D8" s="17">
        <f t="shared" si="1"/>
        <v>793.47826086956525</v>
      </c>
      <c r="E8" s="19">
        <f t="shared" si="1"/>
        <v>1228.2608695652175</v>
      </c>
      <c r="H8" s="8">
        <v>2</v>
      </c>
      <c r="I8" s="2">
        <v>23.9</v>
      </c>
      <c r="J8" s="2">
        <v>8.6</v>
      </c>
      <c r="K8" s="9">
        <f t="shared" ref="K8:K9" si="2">J3</f>
        <v>11.45106382</v>
      </c>
      <c r="R8" t="s">
        <v>24</v>
      </c>
      <c r="S8">
        <f>MIN(S2:S6)</f>
        <v>8.1831507955575873</v>
      </c>
      <c r="T8" s="25">
        <v>12.520982731011401</v>
      </c>
      <c r="U8" s="27">
        <v>6.3635278503101347</v>
      </c>
    </row>
    <row r="9" spans="1:21" ht="15.75" thickBot="1" x14ac:dyDescent="0.3">
      <c r="H9" s="10">
        <v>3</v>
      </c>
      <c r="I9" s="11">
        <v>7.3</v>
      </c>
      <c r="J9" s="11">
        <v>11.3</v>
      </c>
      <c r="K9" s="12">
        <f t="shared" si="2"/>
        <v>6.8510638291999992</v>
      </c>
    </row>
    <row r="12" spans="1:21" x14ac:dyDescent="0.25">
      <c r="A12" t="s">
        <v>29</v>
      </c>
      <c r="M12" t="s">
        <v>25</v>
      </c>
      <c r="O12" t="s">
        <v>32</v>
      </c>
    </row>
    <row r="13" spans="1:21" x14ac:dyDescent="0.25">
      <c r="A13" t="s">
        <v>30</v>
      </c>
    </row>
    <row r="14" spans="1:21" x14ac:dyDescent="0.25">
      <c r="A14" t="s">
        <v>31</v>
      </c>
    </row>
  </sheetData>
  <mergeCells count="1">
    <mergeCell ref="A1:B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CD5F-4D0D-4C8B-94A2-8E7F9C49806F}">
  <dimension ref="A1"/>
  <sheetViews>
    <sheetView tabSelected="1" workbookViewId="0">
      <selection activeCell="F12" sqref="F1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t:lpstr>
      <vt:lpstr>b)</vt:lpstr>
      <vt:lpstr>c)</vt:lpstr>
      <vt:lpstr>d)</vt:lpstr>
      <vt:lpstr>Conclusiones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Sinai Farrera Mendez</dc:creator>
  <cp:lastModifiedBy>Emmanuel Sinai Farrera Mendez</cp:lastModifiedBy>
  <dcterms:created xsi:type="dcterms:W3CDTF">2023-10-25T05:01:26Z</dcterms:created>
  <dcterms:modified xsi:type="dcterms:W3CDTF">2023-10-30T02:02:52Z</dcterms:modified>
</cp:coreProperties>
</file>