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na\OneDrive\Escritorio\TAREAS SUPERIORES\7° SEMESTRE\METODOS CUANTITATIVOS PARA LA TOMA DE DESICIONES\"/>
    </mc:Choice>
  </mc:AlternateContent>
  <xr:revisionPtr revIDLastSave="0" documentId="13_ncr:1_{E5DD3B72-3AE6-49CF-BEAD-BFF769BC72D4}" xr6:coauthVersionLast="47" xr6:coauthVersionMax="47" xr10:uidLastSave="{00000000-0000-0000-0000-000000000000}"/>
  <bookViews>
    <workbookView xWindow="-120" yWindow="-120" windowWidth="29040" windowHeight="15840" tabRatio="680" activeTab="7" xr2:uid="{44BC6AC9-8240-47AF-B5A8-E4B4770DFC19}"/>
  </bookViews>
  <sheets>
    <sheet name="Ejercicio 1 Primal" sheetId="1" r:id="rId1"/>
    <sheet name="Ejercicio 1 Dual" sheetId="3" r:id="rId2"/>
    <sheet name="Ejercicio 2 Primal" sheetId="4" r:id="rId3"/>
    <sheet name="Ejercicio 2 Dual" sheetId="2" r:id="rId4"/>
    <sheet name="Ejercicio 3 Primal" sheetId="5" r:id="rId5"/>
    <sheet name="Ejercicio 3 Dual" sheetId="6" r:id="rId6"/>
    <sheet name="Ejercicio 4 Primal" sheetId="7" r:id="rId7"/>
    <sheet name="Ejercicio 4 Dual" sheetId="9" r:id="rId8"/>
    <sheet name="Ejercicio 5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9" l="1"/>
  <c r="I15" i="9"/>
  <c r="D18" i="9"/>
  <c r="E18" i="9"/>
  <c r="F18" i="9"/>
  <c r="G18" i="9"/>
  <c r="C18" i="9"/>
  <c r="G17" i="9"/>
  <c r="D17" i="9"/>
  <c r="E17" i="9"/>
  <c r="F17" i="9"/>
  <c r="H17" i="9"/>
  <c r="C17" i="9"/>
  <c r="F15" i="9"/>
  <c r="G15" i="9"/>
  <c r="H15" i="9"/>
  <c r="C15" i="9"/>
  <c r="D15" i="9"/>
  <c r="E15" i="9"/>
  <c r="C16" i="9"/>
  <c r="D16" i="9"/>
  <c r="F16" i="9"/>
  <c r="G16" i="9"/>
  <c r="H16" i="9"/>
  <c r="E16" i="9"/>
  <c r="I11" i="9"/>
  <c r="I10" i="9"/>
  <c r="F13" i="9"/>
  <c r="G13" i="9"/>
  <c r="E13" i="9"/>
  <c r="D13" i="9"/>
  <c r="C13" i="9"/>
  <c r="E23" i="7"/>
  <c r="F23" i="7"/>
  <c r="G23" i="7"/>
  <c r="H23" i="7"/>
  <c r="D23" i="7"/>
  <c r="E22" i="7"/>
  <c r="F22" i="7"/>
  <c r="G22" i="7"/>
  <c r="H22" i="7"/>
  <c r="D22" i="7"/>
  <c r="E21" i="7"/>
  <c r="F21" i="7"/>
  <c r="G21" i="7"/>
  <c r="H21" i="7"/>
  <c r="I21" i="7"/>
  <c r="D21" i="7"/>
  <c r="F19" i="7"/>
  <c r="G19" i="7"/>
  <c r="H19" i="7"/>
  <c r="I19" i="7"/>
  <c r="D19" i="7"/>
  <c r="E19" i="7"/>
  <c r="F18" i="7"/>
  <c r="G18" i="7"/>
  <c r="H18" i="7"/>
  <c r="I18" i="7"/>
  <c r="D18" i="7"/>
  <c r="E18" i="7"/>
  <c r="F20" i="7"/>
  <c r="G20" i="7"/>
  <c r="H20" i="7"/>
  <c r="I20" i="7"/>
  <c r="D20" i="7"/>
  <c r="E20" i="7"/>
  <c r="E16" i="7"/>
  <c r="F16" i="7"/>
  <c r="G16" i="7"/>
  <c r="H16" i="7"/>
  <c r="D16" i="7"/>
  <c r="H15" i="7"/>
  <c r="G15" i="7"/>
  <c r="F15" i="7"/>
  <c r="E15" i="7"/>
  <c r="D15" i="7"/>
  <c r="K6" i="6"/>
  <c r="K5" i="6"/>
  <c r="D19" i="6"/>
  <c r="E19" i="6"/>
  <c r="F19" i="6"/>
  <c r="G19" i="6"/>
  <c r="C19" i="6"/>
  <c r="D18" i="6"/>
  <c r="E18" i="6"/>
  <c r="F18" i="6"/>
  <c r="G18" i="6"/>
  <c r="H18" i="6"/>
  <c r="C18" i="6"/>
  <c r="D16" i="6"/>
  <c r="E16" i="6"/>
  <c r="F16" i="6"/>
  <c r="G16" i="6"/>
  <c r="H16" i="6"/>
  <c r="C16" i="6"/>
  <c r="D17" i="6"/>
  <c r="E17" i="6"/>
  <c r="F17" i="6"/>
  <c r="G17" i="6"/>
  <c r="H17" i="6"/>
  <c r="C17" i="6"/>
  <c r="F14" i="6"/>
  <c r="G14" i="6"/>
  <c r="D14" i="6"/>
  <c r="E14" i="6"/>
  <c r="C14" i="6"/>
  <c r="H11" i="6"/>
  <c r="H10" i="6"/>
  <c r="D13" i="6"/>
  <c r="E13" i="6"/>
  <c r="F13" i="6"/>
  <c r="G13" i="6"/>
  <c r="C13" i="6"/>
  <c r="M12" i="5"/>
  <c r="M11" i="5"/>
  <c r="M10" i="5"/>
  <c r="E21" i="5"/>
  <c r="F21" i="5"/>
  <c r="G21" i="5"/>
  <c r="H21" i="5"/>
  <c r="D21" i="5"/>
  <c r="E20" i="5"/>
  <c r="F20" i="5"/>
  <c r="G20" i="5"/>
  <c r="H20" i="5"/>
  <c r="I20" i="5"/>
  <c r="D20" i="5"/>
  <c r="E18" i="5"/>
  <c r="F19" i="5"/>
  <c r="G19" i="5"/>
  <c r="H19" i="5"/>
  <c r="I19" i="5"/>
  <c r="D19" i="5"/>
  <c r="E19" i="5"/>
  <c r="F18" i="5"/>
  <c r="G18" i="5"/>
  <c r="H18" i="5"/>
  <c r="I18" i="5"/>
  <c r="D18" i="5"/>
  <c r="F17" i="5"/>
  <c r="G17" i="5"/>
  <c r="H17" i="5"/>
  <c r="I17" i="5"/>
  <c r="D17" i="5"/>
  <c r="E17" i="5"/>
  <c r="J12" i="5"/>
  <c r="J13" i="5"/>
  <c r="J11" i="5"/>
  <c r="E15" i="5"/>
  <c r="F15" i="5"/>
  <c r="G15" i="5"/>
  <c r="H15" i="5"/>
  <c r="D15" i="5"/>
  <c r="N11" i="2"/>
  <c r="N10" i="2"/>
  <c r="F23" i="2"/>
  <c r="G23" i="2"/>
  <c r="H23" i="2"/>
  <c r="I23" i="2"/>
  <c r="E23" i="2"/>
  <c r="F22" i="2"/>
  <c r="G22" i="2"/>
  <c r="H22" i="2"/>
  <c r="I22" i="2"/>
  <c r="J22" i="2"/>
  <c r="E22" i="2"/>
  <c r="H20" i="2"/>
  <c r="I20" i="2"/>
  <c r="J20" i="2"/>
  <c r="E20" i="2"/>
  <c r="F20" i="2"/>
  <c r="G20" i="2"/>
  <c r="H21" i="2"/>
  <c r="I21" i="2"/>
  <c r="J21" i="2"/>
  <c r="E21" i="2"/>
  <c r="F21" i="2"/>
  <c r="G21" i="2"/>
  <c r="K16" i="2"/>
  <c r="K15" i="2"/>
  <c r="E17" i="2"/>
  <c r="F17" i="2"/>
  <c r="G17" i="2"/>
  <c r="H17" i="2"/>
  <c r="I17" i="2"/>
  <c r="J17" i="2"/>
  <c r="F16" i="2"/>
  <c r="G16" i="2"/>
  <c r="H16" i="2"/>
  <c r="I16" i="2"/>
  <c r="J16" i="2"/>
  <c r="E16" i="2"/>
  <c r="F15" i="2"/>
  <c r="G15" i="2"/>
  <c r="H15" i="2"/>
  <c r="I15" i="2"/>
  <c r="J15" i="2"/>
  <c r="E15" i="2"/>
  <c r="K10" i="2"/>
  <c r="E13" i="2"/>
  <c r="F13" i="2"/>
  <c r="G13" i="2"/>
  <c r="H13" i="2"/>
  <c r="I13" i="2"/>
  <c r="J13" i="2"/>
  <c r="E18" i="2"/>
  <c r="F18" i="2"/>
  <c r="G18" i="2"/>
  <c r="H18" i="2"/>
  <c r="I18" i="2"/>
  <c r="M12" i="4"/>
  <c r="E29" i="4"/>
  <c r="F29" i="4"/>
  <c r="G29" i="4"/>
  <c r="H29" i="4"/>
  <c r="D29" i="4"/>
  <c r="E28" i="4"/>
  <c r="F28" i="4"/>
  <c r="G28" i="4"/>
  <c r="H28" i="4"/>
  <c r="I28" i="4"/>
  <c r="D28" i="4"/>
  <c r="F26" i="4"/>
  <c r="G26" i="4"/>
  <c r="H26" i="4"/>
  <c r="I26" i="4"/>
  <c r="D26" i="4"/>
  <c r="E26" i="4"/>
  <c r="F25" i="4"/>
  <c r="G25" i="4"/>
  <c r="H25" i="4"/>
  <c r="I25" i="4"/>
  <c r="D25" i="4"/>
  <c r="E25" i="4"/>
  <c r="F27" i="4"/>
  <c r="G27" i="4"/>
  <c r="H27" i="4"/>
  <c r="I27" i="4"/>
  <c r="D27" i="4"/>
  <c r="E27" i="4"/>
  <c r="E23" i="4"/>
  <c r="F23" i="4"/>
  <c r="G23" i="4"/>
  <c r="H23" i="4"/>
  <c r="D23" i="4"/>
  <c r="E22" i="4"/>
  <c r="F22" i="4"/>
  <c r="G22" i="4"/>
  <c r="H22" i="4"/>
  <c r="D22" i="4"/>
  <c r="E21" i="4"/>
  <c r="F21" i="4"/>
  <c r="G21" i="4"/>
  <c r="H21" i="4"/>
  <c r="I21" i="4"/>
  <c r="D21" i="4"/>
  <c r="D18" i="4"/>
  <c r="E20" i="4"/>
  <c r="F20" i="4"/>
  <c r="G20" i="4"/>
  <c r="H20" i="4"/>
  <c r="I20" i="4"/>
  <c r="D20" i="4"/>
  <c r="E19" i="4"/>
  <c r="F19" i="4"/>
  <c r="G19" i="4"/>
  <c r="H19" i="4"/>
  <c r="I19" i="4"/>
  <c r="D19" i="4"/>
  <c r="E18" i="4"/>
  <c r="F18" i="4"/>
  <c r="G18" i="4"/>
  <c r="H18" i="4"/>
  <c r="I18" i="4"/>
  <c r="E16" i="4"/>
  <c r="F16" i="4"/>
  <c r="G16" i="4"/>
  <c r="H16" i="4"/>
  <c r="D16" i="4"/>
  <c r="M13" i="4"/>
  <c r="M11" i="4"/>
  <c r="K11" i="3"/>
  <c r="K10" i="3"/>
  <c r="L11" i="1"/>
  <c r="L10" i="1"/>
</calcChain>
</file>

<file path=xl/sharedStrings.xml><?xml version="1.0" encoding="utf-8"?>
<sst xmlns="http://schemas.openxmlformats.org/spreadsheetml/2006/main" count="261" uniqueCount="104">
  <si>
    <t>Min Z = 4a + b</t>
  </si>
  <si>
    <t>Primal</t>
  </si>
  <si>
    <t>s.a.</t>
  </si>
  <si>
    <r>
      <t xml:space="preserve">r1: a + b </t>
    </r>
    <r>
      <rPr>
        <sz val="11"/>
        <color theme="1"/>
        <rFont val="Calibri"/>
        <family val="2"/>
      </rPr>
      <t>≤ 150</t>
    </r>
  </si>
  <si>
    <r>
      <t xml:space="preserve">r2: 2a + b </t>
    </r>
    <r>
      <rPr>
        <sz val="11"/>
        <color theme="1"/>
        <rFont val="Calibri"/>
        <family val="2"/>
      </rPr>
      <t>≤ 80</t>
    </r>
  </si>
  <si>
    <r>
      <t xml:space="preserve">r3, r4: a,b </t>
    </r>
    <r>
      <rPr>
        <sz val="11"/>
        <color theme="1"/>
        <rFont val="Calibri"/>
        <family val="2"/>
      </rPr>
      <t>≥ 0</t>
    </r>
  </si>
  <si>
    <r>
      <t xml:space="preserve">r1: -a -b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-150</t>
    </r>
  </si>
  <si>
    <r>
      <t xml:space="preserve">r2: -2a - b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-80</t>
    </r>
  </si>
  <si>
    <t>Z = 4a + b + 0h1 + 0h2</t>
  </si>
  <si>
    <t>Cj</t>
  </si>
  <si>
    <t>h1</t>
  </si>
  <si>
    <t>h2</t>
  </si>
  <si>
    <t>Zj</t>
  </si>
  <si>
    <t>Cj-Zj</t>
  </si>
  <si>
    <t>r1: a + b + h1 = 150</t>
  </si>
  <si>
    <t>r1: 2a + b + h2 = 80</t>
  </si>
  <si>
    <t>Dual</t>
  </si>
  <si>
    <t>Max Z = -150x - 80y</t>
  </si>
  <si>
    <r>
      <t xml:space="preserve">r1: -x - 2y </t>
    </r>
    <r>
      <rPr>
        <sz val="11"/>
        <color theme="1"/>
        <rFont val="Calibri"/>
        <family val="2"/>
      </rPr>
      <t>≤ 4</t>
    </r>
  </si>
  <si>
    <r>
      <t xml:space="preserve">r2: -x -y </t>
    </r>
    <r>
      <rPr>
        <sz val="11"/>
        <color theme="1"/>
        <rFont val="Calibri"/>
        <family val="2"/>
      </rPr>
      <t>≤ 1</t>
    </r>
  </si>
  <si>
    <t>Z = -150x - 80y + 0h1 + 0h2</t>
  </si>
  <si>
    <t>x</t>
  </si>
  <si>
    <t>y</t>
  </si>
  <si>
    <t>r1: -x - y + h2 = 1</t>
  </si>
  <si>
    <t>r1: -x - 2y + h1 = 4</t>
  </si>
  <si>
    <t>a=</t>
  </si>
  <si>
    <t>b=</t>
  </si>
  <si>
    <t>h1=</t>
  </si>
  <si>
    <t>h2=</t>
  </si>
  <si>
    <t>Zj=</t>
  </si>
  <si>
    <t>x=</t>
  </si>
  <si>
    <t>y=</t>
  </si>
  <si>
    <t>comprobacion</t>
  </si>
  <si>
    <t>Min Z = x + 3y</t>
  </si>
  <si>
    <r>
      <t xml:space="preserve">r1: x + y </t>
    </r>
    <r>
      <rPr>
        <sz val="11"/>
        <color theme="1"/>
        <rFont val="Calibri"/>
        <family val="2"/>
      </rPr>
      <t>≥ 10</t>
    </r>
  </si>
  <si>
    <r>
      <t xml:space="preserve">r2: 2x + 2y </t>
    </r>
    <r>
      <rPr>
        <sz val="11"/>
        <color theme="1"/>
        <rFont val="Calibri"/>
        <family val="2"/>
      </rPr>
      <t>≤ 25</t>
    </r>
  </si>
  <si>
    <r>
      <t xml:space="preserve">r3: x </t>
    </r>
    <r>
      <rPr>
        <sz val="11"/>
        <color theme="1"/>
        <rFont val="Calibri"/>
        <family val="2"/>
      </rPr>
      <t>≤ 8</t>
    </r>
  </si>
  <si>
    <r>
      <t xml:space="preserve">r2: -2x -2y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-25</t>
    </r>
  </si>
  <si>
    <r>
      <t xml:space="preserve">r3: -x </t>
    </r>
    <r>
      <rPr>
        <sz val="11"/>
        <color theme="1"/>
        <rFont val="Calibri"/>
        <family val="2"/>
      </rPr>
      <t>≥ -8</t>
    </r>
  </si>
  <si>
    <t>Max Z = 10a - 25b - 8c</t>
  </si>
  <si>
    <r>
      <t xml:space="preserve">r3, r4: x,y </t>
    </r>
    <r>
      <rPr>
        <sz val="11"/>
        <color theme="1"/>
        <rFont val="Calibri"/>
        <family val="2"/>
      </rPr>
      <t>≥ 0</t>
    </r>
  </si>
  <si>
    <t>r1: -x -y + h1 = -10</t>
  </si>
  <si>
    <t>r2: 2x + 2y + h2 = 25</t>
  </si>
  <si>
    <t xml:space="preserve">y </t>
  </si>
  <si>
    <t>a</t>
  </si>
  <si>
    <t>b</t>
  </si>
  <si>
    <t>c</t>
  </si>
  <si>
    <t>h3</t>
  </si>
  <si>
    <t>h3=</t>
  </si>
  <si>
    <t>r3: x + h3 = 8</t>
  </si>
  <si>
    <r>
      <t xml:space="preserve">r1: a - 2b - c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1</t>
    </r>
  </si>
  <si>
    <r>
      <t xml:space="preserve">r2: a - 2b 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3</t>
    </r>
  </si>
  <si>
    <t>r1: a - 2b - c + h1 = 1</t>
  </si>
  <si>
    <t>r2: a - 2b + h2 = 3</t>
  </si>
  <si>
    <t>c=</t>
  </si>
  <si>
    <t xml:space="preserve">Primal </t>
  </si>
  <si>
    <t>Max Z = 0.1x + 0.5y</t>
  </si>
  <si>
    <r>
      <t xml:space="preserve">r1: 4x + 3y </t>
    </r>
    <r>
      <rPr>
        <sz val="11"/>
        <color theme="1"/>
        <rFont val="Calibri"/>
        <family val="2"/>
      </rPr>
      <t>≤ 30</t>
    </r>
  </si>
  <si>
    <r>
      <t xml:space="preserve">r2: 6x + y </t>
    </r>
    <r>
      <rPr>
        <sz val="11"/>
        <color theme="1"/>
        <rFont val="Calibri"/>
        <family val="2"/>
      </rPr>
      <t>≤36</t>
    </r>
  </si>
  <si>
    <r>
      <t xml:space="preserve">r3: x - y </t>
    </r>
    <r>
      <rPr>
        <sz val="11"/>
        <color theme="1"/>
        <rFont val="Calibri"/>
        <family val="2"/>
      </rPr>
      <t>≤ 20</t>
    </r>
  </si>
  <si>
    <r>
      <t xml:space="preserve">r3, r4: x, y </t>
    </r>
    <r>
      <rPr>
        <sz val="11"/>
        <color theme="1"/>
        <rFont val="Calibri"/>
        <family val="2"/>
      </rPr>
      <t>≥ 0</t>
    </r>
  </si>
  <si>
    <t>Min Z = 30a + 36b + 20c</t>
  </si>
  <si>
    <r>
      <t xml:space="preserve">r3, r4, r5: a, b, c </t>
    </r>
    <r>
      <rPr>
        <sz val="11"/>
        <color theme="1"/>
        <rFont val="Calibri"/>
        <family val="2"/>
      </rPr>
      <t>≥ 0</t>
    </r>
  </si>
  <si>
    <r>
      <t xml:space="preserve">r3, r4, r5: a,b,c </t>
    </r>
    <r>
      <rPr>
        <sz val="11"/>
        <color theme="1"/>
        <rFont val="Calibri"/>
        <family val="2"/>
      </rPr>
      <t>≥ 0</t>
    </r>
  </si>
  <si>
    <t>r1: 4x +3y + h1 = 30</t>
  </si>
  <si>
    <t>r2: 6x + y + h2 =36</t>
  </si>
  <si>
    <t>r3: x - y + h3 =20</t>
  </si>
  <si>
    <t>r2: 6x + y + h2 = 36</t>
  </si>
  <si>
    <t xml:space="preserve">cj </t>
  </si>
  <si>
    <r>
      <t xml:space="preserve">r1: 4a + 6b + c </t>
    </r>
    <r>
      <rPr>
        <sz val="11"/>
        <color theme="1"/>
        <rFont val="Calibri"/>
        <family val="2"/>
      </rPr>
      <t>≥ 0.1</t>
    </r>
  </si>
  <si>
    <r>
      <t>r2: 3a + b - c ≥</t>
    </r>
    <r>
      <rPr>
        <sz val="11"/>
        <color theme="1"/>
        <rFont val="Calibri"/>
        <family val="2"/>
      </rPr>
      <t xml:space="preserve"> 0.5</t>
    </r>
  </si>
  <si>
    <t>r1: -4a - 6b - c + h1 = -0.1</t>
  </si>
  <si>
    <t>r2: -3a - b + c + h2 = -0.5</t>
  </si>
  <si>
    <t>VS</t>
  </si>
  <si>
    <t>Recordar: para simplex 3 es el mas negativo en fila y el negativo mas cercano a 0 en columna</t>
  </si>
  <si>
    <t xml:space="preserve">Para minimizar no hay criterios de evaluacion. </t>
  </si>
  <si>
    <t>Min Z = m + 2n</t>
  </si>
  <si>
    <r>
      <t xml:space="preserve">r1: 3m + n </t>
    </r>
    <r>
      <rPr>
        <sz val="11"/>
        <color theme="1"/>
        <rFont val="Calibri"/>
        <family val="2"/>
      </rPr>
      <t>≤ 14</t>
    </r>
  </si>
  <si>
    <t>r2: m + 5n ≤ 20</t>
  </si>
  <si>
    <r>
      <t xml:space="preserve">r4, r5: x, y </t>
    </r>
    <r>
      <rPr>
        <sz val="11"/>
        <color theme="1"/>
        <rFont val="Calibri"/>
        <family val="2"/>
      </rPr>
      <t xml:space="preserve">≥ 0 </t>
    </r>
  </si>
  <si>
    <r>
      <t xml:space="preserve">r1: -3m - n </t>
    </r>
    <r>
      <rPr>
        <sz val="11"/>
        <color theme="1"/>
        <rFont val="Calibri"/>
        <family val="2"/>
      </rPr>
      <t>≥ -14</t>
    </r>
  </si>
  <si>
    <t>r2: -m - 5n ≥ -20</t>
  </si>
  <si>
    <t>r3: m - n ≤ -10</t>
  </si>
  <si>
    <t>r3: -m + n ≥ 10</t>
  </si>
  <si>
    <t xml:space="preserve">Max Z = -14a -20b + 10c </t>
  </si>
  <si>
    <r>
      <t xml:space="preserve">r1: -3a -b -c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1</t>
    </r>
  </si>
  <si>
    <t>r2: -a -5b + c ≤ 2</t>
  </si>
  <si>
    <r>
      <t xml:space="preserve">r3, r4, r5: a, b, c </t>
    </r>
    <r>
      <rPr>
        <sz val="11"/>
        <color theme="1"/>
        <rFont val="Calibri"/>
        <family val="2"/>
      </rPr>
      <t xml:space="preserve">≥ 0 </t>
    </r>
  </si>
  <si>
    <t>r1: 3m + n + h1 = 14</t>
  </si>
  <si>
    <t>r2: m + 5n + h2 = 20</t>
  </si>
  <si>
    <t>r3: m - n + h3 = -10</t>
  </si>
  <si>
    <t>m</t>
  </si>
  <si>
    <t>n</t>
  </si>
  <si>
    <t>r1: -3a -b -c + h1 = 1</t>
  </si>
  <si>
    <t>r2: -a -5b + c + h2 = 2</t>
  </si>
  <si>
    <t>5. Máx Z = 4x + 3y</t>
  </si>
  <si>
    <t>r1: 3x + 2y ≤ 25</t>
  </si>
  <si>
    <t>r2: x ≤ 5</t>
  </si>
  <si>
    <t>r3: 8x ≤ 21 − 6y</t>
  </si>
  <si>
    <t>r4: x ≥ −2</t>
  </si>
  <si>
    <t>r5: y ≥ 1</t>
  </si>
  <si>
    <t xml:space="preserve">No se puede resolver ya que no cuenta con variables de no negatividad. </t>
  </si>
  <si>
    <t xml:space="preserve">No tiene solucion. </t>
  </si>
  <si>
    <t>Solucion ilimitadas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</si>
</sst>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1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2" fontId="0" fillId="4" borderId="0" xfId="0" applyNumberFormat="1" applyFill="1" applyAlignment="1">
      <alignment horizontal="center"/>
    </xf>
    <xf numFmtId="12" fontId="0" fillId="4" borderId="0" xfId="0" applyNumberFormat="1" applyFill="1" applyAlignment="1">
      <alignment horizontal="right"/>
    </xf>
    <xf numFmtId="12" fontId="0" fillId="0" borderId="0" xfId="0" applyNumberFormat="1"/>
    <xf numFmtId="1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5" xfId="0" applyBorder="1" applyAlignment="1">
      <alignment horizontal="center" vertical="center"/>
    </xf>
    <xf numFmtId="12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2" fontId="0" fillId="2" borderId="5" xfId="0" applyNumberFormat="1" applyFill="1" applyBorder="1" applyAlignment="1">
      <alignment horizontal="center" vertical="center"/>
    </xf>
    <xf numFmtId="12" fontId="0" fillId="4" borderId="5" xfId="0" applyNumberFormat="1" applyFill="1" applyBorder="1" applyAlignment="1">
      <alignment horizontal="center" vertical="center"/>
    </xf>
    <xf numFmtId="12" fontId="0" fillId="3" borderId="2" xfId="0" applyNumberFormat="1" applyFill="1" applyBorder="1" applyAlignment="1">
      <alignment horizontal="center" wrapText="1"/>
    </xf>
    <xf numFmtId="12" fontId="0" fillId="3" borderId="4" xfId="0" applyNumberFormat="1" applyFill="1" applyBorder="1" applyAlignment="1">
      <alignment horizontal="center" wrapText="1"/>
    </xf>
    <xf numFmtId="0" fontId="0" fillId="0" borderId="5" xfId="0" applyBorder="1"/>
    <xf numFmtId="0" fontId="0" fillId="2" borderId="5" xfId="0" applyFill="1" applyBorder="1"/>
    <xf numFmtId="164" fontId="0" fillId="2" borderId="5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BE39-4121-4C7C-9E39-955594CCAE11}">
  <dimension ref="A1:O13"/>
  <sheetViews>
    <sheetView workbookViewId="0">
      <selection activeCell="D29" sqref="D29"/>
    </sheetView>
  </sheetViews>
  <sheetFormatPr defaultRowHeight="15" x14ac:dyDescent="0.25"/>
  <cols>
    <col min="11" max="11" width="16.42578125" bestFit="1" customWidth="1"/>
  </cols>
  <sheetData>
    <row r="1" spans="1:15" x14ac:dyDescent="0.25">
      <c r="A1" s="1" t="s">
        <v>1</v>
      </c>
    </row>
    <row r="3" spans="1:15" x14ac:dyDescent="0.25">
      <c r="A3" t="s">
        <v>0</v>
      </c>
      <c r="C3" t="s">
        <v>8</v>
      </c>
    </row>
    <row r="4" spans="1:15" x14ac:dyDescent="0.25">
      <c r="A4" t="s">
        <v>2</v>
      </c>
    </row>
    <row r="5" spans="1:15" x14ac:dyDescent="0.25">
      <c r="A5" t="s">
        <v>3</v>
      </c>
      <c r="C5" t="s">
        <v>6</v>
      </c>
      <c r="E5" t="s">
        <v>14</v>
      </c>
    </row>
    <row r="6" spans="1:15" x14ac:dyDescent="0.25">
      <c r="A6" t="s">
        <v>4</v>
      </c>
      <c r="C6" t="s">
        <v>7</v>
      </c>
      <c r="E6" t="s">
        <v>15</v>
      </c>
    </row>
    <row r="7" spans="1:15" x14ac:dyDescent="0.25">
      <c r="A7" t="s">
        <v>5</v>
      </c>
    </row>
    <row r="8" spans="1:15" ht="15.75" thickBot="1" x14ac:dyDescent="0.3">
      <c r="D8">
        <v>4</v>
      </c>
      <c r="E8">
        <v>1</v>
      </c>
      <c r="F8">
        <v>0</v>
      </c>
      <c r="G8">
        <v>0</v>
      </c>
    </row>
    <row r="9" spans="1:15" ht="15.75" thickBot="1" x14ac:dyDescent="0.3">
      <c r="C9" t="s">
        <v>9</v>
      </c>
      <c r="D9" t="s">
        <v>44</v>
      </c>
      <c r="E9" t="s">
        <v>45</v>
      </c>
      <c r="F9" t="s">
        <v>10</v>
      </c>
      <c r="G9" t="s">
        <v>11</v>
      </c>
      <c r="K9" t="s">
        <v>32</v>
      </c>
      <c r="N9" s="2" t="s">
        <v>25</v>
      </c>
      <c r="O9" s="3">
        <v>0</v>
      </c>
    </row>
    <row r="10" spans="1:15" ht="15.75" thickBot="1" x14ac:dyDescent="0.3">
      <c r="C10" t="s">
        <v>10</v>
      </c>
      <c r="D10">
        <v>1</v>
      </c>
      <c r="E10">
        <v>1</v>
      </c>
      <c r="F10">
        <v>1</v>
      </c>
      <c r="G10">
        <v>0</v>
      </c>
      <c r="H10">
        <v>150</v>
      </c>
      <c r="K10" t="s">
        <v>14</v>
      </c>
      <c r="L10">
        <f>O9+O10+O11</f>
        <v>150</v>
      </c>
      <c r="N10" s="4" t="s">
        <v>26</v>
      </c>
      <c r="O10" s="5">
        <v>0</v>
      </c>
    </row>
    <row r="11" spans="1:15" ht="15.75" thickBot="1" x14ac:dyDescent="0.3">
      <c r="C11" t="s">
        <v>11</v>
      </c>
      <c r="D11">
        <v>2</v>
      </c>
      <c r="E11">
        <v>1</v>
      </c>
      <c r="F11">
        <v>0</v>
      </c>
      <c r="G11">
        <v>1</v>
      </c>
      <c r="H11">
        <v>80</v>
      </c>
      <c r="K11" t="s">
        <v>15</v>
      </c>
      <c r="L11">
        <f>O9+O10+O12</f>
        <v>80</v>
      </c>
      <c r="N11" s="4" t="s">
        <v>27</v>
      </c>
      <c r="O11" s="5">
        <v>150</v>
      </c>
    </row>
    <row r="12" spans="1:15" ht="15.75" thickBot="1" x14ac:dyDescent="0.3">
      <c r="C12" t="s">
        <v>12</v>
      </c>
      <c r="D12">
        <v>0</v>
      </c>
      <c r="E12">
        <v>0</v>
      </c>
      <c r="F12">
        <v>0</v>
      </c>
      <c r="G12">
        <v>0</v>
      </c>
      <c r="H12">
        <v>0</v>
      </c>
      <c r="N12" s="4" t="s">
        <v>28</v>
      </c>
      <c r="O12" s="5">
        <v>80</v>
      </c>
    </row>
    <row r="13" spans="1:15" ht="15.75" thickBot="1" x14ac:dyDescent="0.3">
      <c r="C13" t="s">
        <v>13</v>
      </c>
      <c r="D13">
        <v>4</v>
      </c>
      <c r="E13">
        <v>1</v>
      </c>
      <c r="F13">
        <v>0</v>
      </c>
      <c r="G13">
        <v>0</v>
      </c>
      <c r="N13" s="4" t="s">
        <v>29</v>
      </c>
      <c r="O13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F4FC-37C3-4F01-ADE2-C06B1CC8B74A}">
  <dimension ref="A1:N13"/>
  <sheetViews>
    <sheetView workbookViewId="0">
      <selection activeCell="A7" sqref="A7"/>
    </sheetView>
  </sheetViews>
  <sheetFormatPr defaultRowHeight="15" x14ac:dyDescent="0.25"/>
  <cols>
    <col min="10" max="10" width="15.5703125" bestFit="1" customWidth="1"/>
  </cols>
  <sheetData>
    <row r="1" spans="1:14" x14ac:dyDescent="0.25">
      <c r="A1" s="1" t="s">
        <v>16</v>
      </c>
    </row>
    <row r="3" spans="1:14" x14ac:dyDescent="0.25">
      <c r="A3" t="s">
        <v>17</v>
      </c>
      <c r="D3" t="s">
        <v>20</v>
      </c>
    </row>
    <row r="4" spans="1:14" x14ac:dyDescent="0.25">
      <c r="A4" t="s">
        <v>18</v>
      </c>
    </row>
    <row r="5" spans="1:14" x14ac:dyDescent="0.25">
      <c r="A5" t="s">
        <v>19</v>
      </c>
      <c r="D5" t="s">
        <v>24</v>
      </c>
    </row>
    <row r="6" spans="1:14" x14ac:dyDescent="0.25">
      <c r="A6" t="s">
        <v>40</v>
      </c>
      <c r="D6" t="s">
        <v>23</v>
      </c>
    </row>
    <row r="8" spans="1:14" ht="15.75" thickBot="1" x14ac:dyDescent="0.3">
      <c r="D8">
        <v>-150</v>
      </c>
      <c r="E8">
        <v>-80</v>
      </c>
      <c r="F8">
        <v>0</v>
      </c>
      <c r="G8">
        <v>0</v>
      </c>
    </row>
    <row r="9" spans="1:14" ht="15.75" thickBot="1" x14ac:dyDescent="0.3">
      <c r="C9" t="s">
        <v>9</v>
      </c>
      <c r="D9" t="s">
        <v>21</v>
      </c>
      <c r="E9" t="s">
        <v>22</v>
      </c>
      <c r="F9" t="s">
        <v>10</v>
      </c>
      <c r="G9" t="s">
        <v>11</v>
      </c>
      <c r="J9" t="s">
        <v>32</v>
      </c>
      <c r="M9" s="2" t="s">
        <v>30</v>
      </c>
      <c r="N9" s="3">
        <v>0</v>
      </c>
    </row>
    <row r="10" spans="1:14" ht="15.75" thickBot="1" x14ac:dyDescent="0.3">
      <c r="C10" t="s">
        <v>10</v>
      </c>
      <c r="D10">
        <v>-1</v>
      </c>
      <c r="E10">
        <v>-2</v>
      </c>
      <c r="F10">
        <v>1</v>
      </c>
      <c r="G10">
        <v>0</v>
      </c>
      <c r="H10">
        <v>4</v>
      </c>
      <c r="J10" t="s">
        <v>24</v>
      </c>
      <c r="K10">
        <f>N9+N10+N11</f>
        <v>4</v>
      </c>
      <c r="M10" s="4" t="s">
        <v>31</v>
      </c>
      <c r="N10" s="5">
        <v>0</v>
      </c>
    </row>
    <row r="11" spans="1:14" ht="15.75" thickBot="1" x14ac:dyDescent="0.3">
      <c r="C11" t="s">
        <v>11</v>
      </c>
      <c r="D11">
        <v>-1</v>
      </c>
      <c r="E11">
        <v>-1</v>
      </c>
      <c r="F11">
        <v>0</v>
      </c>
      <c r="G11">
        <v>1</v>
      </c>
      <c r="H11">
        <v>1</v>
      </c>
      <c r="J11" t="s">
        <v>23</v>
      </c>
      <c r="K11">
        <f>N9+N10+N12</f>
        <v>1</v>
      </c>
      <c r="M11" s="4" t="s">
        <v>27</v>
      </c>
      <c r="N11" s="5">
        <v>4</v>
      </c>
    </row>
    <row r="12" spans="1:14" ht="15.75" thickBot="1" x14ac:dyDescent="0.3">
      <c r="C12" t="s">
        <v>12</v>
      </c>
      <c r="D12">
        <v>0</v>
      </c>
      <c r="E12">
        <v>0</v>
      </c>
      <c r="F12">
        <v>0</v>
      </c>
      <c r="G12">
        <v>0</v>
      </c>
      <c r="H12">
        <v>0</v>
      </c>
      <c r="M12" s="4" t="s">
        <v>28</v>
      </c>
      <c r="N12" s="5">
        <v>1</v>
      </c>
    </row>
    <row r="13" spans="1:14" ht="15.75" thickBot="1" x14ac:dyDescent="0.3">
      <c r="C13" t="s">
        <v>13</v>
      </c>
      <c r="D13">
        <v>-150</v>
      </c>
      <c r="E13">
        <v>-80</v>
      </c>
      <c r="F13">
        <v>0</v>
      </c>
      <c r="G13">
        <v>0</v>
      </c>
      <c r="M13" s="4" t="s">
        <v>29</v>
      </c>
      <c r="N13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216E-2363-478A-A637-1CA512CBF315}">
  <dimension ref="A1:P29"/>
  <sheetViews>
    <sheetView workbookViewId="0">
      <selection activeCell="G33" sqref="G33"/>
    </sheetView>
  </sheetViews>
  <sheetFormatPr defaultRowHeight="15" x14ac:dyDescent="0.25"/>
  <cols>
    <col min="12" max="12" width="16.42578125" bestFit="1" customWidth="1"/>
  </cols>
  <sheetData>
    <row r="1" spans="1:16" x14ac:dyDescent="0.25">
      <c r="A1" s="1" t="s">
        <v>1</v>
      </c>
    </row>
    <row r="3" spans="1:16" x14ac:dyDescent="0.25">
      <c r="A3" t="s">
        <v>33</v>
      </c>
    </row>
    <row r="4" spans="1:16" x14ac:dyDescent="0.25">
      <c r="A4" t="s">
        <v>2</v>
      </c>
    </row>
    <row r="5" spans="1:16" x14ac:dyDescent="0.25">
      <c r="A5" t="s">
        <v>34</v>
      </c>
      <c r="C5" t="s">
        <v>34</v>
      </c>
      <c r="F5" t="s">
        <v>41</v>
      </c>
    </row>
    <row r="6" spans="1:16" x14ac:dyDescent="0.25">
      <c r="A6" t="s">
        <v>35</v>
      </c>
      <c r="C6" t="s">
        <v>37</v>
      </c>
      <c r="F6" t="s">
        <v>42</v>
      </c>
    </row>
    <row r="7" spans="1:16" x14ac:dyDescent="0.25">
      <c r="A7" t="s">
        <v>36</v>
      </c>
      <c r="C7" t="s">
        <v>38</v>
      </c>
      <c r="F7" t="s">
        <v>49</v>
      </c>
    </row>
    <row r="8" spans="1:16" x14ac:dyDescent="0.25">
      <c r="A8" t="s">
        <v>40</v>
      </c>
    </row>
    <row r="9" spans="1:16" ht="15.75" thickBot="1" x14ac:dyDescent="0.3">
      <c r="D9">
        <v>1</v>
      </c>
      <c r="E9">
        <v>3</v>
      </c>
      <c r="F9">
        <v>0</v>
      </c>
      <c r="G9">
        <v>0</v>
      </c>
      <c r="H9">
        <v>0</v>
      </c>
    </row>
    <row r="10" spans="1:16" ht="15.75" thickBot="1" x14ac:dyDescent="0.3">
      <c r="C10" t="s">
        <v>9</v>
      </c>
      <c r="D10" s="1" t="s">
        <v>21</v>
      </c>
      <c r="E10" t="s">
        <v>43</v>
      </c>
      <c r="F10" t="s">
        <v>10</v>
      </c>
      <c r="G10" t="s">
        <v>11</v>
      </c>
      <c r="H10" t="s">
        <v>47</v>
      </c>
      <c r="L10" t="s">
        <v>32</v>
      </c>
      <c r="O10" s="2" t="s">
        <v>30</v>
      </c>
      <c r="P10" s="3">
        <v>8</v>
      </c>
    </row>
    <row r="11" spans="1:16" ht="15.75" thickBot="1" x14ac:dyDescent="0.3">
      <c r="C11" s="1" t="s">
        <v>10</v>
      </c>
      <c r="D11" s="1">
        <v>-1</v>
      </c>
      <c r="E11" s="1">
        <v>-1</v>
      </c>
      <c r="F11" s="1">
        <v>1</v>
      </c>
      <c r="G11" s="1">
        <v>0</v>
      </c>
      <c r="H11" s="1">
        <v>0</v>
      </c>
      <c r="I11" s="1">
        <v>-10</v>
      </c>
      <c r="L11" t="s">
        <v>41</v>
      </c>
      <c r="M11">
        <f>-P10-P11+P12</f>
        <v>-10</v>
      </c>
      <c r="O11" s="4" t="s">
        <v>31</v>
      </c>
      <c r="P11" s="5">
        <v>2</v>
      </c>
    </row>
    <row r="12" spans="1:16" ht="15.75" thickBot="1" x14ac:dyDescent="0.3">
      <c r="C12" t="s">
        <v>11</v>
      </c>
      <c r="D12" s="1">
        <v>2</v>
      </c>
      <c r="E12">
        <v>2</v>
      </c>
      <c r="F12">
        <v>0</v>
      </c>
      <c r="G12">
        <v>1</v>
      </c>
      <c r="H12">
        <v>0</v>
      </c>
      <c r="I12">
        <v>25</v>
      </c>
      <c r="L12" t="s">
        <v>42</v>
      </c>
      <c r="M12">
        <f>2*P10+2*P11+P13</f>
        <v>25</v>
      </c>
      <c r="O12" s="4" t="s">
        <v>27</v>
      </c>
      <c r="P12" s="5">
        <v>0</v>
      </c>
    </row>
    <row r="13" spans="1:16" ht="15.75" thickBot="1" x14ac:dyDescent="0.3">
      <c r="C13" t="s">
        <v>47</v>
      </c>
      <c r="D13" s="1">
        <v>1</v>
      </c>
      <c r="E13">
        <v>0</v>
      </c>
      <c r="F13">
        <v>0</v>
      </c>
      <c r="G13">
        <v>0</v>
      </c>
      <c r="H13">
        <v>1</v>
      </c>
      <c r="I13">
        <v>8</v>
      </c>
      <c r="L13" t="s">
        <v>49</v>
      </c>
      <c r="M13">
        <f>P10+P14</f>
        <v>8</v>
      </c>
      <c r="O13" s="4" t="s">
        <v>28</v>
      </c>
      <c r="P13" s="5">
        <v>5</v>
      </c>
    </row>
    <row r="14" spans="1:16" ht="15.75" thickBot="1" x14ac:dyDescent="0.3">
      <c r="C14" t="s">
        <v>12</v>
      </c>
      <c r="D14" s="1">
        <v>0</v>
      </c>
      <c r="E14">
        <v>0</v>
      </c>
      <c r="F14">
        <v>0</v>
      </c>
      <c r="G14">
        <v>0</v>
      </c>
      <c r="H14">
        <v>1</v>
      </c>
      <c r="I14">
        <v>0</v>
      </c>
      <c r="O14" s="4" t="s">
        <v>48</v>
      </c>
      <c r="P14" s="5">
        <v>0</v>
      </c>
    </row>
    <row r="15" spans="1:16" ht="15.75" thickBot="1" x14ac:dyDescent="0.3">
      <c r="C15" t="s">
        <v>13</v>
      </c>
      <c r="D15" s="1">
        <v>1</v>
      </c>
      <c r="E15">
        <v>3</v>
      </c>
      <c r="F15">
        <v>0</v>
      </c>
      <c r="G15">
        <v>0</v>
      </c>
      <c r="H15">
        <v>0</v>
      </c>
      <c r="O15" s="4" t="s">
        <v>29</v>
      </c>
      <c r="P15" s="5">
        <v>14</v>
      </c>
    </row>
    <row r="16" spans="1:16" x14ac:dyDescent="0.25">
      <c r="D16" s="1">
        <f>D15/D11</f>
        <v>-1</v>
      </c>
      <c r="E16">
        <f t="shared" ref="E16:H16" si="0">E15/E11</f>
        <v>-3</v>
      </c>
      <c r="F16">
        <f t="shared" si="0"/>
        <v>0</v>
      </c>
      <c r="G16" t="e">
        <f t="shared" si="0"/>
        <v>#DIV/0!</v>
      </c>
      <c r="H16" t="e">
        <f t="shared" si="0"/>
        <v>#DIV/0!</v>
      </c>
    </row>
    <row r="18" spans="3:9" x14ac:dyDescent="0.25">
      <c r="C18" t="s">
        <v>21</v>
      </c>
      <c r="D18">
        <f>D11/-1</f>
        <v>1</v>
      </c>
      <c r="E18" s="1">
        <f t="shared" ref="E18:I18" si="1">E11/-1</f>
        <v>1</v>
      </c>
      <c r="F18">
        <f t="shared" si="1"/>
        <v>-1</v>
      </c>
      <c r="G18">
        <f t="shared" si="1"/>
        <v>0</v>
      </c>
      <c r="H18">
        <f t="shared" si="1"/>
        <v>0</v>
      </c>
      <c r="I18">
        <f t="shared" si="1"/>
        <v>10</v>
      </c>
    </row>
    <row r="19" spans="3:9" x14ac:dyDescent="0.25">
      <c r="C19" t="s">
        <v>11</v>
      </c>
      <c r="D19">
        <f>D18*-2+D12</f>
        <v>0</v>
      </c>
      <c r="E19" s="1">
        <f t="shared" ref="E19:I19" si="2">E18*-2+E12</f>
        <v>0</v>
      </c>
      <c r="F19">
        <f t="shared" si="2"/>
        <v>2</v>
      </c>
      <c r="G19">
        <f t="shared" si="2"/>
        <v>1</v>
      </c>
      <c r="H19">
        <f t="shared" si="2"/>
        <v>0</v>
      </c>
      <c r="I19">
        <f t="shared" si="2"/>
        <v>5</v>
      </c>
    </row>
    <row r="20" spans="3:9" x14ac:dyDescent="0.25">
      <c r="C20" s="1" t="s">
        <v>47</v>
      </c>
      <c r="D20" s="1">
        <f>-D18+D13</f>
        <v>0</v>
      </c>
      <c r="E20" s="1">
        <f t="shared" ref="E20:I20" si="3">-E18+E13</f>
        <v>-1</v>
      </c>
      <c r="F20" s="1">
        <f t="shared" si="3"/>
        <v>1</v>
      </c>
      <c r="G20" s="1">
        <f t="shared" si="3"/>
        <v>0</v>
      </c>
      <c r="H20" s="1">
        <f t="shared" si="3"/>
        <v>1</v>
      </c>
      <c r="I20" s="1">
        <f t="shared" si="3"/>
        <v>-2</v>
      </c>
    </row>
    <row r="21" spans="3:9" x14ac:dyDescent="0.25">
      <c r="C21" t="s">
        <v>12</v>
      </c>
      <c r="D21">
        <f>1*D18</f>
        <v>1</v>
      </c>
      <c r="E21" s="1">
        <f t="shared" ref="E21:I21" si="4">1*E18</f>
        <v>1</v>
      </c>
      <c r="F21">
        <f t="shared" si="4"/>
        <v>-1</v>
      </c>
      <c r="G21">
        <f t="shared" si="4"/>
        <v>0</v>
      </c>
      <c r="H21">
        <f t="shared" si="4"/>
        <v>0</v>
      </c>
      <c r="I21">
        <f t="shared" si="4"/>
        <v>10</v>
      </c>
    </row>
    <row r="22" spans="3:9" x14ac:dyDescent="0.25">
      <c r="C22" t="s">
        <v>13</v>
      </c>
      <c r="D22">
        <f>D9-D21</f>
        <v>0</v>
      </c>
      <c r="E22" s="1">
        <f t="shared" ref="E22:H22" si="5">E9-E21</f>
        <v>2</v>
      </c>
      <c r="F22">
        <f t="shared" si="5"/>
        <v>1</v>
      </c>
      <c r="G22">
        <f t="shared" si="5"/>
        <v>0</v>
      </c>
      <c r="H22">
        <f t="shared" si="5"/>
        <v>0</v>
      </c>
    </row>
    <row r="23" spans="3:9" x14ac:dyDescent="0.25">
      <c r="D23" t="e">
        <f>D22/D20</f>
        <v>#DIV/0!</v>
      </c>
      <c r="E23" s="1">
        <f t="shared" ref="E23:H23" si="6">E22/E20</f>
        <v>-2</v>
      </c>
      <c r="F23">
        <f t="shared" si="6"/>
        <v>1</v>
      </c>
      <c r="G23" t="e">
        <f t="shared" si="6"/>
        <v>#DIV/0!</v>
      </c>
      <c r="H23">
        <f t="shared" si="6"/>
        <v>0</v>
      </c>
    </row>
    <row r="25" spans="3:9" x14ac:dyDescent="0.25">
      <c r="C25" t="s">
        <v>21</v>
      </c>
      <c r="D25">
        <f>-D27+D18</f>
        <v>1</v>
      </c>
      <c r="E25">
        <f>-E27+E18</f>
        <v>0</v>
      </c>
      <c r="F25">
        <f t="shared" ref="F25:I25" si="7">-F27+F18</f>
        <v>0</v>
      </c>
      <c r="G25">
        <f t="shared" si="7"/>
        <v>0</v>
      </c>
      <c r="H25">
        <f t="shared" si="7"/>
        <v>1</v>
      </c>
      <c r="I25">
        <f t="shared" si="7"/>
        <v>8</v>
      </c>
    </row>
    <row r="26" spans="3:9" x14ac:dyDescent="0.25">
      <c r="C26" t="s">
        <v>11</v>
      </c>
      <c r="D26">
        <f>D27*0+D19</f>
        <v>0</v>
      </c>
      <c r="E26">
        <f>E27*0+E19</f>
        <v>0</v>
      </c>
      <c r="F26">
        <f t="shared" ref="F26:I26" si="8">F27*0+F19</f>
        <v>2</v>
      </c>
      <c r="G26">
        <f t="shared" si="8"/>
        <v>1</v>
      </c>
      <c r="H26">
        <f t="shared" si="8"/>
        <v>0</v>
      </c>
      <c r="I26">
        <f t="shared" si="8"/>
        <v>5</v>
      </c>
    </row>
    <row r="27" spans="3:9" x14ac:dyDescent="0.25">
      <c r="C27" t="s">
        <v>22</v>
      </c>
      <c r="D27">
        <f>D20/-1</f>
        <v>0</v>
      </c>
      <c r="E27">
        <f>E20/-1</f>
        <v>1</v>
      </c>
      <c r="F27">
        <f t="shared" ref="F27:I27" si="9">F20/-1</f>
        <v>-1</v>
      </c>
      <c r="G27">
        <f t="shared" si="9"/>
        <v>0</v>
      </c>
      <c r="H27">
        <f t="shared" si="9"/>
        <v>-1</v>
      </c>
      <c r="I27">
        <f t="shared" si="9"/>
        <v>2</v>
      </c>
    </row>
    <row r="28" spans="3:9" x14ac:dyDescent="0.25">
      <c r="C28" t="s">
        <v>12</v>
      </c>
      <c r="D28">
        <f>D25*1+D27*3</f>
        <v>1</v>
      </c>
      <c r="E28">
        <f t="shared" ref="E28:I28" si="10">E25*1+E27*3</f>
        <v>3</v>
      </c>
      <c r="F28" s="1">
        <f t="shared" si="10"/>
        <v>-3</v>
      </c>
      <c r="G28" s="1">
        <f t="shared" si="10"/>
        <v>0</v>
      </c>
      <c r="H28" s="1">
        <f t="shared" si="10"/>
        <v>-2</v>
      </c>
      <c r="I28">
        <f t="shared" si="10"/>
        <v>14</v>
      </c>
    </row>
    <row r="29" spans="3:9" x14ac:dyDescent="0.25">
      <c r="C29" t="s">
        <v>13</v>
      </c>
      <c r="D29">
        <f>D9-D28</f>
        <v>0</v>
      </c>
      <c r="E29">
        <f t="shared" ref="E29:H29" si="11">E9-E28</f>
        <v>0</v>
      </c>
      <c r="F29">
        <f t="shared" si="11"/>
        <v>3</v>
      </c>
      <c r="G29">
        <f t="shared" si="11"/>
        <v>0</v>
      </c>
      <c r="H29">
        <f t="shared" si="1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1589-CFC8-400E-B042-99ED250EF6F5}">
  <dimension ref="A1:Q23"/>
  <sheetViews>
    <sheetView workbookViewId="0">
      <selection activeCell="Q18" sqref="Q18"/>
    </sheetView>
  </sheetViews>
  <sheetFormatPr defaultRowHeight="15" x14ac:dyDescent="0.25"/>
  <cols>
    <col min="13" max="13" width="17.28515625" bestFit="1" customWidth="1"/>
  </cols>
  <sheetData>
    <row r="1" spans="1:17" x14ac:dyDescent="0.25">
      <c r="A1" s="1" t="s">
        <v>16</v>
      </c>
    </row>
    <row r="3" spans="1:17" x14ac:dyDescent="0.25">
      <c r="A3" t="s">
        <v>39</v>
      </c>
    </row>
    <row r="5" spans="1:17" x14ac:dyDescent="0.25">
      <c r="A5" t="s">
        <v>50</v>
      </c>
      <c r="D5" t="s">
        <v>52</v>
      </c>
    </row>
    <row r="6" spans="1:17" x14ac:dyDescent="0.25">
      <c r="A6" t="s">
        <v>51</v>
      </c>
      <c r="D6" t="s">
        <v>53</v>
      </c>
    </row>
    <row r="7" spans="1:17" x14ac:dyDescent="0.25">
      <c r="A7" t="s">
        <v>63</v>
      </c>
    </row>
    <row r="8" spans="1:17" ht="15.75" thickBot="1" x14ac:dyDescent="0.3">
      <c r="E8">
        <v>10</v>
      </c>
      <c r="F8">
        <v>-25</v>
      </c>
      <c r="G8">
        <v>-8</v>
      </c>
      <c r="H8">
        <v>0</v>
      </c>
      <c r="I8">
        <v>0</v>
      </c>
    </row>
    <row r="9" spans="1:17" ht="15.75" thickBot="1" x14ac:dyDescent="0.3">
      <c r="D9" t="s">
        <v>9</v>
      </c>
      <c r="E9" s="1" t="s">
        <v>44</v>
      </c>
      <c r="F9" t="s">
        <v>45</v>
      </c>
      <c r="G9" t="s">
        <v>46</v>
      </c>
      <c r="H9" t="s">
        <v>10</v>
      </c>
      <c r="I9" t="s">
        <v>11</v>
      </c>
      <c r="M9" t="s">
        <v>32</v>
      </c>
      <c r="P9" s="2" t="s">
        <v>25</v>
      </c>
      <c r="Q9" s="3">
        <v>3</v>
      </c>
    </row>
    <row r="10" spans="1:17" ht="15.75" thickBot="1" x14ac:dyDescent="0.3">
      <c r="D10" s="1" t="s">
        <v>10</v>
      </c>
      <c r="E10" s="1">
        <v>1</v>
      </c>
      <c r="F10" s="1">
        <v>-2</v>
      </c>
      <c r="G10" s="1">
        <v>-1</v>
      </c>
      <c r="H10" s="1">
        <v>1</v>
      </c>
      <c r="I10" s="1">
        <v>0</v>
      </c>
      <c r="J10" s="1">
        <v>1</v>
      </c>
      <c r="K10" s="1">
        <f>J10/E10</f>
        <v>1</v>
      </c>
      <c r="M10" t="s">
        <v>52</v>
      </c>
      <c r="N10">
        <f>Q9-2*Q10-Q11+Q12</f>
        <v>1</v>
      </c>
      <c r="P10" s="4" t="s">
        <v>26</v>
      </c>
      <c r="Q10" s="5">
        <v>0</v>
      </c>
    </row>
    <row r="11" spans="1:17" ht="15.75" thickBot="1" x14ac:dyDescent="0.3">
      <c r="D11" t="s">
        <v>11</v>
      </c>
      <c r="E11" s="1">
        <v>1</v>
      </c>
      <c r="F11">
        <v>-2</v>
      </c>
      <c r="G11">
        <v>0</v>
      </c>
      <c r="H11">
        <v>0</v>
      </c>
      <c r="I11">
        <v>1</v>
      </c>
      <c r="J11">
        <v>3</v>
      </c>
      <c r="M11" t="s">
        <v>53</v>
      </c>
      <c r="N11">
        <f>Q9-2*Q10+Q13</f>
        <v>3</v>
      </c>
      <c r="P11" s="4" t="s">
        <v>54</v>
      </c>
      <c r="Q11" s="5">
        <v>2</v>
      </c>
    </row>
    <row r="12" spans="1:17" ht="15.75" thickBot="1" x14ac:dyDescent="0.3">
      <c r="D12" t="s">
        <v>12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P12" s="4" t="s">
        <v>27</v>
      </c>
      <c r="Q12" s="5">
        <v>0</v>
      </c>
    </row>
    <row r="13" spans="1:17" ht="15.75" thickBot="1" x14ac:dyDescent="0.3">
      <c r="D13" t="s">
        <v>13</v>
      </c>
      <c r="E13" s="1">
        <f>E8-E12</f>
        <v>10</v>
      </c>
      <c r="F13">
        <f t="shared" ref="F13:J13" si="0">F8-F12</f>
        <v>-25</v>
      </c>
      <c r="G13">
        <f t="shared" si="0"/>
        <v>-8</v>
      </c>
      <c r="H13">
        <f t="shared" si="0"/>
        <v>0</v>
      </c>
      <c r="I13">
        <f t="shared" si="0"/>
        <v>0</v>
      </c>
      <c r="J13">
        <f t="shared" si="0"/>
        <v>0</v>
      </c>
      <c r="P13" s="4" t="s">
        <v>28</v>
      </c>
      <c r="Q13" s="5">
        <v>0</v>
      </c>
    </row>
    <row r="14" spans="1:17" ht="15.75" thickBot="1" x14ac:dyDescent="0.3">
      <c r="P14" s="4" t="s">
        <v>29</v>
      </c>
      <c r="Q14" s="5">
        <v>14</v>
      </c>
    </row>
    <row r="15" spans="1:17" x14ac:dyDescent="0.25">
      <c r="D15" t="s">
        <v>44</v>
      </c>
      <c r="E15">
        <f>E10/1</f>
        <v>1</v>
      </c>
      <c r="F15">
        <f t="shared" ref="F15:J15" si="1">F10/1</f>
        <v>-2</v>
      </c>
      <c r="G15" s="1">
        <f t="shared" si="1"/>
        <v>-1</v>
      </c>
      <c r="H15">
        <f t="shared" si="1"/>
        <v>1</v>
      </c>
      <c r="I15">
        <f t="shared" si="1"/>
        <v>0</v>
      </c>
      <c r="J15">
        <f t="shared" si="1"/>
        <v>1</v>
      </c>
      <c r="K15">
        <f>J15/G15</f>
        <v>-1</v>
      </c>
    </row>
    <row r="16" spans="1:17" x14ac:dyDescent="0.25">
      <c r="D16" s="1" t="s">
        <v>11</v>
      </c>
      <c r="E16" s="1">
        <f>-E15+E11</f>
        <v>0</v>
      </c>
      <c r="F16" s="1">
        <f t="shared" ref="F16:J16" si="2">-F15+F11</f>
        <v>0</v>
      </c>
      <c r="G16" s="1">
        <f t="shared" si="2"/>
        <v>1</v>
      </c>
      <c r="H16" s="1">
        <f t="shared" si="2"/>
        <v>-1</v>
      </c>
      <c r="I16" s="1">
        <f t="shared" si="2"/>
        <v>1</v>
      </c>
      <c r="J16" s="1">
        <f t="shared" si="2"/>
        <v>2</v>
      </c>
      <c r="K16">
        <f>J16/G16</f>
        <v>2</v>
      </c>
    </row>
    <row r="17" spans="4:10" x14ac:dyDescent="0.25">
      <c r="D17" t="s">
        <v>12</v>
      </c>
      <c r="E17">
        <f>10*E15</f>
        <v>10</v>
      </c>
      <c r="F17">
        <f t="shared" ref="F17:J17" si="3">10*F15</f>
        <v>-20</v>
      </c>
      <c r="G17" s="1">
        <f t="shared" si="3"/>
        <v>-10</v>
      </c>
      <c r="H17">
        <f t="shared" si="3"/>
        <v>10</v>
      </c>
      <c r="I17">
        <f t="shared" si="3"/>
        <v>0</v>
      </c>
      <c r="J17">
        <f t="shared" si="3"/>
        <v>10</v>
      </c>
    </row>
    <row r="18" spans="4:10" x14ac:dyDescent="0.25">
      <c r="D18" t="s">
        <v>13</v>
      </c>
      <c r="E18">
        <f>E8-E17</f>
        <v>0</v>
      </c>
      <c r="F18">
        <f t="shared" ref="F18:I18" si="4">F8-F17</f>
        <v>-5</v>
      </c>
      <c r="G18" s="1">
        <f t="shared" si="4"/>
        <v>2</v>
      </c>
      <c r="H18">
        <f t="shared" si="4"/>
        <v>-10</v>
      </c>
      <c r="I18">
        <f t="shared" si="4"/>
        <v>0</v>
      </c>
    </row>
    <row r="20" spans="4:10" x14ac:dyDescent="0.25">
      <c r="D20" t="s">
        <v>44</v>
      </c>
      <c r="E20">
        <f t="shared" ref="E20:F20" si="5">E21+E15</f>
        <v>1</v>
      </c>
      <c r="F20">
        <f t="shared" si="5"/>
        <v>-2</v>
      </c>
      <c r="G20">
        <f>G21+G15</f>
        <v>0</v>
      </c>
      <c r="H20">
        <f t="shared" ref="H20" si="6">H21+H15</f>
        <v>0</v>
      </c>
      <c r="I20">
        <f t="shared" ref="I20" si="7">I21+I15</f>
        <v>1</v>
      </c>
      <c r="J20">
        <f>J21+J15</f>
        <v>3</v>
      </c>
    </row>
    <row r="21" spans="4:10" x14ac:dyDescent="0.25">
      <c r="D21" t="s">
        <v>46</v>
      </c>
      <c r="E21">
        <f t="shared" ref="E21:J21" si="8">E16/1</f>
        <v>0</v>
      </c>
      <c r="F21">
        <f t="shared" si="8"/>
        <v>0</v>
      </c>
      <c r="G21">
        <f>G16/1</f>
        <v>1</v>
      </c>
      <c r="H21">
        <f t="shared" si="8"/>
        <v>-1</v>
      </c>
      <c r="I21">
        <f t="shared" si="8"/>
        <v>1</v>
      </c>
      <c r="J21">
        <f t="shared" si="8"/>
        <v>2</v>
      </c>
    </row>
    <row r="22" spans="4:10" x14ac:dyDescent="0.25">
      <c r="D22" t="s">
        <v>12</v>
      </c>
      <c r="E22">
        <f>E20*10+E21*-8</f>
        <v>10</v>
      </c>
      <c r="F22">
        <f t="shared" ref="F22:J22" si="9">F20*10+F21*-8</f>
        <v>-20</v>
      </c>
      <c r="G22">
        <f t="shared" si="9"/>
        <v>-8</v>
      </c>
      <c r="H22" s="1">
        <f t="shared" si="9"/>
        <v>8</v>
      </c>
      <c r="I22" s="1">
        <f t="shared" si="9"/>
        <v>2</v>
      </c>
      <c r="J22">
        <f t="shared" si="9"/>
        <v>14</v>
      </c>
    </row>
    <row r="23" spans="4:10" x14ac:dyDescent="0.25">
      <c r="D23" t="s">
        <v>13</v>
      </c>
      <c r="E23">
        <f>E8-E22</f>
        <v>0</v>
      </c>
      <c r="F23">
        <f t="shared" ref="F23:I23" si="10">F8-F22</f>
        <v>-5</v>
      </c>
      <c r="G23">
        <f t="shared" si="10"/>
        <v>0</v>
      </c>
      <c r="H23">
        <f t="shared" si="10"/>
        <v>-8</v>
      </c>
      <c r="I23">
        <f t="shared" si="10"/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2A47-104A-4909-ABA1-76207C3E03C4}">
  <dimension ref="A1:P22"/>
  <sheetViews>
    <sheetView zoomScale="130" zoomScaleNormal="130" workbookViewId="0">
      <selection activeCell="L20" sqref="L20"/>
    </sheetView>
  </sheetViews>
  <sheetFormatPr defaultRowHeight="15" x14ac:dyDescent="0.25"/>
  <cols>
    <col min="1" max="1" width="16.7109375" bestFit="1" customWidth="1"/>
    <col min="4" max="4" width="9.28515625" bestFit="1" customWidth="1"/>
    <col min="12" max="12" width="17.28515625" bestFit="1" customWidth="1"/>
  </cols>
  <sheetData>
    <row r="1" spans="1:16" x14ac:dyDescent="0.25">
      <c r="A1" s="1" t="s">
        <v>55</v>
      </c>
    </row>
    <row r="3" spans="1:16" x14ac:dyDescent="0.25">
      <c r="A3" t="s">
        <v>56</v>
      </c>
    </row>
    <row r="5" spans="1:16" x14ac:dyDescent="0.25">
      <c r="A5" t="s">
        <v>57</v>
      </c>
      <c r="C5" t="s">
        <v>64</v>
      </c>
    </row>
    <row r="6" spans="1:16" x14ac:dyDescent="0.25">
      <c r="A6" t="s">
        <v>58</v>
      </c>
      <c r="C6" t="s">
        <v>65</v>
      </c>
    </row>
    <row r="7" spans="1:16" x14ac:dyDescent="0.25">
      <c r="A7" t="s">
        <v>59</v>
      </c>
      <c r="C7" t="s">
        <v>66</v>
      </c>
    </row>
    <row r="8" spans="1:16" ht="15.75" thickBot="1" x14ac:dyDescent="0.3">
      <c r="A8" t="s">
        <v>60</v>
      </c>
    </row>
    <row r="9" spans="1:16" ht="15.75" thickBot="1" x14ac:dyDescent="0.3">
      <c r="D9">
        <v>0.1</v>
      </c>
      <c r="E9">
        <v>0.5</v>
      </c>
      <c r="F9">
        <v>0</v>
      </c>
      <c r="G9">
        <v>0</v>
      </c>
      <c r="H9">
        <v>0</v>
      </c>
      <c r="L9" t="s">
        <v>32</v>
      </c>
      <c r="O9" s="2" t="s">
        <v>30</v>
      </c>
      <c r="P9" s="3">
        <v>0</v>
      </c>
    </row>
    <row r="10" spans="1:16" ht="15.75" thickBot="1" x14ac:dyDescent="0.3">
      <c r="C10" t="s">
        <v>9</v>
      </c>
      <c r="D10" t="s">
        <v>21</v>
      </c>
      <c r="E10" s="1" t="s">
        <v>22</v>
      </c>
      <c r="F10" t="s">
        <v>10</v>
      </c>
      <c r="G10" t="s">
        <v>11</v>
      </c>
      <c r="H10" t="s">
        <v>47</v>
      </c>
      <c r="L10" t="s">
        <v>64</v>
      </c>
      <c r="M10">
        <f>4*P9+3*P10+P11</f>
        <v>30</v>
      </c>
      <c r="O10" s="4" t="s">
        <v>31</v>
      </c>
      <c r="P10" s="5">
        <v>10</v>
      </c>
    </row>
    <row r="11" spans="1:16" ht="15.75" thickBot="1" x14ac:dyDescent="0.3">
      <c r="C11" s="1" t="s">
        <v>10</v>
      </c>
      <c r="D11" s="1">
        <v>4</v>
      </c>
      <c r="E11" s="1">
        <v>3</v>
      </c>
      <c r="F11" s="1">
        <v>1</v>
      </c>
      <c r="G11" s="1">
        <v>0</v>
      </c>
      <c r="H11" s="1">
        <v>0</v>
      </c>
      <c r="I11" s="1">
        <v>30</v>
      </c>
      <c r="J11">
        <f>I11/E11</f>
        <v>10</v>
      </c>
      <c r="L11" t="s">
        <v>67</v>
      </c>
      <c r="M11">
        <f>6*P9+P10+P12</f>
        <v>36</v>
      </c>
      <c r="O11" s="4" t="s">
        <v>27</v>
      </c>
      <c r="P11" s="5">
        <v>0</v>
      </c>
    </row>
    <row r="12" spans="1:16" ht="15.75" thickBot="1" x14ac:dyDescent="0.3">
      <c r="C12" t="s">
        <v>11</v>
      </c>
      <c r="D12">
        <v>6</v>
      </c>
      <c r="E12" s="1">
        <v>1</v>
      </c>
      <c r="F12">
        <v>0</v>
      </c>
      <c r="G12">
        <v>1</v>
      </c>
      <c r="H12">
        <v>0</v>
      </c>
      <c r="I12">
        <v>36</v>
      </c>
      <c r="J12">
        <f t="shared" ref="J12:J13" si="0">I12/E12</f>
        <v>36</v>
      </c>
      <c r="L12" t="s">
        <v>66</v>
      </c>
      <c r="M12">
        <f>P9-P10+P13</f>
        <v>20</v>
      </c>
      <c r="O12" s="4" t="s">
        <v>28</v>
      </c>
      <c r="P12" s="5">
        <v>26</v>
      </c>
    </row>
    <row r="13" spans="1:16" ht="15.75" thickBot="1" x14ac:dyDescent="0.3">
      <c r="C13" t="s">
        <v>47</v>
      </c>
      <c r="D13">
        <v>1</v>
      </c>
      <c r="E13" s="1">
        <v>-1</v>
      </c>
      <c r="F13">
        <v>0</v>
      </c>
      <c r="G13">
        <v>0</v>
      </c>
      <c r="H13">
        <v>1</v>
      </c>
      <c r="I13">
        <v>20</v>
      </c>
      <c r="J13">
        <f t="shared" si="0"/>
        <v>-20</v>
      </c>
      <c r="O13" s="4" t="s">
        <v>48</v>
      </c>
      <c r="P13" s="5">
        <v>30</v>
      </c>
    </row>
    <row r="14" spans="1:16" ht="15.75" thickBot="1" x14ac:dyDescent="0.3">
      <c r="C14" t="s">
        <v>12</v>
      </c>
      <c r="D14">
        <v>0</v>
      </c>
      <c r="E14" s="1">
        <v>0</v>
      </c>
      <c r="F14">
        <v>0</v>
      </c>
      <c r="G14">
        <v>0</v>
      </c>
      <c r="H14">
        <v>0</v>
      </c>
      <c r="I14">
        <v>0</v>
      </c>
      <c r="O14" s="4" t="s">
        <v>29</v>
      </c>
      <c r="P14" s="5">
        <v>5</v>
      </c>
    </row>
    <row r="15" spans="1:16" x14ac:dyDescent="0.25">
      <c r="C15" t="s">
        <v>13</v>
      </c>
      <c r="D15">
        <f>D9-D14</f>
        <v>0.1</v>
      </c>
      <c r="E15" s="1">
        <f t="shared" ref="E15:H15" si="1">E9-E14</f>
        <v>0.5</v>
      </c>
      <c r="F15">
        <f t="shared" si="1"/>
        <v>0</v>
      </c>
      <c r="G15">
        <f t="shared" si="1"/>
        <v>0</v>
      </c>
      <c r="H15">
        <f t="shared" si="1"/>
        <v>0</v>
      </c>
    </row>
    <row r="17" spans="3:9" x14ac:dyDescent="0.25">
      <c r="C17" t="s">
        <v>22</v>
      </c>
      <c r="D17" s="6">
        <f>D11/3</f>
        <v>1.3333333333333333</v>
      </c>
      <c r="E17" s="7">
        <f>E11/3</f>
        <v>1</v>
      </c>
      <c r="F17" s="6">
        <f t="shared" ref="F17:I17" si="2">F11/3</f>
        <v>0.33333333333333331</v>
      </c>
      <c r="G17" s="7">
        <f t="shared" si="2"/>
        <v>0</v>
      </c>
      <c r="H17" s="7">
        <f t="shared" si="2"/>
        <v>0</v>
      </c>
      <c r="I17" s="7">
        <f t="shared" si="2"/>
        <v>10</v>
      </c>
    </row>
    <row r="18" spans="3:9" x14ac:dyDescent="0.25">
      <c r="C18" t="s">
        <v>11</v>
      </c>
      <c r="D18" s="6">
        <f>-D17+D12</f>
        <v>4.666666666666667</v>
      </c>
      <c r="E18" s="8">
        <f>-E17+E12</f>
        <v>0</v>
      </c>
      <c r="F18" s="6">
        <f t="shared" ref="F18:I18" si="3">-F17+F12</f>
        <v>-0.33333333333333331</v>
      </c>
      <c r="G18" s="8">
        <f t="shared" si="3"/>
        <v>1</v>
      </c>
      <c r="H18" s="8">
        <f t="shared" si="3"/>
        <v>0</v>
      </c>
      <c r="I18" s="8">
        <f t="shared" si="3"/>
        <v>26</v>
      </c>
    </row>
    <row r="19" spans="3:9" x14ac:dyDescent="0.25">
      <c r="C19" t="s">
        <v>47</v>
      </c>
      <c r="D19" s="6">
        <f>D17+D13</f>
        <v>2.333333333333333</v>
      </c>
      <c r="E19" s="7">
        <f>E17+E13</f>
        <v>0</v>
      </c>
      <c r="F19" s="6">
        <f t="shared" ref="F19:I19" si="4">F17+F13</f>
        <v>0.33333333333333331</v>
      </c>
      <c r="G19" s="7">
        <f t="shared" si="4"/>
        <v>0</v>
      </c>
      <c r="H19" s="7">
        <f t="shared" si="4"/>
        <v>1</v>
      </c>
      <c r="I19" s="7">
        <f t="shared" si="4"/>
        <v>30</v>
      </c>
    </row>
    <row r="20" spans="3:9" x14ac:dyDescent="0.25">
      <c r="C20" t="s">
        <v>12</v>
      </c>
      <c r="D20" s="6">
        <f>1/2*D17</f>
        <v>0.66666666666666663</v>
      </c>
      <c r="E20" s="6">
        <f t="shared" ref="E20:I20" si="5">1/2*E17</f>
        <v>0.5</v>
      </c>
      <c r="F20" s="10">
        <f t="shared" si="5"/>
        <v>0.16666666666666666</v>
      </c>
      <c r="G20" s="11">
        <f t="shared" si="5"/>
        <v>0</v>
      </c>
      <c r="H20" s="11">
        <f t="shared" si="5"/>
        <v>0</v>
      </c>
      <c r="I20" s="8">
        <f t="shared" si="5"/>
        <v>5</v>
      </c>
    </row>
    <row r="21" spans="3:9" x14ac:dyDescent="0.25">
      <c r="C21" t="s">
        <v>13</v>
      </c>
      <c r="D21" s="6">
        <f>D9-D20</f>
        <v>-0.56666666666666665</v>
      </c>
      <c r="E21" s="6">
        <f t="shared" ref="E21:H21" si="6">E9-E20</f>
        <v>0</v>
      </c>
      <c r="F21" s="6">
        <f t="shared" si="6"/>
        <v>-0.16666666666666666</v>
      </c>
      <c r="G21" s="8">
        <f t="shared" si="6"/>
        <v>0</v>
      </c>
      <c r="H21" s="8">
        <f t="shared" si="6"/>
        <v>0</v>
      </c>
      <c r="I21" s="7"/>
    </row>
    <row r="22" spans="3:9" x14ac:dyDescent="0.25">
      <c r="G22" s="9"/>
      <c r="H2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5907-A3E8-4450-A527-F74193C51521}">
  <dimension ref="A1:N32"/>
  <sheetViews>
    <sheetView zoomScale="130" zoomScaleNormal="130" workbookViewId="0">
      <selection activeCell="J9" sqref="J9"/>
    </sheetView>
  </sheetViews>
  <sheetFormatPr defaultRowHeight="15" x14ac:dyDescent="0.25"/>
  <cols>
    <col min="1" max="1" width="21.140625" bestFit="1" customWidth="1"/>
    <col min="8" max="8" width="9.42578125" bestFit="1" customWidth="1"/>
    <col min="10" max="10" width="22.42578125" customWidth="1"/>
    <col min="12" max="12" width="8.85546875" customWidth="1"/>
  </cols>
  <sheetData>
    <row r="1" spans="1:14" x14ac:dyDescent="0.25">
      <c r="A1" s="1" t="s">
        <v>16</v>
      </c>
    </row>
    <row r="2" spans="1:14" x14ac:dyDescent="0.25">
      <c r="E2" t="s">
        <v>74</v>
      </c>
    </row>
    <row r="3" spans="1:14" ht="15.75" thickBot="1" x14ac:dyDescent="0.3">
      <c r="A3" t="s">
        <v>61</v>
      </c>
    </row>
    <row r="4" spans="1:14" ht="15.75" thickBot="1" x14ac:dyDescent="0.3">
      <c r="J4" t="s">
        <v>32</v>
      </c>
      <c r="M4" s="2" t="s">
        <v>25</v>
      </c>
      <c r="N4" s="23">
        <v>0.16666666666666666</v>
      </c>
    </row>
    <row r="5" spans="1:14" ht="15.75" thickBot="1" x14ac:dyDescent="0.3">
      <c r="A5" t="s">
        <v>69</v>
      </c>
      <c r="C5" t="s">
        <v>71</v>
      </c>
      <c r="J5" t="s">
        <v>71</v>
      </c>
      <c r="K5" s="15">
        <f>-4*N4-6*N5-N6+N7</f>
        <v>-9.5238095238095233E-2</v>
      </c>
      <c r="M5" s="4" t="s">
        <v>26</v>
      </c>
      <c r="N5" s="5">
        <v>0</v>
      </c>
    </row>
    <row r="6" spans="1:14" ht="15.75" thickBot="1" x14ac:dyDescent="0.3">
      <c r="A6" t="s">
        <v>70</v>
      </c>
      <c r="C6" t="s">
        <v>72</v>
      </c>
      <c r="J6" t="s">
        <v>72</v>
      </c>
      <c r="K6" s="15">
        <f>-3*N4-N5+N6+N8</f>
        <v>-0.5</v>
      </c>
      <c r="M6" s="4" t="s">
        <v>54</v>
      </c>
      <c r="N6" s="5">
        <v>0</v>
      </c>
    </row>
    <row r="7" spans="1:14" ht="15.75" thickBot="1" x14ac:dyDescent="0.3">
      <c r="A7" t="s">
        <v>62</v>
      </c>
      <c r="M7" s="4" t="s">
        <v>27</v>
      </c>
      <c r="N7" s="24">
        <v>0.5714285714285714</v>
      </c>
    </row>
    <row r="8" spans="1:14" ht="15.75" thickBot="1" x14ac:dyDescent="0.3">
      <c r="B8" s="16"/>
      <c r="C8" s="16">
        <v>30</v>
      </c>
      <c r="D8" s="16">
        <v>36</v>
      </c>
      <c r="E8" s="16">
        <v>20</v>
      </c>
      <c r="F8" s="16">
        <v>0</v>
      </c>
      <c r="G8" s="16">
        <v>0</v>
      </c>
      <c r="H8" s="16"/>
      <c r="M8" s="4" t="s">
        <v>28</v>
      </c>
      <c r="N8" s="5">
        <v>0</v>
      </c>
    </row>
    <row r="9" spans="1:14" ht="15.75" thickBot="1" x14ac:dyDescent="0.3">
      <c r="B9" s="16" t="s">
        <v>68</v>
      </c>
      <c r="C9" s="16" t="s">
        <v>44</v>
      </c>
      <c r="D9" s="16" t="s">
        <v>45</v>
      </c>
      <c r="E9" s="16" t="s">
        <v>46</v>
      </c>
      <c r="F9" s="16" t="s">
        <v>10</v>
      </c>
      <c r="G9" s="16" t="s">
        <v>11</v>
      </c>
      <c r="H9" s="16" t="s">
        <v>73</v>
      </c>
      <c r="M9" s="4" t="s">
        <v>29</v>
      </c>
      <c r="N9" s="5">
        <v>5</v>
      </c>
    </row>
    <row r="10" spans="1:14" x14ac:dyDescent="0.25">
      <c r="B10" s="16" t="s">
        <v>10</v>
      </c>
      <c r="C10" s="20">
        <v>-4</v>
      </c>
      <c r="D10" s="16">
        <v>-6</v>
      </c>
      <c r="E10" s="16">
        <v>-1</v>
      </c>
      <c r="F10" s="16">
        <v>1</v>
      </c>
      <c r="G10" s="16">
        <v>0</v>
      </c>
      <c r="H10" s="18">
        <f>-1/10</f>
        <v>-0.1</v>
      </c>
      <c r="I10" s="19"/>
    </row>
    <row r="11" spans="1:14" x14ac:dyDescent="0.25">
      <c r="B11" s="16" t="s">
        <v>11</v>
      </c>
      <c r="C11" s="20">
        <v>-3</v>
      </c>
      <c r="D11" s="20">
        <v>-1</v>
      </c>
      <c r="E11" s="20">
        <v>1</v>
      </c>
      <c r="F11" s="20">
        <v>0</v>
      </c>
      <c r="G11" s="20">
        <v>1</v>
      </c>
      <c r="H11" s="21">
        <f>-1/2</f>
        <v>-0.5</v>
      </c>
      <c r="I11" s="19"/>
    </row>
    <row r="12" spans="1:14" x14ac:dyDescent="0.25">
      <c r="B12" s="16" t="s">
        <v>12</v>
      </c>
      <c r="C12" s="20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</row>
    <row r="13" spans="1:14" x14ac:dyDescent="0.25">
      <c r="B13" s="16" t="s">
        <v>13</v>
      </c>
      <c r="C13" s="20">
        <f>C8-C12</f>
        <v>30</v>
      </c>
      <c r="D13" s="16">
        <f t="shared" ref="D13:G13" si="0">D8-D12</f>
        <v>36</v>
      </c>
      <c r="E13" s="16">
        <f t="shared" si="0"/>
        <v>20</v>
      </c>
      <c r="F13" s="16">
        <f t="shared" si="0"/>
        <v>0</v>
      </c>
      <c r="G13" s="16">
        <f t="shared" si="0"/>
        <v>0</v>
      </c>
      <c r="H13" s="16"/>
    </row>
    <row r="14" spans="1:14" x14ac:dyDescent="0.25">
      <c r="B14" s="16"/>
      <c r="C14" s="20">
        <f>C13/C11</f>
        <v>-10</v>
      </c>
      <c r="D14" s="16">
        <f t="shared" ref="D14:E14" si="1">D13/D11</f>
        <v>-36</v>
      </c>
      <c r="E14" s="16">
        <f t="shared" si="1"/>
        <v>20</v>
      </c>
      <c r="F14" s="16" t="e">
        <f>F13/F11</f>
        <v>#DIV/0!</v>
      </c>
      <c r="G14" s="16">
        <f t="shared" ref="G14" si="2">G13/G11</f>
        <v>0</v>
      </c>
      <c r="H14" s="16"/>
    </row>
    <row r="15" spans="1:14" x14ac:dyDescent="0.25">
      <c r="B15" s="14"/>
      <c r="C15" s="14"/>
      <c r="D15" s="14"/>
      <c r="E15" s="14"/>
      <c r="F15" s="14"/>
      <c r="G15" s="14"/>
      <c r="H15" s="14"/>
    </row>
    <row r="16" spans="1:14" x14ac:dyDescent="0.25">
      <c r="B16" s="16" t="s">
        <v>10</v>
      </c>
      <c r="C16" s="17">
        <f>4*C17+C10</f>
        <v>0</v>
      </c>
      <c r="D16" s="17">
        <f t="shared" ref="D16:H16" si="3">4*D17+D10</f>
        <v>-4.666666666666667</v>
      </c>
      <c r="E16" s="17">
        <f t="shared" si="3"/>
        <v>-2.333333333333333</v>
      </c>
      <c r="F16" s="17">
        <f t="shared" si="3"/>
        <v>1</v>
      </c>
      <c r="G16" s="17">
        <f t="shared" si="3"/>
        <v>-1.3333333333333333</v>
      </c>
      <c r="H16" s="17">
        <f t="shared" si="3"/>
        <v>0.56666666666666665</v>
      </c>
      <c r="J16" t="s">
        <v>75</v>
      </c>
    </row>
    <row r="17" spans="2:8" x14ac:dyDescent="0.25">
      <c r="B17" s="16" t="s">
        <v>44</v>
      </c>
      <c r="C17" s="17">
        <f>C11/-3</f>
        <v>1</v>
      </c>
      <c r="D17" s="17">
        <f t="shared" ref="D17:H17" si="4">D11/-3</f>
        <v>0.33333333333333331</v>
      </c>
      <c r="E17" s="17">
        <f t="shared" si="4"/>
        <v>-0.33333333333333331</v>
      </c>
      <c r="F17" s="17">
        <f t="shared" si="4"/>
        <v>0</v>
      </c>
      <c r="G17" s="17">
        <f t="shared" si="4"/>
        <v>-0.33333333333333331</v>
      </c>
      <c r="H17" s="17">
        <f t="shared" si="4"/>
        <v>0.16666666666666666</v>
      </c>
    </row>
    <row r="18" spans="2:8" x14ac:dyDescent="0.25">
      <c r="B18" s="16" t="s">
        <v>12</v>
      </c>
      <c r="C18" s="17">
        <f>C17*30</f>
        <v>30</v>
      </c>
      <c r="D18" s="17">
        <f t="shared" ref="D18:H18" si="5">D17*30</f>
        <v>10</v>
      </c>
      <c r="E18" s="17">
        <f t="shared" si="5"/>
        <v>-10</v>
      </c>
      <c r="F18" s="22">
        <f t="shared" si="5"/>
        <v>0</v>
      </c>
      <c r="G18" s="22">
        <f t="shared" si="5"/>
        <v>-10</v>
      </c>
      <c r="H18" s="17">
        <f t="shared" si="5"/>
        <v>5</v>
      </c>
    </row>
    <row r="19" spans="2:8" x14ac:dyDescent="0.25">
      <c r="B19" s="16" t="s">
        <v>13</v>
      </c>
      <c r="C19" s="17">
        <f>C8-C18</f>
        <v>0</v>
      </c>
      <c r="D19" s="17">
        <f t="shared" ref="D19:G19" si="6">D8-D18</f>
        <v>26</v>
      </c>
      <c r="E19" s="17">
        <f t="shared" si="6"/>
        <v>30</v>
      </c>
      <c r="F19" s="17">
        <f t="shared" si="6"/>
        <v>0</v>
      </c>
      <c r="G19" s="17">
        <f t="shared" si="6"/>
        <v>10</v>
      </c>
      <c r="H19" s="16"/>
    </row>
    <row r="20" spans="2:8" x14ac:dyDescent="0.25">
      <c r="C20" s="12"/>
      <c r="D20" s="12"/>
      <c r="E20" s="12"/>
      <c r="F20" s="12"/>
      <c r="G20" s="12"/>
    </row>
    <row r="22" spans="2:8" x14ac:dyDescent="0.25">
      <c r="B22" s="13"/>
      <c r="C22" s="12"/>
      <c r="D22" s="12"/>
      <c r="E22" s="12"/>
      <c r="F22" s="12"/>
      <c r="G22" s="12"/>
      <c r="H22" s="12"/>
    </row>
    <row r="23" spans="2:8" x14ac:dyDescent="0.25">
      <c r="B23" s="13"/>
      <c r="C23" s="12"/>
      <c r="D23" s="12"/>
      <c r="E23" s="12"/>
      <c r="F23" s="12"/>
      <c r="G23" s="12"/>
      <c r="H23" s="12"/>
    </row>
    <row r="24" spans="2:8" x14ac:dyDescent="0.25">
      <c r="B24" s="13"/>
      <c r="C24" s="12"/>
      <c r="D24" s="12"/>
      <c r="E24" s="12"/>
      <c r="F24" s="12"/>
      <c r="G24" s="12"/>
      <c r="H24" s="12"/>
    </row>
    <row r="25" spans="2:8" x14ac:dyDescent="0.25">
      <c r="B25" s="13"/>
      <c r="C25" s="12"/>
      <c r="D25" s="12"/>
      <c r="E25" s="12"/>
      <c r="F25" s="12"/>
      <c r="G25" s="12"/>
      <c r="H25" s="12"/>
    </row>
    <row r="26" spans="2:8" x14ac:dyDescent="0.25">
      <c r="B26" s="12"/>
      <c r="H26" s="12"/>
    </row>
    <row r="28" spans="2:8" x14ac:dyDescent="0.25">
      <c r="B28" s="13"/>
      <c r="C28" s="12"/>
      <c r="D28" s="12"/>
      <c r="E28" s="12"/>
      <c r="F28" s="12"/>
      <c r="G28" s="12"/>
      <c r="H28" s="12"/>
    </row>
    <row r="29" spans="2:8" x14ac:dyDescent="0.25">
      <c r="B29" s="13"/>
      <c r="C29" s="12"/>
      <c r="D29" s="12"/>
      <c r="E29" s="12"/>
      <c r="F29" s="12"/>
      <c r="G29" s="12"/>
      <c r="H29" s="12"/>
    </row>
    <row r="30" spans="2:8" x14ac:dyDescent="0.25">
      <c r="B30" s="13"/>
      <c r="C30" s="12"/>
      <c r="D30" s="12"/>
      <c r="E30" s="12"/>
      <c r="F30" s="12"/>
      <c r="G30" s="12"/>
      <c r="H30" s="12"/>
    </row>
    <row r="31" spans="2:8" x14ac:dyDescent="0.25">
      <c r="B31" s="13"/>
      <c r="C31" s="12"/>
      <c r="D31" s="12"/>
      <c r="E31" s="12"/>
      <c r="F31" s="12"/>
      <c r="G31" s="12"/>
      <c r="H31" s="12"/>
    </row>
    <row r="32" spans="2:8" x14ac:dyDescent="0.25">
      <c r="B32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6502-CA2F-4FCB-8EBF-73BB700D9A64}">
  <dimension ref="A1:P23"/>
  <sheetViews>
    <sheetView zoomScale="130" zoomScaleNormal="130" workbookViewId="0">
      <selection activeCell="K20" sqref="K20"/>
    </sheetView>
  </sheetViews>
  <sheetFormatPr defaultRowHeight="15" x14ac:dyDescent="0.25"/>
  <cols>
    <col min="1" max="1" width="13.5703125" bestFit="1" customWidth="1"/>
    <col min="2" max="3" width="9.140625" customWidth="1"/>
    <col min="12" max="12" width="17.85546875" bestFit="1" customWidth="1"/>
  </cols>
  <sheetData>
    <row r="1" spans="1:16" x14ac:dyDescent="0.25">
      <c r="A1" s="1" t="s">
        <v>1</v>
      </c>
    </row>
    <row r="3" spans="1:16" x14ac:dyDescent="0.25">
      <c r="A3" t="s">
        <v>76</v>
      </c>
    </row>
    <row r="5" spans="1:16" x14ac:dyDescent="0.25">
      <c r="A5" t="s">
        <v>77</v>
      </c>
      <c r="C5" t="s">
        <v>80</v>
      </c>
      <c r="E5" t="s">
        <v>88</v>
      </c>
    </row>
    <row r="6" spans="1:16" x14ac:dyDescent="0.25">
      <c r="A6" t="s">
        <v>78</v>
      </c>
      <c r="C6" t="s">
        <v>81</v>
      </c>
      <c r="E6" t="s">
        <v>89</v>
      </c>
    </row>
    <row r="7" spans="1:16" x14ac:dyDescent="0.25">
      <c r="A7" t="s">
        <v>82</v>
      </c>
      <c r="C7" t="s">
        <v>83</v>
      </c>
      <c r="E7" t="s">
        <v>90</v>
      </c>
    </row>
    <row r="8" spans="1:16" x14ac:dyDescent="0.25">
      <c r="A8" t="s">
        <v>79</v>
      </c>
    </row>
    <row r="9" spans="1:16" x14ac:dyDescent="0.25">
      <c r="C9" s="25"/>
      <c r="D9" s="25">
        <v>1</v>
      </c>
      <c r="E9" s="25">
        <v>2</v>
      </c>
      <c r="F9" s="25">
        <v>0</v>
      </c>
      <c r="G9" s="25">
        <v>0</v>
      </c>
      <c r="H9" s="25">
        <v>0</v>
      </c>
      <c r="I9" s="25"/>
      <c r="O9" s="30"/>
      <c r="P9" s="31"/>
    </row>
    <row r="10" spans="1:16" x14ac:dyDescent="0.25">
      <c r="C10" s="25" t="s">
        <v>9</v>
      </c>
      <c r="D10" s="25" t="s">
        <v>91</v>
      </c>
      <c r="E10" s="25" t="s">
        <v>92</v>
      </c>
      <c r="F10" s="25" t="s">
        <v>10</v>
      </c>
      <c r="G10" s="25" t="s">
        <v>11</v>
      </c>
      <c r="H10" s="25" t="s">
        <v>47</v>
      </c>
      <c r="I10" s="25" t="s">
        <v>73</v>
      </c>
      <c r="O10" s="30"/>
      <c r="P10" s="31"/>
    </row>
    <row r="11" spans="1:16" x14ac:dyDescent="0.25">
      <c r="C11" s="25" t="s">
        <v>10</v>
      </c>
      <c r="D11" s="25">
        <v>3</v>
      </c>
      <c r="E11" s="26">
        <v>1</v>
      </c>
      <c r="F11" s="25">
        <v>1</v>
      </c>
      <c r="G11" s="25">
        <v>0</v>
      </c>
      <c r="H11" s="25">
        <v>0</v>
      </c>
      <c r="I11" s="25">
        <v>14</v>
      </c>
      <c r="O11" s="30"/>
      <c r="P11" s="31"/>
    </row>
    <row r="12" spans="1:16" x14ac:dyDescent="0.25">
      <c r="C12" s="25" t="s">
        <v>11</v>
      </c>
      <c r="D12" s="25">
        <v>1</v>
      </c>
      <c r="E12" s="26">
        <v>5</v>
      </c>
      <c r="F12" s="25">
        <v>0</v>
      </c>
      <c r="G12" s="25">
        <v>1</v>
      </c>
      <c r="H12" s="25">
        <v>0</v>
      </c>
      <c r="I12" s="25">
        <v>20</v>
      </c>
      <c r="O12" s="30"/>
      <c r="P12" s="31"/>
    </row>
    <row r="13" spans="1:16" x14ac:dyDescent="0.25">
      <c r="C13" s="25" t="s">
        <v>47</v>
      </c>
      <c r="D13" s="26">
        <v>1</v>
      </c>
      <c r="E13" s="26">
        <v>-1</v>
      </c>
      <c r="F13" s="26">
        <v>0</v>
      </c>
      <c r="G13" s="26">
        <v>0</v>
      </c>
      <c r="H13" s="26">
        <v>1</v>
      </c>
      <c r="I13" s="26">
        <v>-10</v>
      </c>
      <c r="O13" s="30"/>
      <c r="P13" s="31"/>
    </row>
    <row r="14" spans="1:16" x14ac:dyDescent="0.25">
      <c r="C14" s="25" t="s">
        <v>12</v>
      </c>
      <c r="D14" s="25">
        <v>0</v>
      </c>
      <c r="E14" s="26">
        <v>0</v>
      </c>
      <c r="F14" s="25">
        <v>0</v>
      </c>
      <c r="G14" s="25">
        <v>0</v>
      </c>
      <c r="H14" s="25">
        <v>0</v>
      </c>
      <c r="I14" s="25">
        <v>0</v>
      </c>
      <c r="O14" s="30"/>
      <c r="P14" s="31"/>
    </row>
    <row r="15" spans="1:16" x14ac:dyDescent="0.25">
      <c r="C15" s="25" t="s">
        <v>13</v>
      </c>
      <c r="D15" s="25">
        <f>D9-D14</f>
        <v>1</v>
      </c>
      <c r="E15" s="26">
        <f t="shared" ref="E15:H15" si="0">E9-E14</f>
        <v>2</v>
      </c>
      <c r="F15" s="25">
        <f t="shared" si="0"/>
        <v>0</v>
      </c>
      <c r="G15" s="25">
        <f t="shared" si="0"/>
        <v>0</v>
      </c>
      <c r="H15" s="25">
        <f t="shared" si="0"/>
        <v>0</v>
      </c>
      <c r="I15" s="25"/>
      <c r="O15" s="32"/>
      <c r="P15" s="32"/>
    </row>
    <row r="16" spans="1:16" x14ac:dyDescent="0.25">
      <c r="C16" s="25"/>
      <c r="D16" s="25">
        <f>D15/D13</f>
        <v>1</v>
      </c>
      <c r="E16" s="26">
        <f t="shared" ref="E16:H16" si="1">E15/E13</f>
        <v>-2</v>
      </c>
      <c r="F16" s="25" t="e">
        <f t="shared" si="1"/>
        <v>#DIV/0!</v>
      </c>
      <c r="G16" s="25" t="e">
        <f t="shared" si="1"/>
        <v>#DIV/0!</v>
      </c>
      <c r="H16" s="25">
        <f t="shared" si="1"/>
        <v>0</v>
      </c>
      <c r="I16" s="25"/>
    </row>
    <row r="18" spans="3:11" x14ac:dyDescent="0.25">
      <c r="C18" s="25" t="s">
        <v>10</v>
      </c>
      <c r="D18" s="25">
        <f>-D20+D11</f>
        <v>4</v>
      </c>
      <c r="E18" s="25">
        <f>-E20+E11</f>
        <v>0</v>
      </c>
      <c r="F18" s="25">
        <f t="shared" ref="F18:I18" si="2">-F20+F11</f>
        <v>1</v>
      </c>
      <c r="G18" s="25">
        <f t="shared" si="2"/>
        <v>0</v>
      </c>
      <c r="H18" s="25">
        <f t="shared" si="2"/>
        <v>1</v>
      </c>
      <c r="I18" s="25">
        <f t="shared" si="2"/>
        <v>4</v>
      </c>
    </row>
    <row r="19" spans="3:11" x14ac:dyDescent="0.25">
      <c r="C19" s="26" t="s">
        <v>11</v>
      </c>
      <c r="D19" s="26">
        <f>-5*D20+D12</f>
        <v>6</v>
      </c>
      <c r="E19" s="26">
        <f>-5*E20+E12</f>
        <v>0</v>
      </c>
      <c r="F19" s="26">
        <f t="shared" ref="F19:I19" si="3">-5*F20+F12</f>
        <v>0</v>
      </c>
      <c r="G19" s="26">
        <f t="shared" si="3"/>
        <v>1</v>
      </c>
      <c r="H19" s="26">
        <f t="shared" si="3"/>
        <v>5</v>
      </c>
      <c r="I19" s="26">
        <f t="shared" si="3"/>
        <v>-30</v>
      </c>
      <c r="K19" t="s">
        <v>103</v>
      </c>
    </row>
    <row r="20" spans="3:11" x14ac:dyDescent="0.25">
      <c r="C20" s="25" t="s">
        <v>92</v>
      </c>
      <c r="D20" s="25">
        <f>D13/-1</f>
        <v>-1</v>
      </c>
      <c r="E20" s="25">
        <f>E13/-1</f>
        <v>1</v>
      </c>
      <c r="F20" s="25">
        <f t="shared" ref="F20:I20" si="4">F13/-1</f>
        <v>0</v>
      </c>
      <c r="G20" s="25">
        <f t="shared" si="4"/>
        <v>0</v>
      </c>
      <c r="H20" s="25">
        <f t="shared" si="4"/>
        <v>-1</v>
      </c>
      <c r="I20" s="25">
        <f t="shared" si="4"/>
        <v>10</v>
      </c>
    </row>
    <row r="21" spans="3:11" x14ac:dyDescent="0.25">
      <c r="C21" s="25" t="s">
        <v>12</v>
      </c>
      <c r="D21" s="25">
        <f>D20*1</f>
        <v>-1</v>
      </c>
      <c r="E21" s="25">
        <f t="shared" ref="E21:I21" si="5">E20*1</f>
        <v>1</v>
      </c>
      <c r="F21" s="25">
        <f t="shared" si="5"/>
        <v>0</v>
      </c>
      <c r="G21" s="25">
        <f t="shared" si="5"/>
        <v>0</v>
      </c>
      <c r="H21" s="25">
        <f t="shared" si="5"/>
        <v>-1</v>
      </c>
      <c r="I21" s="25">
        <f t="shared" si="5"/>
        <v>10</v>
      </c>
    </row>
    <row r="22" spans="3:11" x14ac:dyDescent="0.25">
      <c r="C22" s="25" t="s">
        <v>13</v>
      </c>
      <c r="D22" s="25">
        <f>D9-D21</f>
        <v>2</v>
      </c>
      <c r="E22" s="25">
        <f t="shared" ref="E22:H22" si="6">E9-E21</f>
        <v>1</v>
      </c>
      <c r="F22" s="25">
        <f t="shared" si="6"/>
        <v>0</v>
      </c>
      <c r="G22" s="25">
        <f t="shared" si="6"/>
        <v>0</v>
      </c>
      <c r="H22" s="25">
        <f t="shared" si="6"/>
        <v>1</v>
      </c>
      <c r="I22" s="25"/>
    </row>
    <row r="23" spans="3:11" x14ac:dyDescent="0.25">
      <c r="D23" s="12">
        <f>D22/D19</f>
        <v>0.33333333333333331</v>
      </c>
      <c r="E23" s="12" t="e">
        <f t="shared" ref="E23:H23" si="7">E22/E19</f>
        <v>#DIV/0!</v>
      </c>
      <c r="F23" s="12" t="e">
        <f t="shared" si="7"/>
        <v>#DIV/0!</v>
      </c>
      <c r="G23" s="12">
        <f t="shared" si="7"/>
        <v>0</v>
      </c>
      <c r="H23" s="12">
        <f t="shared" si="7"/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9BE0-32C7-4E36-A947-5E75DBCC20A5}">
  <dimension ref="A1:K18"/>
  <sheetViews>
    <sheetView tabSelected="1" zoomScale="130" zoomScaleNormal="130" workbookViewId="0">
      <selection activeCell="I20" sqref="I20"/>
    </sheetView>
  </sheetViews>
  <sheetFormatPr defaultRowHeight="15" x14ac:dyDescent="0.25"/>
  <cols>
    <col min="1" max="1" width="21.5703125" bestFit="1" customWidth="1"/>
    <col min="3" max="4" width="11.7109375" bestFit="1" customWidth="1"/>
    <col min="5" max="5" width="11" bestFit="1" customWidth="1"/>
    <col min="6" max="8" width="9.85546875" bestFit="1" customWidth="1"/>
    <col min="9" max="9" width="10.5703125" bestFit="1" customWidth="1"/>
  </cols>
  <sheetData>
    <row r="1" spans="1:11" x14ac:dyDescent="0.25">
      <c r="A1" t="s">
        <v>16</v>
      </c>
    </row>
    <row r="3" spans="1:11" x14ac:dyDescent="0.25">
      <c r="A3" t="s">
        <v>84</v>
      </c>
    </row>
    <row r="5" spans="1:11" ht="18.75" x14ac:dyDescent="0.3">
      <c r="A5" t="s">
        <v>85</v>
      </c>
      <c r="C5" t="s">
        <v>93</v>
      </c>
    </row>
    <row r="6" spans="1:11" x14ac:dyDescent="0.25">
      <c r="A6" t="s">
        <v>86</v>
      </c>
      <c r="C6" t="s">
        <v>94</v>
      </c>
    </row>
    <row r="7" spans="1:11" x14ac:dyDescent="0.25">
      <c r="A7" t="s">
        <v>87</v>
      </c>
    </row>
    <row r="8" spans="1:11" x14ac:dyDescent="0.25">
      <c r="B8" s="18"/>
      <c r="C8" s="18">
        <v>-14</v>
      </c>
      <c r="D8" s="18">
        <v>-20</v>
      </c>
      <c r="E8" s="18">
        <v>10</v>
      </c>
      <c r="F8" s="18">
        <v>0</v>
      </c>
      <c r="G8" s="18">
        <v>0</v>
      </c>
      <c r="H8" s="18"/>
    </row>
    <row r="9" spans="1:11" x14ac:dyDescent="0.25">
      <c r="B9" s="18" t="s">
        <v>68</v>
      </c>
      <c r="C9" s="18" t="s">
        <v>44</v>
      </c>
      <c r="D9" s="18" t="s">
        <v>45</v>
      </c>
      <c r="E9" s="18" t="s">
        <v>46</v>
      </c>
      <c r="F9" s="18" t="s">
        <v>10</v>
      </c>
      <c r="G9" s="18" t="s">
        <v>11</v>
      </c>
      <c r="H9" s="18" t="s">
        <v>73</v>
      </c>
    </row>
    <row r="10" spans="1:11" x14ac:dyDescent="0.25">
      <c r="B10" s="18" t="s">
        <v>10</v>
      </c>
      <c r="C10" s="18">
        <v>-3</v>
      </c>
      <c r="D10" s="18">
        <v>-1</v>
      </c>
      <c r="E10" s="27">
        <v>-1</v>
      </c>
      <c r="F10" s="18">
        <v>1</v>
      </c>
      <c r="G10" s="18">
        <v>0</v>
      </c>
      <c r="H10" s="18">
        <v>1</v>
      </c>
      <c r="I10" s="29">
        <f>H10/E10</f>
        <v>-1</v>
      </c>
    </row>
    <row r="11" spans="1:11" x14ac:dyDescent="0.25">
      <c r="B11" s="18" t="s">
        <v>11</v>
      </c>
      <c r="C11" s="27">
        <v>-1</v>
      </c>
      <c r="D11" s="27">
        <v>-5</v>
      </c>
      <c r="E11" s="27">
        <v>1</v>
      </c>
      <c r="F11" s="27">
        <v>0</v>
      </c>
      <c r="G11" s="27">
        <v>1</v>
      </c>
      <c r="H11" s="27">
        <v>2</v>
      </c>
      <c r="I11" s="29">
        <f>H11/E11</f>
        <v>2</v>
      </c>
    </row>
    <row r="12" spans="1:11" x14ac:dyDescent="0.25">
      <c r="B12" s="18" t="s">
        <v>12</v>
      </c>
      <c r="C12" s="18">
        <v>0</v>
      </c>
      <c r="D12" s="18">
        <v>0</v>
      </c>
      <c r="E12" s="27">
        <v>0</v>
      </c>
      <c r="F12" s="18">
        <v>0</v>
      </c>
      <c r="G12" s="18">
        <v>0</v>
      </c>
      <c r="H12" s="18">
        <v>0</v>
      </c>
    </row>
    <row r="13" spans="1:11" x14ac:dyDescent="0.25">
      <c r="B13" s="18" t="s">
        <v>13</v>
      </c>
      <c r="C13" s="18">
        <f>C8-C12</f>
        <v>-14</v>
      </c>
      <c r="D13" s="18">
        <f>D8-D12</f>
        <v>-20</v>
      </c>
      <c r="E13" s="27">
        <f>E8-E12</f>
        <v>10</v>
      </c>
      <c r="F13" s="18">
        <f t="shared" ref="F13:G13" si="0">F8-F12</f>
        <v>0</v>
      </c>
      <c r="G13" s="18">
        <f t="shared" si="0"/>
        <v>0</v>
      </c>
      <c r="H13" s="18"/>
    </row>
    <row r="14" spans="1:11" x14ac:dyDescent="0.25">
      <c r="B14" s="28"/>
      <c r="C14" s="28"/>
      <c r="D14" s="28"/>
      <c r="E14" s="28"/>
      <c r="F14" s="28"/>
      <c r="G14" s="28"/>
      <c r="H14" s="28"/>
    </row>
    <row r="15" spans="1:11" x14ac:dyDescent="0.25">
      <c r="B15" s="18" t="s">
        <v>10</v>
      </c>
      <c r="C15" s="18">
        <f t="shared" ref="C15:D15" si="1">C16+C10</f>
        <v>-4</v>
      </c>
      <c r="D15" s="27">
        <f t="shared" si="1"/>
        <v>-6</v>
      </c>
      <c r="E15" s="18">
        <f>E16+E10</f>
        <v>0</v>
      </c>
      <c r="F15" s="18">
        <f t="shared" ref="F15:H15" si="2">F16+F10</f>
        <v>1</v>
      </c>
      <c r="G15" s="18">
        <f t="shared" si="2"/>
        <v>1</v>
      </c>
      <c r="H15" s="18">
        <f t="shared" si="2"/>
        <v>3</v>
      </c>
      <c r="I15" s="29">
        <f>H15/D15</f>
        <v>-0.5</v>
      </c>
      <c r="K15" t="s">
        <v>102</v>
      </c>
    </row>
    <row r="16" spans="1:11" x14ac:dyDescent="0.25">
      <c r="B16" s="18" t="s">
        <v>46</v>
      </c>
      <c r="C16" s="18">
        <f t="shared" ref="C16:D16" si="3">C11/1</f>
        <v>-1</v>
      </c>
      <c r="D16" s="27">
        <f t="shared" si="3"/>
        <v>-5</v>
      </c>
      <c r="E16" s="18">
        <f>E11/1</f>
        <v>1</v>
      </c>
      <c r="F16" s="18">
        <f t="shared" ref="F16:H16" si="4">F11/1</f>
        <v>0</v>
      </c>
      <c r="G16" s="18">
        <f t="shared" si="4"/>
        <v>1</v>
      </c>
      <c r="H16" s="18">
        <f t="shared" si="4"/>
        <v>2</v>
      </c>
      <c r="I16" s="29">
        <f>H16/D16</f>
        <v>-0.4</v>
      </c>
    </row>
    <row r="17" spans="2:8" x14ac:dyDescent="0.25">
      <c r="B17" s="18" t="s">
        <v>12</v>
      </c>
      <c r="C17" s="18">
        <f>10*C16</f>
        <v>-10</v>
      </c>
      <c r="D17" s="27">
        <f t="shared" ref="D17:H17" si="5">10*D16</f>
        <v>-50</v>
      </c>
      <c r="E17" s="18">
        <f t="shared" si="5"/>
        <v>10</v>
      </c>
      <c r="F17" s="18">
        <f t="shared" si="5"/>
        <v>0</v>
      </c>
      <c r="G17" s="17">
        <f>10*G16</f>
        <v>10</v>
      </c>
      <c r="H17" s="17">
        <f t="shared" si="5"/>
        <v>20</v>
      </c>
    </row>
    <row r="18" spans="2:8" x14ac:dyDescent="0.25">
      <c r="B18" s="18" t="s">
        <v>13</v>
      </c>
      <c r="C18" s="18">
        <f>C8-C17</f>
        <v>-4</v>
      </c>
      <c r="D18" s="27">
        <f t="shared" ref="D18:G18" si="6">D8-D17</f>
        <v>30</v>
      </c>
      <c r="E18" s="18">
        <f t="shared" si="6"/>
        <v>0</v>
      </c>
      <c r="F18" s="18">
        <f t="shared" si="6"/>
        <v>0</v>
      </c>
      <c r="G18" s="17">
        <f t="shared" si="6"/>
        <v>-10</v>
      </c>
      <c r="H18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F3CE-33C2-473C-B345-A6840A007703}">
  <dimension ref="A1:C9"/>
  <sheetViews>
    <sheetView workbookViewId="0">
      <selection activeCell="C4" sqref="C4"/>
    </sheetView>
  </sheetViews>
  <sheetFormatPr defaultRowHeight="15" x14ac:dyDescent="0.25"/>
  <cols>
    <col min="1" max="1" width="16" bestFit="1" customWidth="1"/>
  </cols>
  <sheetData>
    <row r="1" spans="1:3" x14ac:dyDescent="0.25">
      <c r="A1" s="1" t="s">
        <v>55</v>
      </c>
    </row>
    <row r="3" spans="1:3" x14ac:dyDescent="0.25">
      <c r="A3" t="s">
        <v>95</v>
      </c>
      <c r="C3" t="s">
        <v>101</v>
      </c>
    </row>
    <row r="4" spans="1:3" x14ac:dyDescent="0.25">
      <c r="A4" t="s">
        <v>2</v>
      </c>
    </row>
    <row r="5" spans="1:3" x14ac:dyDescent="0.25">
      <c r="A5" t="s">
        <v>96</v>
      </c>
    </row>
    <row r="6" spans="1:3" x14ac:dyDescent="0.25">
      <c r="A6" t="s">
        <v>97</v>
      </c>
    </row>
    <row r="7" spans="1:3" x14ac:dyDescent="0.25">
      <c r="A7" t="s">
        <v>98</v>
      </c>
    </row>
    <row r="8" spans="1:3" x14ac:dyDescent="0.25">
      <c r="A8" t="s">
        <v>99</v>
      </c>
    </row>
    <row r="9" spans="1:3" x14ac:dyDescent="0.25">
      <c r="A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Ejercicio 1 Primal</vt:lpstr>
      <vt:lpstr>Ejercicio 1 Dual</vt:lpstr>
      <vt:lpstr>Ejercicio 2 Primal</vt:lpstr>
      <vt:lpstr>Ejercicio 2 Dual</vt:lpstr>
      <vt:lpstr>Ejercicio 3 Primal</vt:lpstr>
      <vt:lpstr>Ejercicio 3 Dual</vt:lpstr>
      <vt:lpstr>Ejercicio 4 Primal</vt:lpstr>
      <vt:lpstr>Ejercicio 4 Dual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2023-10-12T05:49:22Z</dcterms:created>
  <dcterms:modified xsi:type="dcterms:W3CDTF">2023-10-15T22:17:30Z</dcterms:modified>
</cp:coreProperties>
</file>