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acion\metodos\Metodos\Ejercicios\"/>
    </mc:Choice>
  </mc:AlternateContent>
  <xr:revisionPtr revIDLastSave="0" documentId="13_ncr:1_{E4A64DCF-10A5-474F-8725-8BCE71D8B8CD}" xr6:coauthVersionLast="47" xr6:coauthVersionMax="47" xr10:uidLastSave="{00000000-0000-0000-0000-000000000000}"/>
  <bookViews>
    <workbookView xWindow="-120" yWindow="-120" windowWidth="29040" windowHeight="15840" xr2:uid="{B8CD8907-08C7-4F3F-829D-81D0156A2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V21" i="1"/>
  <c r="W21" i="1" s="1"/>
  <c r="W20" i="1"/>
  <c r="W19" i="1"/>
  <c r="V20" i="1"/>
  <c r="V19" i="1"/>
  <c r="V16" i="1"/>
  <c r="V15" i="1"/>
  <c r="Z4" i="1"/>
  <c r="Z5" i="1"/>
  <c r="Z6" i="1"/>
  <c r="Z7" i="1"/>
  <c r="Z8" i="1"/>
  <c r="Z9" i="1"/>
  <c r="Z10" i="1"/>
  <c r="Z11" i="1"/>
  <c r="Z12" i="1"/>
  <c r="Z3" i="1"/>
  <c r="Y6" i="1"/>
  <c r="Y4" i="1"/>
  <c r="Y5" i="1"/>
  <c r="Y7" i="1"/>
  <c r="Y8" i="1"/>
  <c r="Y9" i="1"/>
  <c r="Y10" i="1"/>
  <c r="Y11" i="1"/>
  <c r="Y12" i="1"/>
  <c r="Y3" i="1"/>
  <c r="S12" i="1"/>
  <c r="S11" i="1"/>
  <c r="S10" i="1"/>
  <c r="S9" i="1"/>
  <c r="S8" i="1"/>
  <c r="S7" i="1"/>
  <c r="S6" i="1"/>
  <c r="S4" i="1"/>
  <c r="S5" i="1"/>
  <c r="S3" i="1"/>
</calcChain>
</file>

<file path=xl/sharedStrings.xml><?xml version="1.0" encoding="utf-8"?>
<sst xmlns="http://schemas.openxmlformats.org/spreadsheetml/2006/main" count="75" uniqueCount="50">
  <si>
    <t xml:space="preserve">Actividades </t>
  </si>
  <si>
    <t xml:space="preserve">Agosto </t>
  </si>
  <si>
    <t xml:space="preserve">Septiembre </t>
  </si>
  <si>
    <t xml:space="preserve">Octubre </t>
  </si>
  <si>
    <t xml:space="preserve">Noviembre </t>
  </si>
  <si>
    <t xml:space="preserve">Diciembre </t>
  </si>
  <si>
    <t xml:space="preserve">Enero </t>
  </si>
  <si>
    <t xml:space="preserve">Febrero </t>
  </si>
  <si>
    <t xml:space="preserve">Marzo </t>
  </si>
  <si>
    <t xml:space="preserve">Abril </t>
  </si>
  <si>
    <t xml:space="preserve">Mayo </t>
  </si>
  <si>
    <t>Diagrma de gant (desarrollo de una pagina de arte)</t>
  </si>
  <si>
    <t>1. Planificación:</t>
  </si>
  <si>
    <t>7. Mantenimiento</t>
  </si>
  <si>
    <t>8. Actualizaciones</t>
  </si>
  <si>
    <t>4. Desarrollo Backend</t>
  </si>
  <si>
    <t>3. Desarrollo Frontend</t>
  </si>
  <si>
    <t>2. Diseño y Estructura</t>
  </si>
  <si>
    <t>5. Pruebas</t>
  </si>
  <si>
    <t>6. Despliegue</t>
  </si>
  <si>
    <t>Tabla de actividades</t>
  </si>
  <si>
    <t>Descripcion</t>
  </si>
  <si>
    <t>a (dias)</t>
  </si>
  <si>
    <t>b (dias)</t>
  </si>
  <si>
    <t>m (dias)</t>
  </si>
  <si>
    <t>Antecesora</t>
  </si>
  <si>
    <t>Costo</t>
  </si>
  <si>
    <t>Definir objetivos y audiencia.</t>
  </si>
  <si>
    <t>Definir objetivos y audiencia, diseñar responsivo.</t>
  </si>
  <si>
    <t>Codificar en HTML, CSS, y JavaScript, integrar frameworks o bibliotecas.</t>
  </si>
  <si>
    <t>Elegir y configurar el lenguaje y la base de datos y funcionalidades del lado del servidor</t>
  </si>
  <si>
    <t>Pruebas de funcionalidad, optimizacion y compatibilidad.</t>
  </si>
  <si>
    <t>Registro de dominio y selección de alojamiento</t>
  </si>
  <si>
    <t>Monitoreo continuo y solución de problemas</t>
  </si>
  <si>
    <t>Actualizaciones de contenido y seguridad</t>
  </si>
  <si>
    <t>Investigación de palabras clave y optimización on-page y construcción de enlaces.</t>
  </si>
  <si>
    <t>Estrategias de redes sociales y marketing de contenido y campañas digitales</t>
  </si>
  <si>
    <t>---</t>
  </si>
  <si>
    <t>10. Marketing y Promoción</t>
  </si>
  <si>
    <t>9.Optimización para Motores de Búsqueda (SEO)</t>
  </si>
  <si>
    <t>Tabla de pert</t>
  </si>
  <si>
    <t>te</t>
  </si>
  <si>
    <t>δe</t>
  </si>
  <si>
    <t>La ruta critica identificada es 12456910 = 192 dias</t>
  </si>
  <si>
    <t xml:space="preserve">TE = </t>
  </si>
  <si>
    <t xml:space="preserve">Oe = </t>
  </si>
  <si>
    <t>La probabilidad de terminalarlo en 30 dias</t>
  </si>
  <si>
    <t>La probabilidad de terminalarlo en 90 dias</t>
  </si>
  <si>
    <t>La probabilidad de terminalarlo en 120 dias</t>
  </si>
  <si>
    <t xml:space="preserve">Pert costo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</si>
</sst>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2" borderId="5" xfId="0" applyFill="1" applyBorder="1"/>
    <xf numFmtId="0" fontId="0" fillId="2" borderId="6" xfId="0" applyFill="1" applyBorder="1"/>
    <xf numFmtId="0" fontId="0" fillId="3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9" xfId="0" applyFill="1" applyBorder="1"/>
    <xf numFmtId="0" fontId="0" fillId="2" borderId="1" xfId="0" quotePrefix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2" borderId="6" xfId="0" applyFont="1" applyFill="1" applyBorder="1"/>
    <xf numFmtId="0" fontId="0" fillId="2" borderId="1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1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146C-963D-46A2-9F4A-401BD6B13DC6}">
  <dimension ref="A1:Z21"/>
  <sheetViews>
    <sheetView tabSelected="1" topLeftCell="I1" zoomScale="85" zoomScaleNormal="85" workbookViewId="0">
      <selection activeCell="Q15" sqref="Q15"/>
    </sheetView>
  </sheetViews>
  <sheetFormatPr baseColWidth="10" defaultColWidth="9.140625" defaultRowHeight="15" x14ac:dyDescent="0.25"/>
  <cols>
    <col min="1" max="1" width="45.28515625" style="1" bestFit="1" customWidth="1"/>
    <col min="2" max="2" width="7.5703125" style="1" bestFit="1" customWidth="1"/>
    <col min="3" max="3" width="11.85546875" style="1" bestFit="1" customWidth="1"/>
    <col min="4" max="4" width="8.5703125" style="1" bestFit="1" customWidth="1"/>
    <col min="5" max="5" width="11.42578125" style="1" bestFit="1" customWidth="1"/>
    <col min="6" max="6" width="10.5703125" style="1" bestFit="1" customWidth="1"/>
    <col min="7" max="7" width="6.5703125" style="1" bestFit="1" customWidth="1"/>
    <col min="8" max="8" width="8.42578125" style="1" bestFit="1" customWidth="1"/>
    <col min="9" max="9" width="6.85546875" style="1" bestFit="1" customWidth="1"/>
    <col min="10" max="10" width="5.7109375" style="1" bestFit="1" customWidth="1"/>
    <col min="11" max="11" width="6.28515625" style="1" bestFit="1" customWidth="1"/>
    <col min="12" max="12" width="9.140625" style="1"/>
    <col min="13" max="13" width="45.28515625" style="1" bestFit="1" customWidth="1"/>
    <col min="14" max="14" width="80.140625" style="1" customWidth="1"/>
    <col min="15" max="15" width="7.42578125" style="1" bestFit="1" customWidth="1"/>
    <col min="16" max="17" width="8.140625" style="1" bestFit="1" customWidth="1"/>
    <col min="18" max="18" width="11" style="1" bestFit="1" customWidth="1"/>
    <col min="19" max="19" width="8.5703125" style="1" customWidth="1"/>
    <col min="20" max="20" width="9.140625" style="1"/>
    <col min="21" max="21" width="46.7109375" style="1" bestFit="1" customWidth="1"/>
    <col min="22" max="23" width="12.28515625" style="1" bestFit="1" customWidth="1"/>
    <col min="24" max="24" width="8.140625" style="1" bestFit="1" customWidth="1"/>
    <col min="25" max="26" width="12.28515625" style="1" bestFit="1" customWidth="1"/>
    <col min="27" max="27" width="7.140625" style="1" bestFit="1" customWidth="1"/>
    <col min="28" max="16384" width="9.140625" style="1"/>
  </cols>
  <sheetData>
    <row r="1" spans="1:26" x14ac:dyDescent="0.25">
      <c r="A1" s="19" t="s">
        <v>11</v>
      </c>
      <c r="B1" s="20"/>
      <c r="C1" s="20"/>
      <c r="D1" s="20"/>
      <c r="E1" s="20"/>
      <c r="F1" s="20"/>
      <c r="G1" s="20"/>
      <c r="H1" s="20"/>
      <c r="I1" s="20"/>
      <c r="J1" s="20"/>
      <c r="K1" s="21"/>
      <c r="M1" s="19" t="s">
        <v>20</v>
      </c>
      <c r="N1" s="20"/>
      <c r="O1" s="20"/>
      <c r="P1" s="20"/>
      <c r="Q1" s="20"/>
      <c r="R1" s="20"/>
      <c r="S1" s="21"/>
      <c r="U1" s="19" t="s">
        <v>40</v>
      </c>
      <c r="V1" s="20"/>
      <c r="W1" s="20"/>
      <c r="X1" s="20"/>
      <c r="Y1" s="20"/>
      <c r="Z1" s="21"/>
    </row>
    <row r="2" spans="1:26" x14ac:dyDescent="0.25">
      <c r="A2" s="5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6" t="s">
        <v>10</v>
      </c>
      <c r="M2" s="5" t="s">
        <v>0</v>
      </c>
      <c r="N2" s="2" t="s">
        <v>21</v>
      </c>
      <c r="O2" s="2" t="s">
        <v>22</v>
      </c>
      <c r="P2" s="2" t="s">
        <v>24</v>
      </c>
      <c r="Q2" s="2" t="s">
        <v>23</v>
      </c>
      <c r="R2" s="2" t="s">
        <v>25</v>
      </c>
      <c r="S2" s="6" t="s">
        <v>26</v>
      </c>
      <c r="U2" s="5" t="s">
        <v>0</v>
      </c>
      <c r="V2" s="2" t="s">
        <v>22</v>
      </c>
      <c r="W2" s="2" t="s">
        <v>24</v>
      </c>
      <c r="X2" s="2" t="s">
        <v>23</v>
      </c>
      <c r="Y2" s="2" t="s">
        <v>41</v>
      </c>
      <c r="Z2" s="16" t="s">
        <v>42</v>
      </c>
    </row>
    <row r="3" spans="1:26" x14ac:dyDescent="0.25">
      <c r="A3" s="5" t="s">
        <v>12</v>
      </c>
      <c r="B3" s="3"/>
      <c r="C3" s="2"/>
      <c r="D3" s="2"/>
      <c r="E3" s="2"/>
      <c r="F3" s="2"/>
      <c r="G3" s="2"/>
      <c r="H3" s="2"/>
      <c r="I3" s="2"/>
      <c r="J3" s="2"/>
      <c r="K3" s="6"/>
      <c r="M3" s="5" t="s">
        <v>12</v>
      </c>
      <c r="N3" s="2" t="s">
        <v>27</v>
      </c>
      <c r="O3" s="2">
        <v>14</v>
      </c>
      <c r="P3" s="2">
        <v>21</v>
      </c>
      <c r="Q3" s="2">
        <v>28</v>
      </c>
      <c r="R3" s="13" t="s">
        <v>37</v>
      </c>
      <c r="S3" s="6">
        <f>29000*10</f>
        <v>290000</v>
      </c>
      <c r="U3" s="5" t="s">
        <v>12</v>
      </c>
      <c r="V3" s="2">
        <v>14</v>
      </c>
      <c r="W3" s="2">
        <v>21</v>
      </c>
      <c r="X3" s="2">
        <v>28</v>
      </c>
      <c r="Y3" s="17">
        <f>(V3+4*W3+X3)/6</f>
        <v>21</v>
      </c>
      <c r="Z3" s="6">
        <f>(X3-V3)/6</f>
        <v>2.3333333333333335</v>
      </c>
    </row>
    <row r="4" spans="1:26" x14ac:dyDescent="0.25">
      <c r="A4" s="5" t="s">
        <v>17</v>
      </c>
      <c r="B4" s="4"/>
      <c r="C4" s="3"/>
      <c r="D4" s="2"/>
      <c r="E4" s="2"/>
      <c r="F4" s="2"/>
      <c r="G4" s="2"/>
      <c r="H4" s="2"/>
      <c r="I4" s="2"/>
      <c r="J4" s="2"/>
      <c r="K4" s="6"/>
      <c r="M4" s="5" t="s">
        <v>17</v>
      </c>
      <c r="N4" s="2" t="s">
        <v>28</v>
      </c>
      <c r="O4" s="2">
        <v>14</v>
      </c>
      <c r="P4" s="2">
        <v>25</v>
      </c>
      <c r="Q4" s="2">
        <v>38</v>
      </c>
      <c r="R4" s="14">
        <v>1</v>
      </c>
      <c r="S4" s="6">
        <f>30000*2</f>
        <v>60000</v>
      </c>
      <c r="U4" s="5" t="s">
        <v>17</v>
      </c>
      <c r="V4" s="2">
        <v>14</v>
      </c>
      <c r="W4" s="2">
        <v>25</v>
      </c>
      <c r="X4" s="2">
        <v>38</v>
      </c>
      <c r="Y4" s="17">
        <f t="shared" ref="Y4:Y12" si="0">(V4+4*W4+X4)/6</f>
        <v>25.333333333333332</v>
      </c>
      <c r="Z4" s="6">
        <f t="shared" ref="Z4:Z12" si="1">(X4-V4)/6</f>
        <v>4</v>
      </c>
    </row>
    <row r="5" spans="1:26" x14ac:dyDescent="0.25">
      <c r="A5" s="5" t="s">
        <v>16</v>
      </c>
      <c r="B5" s="4"/>
      <c r="C5" s="4"/>
      <c r="D5" s="3"/>
      <c r="E5" s="3"/>
      <c r="F5" s="2"/>
      <c r="G5" s="2"/>
      <c r="H5" s="2"/>
      <c r="I5" s="2"/>
      <c r="J5" s="2"/>
      <c r="K5" s="6"/>
      <c r="M5" s="5" t="s">
        <v>16</v>
      </c>
      <c r="N5" s="2" t="s">
        <v>29</v>
      </c>
      <c r="O5" s="2">
        <v>28</v>
      </c>
      <c r="P5" s="2">
        <v>36</v>
      </c>
      <c r="Q5" s="2">
        <v>48</v>
      </c>
      <c r="R5" s="14">
        <v>2</v>
      </c>
      <c r="S5" s="6">
        <f>28000*2</f>
        <v>56000</v>
      </c>
      <c r="U5" s="5" t="s">
        <v>16</v>
      </c>
      <c r="V5" s="2">
        <v>28</v>
      </c>
      <c r="W5" s="2">
        <v>36</v>
      </c>
      <c r="X5" s="2">
        <v>48</v>
      </c>
      <c r="Y5" s="17">
        <f t="shared" si="0"/>
        <v>36.666666666666664</v>
      </c>
      <c r="Z5" s="6">
        <f t="shared" si="1"/>
        <v>3.3333333333333335</v>
      </c>
    </row>
    <row r="6" spans="1:26" x14ac:dyDescent="0.25">
      <c r="A6" s="5" t="s">
        <v>15</v>
      </c>
      <c r="B6" s="4"/>
      <c r="C6" s="4"/>
      <c r="D6" s="3"/>
      <c r="E6" s="3"/>
      <c r="F6" s="3"/>
      <c r="G6" s="2"/>
      <c r="H6" s="2"/>
      <c r="I6" s="2"/>
      <c r="J6" s="2"/>
      <c r="K6" s="6"/>
      <c r="M6" s="5" t="s">
        <v>15</v>
      </c>
      <c r="N6" s="2" t="s">
        <v>30</v>
      </c>
      <c r="O6" s="2">
        <v>35</v>
      </c>
      <c r="P6" s="2">
        <v>50</v>
      </c>
      <c r="Q6" s="2">
        <v>85</v>
      </c>
      <c r="R6" s="14">
        <v>2</v>
      </c>
      <c r="S6" s="6">
        <f>28000*3</f>
        <v>84000</v>
      </c>
      <c r="U6" s="5" t="s">
        <v>15</v>
      </c>
      <c r="V6" s="2">
        <v>35</v>
      </c>
      <c r="W6" s="2">
        <v>50</v>
      </c>
      <c r="X6" s="2">
        <v>85</v>
      </c>
      <c r="Y6" s="17">
        <f>(V6+4*W6+X6)/6</f>
        <v>53.333333333333336</v>
      </c>
      <c r="Z6" s="6">
        <f t="shared" si="1"/>
        <v>8.3333333333333339</v>
      </c>
    </row>
    <row r="7" spans="1:26" x14ac:dyDescent="0.25">
      <c r="A7" s="5" t="s">
        <v>18</v>
      </c>
      <c r="B7" s="2"/>
      <c r="C7" s="2"/>
      <c r="D7" s="2"/>
      <c r="E7" s="2"/>
      <c r="F7" s="2"/>
      <c r="G7" s="3"/>
      <c r="H7" s="2"/>
      <c r="I7" s="2"/>
      <c r="J7" s="2"/>
      <c r="K7" s="6"/>
      <c r="M7" s="5" t="s">
        <v>18</v>
      </c>
      <c r="N7" s="2" t="s">
        <v>31</v>
      </c>
      <c r="O7" s="2">
        <v>15</v>
      </c>
      <c r="P7" s="2">
        <v>25</v>
      </c>
      <c r="Q7" s="2">
        <v>35</v>
      </c>
      <c r="R7" s="14">
        <v>4</v>
      </c>
      <c r="S7" s="6">
        <f>26000*2</f>
        <v>52000</v>
      </c>
      <c r="U7" s="5" t="s">
        <v>18</v>
      </c>
      <c r="V7" s="2">
        <v>15</v>
      </c>
      <c r="W7" s="2">
        <v>25</v>
      </c>
      <c r="X7" s="2">
        <v>35</v>
      </c>
      <c r="Y7" s="17">
        <f t="shared" si="0"/>
        <v>25</v>
      </c>
      <c r="Z7" s="6">
        <f t="shared" si="1"/>
        <v>3.3333333333333335</v>
      </c>
    </row>
    <row r="8" spans="1:26" x14ac:dyDescent="0.25">
      <c r="A8" s="5" t="s">
        <v>19</v>
      </c>
      <c r="B8" s="2"/>
      <c r="C8" s="2"/>
      <c r="D8" s="2"/>
      <c r="E8" s="2"/>
      <c r="F8" s="2"/>
      <c r="G8" s="2"/>
      <c r="H8" s="3"/>
      <c r="I8" s="2"/>
      <c r="J8" s="2"/>
      <c r="K8" s="6"/>
      <c r="M8" s="5" t="s">
        <v>19</v>
      </c>
      <c r="N8" s="2" t="s">
        <v>32</v>
      </c>
      <c r="O8" s="2">
        <v>8</v>
      </c>
      <c r="P8" s="2">
        <v>16</v>
      </c>
      <c r="Q8" s="2">
        <v>20</v>
      </c>
      <c r="R8" s="14">
        <v>5</v>
      </c>
      <c r="S8" s="6">
        <f>36000</f>
        <v>36000</v>
      </c>
      <c r="U8" s="5" t="s">
        <v>19</v>
      </c>
      <c r="V8" s="2">
        <v>8</v>
      </c>
      <c r="W8" s="2">
        <v>16</v>
      </c>
      <c r="X8" s="2">
        <v>20</v>
      </c>
      <c r="Y8" s="17">
        <f t="shared" si="0"/>
        <v>15.333333333333334</v>
      </c>
      <c r="Z8" s="6">
        <f t="shared" si="1"/>
        <v>2</v>
      </c>
    </row>
    <row r="9" spans="1:26" x14ac:dyDescent="0.25">
      <c r="A9" s="5" t="s">
        <v>13</v>
      </c>
      <c r="B9" s="4"/>
      <c r="C9" s="4"/>
      <c r="D9" s="4"/>
      <c r="E9" s="4"/>
      <c r="F9" s="3"/>
      <c r="G9" s="3"/>
      <c r="H9" s="3"/>
      <c r="I9" s="3"/>
      <c r="J9" s="3"/>
      <c r="K9" s="7"/>
      <c r="M9" s="5" t="s">
        <v>13</v>
      </c>
      <c r="N9" s="2" t="s">
        <v>33</v>
      </c>
      <c r="O9" s="2">
        <v>50</v>
      </c>
      <c r="P9" s="2">
        <v>100</v>
      </c>
      <c r="Q9" s="2">
        <v>230</v>
      </c>
      <c r="R9" s="14">
        <v>3</v>
      </c>
      <c r="S9" s="6">
        <f>30000*8</f>
        <v>240000</v>
      </c>
      <c r="U9" s="5" t="s">
        <v>13</v>
      </c>
      <c r="V9" s="2">
        <v>50</v>
      </c>
      <c r="W9" s="2">
        <v>100</v>
      </c>
      <c r="X9" s="2">
        <v>230</v>
      </c>
      <c r="Y9" s="17">
        <f t="shared" si="0"/>
        <v>113.33333333333333</v>
      </c>
      <c r="Z9" s="6">
        <f t="shared" si="1"/>
        <v>30</v>
      </c>
    </row>
    <row r="10" spans="1:26" x14ac:dyDescent="0.25">
      <c r="A10" s="5" t="s">
        <v>14</v>
      </c>
      <c r="B10" s="4"/>
      <c r="C10" s="4"/>
      <c r="D10" s="4"/>
      <c r="E10" s="4"/>
      <c r="F10" s="3"/>
      <c r="G10" s="3"/>
      <c r="H10" s="3"/>
      <c r="I10" s="3"/>
      <c r="J10" s="3"/>
      <c r="K10" s="7"/>
      <c r="M10" s="5" t="s">
        <v>14</v>
      </c>
      <c r="N10" s="2" t="s">
        <v>34</v>
      </c>
      <c r="O10" s="2">
        <v>50</v>
      </c>
      <c r="P10" s="2">
        <v>100</v>
      </c>
      <c r="Q10" s="2">
        <v>230</v>
      </c>
      <c r="R10" s="14">
        <v>3</v>
      </c>
      <c r="S10" s="6">
        <f t="shared" ref="S10" si="2">30000*8</f>
        <v>240000</v>
      </c>
      <c r="U10" s="5" t="s">
        <v>14</v>
      </c>
      <c r="V10" s="2">
        <v>50</v>
      </c>
      <c r="W10" s="2">
        <v>100</v>
      </c>
      <c r="X10" s="2">
        <v>230</v>
      </c>
      <c r="Y10" s="17">
        <f t="shared" si="0"/>
        <v>113.33333333333333</v>
      </c>
      <c r="Z10" s="6">
        <f t="shared" si="1"/>
        <v>30</v>
      </c>
    </row>
    <row r="11" spans="1:26" x14ac:dyDescent="0.25">
      <c r="A11" s="5" t="s">
        <v>39</v>
      </c>
      <c r="B11" s="2"/>
      <c r="C11" s="2"/>
      <c r="D11" s="2"/>
      <c r="E11" s="2"/>
      <c r="F11" s="2"/>
      <c r="G11" s="2"/>
      <c r="H11" s="4"/>
      <c r="I11" s="3"/>
      <c r="J11" s="3"/>
      <c r="K11" s="6"/>
      <c r="M11" s="5" t="s">
        <v>39</v>
      </c>
      <c r="N11" s="2" t="s">
        <v>35</v>
      </c>
      <c r="O11" s="2">
        <v>15</v>
      </c>
      <c r="P11" s="2">
        <v>25</v>
      </c>
      <c r="Q11" s="2">
        <v>45</v>
      </c>
      <c r="R11" s="14">
        <v>6</v>
      </c>
      <c r="S11" s="6">
        <f>20000*2</f>
        <v>40000</v>
      </c>
      <c r="U11" s="5" t="s">
        <v>39</v>
      </c>
      <c r="V11" s="2">
        <v>15</v>
      </c>
      <c r="W11" s="2">
        <v>25</v>
      </c>
      <c r="X11" s="2">
        <v>45</v>
      </c>
      <c r="Y11" s="17">
        <f t="shared" si="0"/>
        <v>26.666666666666668</v>
      </c>
      <c r="Z11" s="6">
        <f t="shared" si="1"/>
        <v>5</v>
      </c>
    </row>
    <row r="12" spans="1:26" ht="15.75" thickBot="1" x14ac:dyDescent="0.3">
      <c r="A12" s="8" t="s">
        <v>38</v>
      </c>
      <c r="B12" s="9"/>
      <c r="C12" s="9"/>
      <c r="D12" s="9"/>
      <c r="E12" s="9"/>
      <c r="F12" s="9"/>
      <c r="G12" s="9"/>
      <c r="H12" s="9"/>
      <c r="I12" s="9"/>
      <c r="J12" s="10"/>
      <c r="K12" s="11"/>
      <c r="M12" s="8" t="s">
        <v>38</v>
      </c>
      <c r="N12" s="9" t="s">
        <v>36</v>
      </c>
      <c r="O12" s="9">
        <v>16</v>
      </c>
      <c r="P12" s="9">
        <v>30</v>
      </c>
      <c r="Q12" s="9">
        <v>48</v>
      </c>
      <c r="R12" s="15">
        <v>9</v>
      </c>
      <c r="S12" s="12">
        <f>15000*2</f>
        <v>30000</v>
      </c>
      <c r="U12" s="8" t="s">
        <v>38</v>
      </c>
      <c r="V12" s="9">
        <v>16</v>
      </c>
      <c r="W12" s="9">
        <v>30</v>
      </c>
      <c r="X12" s="9">
        <v>48</v>
      </c>
      <c r="Y12" s="18">
        <f t="shared" si="0"/>
        <v>30.666666666666668</v>
      </c>
      <c r="Z12" s="12">
        <f t="shared" si="1"/>
        <v>5.333333333333333</v>
      </c>
    </row>
    <row r="14" spans="1:26" x14ac:dyDescent="0.25">
      <c r="U14" s="1" t="s">
        <v>43</v>
      </c>
    </row>
    <row r="15" spans="1:26" x14ac:dyDescent="0.25">
      <c r="O15" s="1" t="s">
        <v>49</v>
      </c>
      <c r="Q15" s="1">
        <f>SUM(S3:S12)</f>
        <v>1128000</v>
      </c>
      <c r="U15" s="1" t="s">
        <v>44</v>
      </c>
      <c r="V15" s="1">
        <f>Y3+Y4+Y6+Y7+Y8+Y11+Y12</f>
        <v>197.33333333333331</v>
      </c>
    </row>
    <row r="16" spans="1:26" x14ac:dyDescent="0.25">
      <c r="U16" s="1" t="s">
        <v>45</v>
      </c>
      <c r="V16" s="1">
        <f>Z3+Z4+Z6+Z7+Z8+Z11+Z12</f>
        <v>30.333333333333332</v>
      </c>
    </row>
    <row r="19" spans="21:23" x14ac:dyDescent="0.25">
      <c r="U19" s="1" t="s">
        <v>46</v>
      </c>
      <c r="V19" s="1">
        <f>(30-$V$15)/$V$16</f>
        <v>-5.5164835164835164</v>
      </c>
      <c r="W19" s="1">
        <f>NORMSDIST(V19)</f>
        <v>1.7292495555230414E-8</v>
      </c>
    </row>
    <row r="20" spans="21:23" x14ac:dyDescent="0.25">
      <c r="U20" s="1" t="s">
        <v>47</v>
      </c>
      <c r="V20" s="1">
        <f>(90-$V$15)/$V$16</f>
        <v>-3.5384615384615379</v>
      </c>
      <c r="W20" s="1">
        <f t="shared" ref="W20:W21" si="3">NORMSDIST(V20)</f>
        <v>2.0123295434424526E-4</v>
      </c>
    </row>
    <row r="21" spans="21:23" x14ac:dyDescent="0.25">
      <c r="U21" s="1" t="s">
        <v>48</v>
      </c>
      <c r="V21" s="1">
        <f>(120-$V$15)/$V$16</f>
        <v>-2.5494505494505488</v>
      </c>
      <c r="W21" s="22">
        <f t="shared" si="3"/>
        <v>5.3946405554097503E-3</v>
      </c>
    </row>
  </sheetData>
  <mergeCells count="3">
    <mergeCell ref="A1:K1"/>
    <mergeCell ref="M1:S1"/>
    <mergeCell ref="U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Sinai Farrera Mendez</dc:creator>
  <cp:lastModifiedBy>Emmanuel Sinai Farrera Mendez</cp:lastModifiedBy>
  <dcterms:created xsi:type="dcterms:W3CDTF">2023-11-30T04:15:18Z</dcterms:created>
  <dcterms:modified xsi:type="dcterms:W3CDTF">2023-11-30T05:52:41Z</dcterms:modified>
</cp:coreProperties>
</file>