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singh\Documents\"/>
    </mc:Choice>
  </mc:AlternateContent>
  <xr:revisionPtr revIDLastSave="0" documentId="13_ncr:1_{81166E43-3293-4462-BB90-FD4950187399}" xr6:coauthVersionLast="36" xr6:coauthVersionMax="36" xr10:uidLastSave="{00000000-0000-0000-0000-000000000000}"/>
  <bookViews>
    <workbookView xWindow="0" yWindow="0" windowWidth="25920" windowHeight="11415" xr2:uid="{8628BF72-69B6-484B-AAA4-766A6A2A0164}"/>
  </bookViews>
  <sheets>
    <sheet name="Mass " sheetId="1" r:id="rId1"/>
    <sheet name="Bioreactor set up" sheetId="3" r:id="rId2"/>
    <sheet name="Bioreactor liquids comp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E35" i="1"/>
  <c r="K34" i="1"/>
  <c r="E34" i="1"/>
  <c r="K28" i="1"/>
  <c r="F5" i="3"/>
  <c r="D5" i="3"/>
  <c r="I5" i="3" s="1"/>
  <c r="L5" i="3" s="1"/>
  <c r="Q5" i="3" l="1"/>
  <c r="G5" i="3"/>
  <c r="E33" i="1"/>
  <c r="K33" i="1"/>
  <c r="K26" i="1"/>
  <c r="K27" i="1"/>
  <c r="K25" i="1"/>
  <c r="K24" i="1"/>
  <c r="I26" i="1"/>
  <c r="I27" i="1"/>
  <c r="I25" i="1"/>
  <c r="G26" i="1"/>
  <c r="G27" i="1"/>
  <c r="G25" i="1"/>
  <c r="I24" i="1"/>
  <c r="G24" i="1"/>
  <c r="E24" i="1"/>
  <c r="E27" i="1" s="1"/>
  <c r="C26" i="1"/>
  <c r="C27" i="1"/>
  <c r="C25" i="1"/>
  <c r="E25" i="1" l="1"/>
  <c r="E26" i="1"/>
</calcChain>
</file>

<file path=xl/sharedStrings.xml><?xml version="1.0" encoding="utf-8"?>
<sst xmlns="http://schemas.openxmlformats.org/spreadsheetml/2006/main" count="146" uniqueCount="66">
  <si>
    <t xml:space="preserve">Raw CS </t>
  </si>
  <si>
    <t xml:space="preserve">Glucan </t>
  </si>
  <si>
    <t xml:space="preserve">Xylan </t>
  </si>
  <si>
    <t xml:space="preserve">K- Lignin </t>
  </si>
  <si>
    <t xml:space="preserve">DAP </t>
  </si>
  <si>
    <t xml:space="preserve">PT </t>
  </si>
  <si>
    <t xml:space="preserve">MC </t>
  </si>
  <si>
    <t xml:space="preserve">SSF 1 </t>
  </si>
  <si>
    <t xml:space="preserve">SSF 2 </t>
  </si>
  <si>
    <t xml:space="preserve">Composition after each processing step </t>
  </si>
  <si>
    <t xml:space="preserve">PT # </t>
  </si>
  <si>
    <t>Total dry</t>
  </si>
  <si>
    <t xml:space="preserve">Loading for PT </t>
  </si>
  <si>
    <t xml:space="preserve">Wet Solids </t>
  </si>
  <si>
    <t xml:space="preserve">wet solids </t>
  </si>
  <si>
    <t>SSF 1</t>
  </si>
  <si>
    <t xml:space="preserve">Mass of soldis after each processing step </t>
  </si>
  <si>
    <t xml:space="preserve">K-Lignin </t>
  </si>
  <si>
    <t xml:space="preserve">Mass of Glucan, Xylan and K-lignin in grams (dry basis) </t>
  </si>
  <si>
    <t>SSF 2</t>
  </si>
  <si>
    <t xml:space="preserve">SSF combined </t>
  </si>
  <si>
    <t xml:space="preserve">Combined SSF </t>
  </si>
  <si>
    <t>Cellobiose</t>
  </si>
  <si>
    <t>Xylose</t>
  </si>
  <si>
    <t>Lactic</t>
  </si>
  <si>
    <t xml:space="preserve">Ethanol </t>
  </si>
  <si>
    <t xml:space="preserve">Acetic </t>
  </si>
  <si>
    <t>SSF 2-DC-day 10-1</t>
  </si>
  <si>
    <t>SSF 2-DC-day 10-2</t>
  </si>
  <si>
    <t xml:space="preserve">Concentration (g/L) </t>
  </si>
  <si>
    <t>acetic</t>
  </si>
  <si>
    <t xml:space="preserve">lactic </t>
  </si>
  <si>
    <t xml:space="preserve">ethanol </t>
  </si>
  <si>
    <t>SSF 1-day 10-1</t>
  </si>
  <si>
    <t>SSF 2 day 10-2</t>
  </si>
  <si>
    <t>Ctec</t>
  </si>
  <si>
    <t xml:space="preserve">10 wt% (100 g/L) </t>
  </si>
  <si>
    <t xml:space="preserve">15 mg/g glucan </t>
  </si>
  <si>
    <t xml:space="preserve">Bioreactor </t>
  </si>
  <si>
    <t>Working Volume (ml)</t>
  </si>
  <si>
    <t>Glucan loading (wt %)</t>
  </si>
  <si>
    <t>Glucan loaded (g)</t>
  </si>
  <si>
    <t>Glucan Content</t>
  </si>
  <si>
    <t>Moisture content (%)</t>
  </si>
  <si>
    <t>Solids fed (g)</t>
  </si>
  <si>
    <t>Enzyme loading (mg/g glucan)</t>
  </si>
  <si>
    <t>Enzyme loaded (mg)</t>
  </si>
  <si>
    <t>Concentration of enzyme (mg/ml)</t>
  </si>
  <si>
    <t>Diluted Conc (mg/ml)</t>
  </si>
  <si>
    <t>Enzyme needed  (ml)</t>
  </si>
  <si>
    <t xml:space="preserve">Innoculum (5 % v/v) </t>
  </si>
  <si>
    <t xml:space="preserve">YP </t>
  </si>
  <si>
    <t xml:space="preserve">Citrate buffer needed (ml) </t>
  </si>
  <si>
    <t xml:space="preserve">Tetracycline </t>
  </si>
  <si>
    <t xml:space="preserve">Water needed </t>
  </si>
  <si>
    <t xml:space="preserve">Composition of fermentation broth at end of run </t>
  </si>
  <si>
    <t xml:space="preserve">DAP CS </t>
  </si>
  <si>
    <t>Innoculum (OD 600)</t>
  </si>
  <si>
    <t>Pre-hydrolysis (°C, RPM, duration</t>
  </si>
  <si>
    <t xml:space="preserve">50 °C, 130 RPM, 10.5 hours at 50 then cooled to 37 for innoculation </t>
  </si>
  <si>
    <t xml:space="preserve">Run </t>
  </si>
  <si>
    <t>37 °C, 130 RPM, Batch</t>
  </si>
  <si>
    <t xml:space="preserve">lignin </t>
  </si>
  <si>
    <t xml:space="preserve">glucan </t>
  </si>
  <si>
    <t xml:space="preserve">xylan </t>
  </si>
  <si>
    <t xml:space="preserve">Mass fraction of components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</si>
</sst>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%"/>
    <numFmt numFmtId="172" formatCode="0.000"/>
    <numFmt numFmtId="173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Fill="1" applyBorder="1"/>
    <xf numFmtId="0" fontId="2" fillId="0" borderId="0" xfId="0" applyFont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0" fontId="0" fillId="0" borderId="0" xfId="0" applyNumberFormat="1" applyFont="1" applyBorder="1"/>
    <xf numFmtId="0" fontId="0" fillId="0" borderId="0" xfId="0" applyFont="1"/>
    <xf numFmtId="10" fontId="0" fillId="0" borderId="0" xfId="1" applyNumberFormat="1" applyFont="1"/>
    <xf numFmtId="173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Fill="1"/>
    <xf numFmtId="0" fontId="0" fillId="0" borderId="0" xfId="0" applyFill="1"/>
    <xf numFmtId="2" fontId="0" fillId="0" borderId="0" xfId="0" applyNumberFormat="1"/>
    <xf numFmtId="172" fontId="0" fillId="0" borderId="0" xfId="0" applyNumberFormat="1"/>
    <xf numFmtId="0" fontId="3" fillId="0" borderId="0" xfId="0" applyFont="1" applyFill="1" applyBorder="1" applyAlignment="1">
      <alignment horizontal="right" wrapText="1" readingOrder="1"/>
    </xf>
    <xf numFmtId="0" fontId="2" fillId="0" borderId="0" xfId="0" applyFont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/>
    <xf numFmtId="2" fontId="0" fillId="0" borderId="0" xfId="0" applyNumberFormat="1" applyFill="1" applyBorder="1"/>
    <xf numFmtId="0" fontId="0" fillId="3" borderId="0" xfId="0" applyFill="1"/>
    <xf numFmtId="0" fontId="3" fillId="3" borderId="0" xfId="0" applyFont="1" applyFill="1" applyBorder="1" applyAlignment="1">
      <alignment horizontal="right" wrapText="1" readingOrder="1"/>
    </xf>
    <xf numFmtId="0" fontId="5" fillId="0" borderId="0" xfId="0" applyFont="1" applyFill="1" applyBorder="1" applyAlignment="1">
      <alignment horizontal="right" wrapText="1" readingOrder="1"/>
    </xf>
    <xf numFmtId="0" fontId="5" fillId="0" borderId="0" xfId="0" applyFont="1" applyFill="1" applyBorder="1" applyAlignment="1">
      <alignment horizontal="left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49CF-F4B4-4274-B7C8-9EFB4B3AAC20}">
  <dimension ref="B2:Y35"/>
  <sheetViews>
    <sheetView tabSelected="1" workbookViewId="0">
      <selection activeCell="B33" sqref="B33:B35"/>
    </sheetView>
  </sheetViews>
  <sheetFormatPr defaultRowHeight="15" x14ac:dyDescent="0.25"/>
  <cols>
    <col min="2" max="2" width="9.28515625" bestFit="1" customWidth="1"/>
    <col min="3" max="3" width="14" bestFit="1" customWidth="1"/>
    <col min="5" max="5" width="9.5703125" bestFit="1" customWidth="1"/>
    <col min="11" max="11" width="10.5703125" bestFit="1" customWidth="1"/>
    <col min="17" max="17" width="5.5703125" customWidth="1"/>
    <col min="23" max="23" width="14.140625" bestFit="1" customWidth="1"/>
    <col min="25" max="25" width="14.140625" bestFit="1" customWidth="1"/>
  </cols>
  <sheetData>
    <row r="2" spans="2:15" x14ac:dyDescent="0.25">
      <c r="B2" s="15" t="s">
        <v>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x14ac:dyDescent="0.25">
      <c r="B3" s="9"/>
      <c r="C3" s="8" t="s">
        <v>0</v>
      </c>
      <c r="D3" s="9"/>
      <c r="E3" s="9"/>
      <c r="F3" s="8" t="s">
        <v>4</v>
      </c>
      <c r="G3" s="10"/>
      <c r="H3" s="10"/>
      <c r="I3" s="8" t="s">
        <v>7</v>
      </c>
      <c r="J3" s="10"/>
      <c r="K3" s="10"/>
      <c r="L3" s="8" t="s">
        <v>8</v>
      </c>
      <c r="N3" s="1" t="s">
        <v>20</v>
      </c>
    </row>
    <row r="4" spans="2:15" x14ac:dyDescent="0.25">
      <c r="B4" s="8" t="s">
        <v>1</v>
      </c>
      <c r="C4" s="6">
        <v>0.39800000000000002</v>
      </c>
      <c r="D4" s="9"/>
      <c r="E4" s="9" t="s">
        <v>1</v>
      </c>
      <c r="F4" s="6">
        <v>0.60199999999999998</v>
      </c>
      <c r="G4" s="10"/>
      <c r="H4" s="9" t="s">
        <v>1</v>
      </c>
      <c r="I4" s="7">
        <v>0.125</v>
      </c>
      <c r="J4" s="10"/>
      <c r="K4" s="9" t="s">
        <v>1</v>
      </c>
      <c r="L4" s="7">
        <v>0.128</v>
      </c>
      <c r="N4" s="13">
        <v>0.1205</v>
      </c>
    </row>
    <row r="5" spans="2:15" x14ac:dyDescent="0.25">
      <c r="B5" s="8" t="s">
        <v>2</v>
      </c>
      <c r="C5" s="6">
        <v>0.223</v>
      </c>
      <c r="D5" s="9"/>
      <c r="E5" s="9" t="s">
        <v>2</v>
      </c>
      <c r="F5" s="6">
        <v>6.3E-2</v>
      </c>
      <c r="G5" s="10"/>
      <c r="H5" s="9" t="s">
        <v>2</v>
      </c>
      <c r="I5" s="7">
        <v>6.4000000000000001E-2</v>
      </c>
      <c r="J5" s="10"/>
      <c r="K5" s="9" t="s">
        <v>2</v>
      </c>
      <c r="L5" s="7">
        <v>5.7000000000000002E-2</v>
      </c>
      <c r="N5" s="13">
        <v>6.4000000000000001E-2</v>
      </c>
    </row>
    <row r="6" spans="2:15" x14ac:dyDescent="0.25">
      <c r="B6" s="8" t="s">
        <v>3</v>
      </c>
      <c r="C6" s="6">
        <v>0.16700000000000001</v>
      </c>
      <c r="D6" s="9"/>
      <c r="E6" s="9" t="s">
        <v>3</v>
      </c>
      <c r="F6" s="6">
        <v>0.26100000000000001</v>
      </c>
      <c r="G6" s="10"/>
      <c r="H6" s="9" t="s">
        <v>3</v>
      </c>
      <c r="I6" s="7">
        <v>0.5</v>
      </c>
      <c r="J6" s="10"/>
      <c r="K6" s="9" t="s">
        <v>3</v>
      </c>
      <c r="L6" s="7">
        <v>0.51400000000000001</v>
      </c>
      <c r="N6" s="13">
        <v>0.51400000000000001</v>
      </c>
    </row>
    <row r="7" spans="2:15" x14ac:dyDescent="0.25">
      <c r="B7" s="9"/>
      <c r="C7" s="9"/>
      <c r="D7" s="9"/>
      <c r="E7" s="9" t="s">
        <v>6</v>
      </c>
      <c r="F7" s="6">
        <v>0.79169999999999996</v>
      </c>
      <c r="G7" s="10"/>
      <c r="H7" s="9" t="s">
        <v>6</v>
      </c>
      <c r="I7" s="11">
        <v>0.71060000000000001</v>
      </c>
      <c r="J7" s="10"/>
      <c r="K7" s="9" t="s">
        <v>6</v>
      </c>
      <c r="L7" s="4">
        <v>0.6996</v>
      </c>
    </row>
    <row r="8" spans="2:15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5" x14ac:dyDescent="0.25">
      <c r="B9" s="1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2:15" x14ac:dyDescent="0.25">
      <c r="B10" s="16" t="s">
        <v>16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2:15" x14ac:dyDescent="0.25">
      <c r="B11" s="3" t="s">
        <v>10</v>
      </c>
      <c r="C11" s="3" t="s">
        <v>12</v>
      </c>
      <c r="D11" s="3"/>
      <c r="E11" s="3" t="s">
        <v>5</v>
      </c>
      <c r="F11" s="3"/>
      <c r="G11" s="3"/>
      <c r="H11" s="3"/>
      <c r="I11" s="3" t="s">
        <v>15</v>
      </c>
      <c r="J11" s="3" t="s">
        <v>8</v>
      </c>
      <c r="K11" s="12"/>
      <c r="L11" s="12"/>
    </row>
    <row r="12" spans="2:15" x14ac:dyDescent="0.25">
      <c r="B12" s="30">
        <v>71</v>
      </c>
      <c r="C12" s="22">
        <v>64.849999999999994</v>
      </c>
      <c r="D12" s="12"/>
      <c r="E12" t="s">
        <v>13</v>
      </c>
      <c r="F12" s="12">
        <v>845.42</v>
      </c>
      <c r="G12" s="12"/>
      <c r="H12" s="12" t="s">
        <v>14</v>
      </c>
      <c r="I12" s="12">
        <v>164.99</v>
      </c>
      <c r="J12" s="12">
        <v>154.46</v>
      </c>
      <c r="K12" s="12"/>
      <c r="L12" s="12"/>
    </row>
    <row r="13" spans="2:15" x14ac:dyDescent="0.25">
      <c r="B13" s="30">
        <v>72</v>
      </c>
      <c r="C13" s="22">
        <v>64.849999999999994</v>
      </c>
      <c r="D13" s="12"/>
      <c r="E13" s="12" t="s">
        <v>6</v>
      </c>
      <c r="F13" s="14">
        <v>0.79179999999999995</v>
      </c>
      <c r="G13" s="12"/>
      <c r="H13" s="12" t="s">
        <v>6</v>
      </c>
      <c r="I13" s="14">
        <v>0.71060000000000001</v>
      </c>
      <c r="J13" s="14">
        <v>0.6996</v>
      </c>
      <c r="K13" s="12"/>
      <c r="L13" s="12"/>
    </row>
    <row r="14" spans="2:15" x14ac:dyDescent="0.25">
      <c r="B14" s="30">
        <v>73</v>
      </c>
      <c r="C14" s="22">
        <v>64.86</v>
      </c>
      <c r="D14" s="12"/>
      <c r="E14" s="12"/>
      <c r="F14" s="12"/>
      <c r="G14" s="12"/>
      <c r="H14" s="12"/>
      <c r="I14" s="12"/>
      <c r="J14" s="12"/>
      <c r="K14" s="12"/>
      <c r="L14" s="12"/>
    </row>
    <row r="15" spans="2:15" x14ac:dyDescent="0.25">
      <c r="B15" s="30">
        <v>74</v>
      </c>
      <c r="C15" s="22">
        <v>64.88</v>
      </c>
      <c r="D15" s="12"/>
      <c r="E15" s="12"/>
      <c r="F15" s="12"/>
      <c r="G15" s="12"/>
      <c r="H15" s="12"/>
      <c r="I15" s="12"/>
      <c r="J15" s="12"/>
      <c r="K15" s="12"/>
      <c r="L15" s="12"/>
    </row>
    <row r="16" spans="2:15" x14ac:dyDescent="0.25">
      <c r="B16" s="30">
        <v>75</v>
      </c>
      <c r="C16" s="22">
        <v>65.16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25" x14ac:dyDescent="0.25">
      <c r="B17" s="30">
        <v>76</v>
      </c>
      <c r="C17" s="22">
        <v>43.44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2:25" x14ac:dyDescent="0.25">
      <c r="B18" s="31" t="s">
        <v>11</v>
      </c>
      <c r="C18" s="22">
        <v>368.04</v>
      </c>
      <c r="D18" s="12"/>
      <c r="E18" s="12"/>
      <c r="F18" s="12"/>
      <c r="G18" s="12"/>
      <c r="H18" s="12"/>
      <c r="I18" s="12"/>
      <c r="J18" s="12"/>
      <c r="K18" s="12"/>
      <c r="L18" s="12"/>
    </row>
    <row r="20" spans="2:25" x14ac:dyDescent="0.25">
      <c r="R20" s="25"/>
      <c r="S20" s="25"/>
      <c r="T20" s="25"/>
      <c r="U20" s="25"/>
      <c r="V20" s="25"/>
      <c r="W20" s="25"/>
      <c r="X20" s="23"/>
      <c r="Y20" s="23"/>
    </row>
    <row r="21" spans="2:25" x14ac:dyDescent="0.25">
      <c r="P21" s="23"/>
      <c r="Q21" s="23"/>
      <c r="R21" s="25"/>
      <c r="S21" s="25"/>
      <c r="T21" s="25"/>
      <c r="U21" s="25"/>
      <c r="V21" s="25"/>
      <c r="W21" s="25"/>
      <c r="X21" s="23"/>
      <c r="Y21" s="23"/>
    </row>
    <row r="22" spans="2:25" x14ac:dyDescent="0.25">
      <c r="B22" s="16" t="s">
        <v>18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R22" s="26"/>
      <c r="S22" s="24"/>
      <c r="T22" s="24"/>
      <c r="U22" s="24"/>
      <c r="V22" s="24"/>
      <c r="W22" s="24"/>
    </row>
    <row r="23" spans="2:25" x14ac:dyDescent="0.25">
      <c r="C23" s="3" t="s">
        <v>0</v>
      </c>
      <c r="D23" s="3"/>
      <c r="E23" s="3" t="s">
        <v>5</v>
      </c>
      <c r="F23" s="3"/>
      <c r="G23" s="3" t="s">
        <v>15</v>
      </c>
      <c r="H23" s="3"/>
      <c r="I23" s="3" t="s">
        <v>19</v>
      </c>
      <c r="J23" s="1"/>
      <c r="K23" s="1" t="s">
        <v>21</v>
      </c>
      <c r="R23" s="26"/>
      <c r="S23" s="27"/>
      <c r="T23" s="27"/>
      <c r="U23" s="27"/>
      <c r="V23" s="27"/>
      <c r="W23" s="27"/>
    </row>
    <row r="24" spans="2:25" x14ac:dyDescent="0.25">
      <c r="C24" s="29">
        <v>368.04</v>
      </c>
      <c r="E24" s="28">
        <f>F12*(1-F13)</f>
        <v>176.01644400000004</v>
      </c>
      <c r="G24" s="28">
        <f>I12*(1-I13)</f>
        <v>47.748106</v>
      </c>
      <c r="I24" s="28">
        <f>J12*(1-J13)</f>
        <v>46.399784000000004</v>
      </c>
      <c r="K24" s="28">
        <f>(G24+I24)</f>
        <v>94.147890000000004</v>
      </c>
      <c r="R24" s="26"/>
      <c r="S24" s="27"/>
      <c r="T24" s="27"/>
      <c r="U24" s="27"/>
      <c r="V24" s="27"/>
      <c r="W24" s="27"/>
    </row>
    <row r="25" spans="2:25" x14ac:dyDescent="0.25">
      <c r="B25" s="1" t="s">
        <v>1</v>
      </c>
      <c r="C25">
        <f>$C$24*C4</f>
        <v>146.47992000000002</v>
      </c>
      <c r="E25">
        <f>$E$24*F4</f>
        <v>105.96189928800001</v>
      </c>
      <c r="G25">
        <f>$G$24*I4</f>
        <v>5.96851325</v>
      </c>
      <c r="I25">
        <f>$G$24*L4</f>
        <v>6.1117575679999998</v>
      </c>
      <c r="K25">
        <f>$K$24*N4</f>
        <v>11.344820745</v>
      </c>
      <c r="R25" s="26"/>
      <c r="S25" s="27"/>
      <c r="T25" s="27"/>
      <c r="U25" s="27"/>
      <c r="V25" s="27"/>
      <c r="W25" s="27"/>
    </row>
    <row r="26" spans="2:25" x14ac:dyDescent="0.25">
      <c r="B26" s="1" t="s">
        <v>2</v>
      </c>
      <c r="C26">
        <f t="shared" ref="C26:C27" si="0">$C$24*C5</f>
        <v>82.072920000000011</v>
      </c>
      <c r="E26">
        <f>$E$24*F5</f>
        <v>11.089035972000003</v>
      </c>
      <c r="G26">
        <f t="shared" ref="G26:I27" si="1">$G$24*I5</f>
        <v>3.0558787839999999</v>
      </c>
      <c r="I26">
        <f t="shared" ref="I26:I27" si="2">$G$24*L5</f>
        <v>2.721642042</v>
      </c>
      <c r="K26">
        <f t="shared" ref="K26:K27" si="3">$K$24*N5</f>
        <v>6.0254649600000008</v>
      </c>
      <c r="R26" s="26"/>
      <c r="S26" s="27"/>
      <c r="T26" s="27"/>
      <c r="U26" s="27"/>
      <c r="V26" s="27"/>
      <c r="W26" s="27"/>
    </row>
    <row r="27" spans="2:25" x14ac:dyDescent="0.25">
      <c r="B27" s="1" t="s">
        <v>17</v>
      </c>
      <c r="C27">
        <f t="shared" si="0"/>
        <v>61.462680000000006</v>
      </c>
      <c r="E27">
        <f>$E$24*F6</f>
        <v>45.940291884000011</v>
      </c>
      <c r="G27">
        <f t="shared" si="1"/>
        <v>23.874053</v>
      </c>
      <c r="I27">
        <f t="shared" si="2"/>
        <v>24.542526484</v>
      </c>
      <c r="K27">
        <f t="shared" si="3"/>
        <v>48.392015460000003</v>
      </c>
      <c r="R27" s="26"/>
      <c r="S27" s="26"/>
      <c r="T27" s="26"/>
      <c r="U27" s="26"/>
      <c r="V27" s="26"/>
      <c r="W27" s="26"/>
    </row>
    <row r="28" spans="2:25" x14ac:dyDescent="0.25">
      <c r="K28">
        <f>SUM(K25:K27)</f>
        <v>65.762301164999997</v>
      </c>
      <c r="R28" s="26"/>
      <c r="S28" s="26"/>
      <c r="T28" s="26"/>
      <c r="U28" s="26"/>
      <c r="V28" s="26"/>
      <c r="W28" s="26"/>
    </row>
    <row r="29" spans="2:25" x14ac:dyDescent="0.25">
      <c r="R29" s="26"/>
      <c r="S29" s="26"/>
      <c r="T29" s="26"/>
      <c r="U29" s="26"/>
      <c r="V29" s="26"/>
      <c r="W29" s="26"/>
    </row>
    <row r="30" spans="2:25" x14ac:dyDescent="0.25">
      <c r="R30" s="25"/>
      <c r="S30" s="25"/>
      <c r="T30" s="25"/>
      <c r="U30" s="25"/>
      <c r="V30" s="25"/>
      <c r="W30" s="25"/>
    </row>
    <row r="31" spans="2:25" x14ac:dyDescent="0.25">
      <c r="B31" s="16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R31" s="26"/>
      <c r="S31" s="24"/>
      <c r="T31" s="24"/>
      <c r="U31" s="24"/>
      <c r="V31" s="24"/>
      <c r="W31" s="24"/>
    </row>
    <row r="32" spans="2:25" x14ac:dyDescent="0.25">
      <c r="E32" s="2" t="s">
        <v>5</v>
      </c>
      <c r="F32" s="2"/>
      <c r="G32" s="2" t="s">
        <v>15</v>
      </c>
      <c r="H32" s="2"/>
      <c r="I32" s="2" t="s">
        <v>19</v>
      </c>
      <c r="K32" t="s">
        <v>21</v>
      </c>
      <c r="R32" s="26"/>
      <c r="S32" s="27"/>
      <c r="T32" s="27"/>
      <c r="U32" s="27"/>
      <c r="V32" s="27"/>
      <c r="W32" s="27"/>
    </row>
    <row r="33" spans="2:23" x14ac:dyDescent="0.25">
      <c r="B33" s="1" t="s">
        <v>62</v>
      </c>
      <c r="E33" s="13">
        <f>E27/C27</f>
        <v>0.74745019065227891</v>
      </c>
      <c r="K33" s="13">
        <f>K27/C27</f>
        <v>0.78733982084738252</v>
      </c>
      <c r="R33" s="26"/>
      <c r="S33" s="27"/>
      <c r="T33" s="27"/>
      <c r="U33" s="27"/>
      <c r="V33" s="27"/>
      <c r="W33" s="27"/>
    </row>
    <row r="34" spans="2:23" x14ac:dyDescent="0.25">
      <c r="B34" s="1" t="s">
        <v>63</v>
      </c>
      <c r="E34" s="13">
        <f>E25/C25</f>
        <v>0.72338856607786239</v>
      </c>
      <c r="K34" s="13">
        <f>K25/C25</f>
        <v>7.7449665080374139E-2</v>
      </c>
      <c r="R34" s="26"/>
      <c r="S34" s="27"/>
      <c r="T34" s="27"/>
      <c r="U34" s="27"/>
      <c r="V34" s="27"/>
      <c r="W34" s="27"/>
    </row>
    <row r="35" spans="2:23" x14ac:dyDescent="0.25">
      <c r="B35" s="1" t="s">
        <v>64</v>
      </c>
      <c r="E35" s="13">
        <f>E26/C26</f>
        <v>0.13511199518671935</v>
      </c>
      <c r="K35" s="13">
        <f>K26/C26</f>
        <v>7.3415993484818129E-2</v>
      </c>
      <c r="R35" s="26"/>
      <c r="S35" s="27"/>
      <c r="T35" s="27"/>
      <c r="U35" s="27"/>
      <c r="V35" s="27"/>
      <c r="W35" s="27"/>
    </row>
  </sheetData>
  <mergeCells count="4">
    <mergeCell ref="B10:O10"/>
    <mergeCell ref="B22:O22"/>
    <mergeCell ref="B31:O31"/>
    <mergeCell ref="B2:O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416F-94EA-496A-80E5-D2C722CD8E85}">
  <dimension ref="A3:Q9"/>
  <sheetViews>
    <sheetView workbookViewId="0">
      <selection activeCell="G10" sqref="G10"/>
    </sheetView>
  </sheetViews>
  <sheetFormatPr defaultRowHeight="15" x14ac:dyDescent="0.25"/>
  <cols>
    <col min="1" max="1" width="10.5703125" bestFit="1" customWidth="1"/>
    <col min="2" max="2" width="20.28515625" bestFit="1" customWidth="1"/>
    <col min="3" max="3" width="20.42578125" bestFit="1" customWidth="1"/>
    <col min="4" max="4" width="16.5703125" bestFit="1" customWidth="1"/>
    <col min="5" max="5" width="14.7109375" bestFit="1" customWidth="1"/>
    <col min="6" max="6" width="20" bestFit="1" customWidth="1"/>
    <col min="7" max="7" width="12.5703125" bestFit="1" customWidth="1"/>
    <col min="8" max="8" width="28" bestFit="1" customWidth="1"/>
    <col min="9" max="9" width="19.28515625" bestFit="1" customWidth="1"/>
    <col min="10" max="10" width="31.7109375" bestFit="1" customWidth="1"/>
    <col min="11" max="11" width="20.28515625" bestFit="1" customWidth="1"/>
    <col min="12" max="12" width="20" bestFit="1" customWidth="1"/>
    <col min="15" max="15" width="25.28515625" bestFit="1" customWidth="1"/>
    <col min="16" max="16" width="12.140625" bestFit="1" customWidth="1"/>
    <col min="17" max="17" width="14.28515625" bestFit="1" customWidth="1"/>
  </cols>
  <sheetData>
    <row r="3" spans="1:17" x14ac:dyDescent="0.25">
      <c r="A3" s="17" t="s">
        <v>35</v>
      </c>
      <c r="B3" s="17" t="s">
        <v>36</v>
      </c>
      <c r="C3" s="17" t="s">
        <v>37</v>
      </c>
      <c r="G3" t="s">
        <v>56</v>
      </c>
    </row>
    <row r="4" spans="1:17" x14ac:dyDescent="0.25">
      <c r="A4" s="1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</row>
    <row r="5" spans="1:17" x14ac:dyDescent="0.25">
      <c r="A5" s="18" t="s">
        <v>38</v>
      </c>
      <c r="B5" s="19">
        <v>1000</v>
      </c>
      <c r="C5" s="19">
        <v>5</v>
      </c>
      <c r="D5">
        <f>(C5/100)*B5</f>
        <v>50</v>
      </c>
      <c r="E5" s="19">
        <v>60.2</v>
      </c>
      <c r="F5" s="21">
        <f>AVERAGE(79.16,79.11,79.26)</f>
        <v>79.176666666666662</v>
      </c>
      <c r="G5" s="20">
        <f>D5/((100-F5)*E5/(100*100))</f>
        <v>398.86255036969231</v>
      </c>
      <c r="H5" s="19">
        <v>15</v>
      </c>
      <c r="I5" s="20">
        <f t="shared" ref="I5" si="0">H5*D5</f>
        <v>750</v>
      </c>
      <c r="J5">
        <v>270</v>
      </c>
      <c r="K5" s="19">
        <v>54</v>
      </c>
      <c r="L5" s="21">
        <f>I5/K5</f>
        <v>13.888888888888889</v>
      </c>
      <c r="M5" s="19">
        <v>50</v>
      </c>
      <c r="N5" s="19">
        <v>100</v>
      </c>
      <c r="O5" s="20">
        <v>50</v>
      </c>
      <c r="P5" s="19">
        <v>10</v>
      </c>
      <c r="Q5" s="20">
        <f>1000-P5-O5-L5-G5-M5-N5</f>
        <v>377.24856074141871</v>
      </c>
    </row>
    <row r="7" spans="1:17" x14ac:dyDescent="0.25">
      <c r="B7" t="s">
        <v>57</v>
      </c>
      <c r="C7" t="s">
        <v>58</v>
      </c>
      <c r="G7" t="s">
        <v>60</v>
      </c>
    </row>
    <row r="8" spans="1:17" x14ac:dyDescent="0.25">
      <c r="A8" t="s">
        <v>7</v>
      </c>
      <c r="B8">
        <v>2.1</v>
      </c>
      <c r="C8" t="s">
        <v>59</v>
      </c>
      <c r="G8" t="s">
        <v>61</v>
      </c>
    </row>
    <row r="9" spans="1:17" x14ac:dyDescent="0.25">
      <c r="A9" t="s">
        <v>19</v>
      </c>
      <c r="B9">
        <v>2.1</v>
      </c>
      <c r="C9" t="s">
        <v>59</v>
      </c>
      <c r="G9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3B07-A701-4762-9BF4-257CB6AF73EB}">
  <dimension ref="A1:G13"/>
  <sheetViews>
    <sheetView workbookViewId="0">
      <selection activeCell="H21" sqref="H21"/>
    </sheetView>
  </sheetViews>
  <sheetFormatPr defaultRowHeight="15" x14ac:dyDescent="0.25"/>
  <sheetData>
    <row r="1" spans="1:7" x14ac:dyDescent="0.25">
      <c r="A1" t="s">
        <v>55</v>
      </c>
    </row>
    <row r="5" spans="1:7" x14ac:dyDescent="0.25">
      <c r="C5" s="5" t="s">
        <v>29</v>
      </c>
      <c r="D5" s="5"/>
      <c r="E5" s="5"/>
      <c r="F5" s="5"/>
      <c r="G5" s="5"/>
    </row>
    <row r="6" spans="1:7" x14ac:dyDescent="0.25">
      <c r="C6" s="1" t="s">
        <v>22</v>
      </c>
      <c r="D6" s="1" t="s">
        <v>23</v>
      </c>
      <c r="E6" s="1" t="s">
        <v>30</v>
      </c>
      <c r="F6" s="1" t="s">
        <v>31</v>
      </c>
      <c r="G6" s="1" t="s">
        <v>32</v>
      </c>
    </row>
    <row r="7" spans="1:7" x14ac:dyDescent="0.25">
      <c r="A7" t="s">
        <v>33</v>
      </c>
      <c r="C7">
        <v>0.32034290599999998</v>
      </c>
      <c r="D7">
        <v>0.52565636400000004</v>
      </c>
      <c r="E7">
        <v>0.25076642799999999</v>
      </c>
      <c r="F7">
        <v>0.522415454</v>
      </c>
      <c r="G7">
        <v>25.572521380000001</v>
      </c>
    </row>
    <row r="8" spans="1:7" x14ac:dyDescent="0.25">
      <c r="A8" t="s">
        <v>34</v>
      </c>
      <c r="C8">
        <v>0.31417914699999999</v>
      </c>
      <c r="D8">
        <v>0.51279147800000002</v>
      </c>
      <c r="E8">
        <v>0.16283546099999999</v>
      </c>
      <c r="F8">
        <v>0.60763459500000006</v>
      </c>
      <c r="G8">
        <v>25.583070410000001</v>
      </c>
    </row>
    <row r="10" spans="1:7" x14ac:dyDescent="0.25">
      <c r="C10" s="5" t="s">
        <v>29</v>
      </c>
      <c r="D10" s="5"/>
      <c r="E10" s="5"/>
      <c r="F10" s="5"/>
      <c r="G10" s="5"/>
    </row>
    <row r="11" spans="1:7" x14ac:dyDescent="0.25">
      <c r="C11" s="1" t="s">
        <v>22</v>
      </c>
      <c r="D11" s="1" t="s">
        <v>23</v>
      </c>
      <c r="E11" s="1" t="s">
        <v>24</v>
      </c>
      <c r="F11" s="1" t="s">
        <v>26</v>
      </c>
      <c r="G11" s="1" t="s">
        <v>25</v>
      </c>
    </row>
    <row r="12" spans="1:7" x14ac:dyDescent="0.25">
      <c r="A12" t="s">
        <v>27</v>
      </c>
      <c r="C12">
        <v>0.35550812674797161</v>
      </c>
      <c r="D12">
        <v>0.54415306839860933</v>
      </c>
      <c r="E12">
        <v>0.30906171742517097</v>
      </c>
      <c r="F12">
        <v>0.47507527281248668</v>
      </c>
      <c r="G12">
        <v>25.223047132804201</v>
      </c>
    </row>
    <row r="13" spans="1:7" x14ac:dyDescent="0.25">
      <c r="A13" t="s">
        <v>28</v>
      </c>
      <c r="C13">
        <v>0.34890612174231067</v>
      </c>
      <c r="D13">
        <v>0.51942864215089402</v>
      </c>
      <c r="E13">
        <v>0.25302785978344156</v>
      </c>
      <c r="F13">
        <v>0.44666401250614141</v>
      </c>
      <c r="G13">
        <v>25.218683868098879</v>
      </c>
    </row>
  </sheetData>
  <mergeCells count="2">
    <mergeCell ref="C10:G10"/>
    <mergeCell ref="C5:G5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 </vt:lpstr>
      <vt:lpstr>Bioreactor set up</vt:lpstr>
      <vt:lpstr>Bioreactor liquids comp</vt:lpstr>
    </vt:vector>
  </TitlesOfParts>
  <Company>BCOE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Singh</dc:creator>
  <cp:lastModifiedBy>Priyanka Singh</cp:lastModifiedBy>
  <dcterms:created xsi:type="dcterms:W3CDTF">2022-03-01T18:59:45Z</dcterms:created>
  <dcterms:modified xsi:type="dcterms:W3CDTF">2022-03-02T03:29:40Z</dcterms:modified>
</cp:coreProperties>
</file>