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f003833/Desktop/"/>
    </mc:Choice>
  </mc:AlternateContent>
  <xr:revisionPtr revIDLastSave="0" documentId="13_ncr:1_{5F84B5B7-F44D-BD44-8961-7E9E7C926D05}" xr6:coauthVersionLast="47" xr6:coauthVersionMax="47" xr10:uidLastSave="{00000000-0000-0000-0000-000000000000}"/>
  <bookViews>
    <workbookView xWindow="680" yWindow="860" windowWidth="30820" windowHeight="16940" xr2:uid="{E1A9FFA8-616E-DE44-8E66-A187BE716752}"/>
  </bookViews>
  <sheets>
    <sheet name="TIC TOC MBC"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 i="1" l="1"/>
  <c r="I2" i="1"/>
  <c r="C2" i="1"/>
  <c r="C66" i="1"/>
  <c r="C65" i="1"/>
  <c r="D65" i="1" s="1"/>
  <c r="C48" i="1" s="1"/>
  <c r="I48" i="1" s="1"/>
  <c r="J48" i="1" s="1"/>
  <c r="K18" i="1" s="1"/>
  <c r="L18" i="1" s="1"/>
  <c r="C64" i="1"/>
  <c r="C63" i="1"/>
  <c r="D63" i="1" s="1"/>
  <c r="C30" i="1" s="1"/>
  <c r="I30" i="1" s="1"/>
  <c r="J30" i="1" s="1"/>
  <c r="C58" i="1"/>
  <c r="I58" i="1" s="1"/>
  <c r="J58" i="1" s="1"/>
  <c r="C55" i="1"/>
  <c r="I55" i="1" s="1"/>
  <c r="J55" i="1" s="1"/>
  <c r="C54" i="1"/>
  <c r="I54" i="1" s="1"/>
  <c r="J54" i="1" s="1"/>
  <c r="C52" i="1"/>
  <c r="I52" i="1" s="1"/>
  <c r="J52" i="1" s="1"/>
  <c r="C41" i="1"/>
  <c r="I41" i="1" s="1"/>
  <c r="J41" i="1" s="1"/>
  <c r="C35" i="1"/>
  <c r="I35" i="1" s="1"/>
  <c r="J35" i="1" s="1"/>
  <c r="C34" i="1"/>
  <c r="I34" i="1" s="1"/>
  <c r="J34" i="1" s="1"/>
  <c r="C32" i="1"/>
  <c r="I32" i="1" s="1"/>
  <c r="J32" i="1" s="1"/>
  <c r="B28" i="1"/>
  <c r="C28" i="1" s="1"/>
  <c r="I28" i="1" s="1"/>
  <c r="J28" i="1" s="1"/>
  <c r="B23" i="1"/>
  <c r="C20" i="1"/>
  <c r="I20" i="1" s="1"/>
  <c r="J20" i="1" s="1"/>
  <c r="C18" i="1"/>
  <c r="I18" i="1" s="1"/>
  <c r="J18" i="1" s="1"/>
  <c r="C16" i="1"/>
  <c r="I16" i="1" s="1"/>
  <c r="J16" i="1" s="1"/>
  <c r="B14" i="1"/>
  <c r="C14" i="1" s="1"/>
  <c r="I14" i="1" s="1"/>
  <c r="J14" i="1" s="1"/>
  <c r="C10" i="1"/>
  <c r="I10" i="1" s="1"/>
  <c r="J10" i="1" s="1"/>
  <c r="C4" i="1"/>
  <c r="I4" i="1" s="1"/>
  <c r="J4" i="1" s="1"/>
  <c r="C42" i="1" l="1"/>
  <c r="I42" i="1" s="1"/>
  <c r="J42" i="1" s="1"/>
  <c r="C23" i="1"/>
  <c r="I23" i="1" s="1"/>
  <c r="J23" i="1" s="1"/>
  <c r="C44" i="1"/>
  <c r="I44" i="1" s="1"/>
  <c r="J44" i="1" s="1"/>
  <c r="K14" i="1" s="1"/>
  <c r="L14" i="1" s="1"/>
  <c r="C24" i="1"/>
  <c r="I24" i="1" s="1"/>
  <c r="J24" i="1" s="1"/>
  <c r="C45" i="1"/>
  <c r="I45" i="1" s="1"/>
  <c r="J45" i="1" s="1"/>
  <c r="C26" i="1"/>
  <c r="I26" i="1" s="1"/>
  <c r="J26" i="1" s="1"/>
  <c r="K24" i="1"/>
  <c r="L24" i="1" s="1"/>
  <c r="K25" i="1"/>
  <c r="L25" i="1" s="1"/>
  <c r="K4" i="1"/>
  <c r="L4" i="1" s="1"/>
  <c r="K28" i="1"/>
  <c r="L28" i="1" s="1"/>
  <c r="C8" i="1"/>
  <c r="I8" i="1" s="1"/>
  <c r="J8" i="1" s="1"/>
  <c r="K5" i="1"/>
  <c r="L5" i="1" s="1"/>
  <c r="C31" i="1"/>
  <c r="I31" i="1" s="1"/>
  <c r="J31" i="1" s="1"/>
  <c r="C29" i="1"/>
  <c r="I29" i="1" s="1"/>
  <c r="J29" i="1" s="1"/>
  <c r="C25" i="1"/>
  <c r="I25" i="1" s="1"/>
  <c r="J25" i="1" s="1"/>
  <c r="C19" i="1"/>
  <c r="I19" i="1" s="1"/>
  <c r="J19" i="1" s="1"/>
  <c r="C15" i="1"/>
  <c r="I15" i="1" s="1"/>
  <c r="J15" i="1" s="1"/>
  <c r="K15" i="1" s="1"/>
  <c r="L15" i="1" s="1"/>
  <c r="C13" i="1"/>
  <c r="I13" i="1" s="1"/>
  <c r="J13" i="1" s="1"/>
  <c r="C9" i="1"/>
  <c r="I9" i="1" s="1"/>
  <c r="J9" i="1" s="1"/>
  <c r="C5" i="1"/>
  <c r="I5" i="1" s="1"/>
  <c r="J5" i="1" s="1"/>
  <c r="C3" i="1"/>
  <c r="I3" i="1" s="1"/>
  <c r="J3" i="1" s="1"/>
  <c r="C27" i="1"/>
  <c r="I27" i="1" s="1"/>
  <c r="J27" i="1" s="1"/>
  <c r="C7" i="1"/>
  <c r="I7" i="1" s="1"/>
  <c r="J7" i="1" s="1"/>
  <c r="C21" i="1"/>
  <c r="I21" i="1" s="1"/>
  <c r="J21" i="1" s="1"/>
  <c r="C17" i="1"/>
  <c r="I17" i="1" s="1"/>
  <c r="J17" i="1" s="1"/>
  <c r="C11" i="1"/>
  <c r="I11" i="1" s="1"/>
  <c r="J11" i="1" s="1"/>
  <c r="K11" i="1" s="1"/>
  <c r="L11" i="1" s="1"/>
  <c r="J2" i="1"/>
  <c r="L2" i="1" s="1"/>
  <c r="C12" i="1"/>
  <c r="I12" i="1" s="1"/>
  <c r="J12" i="1" s="1"/>
  <c r="K12" i="1" s="1"/>
  <c r="L12" i="1" s="1"/>
  <c r="C22" i="1"/>
  <c r="I22" i="1" s="1"/>
  <c r="J22" i="1" s="1"/>
  <c r="K22" i="1" s="1"/>
  <c r="L22" i="1" s="1"/>
  <c r="C57" i="1"/>
  <c r="I57" i="1" s="1"/>
  <c r="J57" i="1" s="1"/>
  <c r="C47" i="1"/>
  <c r="I47" i="1" s="1"/>
  <c r="J47" i="1" s="1"/>
  <c r="C37" i="1"/>
  <c r="I37" i="1" s="1"/>
  <c r="J37" i="1" s="1"/>
  <c r="C60" i="1"/>
  <c r="I60" i="1" s="1"/>
  <c r="J60" i="1" s="1"/>
  <c r="K30" i="1" s="1"/>
  <c r="L30" i="1" s="1"/>
  <c r="C50" i="1"/>
  <c r="I50" i="1" s="1"/>
  <c r="J50" i="1" s="1"/>
  <c r="K20" i="1" s="1"/>
  <c r="L20" i="1" s="1"/>
  <c r="C40" i="1"/>
  <c r="I40" i="1" s="1"/>
  <c r="J40" i="1" s="1"/>
  <c r="K10" i="1" s="1"/>
  <c r="L10" i="1" s="1"/>
  <c r="C53" i="1"/>
  <c r="I53" i="1" s="1"/>
  <c r="J53" i="1" s="1"/>
  <c r="K23" i="1" s="1"/>
  <c r="L23" i="1" s="1"/>
  <c r="C43" i="1"/>
  <c r="I43" i="1" s="1"/>
  <c r="J43" i="1" s="1"/>
  <c r="C33" i="1"/>
  <c r="I33" i="1" s="1"/>
  <c r="J33" i="1" s="1"/>
  <c r="C56" i="1"/>
  <c r="I56" i="1" s="1"/>
  <c r="J56" i="1" s="1"/>
  <c r="K26" i="1" s="1"/>
  <c r="L26" i="1" s="1"/>
  <c r="C36" i="1"/>
  <c r="I36" i="1" s="1"/>
  <c r="J36" i="1" s="1"/>
  <c r="C59" i="1"/>
  <c r="I59" i="1" s="1"/>
  <c r="J59" i="1" s="1"/>
  <c r="C46" i="1"/>
  <c r="I46" i="1" s="1"/>
  <c r="J46" i="1" s="1"/>
  <c r="K16" i="1" s="1"/>
  <c r="L16" i="1" s="1"/>
  <c r="C49" i="1"/>
  <c r="I49" i="1" s="1"/>
  <c r="J49" i="1" s="1"/>
  <c r="C39" i="1"/>
  <c r="I39" i="1" s="1"/>
  <c r="J39" i="1" s="1"/>
  <c r="C61" i="1"/>
  <c r="I61" i="1" s="1"/>
  <c r="J61" i="1" s="1"/>
  <c r="K31" i="1" s="1"/>
  <c r="L31" i="1" s="1"/>
  <c r="C6" i="1"/>
  <c r="I6" i="1" s="1"/>
  <c r="J6" i="1" s="1"/>
  <c r="C38" i="1"/>
  <c r="I38" i="1" s="1"/>
  <c r="J38" i="1" s="1"/>
  <c r="K8" i="1" s="1"/>
  <c r="L8" i="1" s="1"/>
  <c r="C51" i="1"/>
  <c r="I51" i="1" s="1"/>
  <c r="J51" i="1" s="1"/>
  <c r="K13" i="1" l="1"/>
  <c r="L13" i="1" s="1"/>
  <c r="K9" i="1"/>
  <c r="L9" i="1" s="1"/>
  <c r="K19" i="1"/>
  <c r="L19" i="1" s="1"/>
  <c r="K7" i="1"/>
  <c r="L7" i="1" s="1"/>
  <c r="K29" i="1"/>
  <c r="L29" i="1" s="1"/>
  <c r="K17" i="1"/>
  <c r="L17" i="1" s="1"/>
  <c r="K6" i="1"/>
  <c r="L6" i="1" s="1"/>
  <c r="K27" i="1"/>
  <c r="L27" i="1" s="1"/>
  <c r="K21" i="1"/>
  <c r="L21" i="1" s="1"/>
  <c r="K3" i="1"/>
  <c r="L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Caitlin Pries</author>
  </authors>
  <commentList>
    <comment ref="B1" authorId="0" shapeId="0" xr:uid="{D0198FE2-4E5C-7C4F-A0E6-15743E4C1C40}">
      <text>
        <r>
          <rPr>
            <b/>
            <sz val="9"/>
            <color rgb="FF000000"/>
            <rFont val="Calibri"/>
            <family val="2"/>
          </rPr>
          <t>Caitlin Pries:</t>
        </r>
        <r>
          <rPr>
            <sz val="9"/>
            <color rgb="FF000000"/>
            <rFont val="Calibri"/>
            <family val="2"/>
          </rPr>
          <t xml:space="preserve">
</t>
        </r>
        <r>
          <rPr>
            <sz val="9"/>
            <color rgb="FF000000"/>
            <rFont val="Calibri"/>
            <family val="2"/>
          </rPr>
          <t>Samples were diluted. 4 ml sample and 16 ml DDI for a 20 ml total</t>
        </r>
      </text>
    </comment>
  </commentList>
</comments>
</file>

<file path=xl/sharedStrings.xml><?xml version="1.0" encoding="utf-8"?>
<sst xmlns="http://schemas.openxmlformats.org/spreadsheetml/2006/main" count="225" uniqueCount="58">
  <si>
    <t>Sample</t>
  </si>
  <si>
    <t>TOC mg/L</t>
  </si>
  <si>
    <t>TOC (mg/L)</t>
  </si>
  <si>
    <t>Depth</t>
  </si>
  <si>
    <t>Fum?</t>
  </si>
  <si>
    <t>g dry soil</t>
  </si>
  <si>
    <t>mL extract</t>
  </si>
  <si>
    <t>mg C extracted</t>
  </si>
  <si>
    <t>mg C/dry soil</t>
  </si>
  <si>
    <t>MBC (mg C/g dry soil)</t>
  </si>
  <si>
    <t>1C</t>
  </si>
  <si>
    <t>0-10</t>
  </si>
  <si>
    <t>NF</t>
  </si>
  <si>
    <t>10-20</t>
  </si>
  <si>
    <t>30-40</t>
  </si>
  <si>
    <t>50-60</t>
  </si>
  <si>
    <t>80-90</t>
  </si>
  <si>
    <t>1H</t>
  </si>
  <si>
    <t>2C</t>
  </si>
  <si>
    <t>2H</t>
  </si>
  <si>
    <t>3C</t>
  </si>
  <si>
    <t>3H</t>
  </si>
  <si>
    <t>130 F</t>
  </si>
  <si>
    <t>F</t>
  </si>
  <si>
    <t>131 F</t>
  </si>
  <si>
    <t>133 F</t>
  </si>
  <si>
    <t>135 F</t>
  </si>
  <si>
    <t>138 F</t>
  </si>
  <si>
    <t>141 F</t>
  </si>
  <si>
    <t>142 F</t>
  </si>
  <si>
    <t>144 F</t>
  </si>
  <si>
    <t>146 F</t>
  </si>
  <si>
    <t>149 F</t>
  </si>
  <si>
    <t>152 F</t>
  </si>
  <si>
    <t>153 F</t>
  </si>
  <si>
    <t>155 F</t>
  </si>
  <si>
    <t>157 F</t>
  </si>
  <si>
    <t>160 F</t>
  </si>
  <si>
    <t>163 F</t>
  </si>
  <si>
    <t>164 F</t>
  </si>
  <si>
    <t>166 F</t>
  </si>
  <si>
    <t>168 F</t>
  </si>
  <si>
    <t>171 F</t>
  </si>
  <si>
    <t>174 F</t>
  </si>
  <si>
    <t>175 F</t>
  </si>
  <si>
    <t>177 F</t>
  </si>
  <si>
    <t>179 F</t>
  </si>
  <si>
    <t>182 F</t>
  </si>
  <si>
    <t>185 F</t>
  </si>
  <si>
    <t>186 F</t>
  </si>
  <si>
    <t>188 F</t>
  </si>
  <si>
    <t>190 F</t>
  </si>
  <si>
    <t>193 F</t>
  </si>
  <si>
    <t>blank NF 1</t>
  </si>
  <si>
    <t>blank NF 2</t>
  </si>
  <si>
    <t>blank F1</t>
  </si>
  <si>
    <t>blank F2</t>
  </si>
  <si>
    <t>Sample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</si>
</sst>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9"/>
      <color rgb="FF000000"/>
      <name val="Calibri"/>
      <family val="2"/>
    </font>
    <font>
      <sz val="9"/>
      <color rgb="FF000000"/>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
    <xf numFmtId="0" fontId="0" fillId="0" borderId="0" xfId="0"/>
    <xf numFmtId="0" fontId="1" fillId="0" borderId="0" xfId="0" applyFont="1"/>
    <xf numFmtId="49" fontId="1" fillId="0" borderId="0" xfId="0" applyNumberFormat="1" applyFont="1"/>
    <xf numFmtId="49" fontId="0" fillId="0" borderId="0" xfId="0" applyNumberFormat="1"/>
    <xf numFmtId="0" fontId="0" fillId="0" borderId="1" xfId="0" applyBorder="1"/>
    <xf numFmtId="0" fontId="0" fillId="0" borderId="2" xfId="0" applyBorder="1"/>
    <xf numFmtId="49"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787400</xdr:colOff>
      <xdr:row>2</xdr:row>
      <xdr:rowOff>127000</xdr:rowOff>
    </xdr:from>
    <xdr:to>
      <xdr:col>20</xdr:col>
      <xdr:colOff>127000</xdr:colOff>
      <xdr:row>27</xdr:row>
      <xdr:rowOff>139700</xdr:rowOff>
    </xdr:to>
    <xdr:sp macro="" textlink="">
      <xdr:nvSpPr>
        <xdr:cNvPr id="3" name="TextBox 2">
          <a:extLst>
            <a:ext uri="{FF2B5EF4-FFF2-40B4-BE49-F238E27FC236}">
              <a16:creationId xmlns:a16="http://schemas.microsoft.com/office/drawing/2014/main" id="{D31173B1-07C4-0240-8BD0-511FFF8B7E6F}"/>
            </a:ext>
          </a:extLst>
        </xdr:cNvPr>
        <xdr:cNvSpPr txBox="1"/>
      </xdr:nvSpPr>
      <xdr:spPr>
        <a:xfrm>
          <a:off x="11417300" y="508000"/>
          <a:ext cx="5943600" cy="477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1. The TOC data needs to be calculated</a:t>
          </a:r>
          <a:r>
            <a:rPr lang="en-US" sz="1400" baseline="0"/>
            <a:t> first from the standard curve. Fit a line to the known value (x) vs the instrument value (y). Then use that equation to solve for x for your unknowns (samples).</a:t>
          </a:r>
        </a:p>
        <a:p>
          <a:endParaRPr lang="en-US" sz="1400" baseline="0"/>
        </a:p>
        <a:p>
          <a:r>
            <a:rPr lang="en-US" sz="1400" baseline="0"/>
            <a:t>2. Correct the TOC data by the dilution factor and then subtract the blank value (seen here in column C though your dilution could differ). </a:t>
          </a:r>
        </a:p>
        <a:p>
          <a:endParaRPr lang="en-US" sz="1400" baseline="0"/>
        </a:p>
        <a:p>
          <a:r>
            <a:rPr lang="en-US" sz="1400" baseline="0"/>
            <a:t>3. Calculate the amount of C in the solution (column I)</a:t>
          </a:r>
        </a:p>
        <a:p>
          <a:endParaRPr lang="en-US" sz="1400" baseline="0"/>
        </a:p>
        <a:p>
          <a:r>
            <a:rPr lang="en-US" sz="1400" baseline="0"/>
            <a:t>4. Calculate mg C per g dry soil using the known moisture content and the amount weighed for the extraction. </a:t>
          </a:r>
        </a:p>
        <a:p>
          <a:endParaRPr lang="en-US" sz="1400" baseline="0"/>
        </a:p>
        <a:p>
          <a:r>
            <a:rPr lang="en-US" sz="1400" baseline="0"/>
            <a:t>5. Calculate the microbial biomass by subtracting the non fumigated (no chloroform) soil from the fumigated soil and then multiply by the totally random factor of 0.45 (see attached paper for why)</a:t>
          </a:r>
        </a:p>
        <a:p>
          <a:endParaRPr lang="en-US" sz="1400" baseline="0"/>
        </a:p>
        <a:p>
          <a:r>
            <a:rPr lang="en-US" sz="1400" baseline="0"/>
            <a:t>6. Repeat for nitrogen using concentration of total dissolved inorganic N, so NO3 + NH4, but do not use the 0.45 factor. There is one in the literature likely a Vance paper that needs to be looked up.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34BF1-C3AD-0E45-8A16-3B46B984AF79}">
  <dimension ref="A1:L66"/>
  <sheetViews>
    <sheetView tabSelected="1" workbookViewId="0">
      <selection activeCell="E18" sqref="E18"/>
    </sheetView>
  </sheetViews>
  <sheetFormatPr baseColWidth="10" defaultRowHeight="15" x14ac:dyDescent="0.2"/>
  <cols>
    <col min="1" max="1" width="13.5" customWidth="1"/>
    <col min="5" max="5" width="10.83203125" style="3"/>
    <col min="9" max="9" width="14.83203125" customWidth="1"/>
    <col min="10" max="10" width="13.6640625" customWidth="1"/>
  </cols>
  <sheetData>
    <row r="1" spans="1:12" s="1" customFormat="1" x14ac:dyDescent="0.2">
      <c r="A1" s="1" t="s">
        <v>57</v>
      </c>
      <c r="B1" s="1" t="s">
        <v>1</v>
      </c>
      <c r="C1" s="1" t="s">
        <v>2</v>
      </c>
      <c r="D1" s="1" t="s">
        <v>0</v>
      </c>
      <c r="E1" s="2" t="s">
        <v>3</v>
      </c>
      <c r="F1" s="1" t="s">
        <v>4</v>
      </c>
      <c r="G1" s="1" t="s">
        <v>5</v>
      </c>
      <c r="H1" s="1" t="s">
        <v>6</v>
      </c>
      <c r="I1" s="1" t="s">
        <v>7</v>
      </c>
      <c r="J1" s="1" t="s">
        <v>8</v>
      </c>
      <c r="K1" s="1" t="s">
        <v>9</v>
      </c>
    </row>
    <row r="2" spans="1:12" x14ac:dyDescent="0.2">
      <c r="A2">
        <v>130</v>
      </c>
      <c r="B2">
        <v>3.1789999999999998</v>
      </c>
      <c r="C2">
        <f>(B2*5)-$D$63</f>
        <v>12.863</v>
      </c>
      <c r="D2" t="s">
        <v>10</v>
      </c>
      <c r="E2" s="3" t="s">
        <v>11</v>
      </c>
      <c r="F2" t="s">
        <v>12</v>
      </c>
      <c r="G2">
        <v>12.704864979824569</v>
      </c>
      <c r="H2">
        <v>60</v>
      </c>
      <c r="I2">
        <f>C2*H2/1000</f>
        <v>0.77178000000000002</v>
      </c>
      <c r="J2">
        <f>I2/G2</f>
        <v>6.0746808504111856E-2</v>
      </c>
      <c r="K2">
        <f>(J32-J2)/0.45</f>
        <v>0.25841628854730508</v>
      </c>
      <c r="L2">
        <f t="shared" ref="L2:L31" si="0">IF(K2&lt;0,0, K2)</f>
        <v>0.25841628854730508</v>
      </c>
    </row>
    <row r="3" spans="1:12" x14ac:dyDescent="0.2">
      <c r="A3">
        <v>131</v>
      </c>
      <c r="B3">
        <v>3.1030000000000002</v>
      </c>
      <c r="C3">
        <f t="shared" ref="C3:C31" si="1">(B3*5)-$D$63</f>
        <v>12.483000000000001</v>
      </c>
      <c r="D3" t="s">
        <v>10</v>
      </c>
      <c r="E3" s="3" t="s">
        <v>13</v>
      </c>
      <c r="F3" t="s">
        <v>12</v>
      </c>
      <c r="G3">
        <v>13.112286043449636</v>
      </c>
      <c r="H3">
        <v>60</v>
      </c>
      <c r="I3">
        <f>C3*H3/1000</f>
        <v>0.74897999999999998</v>
      </c>
      <c r="J3">
        <f>I3/G3</f>
        <v>5.7120474455646879E-2</v>
      </c>
      <c r="K3">
        <f>(J33-J3)/0.45</f>
        <v>0.13763195073280121</v>
      </c>
      <c r="L3">
        <f t="shared" si="0"/>
        <v>0.13763195073280121</v>
      </c>
    </row>
    <row r="4" spans="1:12" x14ac:dyDescent="0.2">
      <c r="A4">
        <v>133</v>
      </c>
      <c r="B4">
        <v>2.6970000000000001</v>
      </c>
      <c r="C4">
        <f t="shared" si="1"/>
        <v>10.452999999999999</v>
      </c>
      <c r="D4" t="s">
        <v>10</v>
      </c>
      <c r="E4" s="3" t="s">
        <v>14</v>
      </c>
      <c r="F4" t="s">
        <v>12</v>
      </c>
      <c r="G4">
        <v>16.475402849685505</v>
      </c>
      <c r="H4">
        <v>60</v>
      </c>
      <c r="I4">
        <f>C4*H4/1000</f>
        <v>0.62717999999999996</v>
      </c>
      <c r="J4">
        <f>I4/G4</f>
        <v>3.8067657933594748E-2</v>
      </c>
      <c r="K4">
        <f>(J34-J4)/0.45</f>
        <v>0.12252137346345852</v>
      </c>
      <c r="L4">
        <f t="shared" si="0"/>
        <v>0.12252137346345852</v>
      </c>
    </row>
    <row r="5" spans="1:12" x14ac:dyDescent="0.2">
      <c r="A5">
        <v>135</v>
      </c>
      <c r="B5">
        <v>3.2120000000000002</v>
      </c>
      <c r="C5">
        <f t="shared" si="1"/>
        <v>13.028000000000002</v>
      </c>
      <c r="D5" t="s">
        <v>10</v>
      </c>
      <c r="E5" s="3" t="s">
        <v>15</v>
      </c>
      <c r="F5" t="s">
        <v>12</v>
      </c>
      <c r="G5">
        <v>13.461435839457319</v>
      </c>
      <c r="H5">
        <v>60</v>
      </c>
      <c r="I5">
        <f>C5*H5/1000</f>
        <v>0.78168000000000015</v>
      </c>
      <c r="J5">
        <f>I5/G5</f>
        <v>5.8068099816572953E-2</v>
      </c>
      <c r="K5">
        <f t="shared" ref="K5:K27" si="2">(J35-J5)/0.45</f>
        <v>7.1951740661942751E-2</v>
      </c>
      <c r="L5">
        <f t="shared" si="0"/>
        <v>7.1951740661942751E-2</v>
      </c>
    </row>
    <row r="6" spans="1:12" x14ac:dyDescent="0.2">
      <c r="A6">
        <v>138</v>
      </c>
      <c r="B6">
        <v>3.1970000000000001</v>
      </c>
      <c r="C6">
        <f t="shared" si="1"/>
        <v>12.952999999999999</v>
      </c>
      <c r="D6" t="s">
        <v>10</v>
      </c>
      <c r="E6" s="3" t="s">
        <v>16</v>
      </c>
      <c r="F6" t="s">
        <v>12</v>
      </c>
      <c r="G6">
        <v>17.383774127489001</v>
      </c>
      <c r="H6">
        <v>60</v>
      </c>
      <c r="I6">
        <f>C6*H6/1000</f>
        <v>0.77717999999999998</v>
      </c>
      <c r="J6">
        <f>I6/G6</f>
        <v>4.4707207669653477E-2</v>
      </c>
      <c r="K6">
        <f t="shared" si="2"/>
        <v>1.9151959228857301E-2</v>
      </c>
      <c r="L6">
        <f t="shared" si="0"/>
        <v>1.9151959228857301E-2</v>
      </c>
    </row>
    <row r="7" spans="1:12" x14ac:dyDescent="0.2">
      <c r="A7">
        <v>141</v>
      </c>
      <c r="B7">
        <v>12.24</v>
      </c>
      <c r="C7">
        <f t="shared" si="1"/>
        <v>58.168000000000006</v>
      </c>
      <c r="D7" t="s">
        <v>17</v>
      </c>
      <c r="E7" s="3" t="s">
        <v>11</v>
      </c>
      <c r="F7" t="s">
        <v>12</v>
      </c>
      <c r="G7">
        <v>7.9388754164618485</v>
      </c>
      <c r="H7">
        <v>60</v>
      </c>
      <c r="I7">
        <f>C7*H7/1000</f>
        <v>3.4900800000000003</v>
      </c>
      <c r="J7">
        <f>I7/G7</f>
        <v>0.43961894058232226</v>
      </c>
      <c r="K7">
        <f t="shared" si="2"/>
        <v>1.0081862430703241</v>
      </c>
      <c r="L7">
        <f t="shared" si="0"/>
        <v>1.0081862430703241</v>
      </c>
    </row>
    <row r="8" spans="1:12" x14ac:dyDescent="0.2">
      <c r="A8">
        <v>142</v>
      </c>
      <c r="B8">
        <v>2.19</v>
      </c>
      <c r="C8">
        <f t="shared" si="1"/>
        <v>7.9179999999999993</v>
      </c>
      <c r="D8" t="s">
        <v>17</v>
      </c>
      <c r="E8" s="3" t="s">
        <v>13</v>
      </c>
      <c r="F8" t="s">
        <v>12</v>
      </c>
      <c r="G8">
        <v>8.5435869912352302</v>
      </c>
      <c r="H8">
        <v>60</v>
      </c>
      <c r="I8">
        <f>C8*H8/1000</f>
        <v>0.47507999999999995</v>
      </c>
      <c r="J8">
        <f>I8/G8</f>
        <v>5.5606620554970551E-2</v>
      </c>
      <c r="K8">
        <f t="shared" si="2"/>
        <v>0.13376592442183524</v>
      </c>
      <c r="L8">
        <f t="shared" si="0"/>
        <v>0.13376592442183524</v>
      </c>
    </row>
    <row r="9" spans="1:12" x14ac:dyDescent="0.2">
      <c r="A9">
        <v>144</v>
      </c>
      <c r="B9">
        <v>3.996</v>
      </c>
      <c r="C9">
        <f t="shared" si="1"/>
        <v>16.948</v>
      </c>
      <c r="D9" t="s">
        <v>17</v>
      </c>
      <c r="E9" s="3" t="s">
        <v>14</v>
      </c>
      <c r="F9" t="s">
        <v>12</v>
      </c>
      <c r="G9">
        <v>11.779667844373455</v>
      </c>
      <c r="H9">
        <v>60</v>
      </c>
      <c r="I9">
        <f>C9*H9/1000</f>
        <v>1.01688</v>
      </c>
      <c r="J9">
        <f>I9/G9</f>
        <v>8.6325014714715542E-2</v>
      </c>
      <c r="K9">
        <f t="shared" si="2"/>
        <v>0.13975713829369252</v>
      </c>
      <c r="L9">
        <f t="shared" si="0"/>
        <v>0.13975713829369252</v>
      </c>
    </row>
    <row r="10" spans="1:12" x14ac:dyDescent="0.2">
      <c r="A10">
        <v>146</v>
      </c>
      <c r="B10">
        <v>17.62</v>
      </c>
      <c r="C10">
        <f t="shared" si="1"/>
        <v>85.068000000000012</v>
      </c>
      <c r="D10" t="s">
        <v>17</v>
      </c>
      <c r="E10" s="3" t="s">
        <v>15</v>
      </c>
      <c r="F10" t="s">
        <v>12</v>
      </c>
      <c r="G10">
        <v>8.1855422029843954</v>
      </c>
      <c r="H10">
        <v>60</v>
      </c>
      <c r="I10">
        <f>C10*H10/1000</f>
        <v>5.1040800000000006</v>
      </c>
      <c r="J10">
        <f>I10/G10</f>
        <v>0.62354818696543846</v>
      </c>
      <c r="K10">
        <f t="shared" si="2"/>
        <v>0.43236439254545306</v>
      </c>
      <c r="L10">
        <f t="shared" si="0"/>
        <v>0.43236439254545306</v>
      </c>
    </row>
    <row r="11" spans="1:12" x14ac:dyDescent="0.2">
      <c r="A11">
        <v>149</v>
      </c>
      <c r="B11">
        <v>3.1269999999999998</v>
      </c>
      <c r="C11">
        <f t="shared" si="1"/>
        <v>12.602999999999998</v>
      </c>
      <c r="D11" t="s">
        <v>17</v>
      </c>
      <c r="E11" s="3" t="s">
        <v>16</v>
      </c>
      <c r="F11" t="s">
        <v>12</v>
      </c>
      <c r="G11">
        <v>18.772829232763147</v>
      </c>
      <c r="H11">
        <v>60</v>
      </c>
      <c r="I11">
        <f>C11*H11/1000</f>
        <v>0.75617999999999985</v>
      </c>
      <c r="J11">
        <f>I11/G11</f>
        <v>4.0280556043213886E-2</v>
      </c>
      <c r="K11">
        <f>(J41-J11)/0.45</f>
        <v>-5.257819206944403E-3</v>
      </c>
      <c r="L11">
        <f t="shared" si="0"/>
        <v>0</v>
      </c>
    </row>
    <row r="12" spans="1:12" x14ac:dyDescent="0.2">
      <c r="A12">
        <v>152</v>
      </c>
      <c r="B12">
        <v>1.8049999999999999</v>
      </c>
      <c r="C12">
        <f t="shared" si="1"/>
        <v>5.9930000000000003</v>
      </c>
      <c r="D12" t="s">
        <v>18</v>
      </c>
      <c r="E12" s="3" t="s">
        <v>11</v>
      </c>
      <c r="F12" t="s">
        <v>12</v>
      </c>
      <c r="G12">
        <v>11.69096050803731</v>
      </c>
      <c r="H12">
        <v>60</v>
      </c>
      <c r="I12">
        <f>C12*H12/1000</f>
        <v>0.35958000000000007</v>
      </c>
      <c r="J12">
        <f>I12/G12</f>
        <v>3.0757096455231007E-2</v>
      </c>
      <c r="K12">
        <f t="shared" si="2"/>
        <v>0.42495549650817205</v>
      </c>
      <c r="L12">
        <f t="shared" si="0"/>
        <v>0.42495549650817205</v>
      </c>
    </row>
    <row r="13" spans="1:12" x14ac:dyDescent="0.2">
      <c r="A13">
        <v>153</v>
      </c>
      <c r="B13">
        <v>2.2050000000000001</v>
      </c>
      <c r="C13">
        <f t="shared" si="1"/>
        <v>7.9930000000000003</v>
      </c>
      <c r="D13" t="s">
        <v>18</v>
      </c>
      <c r="E13" s="3" t="s">
        <v>13</v>
      </c>
      <c r="F13" t="s">
        <v>12</v>
      </c>
      <c r="G13">
        <v>6.3714288250541502</v>
      </c>
      <c r="H13">
        <v>60</v>
      </c>
      <c r="I13">
        <f>C13*H13/1000</f>
        <v>0.47958000000000006</v>
      </c>
      <c r="J13">
        <f>I13/G13</f>
        <v>7.5270400591177317E-2</v>
      </c>
      <c r="K13">
        <f t="shared" si="2"/>
        <v>0.20265756130782642</v>
      </c>
      <c r="L13">
        <f t="shared" si="0"/>
        <v>0.20265756130782642</v>
      </c>
    </row>
    <row r="14" spans="1:12" x14ac:dyDescent="0.2">
      <c r="A14">
        <v>155</v>
      </c>
      <c r="B14">
        <f>(8.553+8.146)/2</f>
        <v>8.3495000000000008</v>
      </c>
      <c r="C14">
        <f t="shared" si="1"/>
        <v>38.715500000000006</v>
      </c>
      <c r="D14" t="s">
        <v>18</v>
      </c>
      <c r="E14" s="3" t="s">
        <v>14</v>
      </c>
      <c r="F14" t="s">
        <v>12</v>
      </c>
      <c r="G14">
        <v>12.864436618257262</v>
      </c>
      <c r="H14">
        <v>60</v>
      </c>
      <c r="I14">
        <f>C14*H14/1000</f>
        <v>2.3229300000000004</v>
      </c>
      <c r="J14">
        <f>I14/G14</f>
        <v>0.18056989737920498</v>
      </c>
      <c r="K14">
        <f>(J44-J14)/0.45</f>
        <v>-0.1125918964106479</v>
      </c>
      <c r="L14">
        <f t="shared" si="0"/>
        <v>0</v>
      </c>
    </row>
    <row r="15" spans="1:12" x14ac:dyDescent="0.2">
      <c r="A15">
        <v>157</v>
      </c>
      <c r="B15">
        <v>3.4550000000000001</v>
      </c>
      <c r="C15">
        <f t="shared" si="1"/>
        <v>14.242999999999999</v>
      </c>
      <c r="D15" t="s">
        <v>18</v>
      </c>
      <c r="E15" s="3" t="s">
        <v>15</v>
      </c>
      <c r="F15" t="s">
        <v>12</v>
      </c>
      <c r="G15">
        <v>17.037498456091239</v>
      </c>
      <c r="H15">
        <v>60</v>
      </c>
      <c r="I15">
        <f>C15*H15/1000</f>
        <v>0.8545799999999999</v>
      </c>
      <c r="J15">
        <f>I15/G15</f>
        <v>5.0158771970099332E-2</v>
      </c>
      <c r="K15">
        <f t="shared" si="2"/>
        <v>3.7624447844881032E-2</v>
      </c>
      <c r="L15">
        <f t="shared" si="0"/>
        <v>3.7624447844881032E-2</v>
      </c>
    </row>
    <row r="16" spans="1:12" x14ac:dyDescent="0.2">
      <c r="A16">
        <v>160</v>
      </c>
      <c r="B16">
        <v>4.3949999999999996</v>
      </c>
      <c r="C16">
        <f t="shared" si="1"/>
        <v>18.942999999999998</v>
      </c>
      <c r="D16" t="s">
        <v>18</v>
      </c>
      <c r="E16" s="3" t="s">
        <v>16</v>
      </c>
      <c r="F16" t="s">
        <v>12</v>
      </c>
      <c r="G16">
        <v>13.596533326212349</v>
      </c>
      <c r="H16">
        <v>60</v>
      </c>
      <c r="I16">
        <f>C16*H16/1000</f>
        <v>1.1365799999999999</v>
      </c>
      <c r="J16">
        <f>I16/G16</f>
        <v>8.3593366980450931E-2</v>
      </c>
      <c r="K16">
        <f t="shared" si="2"/>
        <v>-2.5313073636177418E-2</v>
      </c>
      <c r="L16">
        <f t="shared" si="0"/>
        <v>0</v>
      </c>
    </row>
    <row r="17" spans="1:12" x14ac:dyDescent="0.2">
      <c r="A17">
        <v>163</v>
      </c>
      <c r="B17">
        <v>2.794</v>
      </c>
      <c r="C17">
        <f t="shared" si="1"/>
        <v>10.938000000000001</v>
      </c>
      <c r="D17" t="s">
        <v>19</v>
      </c>
      <c r="E17" s="3" t="s">
        <v>11</v>
      </c>
      <c r="F17" t="s">
        <v>12</v>
      </c>
      <c r="G17">
        <v>12.891650944921786</v>
      </c>
      <c r="H17">
        <v>60</v>
      </c>
      <c r="I17">
        <f>C17*H17/1000</f>
        <v>0.65628000000000009</v>
      </c>
      <c r="J17">
        <f>I17/G17</f>
        <v>5.0907366543190391E-2</v>
      </c>
      <c r="K17">
        <f t="shared" si="2"/>
        <v>0.59365805348804401</v>
      </c>
      <c r="L17">
        <f t="shared" si="0"/>
        <v>0.59365805348804401</v>
      </c>
    </row>
    <row r="18" spans="1:12" x14ac:dyDescent="0.2">
      <c r="A18">
        <v>164</v>
      </c>
      <c r="B18">
        <v>2.4670000000000001</v>
      </c>
      <c r="C18">
        <f t="shared" si="1"/>
        <v>9.3030000000000008</v>
      </c>
      <c r="D18" t="s">
        <v>19</v>
      </c>
      <c r="E18" s="3" t="s">
        <v>13</v>
      </c>
      <c r="F18" t="s">
        <v>12</v>
      </c>
      <c r="G18">
        <v>12.597027231749264</v>
      </c>
      <c r="H18">
        <v>60</v>
      </c>
      <c r="I18">
        <f>C18*H18/1000</f>
        <v>0.55818000000000001</v>
      </c>
      <c r="J18">
        <f>I18/G18</f>
        <v>4.4310454342209857E-2</v>
      </c>
      <c r="K18">
        <f t="shared" si="2"/>
        <v>0.45141309548226827</v>
      </c>
      <c r="L18">
        <f t="shared" si="0"/>
        <v>0.45141309548226827</v>
      </c>
    </row>
    <row r="19" spans="1:12" x14ac:dyDescent="0.2">
      <c r="A19">
        <v>166</v>
      </c>
      <c r="B19">
        <v>3.9009999999999998</v>
      </c>
      <c r="C19">
        <f t="shared" si="1"/>
        <v>16.472999999999999</v>
      </c>
      <c r="D19" t="s">
        <v>19</v>
      </c>
      <c r="E19" s="3" t="s">
        <v>14</v>
      </c>
      <c r="F19" t="s">
        <v>12</v>
      </c>
      <c r="G19">
        <v>13.397719263899766</v>
      </c>
      <c r="H19">
        <v>60</v>
      </c>
      <c r="I19">
        <f>C19*H19/1000</f>
        <v>0.98837999999999993</v>
      </c>
      <c r="J19">
        <f>I19/G19</f>
        <v>7.377225783967542E-2</v>
      </c>
      <c r="K19">
        <f t="shared" si="2"/>
        <v>0.15284092254226597</v>
      </c>
      <c r="L19">
        <f t="shared" si="0"/>
        <v>0.15284092254226597</v>
      </c>
    </row>
    <row r="20" spans="1:12" x14ac:dyDescent="0.2">
      <c r="A20">
        <v>168</v>
      </c>
      <c r="B20">
        <v>4.5199999999999996</v>
      </c>
      <c r="C20">
        <f t="shared" si="1"/>
        <v>19.567999999999998</v>
      </c>
      <c r="D20" t="s">
        <v>19</v>
      </c>
      <c r="E20" s="3" t="s">
        <v>15</v>
      </c>
      <c r="F20" t="s">
        <v>12</v>
      </c>
      <c r="G20">
        <v>14.539788590718453</v>
      </c>
      <c r="H20">
        <v>60</v>
      </c>
      <c r="I20">
        <f>C20*H20/1000</f>
        <v>1.17408</v>
      </c>
      <c r="J20">
        <f>I20/G20</f>
        <v>8.0749454689422365E-2</v>
      </c>
      <c r="K20">
        <f>(J50-J20)/0.45</f>
        <v>-4.6669205203688406E-3</v>
      </c>
      <c r="L20">
        <f t="shared" si="0"/>
        <v>0</v>
      </c>
    </row>
    <row r="21" spans="1:12" x14ac:dyDescent="0.2">
      <c r="A21">
        <v>171</v>
      </c>
      <c r="B21">
        <v>1.7130000000000001</v>
      </c>
      <c r="C21">
        <f t="shared" si="1"/>
        <v>5.5330000000000013</v>
      </c>
      <c r="D21" t="s">
        <v>19</v>
      </c>
      <c r="E21" s="3" t="s">
        <v>16</v>
      </c>
      <c r="F21" t="s">
        <v>12</v>
      </c>
      <c r="G21">
        <v>18.674283758343318</v>
      </c>
      <c r="H21">
        <v>60</v>
      </c>
      <c r="I21">
        <f>C21*H21/1000</f>
        <v>0.33198000000000005</v>
      </c>
      <c r="J21">
        <f>I21/G21</f>
        <v>1.7777388642907264E-2</v>
      </c>
      <c r="K21">
        <f t="shared" si="2"/>
        <v>1.5045718158330602E-2</v>
      </c>
      <c r="L21">
        <f t="shared" si="0"/>
        <v>1.5045718158330602E-2</v>
      </c>
    </row>
    <row r="22" spans="1:12" x14ac:dyDescent="0.2">
      <c r="A22">
        <v>174</v>
      </c>
      <c r="B22">
        <v>6.5039999999999996</v>
      </c>
      <c r="C22">
        <f t="shared" si="1"/>
        <v>29.487999999999996</v>
      </c>
      <c r="D22" t="s">
        <v>20</v>
      </c>
      <c r="E22" s="3" t="s">
        <v>11</v>
      </c>
      <c r="F22" t="s">
        <v>12</v>
      </c>
      <c r="G22">
        <v>10.734210284775729</v>
      </c>
      <c r="H22">
        <v>60</v>
      </c>
      <c r="I22">
        <f>C22*H22/1000</f>
        <v>1.7692799999999997</v>
      </c>
      <c r="J22">
        <f>I22/G22</f>
        <v>0.16482628466011698</v>
      </c>
      <c r="K22">
        <f t="shared" si="2"/>
        <v>0.48552674524787948</v>
      </c>
      <c r="L22">
        <f t="shared" si="0"/>
        <v>0.48552674524787948</v>
      </c>
    </row>
    <row r="23" spans="1:12" x14ac:dyDescent="0.2">
      <c r="A23">
        <v>175</v>
      </c>
      <c r="B23">
        <f>(11.86+11.14)/2</f>
        <v>11.5</v>
      </c>
      <c r="C23">
        <f t="shared" si="1"/>
        <v>54.468000000000004</v>
      </c>
      <c r="D23" t="s">
        <v>20</v>
      </c>
      <c r="E23" s="3" t="s">
        <v>13</v>
      </c>
      <c r="F23" t="s">
        <v>12</v>
      </c>
      <c r="G23">
        <v>11.361612680909719</v>
      </c>
      <c r="H23">
        <v>60</v>
      </c>
      <c r="I23">
        <f>C23*H23/1000</f>
        <v>3.2680800000000003</v>
      </c>
      <c r="J23">
        <f>I23/G23</f>
        <v>0.28764226450802816</v>
      </c>
      <c r="K23">
        <f>(J53-J23)/0.45</f>
        <v>-0.40211569614615916</v>
      </c>
      <c r="L23">
        <f t="shared" si="0"/>
        <v>0</v>
      </c>
    </row>
    <row r="24" spans="1:12" x14ac:dyDescent="0.2">
      <c r="A24">
        <v>177</v>
      </c>
      <c r="B24">
        <v>3.819</v>
      </c>
      <c r="C24">
        <f t="shared" si="1"/>
        <v>16.062999999999999</v>
      </c>
      <c r="D24" t="s">
        <v>20</v>
      </c>
      <c r="E24" s="3" t="s">
        <v>14</v>
      </c>
      <c r="F24" t="s">
        <v>12</v>
      </c>
      <c r="G24">
        <v>12.451475694444444</v>
      </c>
      <c r="H24">
        <v>60</v>
      </c>
      <c r="I24">
        <f>C24*H24/1000</f>
        <v>0.96377999999999997</v>
      </c>
      <c r="J24">
        <f>I24/G24</f>
        <v>7.7402873655370505E-2</v>
      </c>
      <c r="K24">
        <f t="shared" si="2"/>
        <v>3.3894774144346516E-2</v>
      </c>
      <c r="L24">
        <f t="shared" si="0"/>
        <v>3.3894774144346516E-2</v>
      </c>
    </row>
    <row r="25" spans="1:12" x14ac:dyDescent="0.2">
      <c r="A25">
        <v>179</v>
      </c>
      <c r="B25">
        <v>3.7709999999999999</v>
      </c>
      <c r="C25">
        <f t="shared" si="1"/>
        <v>15.823</v>
      </c>
      <c r="D25" t="s">
        <v>20</v>
      </c>
      <c r="E25" s="3" t="s">
        <v>15</v>
      </c>
      <c r="F25" t="s">
        <v>12</v>
      </c>
      <c r="G25">
        <v>10.435088142551793</v>
      </c>
      <c r="H25">
        <v>60</v>
      </c>
      <c r="I25">
        <f>C25*H25/1000</f>
        <v>0.94938</v>
      </c>
      <c r="J25">
        <f>I25/G25</f>
        <v>9.0979586087888947E-2</v>
      </c>
      <c r="K25">
        <f>(J55-J25)/0.45</f>
        <v>-3.8501113260554005E-2</v>
      </c>
      <c r="L25">
        <f t="shared" si="0"/>
        <v>0</v>
      </c>
    </row>
    <row r="26" spans="1:12" x14ac:dyDescent="0.2">
      <c r="A26">
        <v>182</v>
      </c>
      <c r="B26">
        <v>3.44</v>
      </c>
      <c r="C26">
        <f t="shared" si="1"/>
        <v>14.167999999999999</v>
      </c>
      <c r="D26" t="s">
        <v>20</v>
      </c>
      <c r="E26" s="3" t="s">
        <v>16</v>
      </c>
      <c r="F26" t="s">
        <v>12</v>
      </c>
      <c r="G26">
        <v>17.206677670308874</v>
      </c>
      <c r="H26">
        <v>60</v>
      </c>
      <c r="I26">
        <f>C26*H26/1000</f>
        <v>0.85007999999999995</v>
      </c>
      <c r="J26">
        <f>I26/G26</f>
        <v>4.9404075341450866E-2</v>
      </c>
      <c r="K26">
        <f>(J56-J26)/0.45</f>
        <v>-3.3403716260166881E-2</v>
      </c>
      <c r="L26">
        <f t="shared" si="0"/>
        <v>0</v>
      </c>
    </row>
    <row r="27" spans="1:12" x14ac:dyDescent="0.2">
      <c r="A27">
        <v>185</v>
      </c>
      <c r="B27">
        <v>2.2599999999999998</v>
      </c>
      <c r="C27">
        <f t="shared" si="1"/>
        <v>8.2679999999999989</v>
      </c>
      <c r="D27" t="s">
        <v>21</v>
      </c>
      <c r="E27" s="3" t="s">
        <v>11</v>
      </c>
      <c r="F27" t="s">
        <v>12</v>
      </c>
      <c r="G27">
        <v>11.98004602380847</v>
      </c>
      <c r="H27">
        <v>60</v>
      </c>
      <c r="I27">
        <f>C27*H27/1000</f>
        <v>0.49607999999999991</v>
      </c>
      <c r="J27">
        <f>I27/G27</f>
        <v>4.1408855943801753E-2</v>
      </c>
      <c r="K27">
        <f t="shared" si="2"/>
        <v>0.54574117491654406</v>
      </c>
      <c r="L27">
        <f t="shared" si="0"/>
        <v>0.54574117491654406</v>
      </c>
    </row>
    <row r="28" spans="1:12" x14ac:dyDescent="0.2">
      <c r="A28">
        <v>186</v>
      </c>
      <c r="B28">
        <f>(6.646+6.941)/2</f>
        <v>6.7934999999999999</v>
      </c>
      <c r="C28">
        <f t="shared" si="1"/>
        <v>30.935500000000001</v>
      </c>
      <c r="D28" t="s">
        <v>21</v>
      </c>
      <c r="E28" s="3" t="s">
        <v>13</v>
      </c>
      <c r="F28" t="s">
        <v>12</v>
      </c>
      <c r="G28">
        <v>8.8691597673539562</v>
      </c>
      <c r="H28">
        <v>60</v>
      </c>
      <c r="I28">
        <f>C28*H28/1000</f>
        <v>1.8561300000000001</v>
      </c>
      <c r="J28">
        <f>I28/G28</f>
        <v>0.2092791254964349</v>
      </c>
      <c r="K28">
        <f>(J58-J28)/0.45</f>
        <v>-0.16053756733239258</v>
      </c>
      <c r="L28">
        <f t="shared" si="0"/>
        <v>0</v>
      </c>
    </row>
    <row r="29" spans="1:12" x14ac:dyDescent="0.2">
      <c r="A29">
        <v>188</v>
      </c>
      <c r="B29">
        <v>24.11</v>
      </c>
      <c r="C29">
        <f t="shared" si="1"/>
        <v>117.518</v>
      </c>
      <c r="D29" t="s">
        <v>21</v>
      </c>
      <c r="E29" s="3" t="s">
        <v>14</v>
      </c>
      <c r="F29" t="s">
        <v>12</v>
      </c>
      <c r="G29">
        <v>11.55994945755022</v>
      </c>
      <c r="H29">
        <v>60</v>
      </c>
      <c r="I29">
        <f>C29*H29/1000</f>
        <v>7.0510799999999998</v>
      </c>
      <c r="J29">
        <f>I29/G29</f>
        <v>0.60995768414841001</v>
      </c>
      <c r="K29">
        <f>(J59-J29)/0.45</f>
        <v>-0.97974809211026559</v>
      </c>
      <c r="L29">
        <f t="shared" si="0"/>
        <v>0</v>
      </c>
    </row>
    <row r="30" spans="1:12" x14ac:dyDescent="0.2">
      <c r="A30">
        <v>190</v>
      </c>
      <c r="B30">
        <v>2.4089999999999998</v>
      </c>
      <c r="C30">
        <f t="shared" si="1"/>
        <v>9.0129999999999981</v>
      </c>
      <c r="D30" t="s">
        <v>21</v>
      </c>
      <c r="E30" s="3" t="s">
        <v>15</v>
      </c>
      <c r="F30" t="s">
        <v>12</v>
      </c>
      <c r="G30">
        <v>7.0532726881257402</v>
      </c>
      <c r="H30">
        <v>60</v>
      </c>
      <c r="I30">
        <f>C30*H30/1000</f>
        <v>0.54077999999999982</v>
      </c>
      <c r="J30">
        <f>I30/G30</f>
        <v>7.6670791547646916E-2</v>
      </c>
      <c r="K30">
        <f t="shared" ref="K30:K31" si="3">(J60-J30)/0.45</f>
        <v>2.6115611928720146E-2</v>
      </c>
      <c r="L30">
        <f t="shared" si="0"/>
        <v>2.6115611928720146E-2</v>
      </c>
    </row>
    <row r="31" spans="1:12" x14ac:dyDescent="0.2">
      <c r="A31" s="4">
        <v>193</v>
      </c>
      <c r="B31" s="4">
        <v>7.0190000000000001</v>
      </c>
      <c r="C31" s="4">
        <f t="shared" si="1"/>
        <v>32.063000000000002</v>
      </c>
      <c r="D31" t="s">
        <v>21</v>
      </c>
      <c r="E31" s="3" t="s">
        <v>16</v>
      </c>
      <c r="F31" t="s">
        <v>12</v>
      </c>
      <c r="G31">
        <v>17.192958207750909</v>
      </c>
      <c r="H31">
        <v>60</v>
      </c>
      <c r="I31" s="4">
        <f>C31*H31/1000</f>
        <v>1.9237800000000003</v>
      </c>
      <c r="J31" s="4">
        <f>I31/G31</f>
        <v>0.11189348434132318</v>
      </c>
      <c r="K31" s="4">
        <f t="shared" si="3"/>
        <v>-0.11948238385514198</v>
      </c>
      <c r="L31" s="4">
        <f t="shared" si="0"/>
        <v>0</v>
      </c>
    </row>
    <row r="32" spans="1:12" x14ac:dyDescent="0.2">
      <c r="A32" t="s">
        <v>22</v>
      </c>
      <c r="B32">
        <v>8.0299999999999994</v>
      </c>
      <c r="C32">
        <f>(B32*5)-$D$65</f>
        <v>36.816749999999999</v>
      </c>
      <c r="D32" s="5" t="s">
        <v>10</v>
      </c>
      <c r="E32" s="6" t="s">
        <v>11</v>
      </c>
      <c r="F32" s="5" t="s">
        <v>23</v>
      </c>
      <c r="G32" s="5">
        <v>12.477847609412899</v>
      </c>
      <c r="H32" s="5">
        <v>60</v>
      </c>
      <c r="I32">
        <f>C32*H32/1000</f>
        <v>2.2090050000000003</v>
      </c>
      <c r="J32">
        <f>I32/G32</f>
        <v>0.17703413835039913</v>
      </c>
    </row>
    <row r="33" spans="1:10" x14ac:dyDescent="0.2">
      <c r="A33" t="s">
        <v>24</v>
      </c>
      <c r="B33">
        <v>5.8239999999999998</v>
      </c>
      <c r="C33">
        <f t="shared" ref="C33:C61" si="4">(B33*5)-$D$65</f>
        <v>25.786749999999998</v>
      </c>
      <c r="D33" t="s">
        <v>10</v>
      </c>
      <c r="E33" s="3" t="s">
        <v>13</v>
      </c>
      <c r="F33" t="s">
        <v>23</v>
      </c>
      <c r="G33">
        <v>12.995732389730083</v>
      </c>
      <c r="H33">
        <v>60</v>
      </c>
      <c r="I33">
        <f>C33*H33/1000</f>
        <v>1.5472049999999999</v>
      </c>
      <c r="J33">
        <f>I33/G33</f>
        <v>0.11905485228540742</v>
      </c>
    </row>
    <row r="34" spans="1:10" x14ac:dyDescent="0.2">
      <c r="A34" t="s">
        <v>25</v>
      </c>
      <c r="B34">
        <v>5.7930000000000001</v>
      </c>
      <c r="C34">
        <f t="shared" si="4"/>
        <v>25.63175</v>
      </c>
      <c r="D34" t="s">
        <v>10</v>
      </c>
      <c r="E34" s="3" t="s">
        <v>14</v>
      </c>
      <c r="F34" t="s">
        <v>23</v>
      </c>
      <c r="G34">
        <v>16.500723653245473</v>
      </c>
      <c r="H34">
        <v>60</v>
      </c>
      <c r="I34">
        <f>C34*H34/1000</f>
        <v>1.5379050000000001</v>
      </c>
      <c r="J34">
        <f>I34/G34</f>
        <v>9.3202275992151085E-2</v>
      </c>
    </row>
    <row r="35" spans="1:10" x14ac:dyDescent="0.2">
      <c r="A35" t="s">
        <v>26</v>
      </c>
      <c r="B35">
        <v>4.0659999999999998</v>
      </c>
      <c r="C35">
        <f t="shared" si="4"/>
        <v>16.996749999999999</v>
      </c>
      <c r="D35" t="s">
        <v>10</v>
      </c>
      <c r="E35" s="3" t="s">
        <v>15</v>
      </c>
      <c r="F35" t="s">
        <v>23</v>
      </c>
      <c r="G35">
        <v>11.275243573970005</v>
      </c>
      <c r="H35">
        <v>60</v>
      </c>
      <c r="I35">
        <f>C35*H35/1000</f>
        <v>1.0198049999999999</v>
      </c>
      <c r="J35">
        <f>I35/G35</f>
        <v>9.0446383114447193E-2</v>
      </c>
    </row>
    <row r="36" spans="1:10" x14ac:dyDescent="0.2">
      <c r="A36" t="s">
        <v>27</v>
      </c>
      <c r="B36">
        <v>3.8029999999999999</v>
      </c>
      <c r="C36">
        <f t="shared" si="4"/>
        <v>15.681750000000001</v>
      </c>
      <c r="D36" t="s">
        <v>10</v>
      </c>
      <c r="E36" s="3" t="s">
        <v>16</v>
      </c>
      <c r="F36" t="s">
        <v>23</v>
      </c>
      <c r="G36">
        <v>17.644530739401336</v>
      </c>
      <c r="H36">
        <v>60</v>
      </c>
      <c r="I36">
        <f>C36*H36/1000</f>
        <v>0.9409050000000001</v>
      </c>
      <c r="J36">
        <f>I36/G36</f>
        <v>5.3325589322639262E-2</v>
      </c>
    </row>
    <row r="37" spans="1:10" x14ac:dyDescent="0.2">
      <c r="A37" t="s">
        <v>28</v>
      </c>
      <c r="B37">
        <v>25.61</v>
      </c>
      <c r="C37">
        <f t="shared" si="4"/>
        <v>124.71675</v>
      </c>
      <c r="D37" t="s">
        <v>17</v>
      </c>
      <c r="E37" s="3" t="s">
        <v>11</v>
      </c>
      <c r="F37" t="s">
        <v>23</v>
      </c>
      <c r="G37">
        <v>8.3767849145229114</v>
      </c>
      <c r="H37">
        <v>60</v>
      </c>
      <c r="I37">
        <f>C37*H37/1000</f>
        <v>7.4830050000000004</v>
      </c>
      <c r="J37">
        <f>I37/G37</f>
        <v>0.89330274996396808</v>
      </c>
    </row>
    <row r="38" spans="1:10" x14ac:dyDescent="0.2">
      <c r="A38" t="s">
        <v>29</v>
      </c>
      <c r="B38">
        <v>3.927</v>
      </c>
      <c r="C38">
        <f t="shared" si="4"/>
        <v>16.301750000000002</v>
      </c>
      <c r="D38" t="s">
        <v>17</v>
      </c>
      <c r="E38" s="3" t="s">
        <v>13</v>
      </c>
      <c r="F38" t="s">
        <v>23</v>
      </c>
      <c r="G38">
        <v>8.4464087505766301</v>
      </c>
      <c r="H38">
        <v>60</v>
      </c>
      <c r="I38">
        <f>C38*H38/1000</f>
        <v>0.97810500000000011</v>
      </c>
      <c r="J38">
        <f>I38/G38</f>
        <v>0.11580128654479641</v>
      </c>
    </row>
    <row r="39" spans="1:10" x14ac:dyDescent="0.2">
      <c r="A39" t="s">
        <v>30</v>
      </c>
      <c r="B39">
        <v>6.4459999999999997</v>
      </c>
      <c r="C39">
        <f t="shared" si="4"/>
        <v>28.896749999999997</v>
      </c>
      <c r="D39" t="s">
        <v>17</v>
      </c>
      <c r="E39" s="3" t="s">
        <v>14</v>
      </c>
      <c r="F39" t="s">
        <v>23</v>
      </c>
      <c r="G39">
        <v>11.619452154780292</v>
      </c>
      <c r="H39">
        <v>60</v>
      </c>
      <c r="I39">
        <f>C39*H39/1000</f>
        <v>1.7338049999999998</v>
      </c>
      <c r="J39">
        <f>I39/G39</f>
        <v>0.14921572694687718</v>
      </c>
    </row>
    <row r="40" spans="1:10" x14ac:dyDescent="0.2">
      <c r="A40" t="s">
        <v>31</v>
      </c>
      <c r="B40">
        <v>21.92</v>
      </c>
      <c r="C40">
        <f t="shared" si="4"/>
        <v>106.26675</v>
      </c>
      <c r="D40" t="s">
        <v>17</v>
      </c>
      <c r="E40" s="3" t="s">
        <v>15</v>
      </c>
      <c r="F40" t="s">
        <v>23</v>
      </c>
      <c r="G40">
        <v>7.793558491855566</v>
      </c>
      <c r="H40">
        <v>60</v>
      </c>
      <c r="I40">
        <f>C40*H40/1000</f>
        <v>6.3760050000000001</v>
      </c>
      <c r="J40">
        <f>I40/G40</f>
        <v>0.81811216361089234</v>
      </c>
    </row>
    <row r="41" spans="1:10" x14ac:dyDescent="0.2">
      <c r="A41" t="s">
        <v>32</v>
      </c>
      <c r="B41">
        <v>2.9790000000000001</v>
      </c>
      <c r="C41">
        <f t="shared" si="4"/>
        <v>11.56175</v>
      </c>
      <c r="D41" t="s">
        <v>17</v>
      </c>
      <c r="E41" s="3" t="s">
        <v>16</v>
      </c>
      <c r="F41" t="s">
        <v>23</v>
      </c>
      <c r="G41">
        <v>18.296543953042491</v>
      </c>
      <c r="H41">
        <v>60</v>
      </c>
      <c r="I41">
        <f>C41*H41/1000</f>
        <v>0.69370500000000002</v>
      </c>
      <c r="J41">
        <f>I41/G41</f>
        <v>3.7914537400088905E-2</v>
      </c>
    </row>
    <row r="42" spans="1:10" x14ac:dyDescent="0.2">
      <c r="A42" t="s">
        <v>33</v>
      </c>
      <c r="B42">
        <v>9.516</v>
      </c>
      <c r="C42">
        <f t="shared" si="4"/>
        <v>44.246749999999999</v>
      </c>
      <c r="D42" t="s">
        <v>18</v>
      </c>
      <c r="E42" s="3" t="s">
        <v>11</v>
      </c>
      <c r="F42" t="s">
        <v>23</v>
      </c>
      <c r="G42">
        <v>11.959277634451281</v>
      </c>
      <c r="H42">
        <v>60</v>
      </c>
      <c r="I42">
        <f>C42*H42/1000</f>
        <v>2.6548049999999996</v>
      </c>
      <c r="J42">
        <f>I42/G42</f>
        <v>0.22198706988390843</v>
      </c>
    </row>
    <row r="43" spans="1:10" x14ac:dyDescent="0.2">
      <c r="A43" t="s">
        <v>34</v>
      </c>
      <c r="B43">
        <v>3.8159999999999998</v>
      </c>
      <c r="C43">
        <f t="shared" si="4"/>
        <v>15.746749999999999</v>
      </c>
      <c r="D43" t="s">
        <v>18</v>
      </c>
      <c r="E43" s="3" t="s">
        <v>13</v>
      </c>
      <c r="F43" t="s">
        <v>23</v>
      </c>
      <c r="G43">
        <v>5.675653161950077</v>
      </c>
      <c r="H43">
        <v>60</v>
      </c>
      <c r="I43">
        <f>C43*H43/1000</f>
        <v>0.94480499999999989</v>
      </c>
      <c r="J43">
        <f>I43/G43</f>
        <v>0.16646630317969921</v>
      </c>
    </row>
    <row r="44" spans="1:10" x14ac:dyDescent="0.2">
      <c r="A44" t="s">
        <v>35</v>
      </c>
      <c r="B44">
        <v>6.1130000000000004</v>
      </c>
      <c r="C44">
        <f t="shared" si="4"/>
        <v>27.231750000000002</v>
      </c>
      <c r="D44" t="s">
        <v>18</v>
      </c>
      <c r="E44" s="3" t="s">
        <v>14</v>
      </c>
      <c r="F44" t="s">
        <v>23</v>
      </c>
      <c r="G44">
        <v>12.577832365145229</v>
      </c>
      <c r="H44">
        <v>60</v>
      </c>
      <c r="I44">
        <f>C44*H44/1000</f>
        <v>1.6339050000000002</v>
      </c>
      <c r="J44">
        <f>I44/G44</f>
        <v>0.12990354399441342</v>
      </c>
    </row>
    <row r="45" spans="1:10" x14ac:dyDescent="0.2">
      <c r="A45" t="s">
        <v>36</v>
      </c>
      <c r="B45">
        <v>4.4980000000000002</v>
      </c>
      <c r="C45">
        <f t="shared" si="4"/>
        <v>19.156750000000002</v>
      </c>
      <c r="D45" t="s">
        <v>18</v>
      </c>
      <c r="E45" s="3" t="s">
        <v>15</v>
      </c>
      <c r="F45" t="s">
        <v>23</v>
      </c>
      <c r="G45">
        <v>17.132342830087698</v>
      </c>
      <c r="H45">
        <v>60</v>
      </c>
      <c r="I45">
        <f>C45*H45/1000</f>
        <v>1.1494050000000002</v>
      </c>
      <c r="J45">
        <f>I45/G45</f>
        <v>6.7089773500295796E-2</v>
      </c>
    </row>
    <row r="46" spans="1:10" x14ac:dyDescent="0.2">
      <c r="A46" t="s">
        <v>37</v>
      </c>
      <c r="B46">
        <v>3.798</v>
      </c>
      <c r="C46">
        <f t="shared" si="4"/>
        <v>15.656750000000002</v>
      </c>
      <c r="D46" t="s">
        <v>18</v>
      </c>
      <c r="E46" s="3" t="s">
        <v>16</v>
      </c>
      <c r="F46" t="s">
        <v>23</v>
      </c>
      <c r="G46">
        <v>13.010701986754967</v>
      </c>
      <c r="H46">
        <v>60</v>
      </c>
      <c r="I46">
        <f>C46*H46/1000</f>
        <v>0.93940500000000016</v>
      </c>
      <c r="J46">
        <f>I46/G46</f>
        <v>7.2202483844171092E-2</v>
      </c>
    </row>
    <row r="47" spans="1:10" x14ac:dyDescent="0.2">
      <c r="A47" t="s">
        <v>38</v>
      </c>
      <c r="B47">
        <v>14.45</v>
      </c>
      <c r="C47">
        <f t="shared" si="4"/>
        <v>68.916749999999993</v>
      </c>
      <c r="D47" t="s">
        <v>19</v>
      </c>
      <c r="E47" s="3" t="s">
        <v>11</v>
      </c>
      <c r="F47" t="s">
        <v>23</v>
      </c>
      <c r="G47">
        <v>13.000973490442977</v>
      </c>
      <c r="H47">
        <v>60</v>
      </c>
      <c r="I47">
        <f>C47*H47/1000</f>
        <v>4.1350049999999996</v>
      </c>
      <c r="J47">
        <f>I47/G47</f>
        <v>0.31805349061281019</v>
      </c>
    </row>
    <row r="48" spans="1:10" x14ac:dyDescent="0.2">
      <c r="A48" t="s">
        <v>39</v>
      </c>
      <c r="B48">
        <v>10.39</v>
      </c>
      <c r="C48">
        <f t="shared" si="4"/>
        <v>48.616750000000003</v>
      </c>
      <c r="D48" t="s">
        <v>19</v>
      </c>
      <c r="E48" s="3" t="s">
        <v>13</v>
      </c>
      <c r="F48" t="s">
        <v>23</v>
      </c>
      <c r="G48">
        <v>11.788434267549141</v>
      </c>
      <c r="H48">
        <v>60</v>
      </c>
      <c r="I48">
        <f>C48*H48/1000</f>
        <v>2.9170050000000001</v>
      </c>
      <c r="J48">
        <f>I48/G48</f>
        <v>0.2474463473092306</v>
      </c>
    </row>
    <row r="49" spans="1:10" x14ac:dyDescent="0.2">
      <c r="A49" t="s">
        <v>40</v>
      </c>
      <c r="B49">
        <v>7.258</v>
      </c>
      <c r="C49">
        <f t="shared" si="4"/>
        <v>32.95675</v>
      </c>
      <c r="D49" t="s">
        <v>19</v>
      </c>
      <c r="E49" s="3" t="s">
        <v>14</v>
      </c>
      <c r="F49" t="s">
        <v>23</v>
      </c>
      <c r="G49">
        <v>13.871593578700081</v>
      </c>
      <c r="H49">
        <v>60</v>
      </c>
      <c r="I49">
        <f>C49*H49/1000</f>
        <v>1.9774050000000001</v>
      </c>
      <c r="J49">
        <f>I49/G49</f>
        <v>0.14255067298369511</v>
      </c>
    </row>
    <row r="50" spans="1:10" x14ac:dyDescent="0.2">
      <c r="A50" t="s">
        <v>41</v>
      </c>
      <c r="B50">
        <v>4.3600000000000003</v>
      </c>
      <c r="C50">
        <f t="shared" si="4"/>
        <v>18.466750000000001</v>
      </c>
      <c r="D50" t="s">
        <v>19</v>
      </c>
      <c r="E50" s="3" t="s">
        <v>15</v>
      </c>
      <c r="F50" t="s">
        <v>23</v>
      </c>
      <c r="G50">
        <v>14.087912162853346</v>
      </c>
      <c r="H50">
        <v>60</v>
      </c>
      <c r="I50">
        <f>C50*H50/1000</f>
        <v>1.1080050000000001</v>
      </c>
      <c r="J50">
        <f>I50/G50</f>
        <v>7.8649340455256386E-2</v>
      </c>
    </row>
    <row r="51" spans="1:10" x14ac:dyDescent="0.2">
      <c r="A51" t="s">
        <v>42</v>
      </c>
      <c r="B51">
        <v>2.2400000000000002</v>
      </c>
      <c r="C51">
        <f t="shared" si="4"/>
        <v>7.8667500000000015</v>
      </c>
      <c r="D51" t="s">
        <v>19</v>
      </c>
      <c r="E51" s="3" t="s">
        <v>16</v>
      </c>
      <c r="F51" t="s">
        <v>23</v>
      </c>
      <c r="G51">
        <v>19.22786924525073</v>
      </c>
      <c r="H51">
        <v>60</v>
      </c>
      <c r="I51">
        <f>C51*H51/1000</f>
        <v>0.47200500000000012</v>
      </c>
      <c r="J51">
        <f>I51/G51</f>
        <v>2.4547961814156034E-2</v>
      </c>
    </row>
    <row r="52" spans="1:10" x14ac:dyDescent="0.2">
      <c r="A52" t="s">
        <v>43</v>
      </c>
      <c r="B52">
        <v>14.61</v>
      </c>
      <c r="C52">
        <f t="shared" si="4"/>
        <v>69.71674999999999</v>
      </c>
      <c r="D52" t="s">
        <v>20</v>
      </c>
      <c r="E52" s="3" t="s">
        <v>11</v>
      </c>
      <c r="F52" t="s">
        <v>23</v>
      </c>
      <c r="G52">
        <v>10.912756696698146</v>
      </c>
      <c r="H52">
        <v>60</v>
      </c>
      <c r="I52">
        <f>C52*H52/1000</f>
        <v>4.1830049999999996</v>
      </c>
      <c r="J52">
        <f>I52/G52</f>
        <v>0.38331332002166274</v>
      </c>
    </row>
    <row r="53" spans="1:10" x14ac:dyDescent="0.2">
      <c r="A53" t="s">
        <v>44</v>
      </c>
      <c r="B53">
        <v>4.5579999999999998</v>
      </c>
      <c r="C53">
        <f t="shared" si="4"/>
        <v>19.45675</v>
      </c>
      <c r="D53" t="s">
        <v>20</v>
      </c>
      <c r="E53" s="3" t="s">
        <v>13</v>
      </c>
      <c r="F53" t="s">
        <v>23</v>
      </c>
      <c r="G53">
        <v>10.942007667126122</v>
      </c>
      <c r="H53">
        <v>60</v>
      </c>
      <c r="I53">
        <f>C53*H53/1000</f>
        <v>1.167405</v>
      </c>
      <c r="J53">
        <f>I53/G53</f>
        <v>0.10669020124225655</v>
      </c>
    </row>
    <row r="54" spans="1:10" x14ac:dyDescent="0.2">
      <c r="A54" t="s">
        <v>45</v>
      </c>
      <c r="B54">
        <v>4.5839999999999996</v>
      </c>
      <c r="C54">
        <f t="shared" si="4"/>
        <v>19.586749999999999</v>
      </c>
      <c r="D54" t="s">
        <v>20</v>
      </c>
      <c r="E54" s="3" t="s">
        <v>14</v>
      </c>
      <c r="F54" t="s">
        <v>23</v>
      </c>
      <c r="G54">
        <v>12.68359375</v>
      </c>
      <c r="H54">
        <v>60</v>
      </c>
      <c r="I54">
        <f>C54*H54/1000</f>
        <v>1.1752049999999998</v>
      </c>
      <c r="J54">
        <f>I54/G54</f>
        <v>9.2655522020326439E-2</v>
      </c>
    </row>
    <row r="55" spans="1:10" x14ac:dyDescent="0.2">
      <c r="A55" t="s">
        <v>46</v>
      </c>
      <c r="B55">
        <v>3.1720000000000002</v>
      </c>
      <c r="C55">
        <f t="shared" si="4"/>
        <v>12.526750000000002</v>
      </c>
      <c r="D55" t="s">
        <v>20</v>
      </c>
      <c r="E55" s="3" t="s">
        <v>15</v>
      </c>
      <c r="F55" t="s">
        <v>23</v>
      </c>
      <c r="G55">
        <v>10.204525638583791</v>
      </c>
      <c r="H55">
        <v>60</v>
      </c>
      <c r="I55">
        <f>C55*H55/1000</f>
        <v>0.75160500000000008</v>
      </c>
      <c r="J55">
        <f>I55/G55</f>
        <v>7.3654085120639645E-2</v>
      </c>
    </row>
    <row r="56" spans="1:10" x14ac:dyDescent="0.2">
      <c r="A56" t="s">
        <v>47</v>
      </c>
      <c r="B56">
        <v>2.5939999999999999</v>
      </c>
      <c r="C56">
        <f t="shared" si="4"/>
        <v>9.6367499999999993</v>
      </c>
      <c r="D56" t="s">
        <v>20</v>
      </c>
      <c r="E56" s="3" t="s">
        <v>16</v>
      </c>
      <c r="F56" t="s">
        <v>23</v>
      </c>
      <c r="G56">
        <v>16.821779949163176</v>
      </c>
      <c r="H56">
        <v>60</v>
      </c>
      <c r="I56">
        <f>C56*H56/1000</f>
        <v>0.57820499999999997</v>
      </c>
      <c r="J56">
        <f>I56/G56</f>
        <v>3.4372403024375768E-2</v>
      </c>
    </row>
    <row r="57" spans="1:10" x14ac:dyDescent="0.2">
      <c r="A57" t="s">
        <v>48</v>
      </c>
      <c r="B57">
        <v>12.36</v>
      </c>
      <c r="C57">
        <f t="shared" si="4"/>
        <v>58.466749999999998</v>
      </c>
      <c r="D57" t="s">
        <v>21</v>
      </c>
      <c r="E57" s="3" t="s">
        <v>11</v>
      </c>
      <c r="F57" t="s">
        <v>23</v>
      </c>
      <c r="G57">
        <v>12.223338274992257</v>
      </c>
      <c r="H57">
        <v>60</v>
      </c>
      <c r="I57">
        <f>C57*H57/1000</f>
        <v>3.5080049999999998</v>
      </c>
      <c r="J57">
        <f>I57/G57</f>
        <v>0.2869923846562466</v>
      </c>
    </row>
    <row r="58" spans="1:10" x14ac:dyDescent="0.2">
      <c r="A58" t="s">
        <v>49</v>
      </c>
      <c r="B58">
        <v>4.718</v>
      </c>
      <c r="C58">
        <f t="shared" si="4"/>
        <v>20.25675</v>
      </c>
      <c r="D58" t="s">
        <v>21</v>
      </c>
      <c r="E58" s="3" t="s">
        <v>13</v>
      </c>
      <c r="F58" t="s">
        <v>23</v>
      </c>
      <c r="G58">
        <v>8.8691597673539562</v>
      </c>
      <c r="H58">
        <v>60</v>
      </c>
      <c r="I58">
        <f>C58*H58/1000</f>
        <v>1.2154050000000001</v>
      </c>
      <c r="J58">
        <f>I58/G58</f>
        <v>0.13703722019685824</v>
      </c>
    </row>
    <row r="59" spans="1:10" x14ac:dyDescent="0.2">
      <c r="A59" t="s">
        <v>50</v>
      </c>
      <c r="B59">
        <v>7.2149999999999999</v>
      </c>
      <c r="C59">
        <f t="shared" si="4"/>
        <v>32.741750000000003</v>
      </c>
      <c r="D59" t="s">
        <v>21</v>
      </c>
      <c r="E59" s="3" t="s">
        <v>14</v>
      </c>
      <c r="F59" t="s">
        <v>23</v>
      </c>
      <c r="G59">
        <v>11.619405479741882</v>
      </c>
      <c r="H59">
        <v>60</v>
      </c>
      <c r="I59">
        <f>C59*H59/1000</f>
        <v>1.9645050000000002</v>
      </c>
      <c r="J59">
        <f>I59/G59</f>
        <v>0.1690710426987905</v>
      </c>
    </row>
    <row r="60" spans="1:10" x14ac:dyDescent="0.2">
      <c r="A60" t="s">
        <v>51</v>
      </c>
      <c r="B60">
        <v>2.7429999999999999</v>
      </c>
      <c r="C60">
        <f t="shared" si="4"/>
        <v>10.38175</v>
      </c>
      <c r="D60" t="s">
        <v>21</v>
      </c>
      <c r="E60" s="3" t="s">
        <v>15</v>
      </c>
      <c r="F60" t="s">
        <v>23</v>
      </c>
      <c r="G60">
        <v>7.0446183658090211</v>
      </c>
      <c r="H60">
        <v>60</v>
      </c>
      <c r="I60">
        <f>C60*H60/1000</f>
        <v>0.62290499999999993</v>
      </c>
      <c r="J60">
        <f>I60/G60</f>
        <v>8.8422816915570981E-2</v>
      </c>
    </row>
    <row r="61" spans="1:10" x14ac:dyDescent="0.2">
      <c r="A61" t="s">
        <v>52</v>
      </c>
      <c r="B61">
        <v>4.0209999999999999</v>
      </c>
      <c r="C61">
        <f t="shared" si="4"/>
        <v>16.771750000000001</v>
      </c>
      <c r="D61" t="s">
        <v>21</v>
      </c>
      <c r="E61" s="3" t="s">
        <v>16</v>
      </c>
      <c r="F61" t="s">
        <v>23</v>
      </c>
      <c r="G61">
        <v>17.312353750860289</v>
      </c>
      <c r="H61">
        <v>60</v>
      </c>
      <c r="I61">
        <f>C61*H61/1000</f>
        <v>1.006305</v>
      </c>
      <c r="J61">
        <f>I61/G61</f>
        <v>5.8126411606509283E-2</v>
      </c>
    </row>
    <row r="63" spans="1:10" x14ac:dyDescent="0.2">
      <c r="A63" t="s">
        <v>53</v>
      </c>
      <c r="B63">
        <v>0.58650000000000002</v>
      </c>
      <c r="C63">
        <f t="shared" ref="C63:C66" si="5">B63*5</f>
        <v>2.9325000000000001</v>
      </c>
      <c r="D63">
        <f>AVERAGE(C63:C64)</f>
        <v>3.032</v>
      </c>
    </row>
    <row r="64" spans="1:10" x14ac:dyDescent="0.2">
      <c r="A64" t="s">
        <v>54</v>
      </c>
      <c r="B64">
        <v>0.62629999999999997</v>
      </c>
      <c r="C64">
        <f t="shared" si="5"/>
        <v>3.1315</v>
      </c>
    </row>
    <row r="65" spans="1:5" x14ac:dyDescent="0.2">
      <c r="A65" t="s">
        <v>55</v>
      </c>
      <c r="B65">
        <v>0.76300000000000001</v>
      </c>
      <c r="C65">
        <f t="shared" si="5"/>
        <v>3.8149999999999999</v>
      </c>
      <c r="D65">
        <f t="shared" ref="D65" si="6">AVERAGE(C65:C66)</f>
        <v>3.33325</v>
      </c>
      <c r="E65"/>
    </row>
    <row r="66" spans="1:5" x14ac:dyDescent="0.2">
      <c r="A66" t="s">
        <v>56</v>
      </c>
      <c r="B66">
        <v>0.57030000000000003</v>
      </c>
      <c r="C66">
        <f t="shared" si="5"/>
        <v>2.8515000000000001</v>
      </c>
      <c r="D66" s="3"/>
      <c r="E66"/>
    </row>
  </sheetData>
  <pageMargins left="0.75" right="0.75" top="1" bottom="1" header="0.5" footer="0.5"/>
  <pageSetup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TIC TOC MBC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2022-08-26T02:22:47Z</dcterms:created>
  <dcterms:modified xsi:type="dcterms:W3CDTF">2022-08-26T02:36:06Z</dcterms:modified>
</cp:coreProperties>
</file>