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reyadamchak/Downloads/Project data/"/>
    </mc:Choice>
  </mc:AlternateContent>
  <xr:revisionPtr revIDLastSave="0" documentId="13_ncr:1_{51D6CE64-EE67-1F44-B057-2BAEC9269E9D}" xr6:coauthVersionLast="47" xr6:coauthVersionMax="47" xr10:uidLastSave="{00000000-0000-0000-0000-000000000000}"/>
  <bookViews>
    <workbookView xWindow="13820" yWindow="500" windowWidth="14600" windowHeight="16500" activeTab="1" xr2:uid="{00000000-000D-0000-FFFF-FFFF00000000}"/>
  </bookViews>
  <sheets>
    <sheet name="4.8" sheetId="1" r:id="rId1"/>
    <sheet name="4.11" sheetId="2" r:id="rId2"/>
    <sheet name="4.13" sheetId="4" r:id="rId3"/>
    <sheet name="blanks" sheetId="5" r:id="rId4"/>
    <sheet name="microbial biomass" sheetId="7" r:id="rId5"/>
  </sheets>
  <definedNames>
    <definedName name="_xlnm._FilterDatabase" localSheetId="0" hidden="1">'4.8'!$A$1:$B$154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7" l="1"/>
  <c r="F69" i="7" s="1"/>
  <c r="E67" i="7"/>
  <c r="F67" i="7" s="1"/>
  <c r="F66" i="7"/>
  <c r="I33" i="7" s="1"/>
  <c r="E66" i="7"/>
  <c r="E65" i="7"/>
  <c r="F65" i="7" s="1"/>
  <c r="I32" i="7" s="1"/>
  <c r="E64" i="7"/>
  <c r="F64" i="7" s="1"/>
  <c r="I31" i="7" s="1"/>
  <c r="E63" i="7"/>
  <c r="F63" i="7" s="1"/>
  <c r="I30" i="7" s="1"/>
  <c r="F62" i="7"/>
  <c r="E62" i="7"/>
  <c r="E61" i="7"/>
  <c r="F61" i="7" s="1"/>
  <c r="E60" i="7"/>
  <c r="F60" i="7" s="1"/>
  <c r="E59" i="7"/>
  <c r="F59" i="7" s="1"/>
  <c r="F58" i="7"/>
  <c r="I25" i="7" s="1"/>
  <c r="E58" i="7"/>
  <c r="E57" i="7"/>
  <c r="F57" i="7" s="1"/>
  <c r="I24" i="7" s="1"/>
  <c r="E56" i="7"/>
  <c r="F56" i="7" s="1"/>
  <c r="I23" i="7" s="1"/>
  <c r="E55" i="7"/>
  <c r="F55" i="7" s="1"/>
  <c r="F54" i="7"/>
  <c r="E54" i="7"/>
  <c r="E53" i="7"/>
  <c r="F53" i="7" s="1"/>
  <c r="E52" i="7"/>
  <c r="F52" i="7" s="1"/>
  <c r="E51" i="7"/>
  <c r="F51" i="7" s="1"/>
  <c r="F50" i="7"/>
  <c r="I17" i="7" s="1"/>
  <c r="E50" i="7"/>
  <c r="E49" i="7"/>
  <c r="F49" i="7" s="1"/>
  <c r="I16" i="7" s="1"/>
  <c r="E48" i="7"/>
  <c r="F48" i="7" s="1"/>
  <c r="I15" i="7" s="1"/>
  <c r="E47" i="7"/>
  <c r="F47" i="7" s="1"/>
  <c r="F46" i="7"/>
  <c r="E46" i="7"/>
  <c r="E45" i="7"/>
  <c r="F45" i="7" s="1"/>
  <c r="I12" i="7" s="1"/>
  <c r="E44" i="7"/>
  <c r="F44" i="7" s="1"/>
  <c r="I11" i="7" s="1"/>
  <c r="E43" i="7"/>
  <c r="F43" i="7" s="1"/>
  <c r="I10" i="7" s="1"/>
  <c r="F42" i="7"/>
  <c r="I36" i="7" s="1"/>
  <c r="E42" i="7"/>
  <c r="E41" i="7"/>
  <c r="F41" i="7" s="1"/>
  <c r="I8" i="7" s="1"/>
  <c r="E40" i="7"/>
  <c r="F40" i="7" s="1"/>
  <c r="I7" i="7" s="1"/>
  <c r="E39" i="7"/>
  <c r="F39" i="7" s="1"/>
  <c r="I6" i="7" s="1"/>
  <c r="F38" i="7"/>
  <c r="E38" i="7"/>
  <c r="E37" i="7"/>
  <c r="F37" i="7" s="1"/>
  <c r="I4" i="7" s="1"/>
  <c r="F36" i="7"/>
  <c r="E36" i="7"/>
  <c r="E35" i="7"/>
  <c r="F35" i="7" s="1"/>
  <c r="E34" i="7"/>
  <c r="F34" i="7" s="1"/>
  <c r="F33" i="7"/>
  <c r="E33" i="7"/>
  <c r="F32" i="7"/>
  <c r="E32" i="7"/>
  <c r="F31" i="7"/>
  <c r="E31" i="7"/>
  <c r="E30" i="7"/>
  <c r="F30" i="7" s="1"/>
  <c r="E29" i="7"/>
  <c r="F29" i="7" s="1"/>
  <c r="I29" i="7" s="1"/>
  <c r="E28" i="7"/>
  <c r="F28" i="7" s="1"/>
  <c r="E27" i="7"/>
  <c r="F27" i="7" s="1"/>
  <c r="E26" i="7"/>
  <c r="F26" i="7" s="1"/>
  <c r="F25" i="7"/>
  <c r="E25" i="7"/>
  <c r="F24" i="7"/>
  <c r="E24" i="7"/>
  <c r="F23" i="7"/>
  <c r="E23" i="7"/>
  <c r="E22" i="7"/>
  <c r="F22" i="7" s="1"/>
  <c r="E21" i="7"/>
  <c r="F21" i="7" s="1"/>
  <c r="I21" i="7" s="1"/>
  <c r="E20" i="7"/>
  <c r="F20" i="7" s="1"/>
  <c r="E19" i="7"/>
  <c r="F19" i="7" s="1"/>
  <c r="E18" i="7"/>
  <c r="F18" i="7" s="1"/>
  <c r="F17" i="7"/>
  <c r="E17" i="7"/>
  <c r="F16" i="7"/>
  <c r="E16" i="7"/>
  <c r="F15" i="7"/>
  <c r="E15" i="7"/>
  <c r="E14" i="7"/>
  <c r="F14" i="7" s="1"/>
  <c r="E13" i="7"/>
  <c r="F13" i="7" s="1"/>
  <c r="I13" i="7" s="1"/>
  <c r="E12" i="7"/>
  <c r="F12" i="7" s="1"/>
  <c r="E11" i="7"/>
  <c r="F11" i="7" s="1"/>
  <c r="E10" i="7"/>
  <c r="F10" i="7" s="1"/>
  <c r="F9" i="7"/>
  <c r="E9" i="7"/>
  <c r="F8" i="7"/>
  <c r="E8" i="7"/>
  <c r="F7" i="7"/>
  <c r="E7" i="7"/>
  <c r="E6" i="7"/>
  <c r="F6" i="7" s="1"/>
  <c r="E5" i="7"/>
  <c r="F5" i="7" s="1"/>
  <c r="I5" i="7" s="1"/>
  <c r="E4" i="7"/>
  <c r="F4" i="7" s="1"/>
  <c r="E3" i="7"/>
  <c r="F3" i="7" s="1"/>
  <c r="E2" i="7"/>
  <c r="F2" i="7" s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J2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I2" i="2"/>
  <c r="H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N2" i="1"/>
  <c r="I18" i="7" l="1"/>
  <c r="I19" i="7"/>
  <c r="I20" i="7"/>
  <c r="I26" i="7"/>
  <c r="I2" i="7"/>
  <c r="I14" i="7"/>
  <c r="I27" i="7"/>
  <c r="I28" i="7"/>
  <c r="I34" i="7"/>
  <c r="I3" i="7"/>
  <c r="I22" i="7"/>
  <c r="I9" i="7"/>
  <c r="E19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" i="4"/>
  <c r="D2" i="4"/>
  <c r="F2" i="4" s="1"/>
  <c r="D3" i="4"/>
  <c r="F3" i="4" s="1"/>
  <c r="D4" i="4"/>
  <c r="F4" i="4"/>
  <c r="D5" i="4"/>
  <c r="F5" i="4"/>
  <c r="D6" i="4"/>
  <c r="F6" i="4" s="1"/>
  <c r="D7" i="4"/>
  <c r="F7" i="4" s="1"/>
  <c r="D8" i="4"/>
  <c r="F8" i="4" s="1"/>
  <c r="D9" i="4"/>
  <c r="F9" i="4"/>
  <c r="D10" i="4"/>
  <c r="F10" i="4"/>
  <c r="D11" i="4"/>
  <c r="F11" i="4"/>
  <c r="D12" i="4"/>
  <c r="F12" i="4"/>
  <c r="D13" i="4"/>
  <c r="F13" i="4"/>
  <c r="D14" i="4"/>
  <c r="F14" i="4" s="1"/>
  <c r="D15" i="4"/>
  <c r="F15" i="4" s="1"/>
  <c r="D16" i="4"/>
  <c r="F16" i="4" s="1"/>
  <c r="D17" i="4"/>
  <c r="F17" i="4"/>
  <c r="D18" i="4"/>
  <c r="F18" i="4"/>
  <c r="D19" i="4"/>
  <c r="F19" i="4"/>
  <c r="D20" i="4"/>
  <c r="F20" i="4"/>
  <c r="D21" i="4"/>
  <c r="F21" i="4"/>
  <c r="D22" i="4"/>
  <c r="F22" i="4" s="1"/>
  <c r="D23" i="4"/>
  <c r="F23" i="4" s="1"/>
  <c r="D24" i="4"/>
  <c r="F24" i="4" s="1"/>
  <c r="D25" i="4"/>
  <c r="F25" i="4"/>
  <c r="D26" i="4"/>
  <c r="F26" i="4"/>
  <c r="D27" i="4"/>
  <c r="F27" i="4"/>
  <c r="D28" i="4"/>
  <c r="F28" i="4"/>
  <c r="D29" i="4"/>
  <c r="F29" i="4"/>
  <c r="D30" i="4"/>
  <c r="F30" i="4" s="1"/>
  <c r="D31" i="4"/>
  <c r="F31" i="4" s="1"/>
  <c r="D32" i="4"/>
  <c r="F32" i="4" s="1"/>
  <c r="D33" i="4"/>
  <c r="F33" i="4"/>
  <c r="D34" i="4"/>
  <c r="F34" i="4"/>
  <c r="D35" i="4"/>
  <c r="F35" i="4"/>
  <c r="D36" i="4"/>
  <c r="F36" i="4"/>
  <c r="D37" i="4"/>
  <c r="F37" i="4"/>
  <c r="D38" i="4"/>
  <c r="F38" i="4" s="1"/>
  <c r="D39" i="4"/>
  <c r="F39" i="4" s="1"/>
  <c r="D40" i="4"/>
  <c r="F40" i="4" s="1"/>
  <c r="D41" i="4"/>
  <c r="F41" i="4"/>
  <c r="D42" i="4"/>
  <c r="F42" i="4"/>
  <c r="E51" i="4"/>
  <c r="E52" i="4"/>
  <c r="E53" i="4" s="1"/>
  <c r="C2" i="2"/>
  <c r="E2" i="2" s="1"/>
  <c r="C3" i="2"/>
  <c r="E3" i="2" s="1"/>
  <c r="C4" i="2"/>
  <c r="E4" i="2"/>
  <c r="C5" i="2"/>
  <c r="E5" i="2" s="1"/>
  <c r="C6" i="2"/>
  <c r="E6" i="2" s="1"/>
  <c r="C7" i="2"/>
  <c r="E7" i="2"/>
  <c r="C8" i="2"/>
  <c r="E8" i="2"/>
  <c r="C9" i="2"/>
  <c r="E9" i="2"/>
  <c r="C10" i="2"/>
  <c r="E10" i="2" s="1"/>
  <c r="C11" i="2"/>
  <c r="E11" i="2" s="1"/>
  <c r="C12" i="2"/>
  <c r="E12" i="2"/>
  <c r="C13" i="2"/>
  <c r="E13" i="2" s="1"/>
  <c r="C14" i="2"/>
  <c r="E14" i="2"/>
  <c r="C15" i="2"/>
  <c r="E15" i="2"/>
  <c r="C16" i="2"/>
  <c r="E16" i="2"/>
  <c r="C17" i="2"/>
  <c r="E17" i="2"/>
  <c r="C18" i="2"/>
  <c r="E18" i="2" s="1"/>
  <c r="E26" i="2"/>
  <c r="E27" i="2"/>
  <c r="E28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E29" i="1"/>
  <c r="E2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" i="1"/>
  <c r="G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I19" i="2" l="1"/>
  <c r="H19" i="2"/>
  <c r="F9" i="2"/>
  <c r="F2" i="2"/>
  <c r="F3" i="2"/>
  <c r="F11" i="2"/>
  <c r="F19" i="2"/>
  <c r="F12" i="2"/>
  <c r="F13" i="2"/>
  <c r="F14" i="2"/>
  <c r="F4" i="2"/>
  <c r="F5" i="2"/>
  <c r="F6" i="2"/>
  <c r="F7" i="2"/>
  <c r="F15" i="2"/>
  <c r="F8" i="2"/>
  <c r="F16" i="2"/>
  <c r="F17" i="2"/>
  <c r="F10" i="2"/>
  <c r="F18" i="2"/>
  <c r="E30" i="1"/>
</calcChain>
</file>

<file path=xl/sharedStrings.xml><?xml version="1.0" encoding="utf-8"?>
<sst xmlns="http://schemas.openxmlformats.org/spreadsheetml/2006/main" count="671" uniqueCount="120">
  <si>
    <t>TOC Average (ppb)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</si>
  <si>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</si>
  <si>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</si>
  <si>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</si>
  <si>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</si>
  <si>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</si>
  <si>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</si>
  <si>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</si>
  <si>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</si>
  <si>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</si>
  <si>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</si>
  <si>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</si>
  <si>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</si>
  <si>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</si>
  <si>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</si>
  <si>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</si>
  <si>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TOC ppm</t>
  </si>
  <si>
    <t>Actual</t>
  </si>
  <si>
    <t>Measured</t>
  </si>
  <si>
    <t>blank</t>
  </si>
  <si>
    <t>Names</t>
  </si>
  <si>
    <t>Standard</t>
  </si>
  <si>
    <t>TOC adjusted</t>
  </si>
  <si>
    <t>Dilution</t>
  </si>
  <si>
    <t>10 standards</t>
  </si>
  <si>
    <t>mean</t>
  </si>
  <si>
    <t>standard deviation</t>
  </si>
  <si>
    <t>% coefficient of variation</t>
  </si>
  <si>
    <t>TOC undilute mg/L</t>
  </si>
  <si>
    <t>final number for fimigated vs non fumigated</t>
  </si>
  <si>
    <t>then need to subtract nonfumigated from nonfunmigated to get microbial carbon</t>
  </si>
  <si>
    <t/>
  </si>
  <si>
    <t>measured value plus intercept, divide by slope</t>
  </si>
  <si>
    <t xml:space="preserve">we know y, it is measured, solving for adjusted </t>
  </si>
  <si>
    <t>R² = 0.996</t>
  </si>
  <si>
    <t>y = 0.9473x + 0.267</t>
  </si>
  <si>
    <t>measured - slope times actual value minus intercept</t>
  </si>
  <si>
    <t>standard cruve</t>
  </si>
  <si>
    <t>10 standard check</t>
  </si>
  <si>
    <t>Blank</t>
  </si>
  <si>
    <t>S2C</t>
  </si>
  <si>
    <t>S2B</t>
  </si>
  <si>
    <t>S2A</t>
  </si>
  <si>
    <t>S1C</t>
  </si>
  <si>
    <t>S1B</t>
  </si>
  <si>
    <t>S1A</t>
  </si>
  <si>
    <t>9B</t>
  </si>
  <si>
    <t>9A</t>
  </si>
  <si>
    <t>8C</t>
  </si>
  <si>
    <t>8B</t>
  </si>
  <si>
    <t>8A</t>
  </si>
  <si>
    <t>7C</t>
  </si>
  <si>
    <t>7B</t>
  </si>
  <si>
    <t>7A</t>
  </si>
  <si>
    <t>6C</t>
  </si>
  <si>
    <t>6B</t>
  </si>
  <si>
    <t>6A</t>
  </si>
  <si>
    <t>TOC mg</t>
  </si>
  <si>
    <t>TOC undilute</t>
  </si>
  <si>
    <t>Dilution (5/40)</t>
  </si>
  <si>
    <t>Name</t>
  </si>
  <si>
    <t>(if over 5  not great, but if under 10 its ok)</t>
  </si>
  <si>
    <t>standar deviation</t>
  </si>
  <si>
    <t>average</t>
  </si>
  <si>
    <t>10 standars</t>
  </si>
  <si>
    <t>9C</t>
  </si>
  <si>
    <t>S2CF</t>
  </si>
  <si>
    <t>S2BF</t>
  </si>
  <si>
    <t>S2AF</t>
  </si>
  <si>
    <t>S1CF</t>
  </si>
  <si>
    <t>S1BF</t>
  </si>
  <si>
    <t>S1AF</t>
  </si>
  <si>
    <t>9CF</t>
  </si>
  <si>
    <t>9BF</t>
  </si>
  <si>
    <t>9AF</t>
  </si>
  <si>
    <t>8CF</t>
  </si>
  <si>
    <t>8BF</t>
  </si>
  <si>
    <t>8AF</t>
  </si>
  <si>
    <t>7CF</t>
  </si>
  <si>
    <t>7BF</t>
  </si>
  <si>
    <t>7AF</t>
  </si>
  <si>
    <t>6CF</t>
  </si>
  <si>
    <t>6BF</t>
  </si>
  <si>
    <t>6AF</t>
  </si>
  <si>
    <t>5CF</t>
  </si>
  <si>
    <t>5BF</t>
  </si>
  <si>
    <t>5AF</t>
  </si>
  <si>
    <t>4CF</t>
  </si>
  <si>
    <t>4BF</t>
  </si>
  <si>
    <t>4AF</t>
  </si>
  <si>
    <t>3CF</t>
  </si>
  <si>
    <t>3BF</t>
  </si>
  <si>
    <t>3AF</t>
  </si>
  <si>
    <t>2CF</t>
  </si>
  <si>
    <t>2BF</t>
  </si>
  <si>
    <t>2AF</t>
  </si>
  <si>
    <t>1CF</t>
  </si>
  <si>
    <t>1BF</t>
  </si>
  <si>
    <t>1AF</t>
  </si>
  <si>
    <t xml:space="preserve">TOC mg </t>
  </si>
  <si>
    <t xml:space="preserve">w/ avg </t>
  </si>
  <si>
    <t>blank madess</t>
  </si>
  <si>
    <t>toc undiluted</t>
  </si>
  <si>
    <t>BA</t>
  </si>
  <si>
    <t>B1</t>
  </si>
  <si>
    <t>B2</t>
  </si>
  <si>
    <t>av BA B1</t>
  </si>
  <si>
    <t>av B1 B2</t>
  </si>
  <si>
    <t>w/ avg BA B1</t>
  </si>
  <si>
    <t>w/ avg B1 B2</t>
  </si>
  <si>
    <t>water weight</t>
  </si>
  <si>
    <t>wet weight</t>
  </si>
  <si>
    <t>dry weright</t>
  </si>
  <si>
    <t>TOC mg per soil</t>
  </si>
  <si>
    <t>Sample</t>
  </si>
  <si>
    <t>microbial biomass</t>
  </si>
  <si>
    <t>3B redone…</t>
  </si>
  <si>
    <t>3B_2</t>
  </si>
  <si>
    <t>*supposed to have redone 3C!!!!</t>
  </si>
  <si>
    <t>nooo supposed to have redone 3BF!!!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</si>
</sst>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5" x14ac:knownFonts="1">
    <font>
      <sz val="11"/>
      <name val="Calibri"/>
    </font>
    <font>
      <sz val="11"/>
      <name val="Calibri"/>
      <family val="2"/>
    </font>
    <font>
      <sz val="10"/>
      <color theme="1"/>
      <name val="Arial"/>
      <family val="2"/>
    </font>
    <font>
      <sz val="9"/>
      <color rgb="FF595959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1" fillId="0" borderId="0" xfId="1"/>
    <xf numFmtId="2" fontId="1" fillId="0" borderId="0" xfId="1" applyNumberFormat="1"/>
    <xf numFmtId="164" fontId="1" fillId="0" borderId="0" xfId="1" applyNumberFormat="1"/>
    <xf numFmtId="0" fontId="3" fillId="0" borderId="0" xfId="1" applyFont="1" applyAlignment="1">
      <alignment horizontal="center" vertical="center" readingOrder="1"/>
    </xf>
    <xf numFmtId="0" fontId="4" fillId="0" borderId="0" xfId="1" applyFont="1"/>
    <xf numFmtId="0" fontId="2" fillId="0" borderId="0" xfId="1" applyFont="1"/>
    <xf numFmtId="0" fontId="1" fillId="2" borderId="0" xfId="1" applyFill="1"/>
    <xf numFmtId="0" fontId="2" fillId="2" borderId="0" xfId="1" applyFont="1" applyFill="1"/>
    <xf numFmtId="0" fontId="0" fillId="3" borderId="0" xfId="0" applyFill="1"/>
    <xf numFmtId="0" fontId="0" fillId="2" borderId="0" xfId="0" applyFill="1"/>
    <xf numFmtId="0" fontId="4" fillId="0" borderId="0" xfId="0" applyFont="1"/>
    <xf numFmtId="0" fontId="2" fillId="2" borderId="0" xfId="0" applyFont="1" applyFill="1"/>
  </cellXfs>
  <cellStyles count="2">
    <cellStyle name="Normal" xfId="0" builtinId="0"/>
    <cellStyle name="Normal 2" xfId="1" xr:uid="{A2562837-F291-EB41-84D8-D93888EA57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'4.8'!$B$26:$B$31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35</c:v>
                </c:pt>
                <c:pt idx="5">
                  <c:v>50</c:v>
                </c:pt>
              </c:numCache>
            </c:numRef>
          </c:xVal>
          <c:yVal>
            <c:numRef>
              <c:f>'4.8'!$C$26:$C$31</c:f>
              <c:numCache>
                <c:formatCode>General</c:formatCode>
                <c:ptCount val="6"/>
                <c:pt idx="0">
                  <c:v>1</c:v>
                </c:pt>
                <c:pt idx="1">
                  <c:v>4.84</c:v>
                </c:pt>
                <c:pt idx="2">
                  <c:v>9.1199999999999992</c:v>
                </c:pt>
                <c:pt idx="3">
                  <c:v>18.399999999999999</c:v>
                </c:pt>
                <c:pt idx="4">
                  <c:v>32.5</c:v>
                </c:pt>
                <c:pt idx="5">
                  <c:v>46.1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B-0843-ADC7-07DDB284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04816"/>
        <c:axId val="793846752"/>
      </c:scatterChart>
      <c:valAx>
        <c:axId val="79380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46752"/>
        <c:crosses val="autoZero"/>
        <c:crossBetween val="midCat"/>
      </c:valAx>
      <c:valAx>
        <c:axId val="7938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 (-50)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5039997314539"/>
          <c:w val="0.89019685039370078"/>
          <c:h val="0.720631419018026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172790901137358E-3"/>
                  <c:y val="-2.4019186451265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'4.11'!$A$25:$A$29</c:f>
              <c:numCache>
                <c:formatCode>General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1</c:v>
                </c:pt>
              </c:numCache>
            </c:numRef>
          </c:xVal>
          <c:yVal>
            <c:numRef>
              <c:f>'4.11'!$B$25:$B$29</c:f>
              <c:numCache>
                <c:formatCode>General</c:formatCode>
                <c:ptCount val="5"/>
                <c:pt idx="0">
                  <c:v>34.1</c:v>
                </c:pt>
                <c:pt idx="1">
                  <c:v>17.899999999999999</c:v>
                </c:pt>
                <c:pt idx="2">
                  <c:v>9.6300000000000008</c:v>
                </c:pt>
                <c:pt idx="3">
                  <c:v>5.71</c:v>
                </c:pt>
                <c:pt idx="4">
                  <c:v>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B-D54C-9685-10E86BC4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357872"/>
        <c:axId val="820594880"/>
      </c:scatterChart>
      <c:valAx>
        <c:axId val="7843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4880"/>
        <c:crosses val="autoZero"/>
        <c:crossBetween val="midCat"/>
      </c:valAx>
      <c:valAx>
        <c:axId val="8205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</a:p>
            </c:rich>
          </c:tx>
          <c:layout>
            <c:manualLayout>
              <c:xMode val="edge"/>
              <c:yMode val="edge"/>
              <c:x val="2.4955678017169854E-2"/>
              <c:y val="9.0138882876619249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35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'4.13'!$B$46:$B$50</c:f>
              <c:numCache>
                <c:formatCode>General</c:formatCode>
                <c:ptCount val="5"/>
                <c:pt idx="0">
                  <c:v>17.5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'4.13'!$C$46:$C$50</c:f>
              <c:numCache>
                <c:formatCode>General</c:formatCode>
                <c:ptCount val="5"/>
                <c:pt idx="0">
                  <c:v>15.8</c:v>
                </c:pt>
                <c:pt idx="1">
                  <c:v>9</c:v>
                </c:pt>
                <c:pt idx="2">
                  <c:v>4.51</c:v>
                </c:pt>
                <c:pt idx="3">
                  <c:v>2.35</c:v>
                </c:pt>
                <c:pt idx="4">
                  <c:v>0.44600000000000001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4-1942-ACB9-D8702DD05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07328"/>
        <c:axId val="850596576"/>
      </c:scatterChart>
      <c:valAx>
        <c:axId val="8507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96576"/>
        <c:crosses val="autoZero"/>
        <c:crossBetween val="midCat"/>
      </c:valAx>
      <c:valAx>
        <c:axId val="8505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70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410637</xdr:colOff>
      <xdr:row>34</xdr:row>
      <xdr:rowOff>30426</xdr:rowOff>
    </xdr:from>
    <xdr:to>
      <xdr:col>7</xdr:col>
      <xdr:colOff>218701</xdr:colOff>
      <xdr:row>48</xdr:row>
      <xdr:rowOff>104866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1094-1440-3303-BB53-C4128920F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321734</xdr:colOff>
      <xdr:row>31</xdr:row>
      <xdr:rowOff>128830</xdr:rowOff>
    </xdr:from>
    <xdr:to>
      <xdr:col>6</xdr:col>
      <xdr:colOff>127001</xdr:colOff>
      <xdr:row>47</xdr:row>
      <xdr:rowOff>93132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6D205-9A15-224A-9F12-D5D607906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514585</xdr:colOff>
      <xdr:row>43</xdr:row>
      <xdr:rowOff>3293</xdr:rowOff>
    </xdr:from>
    <xdr:to>
      <xdr:col>13</xdr:col>
      <xdr:colOff>328319</xdr:colOff>
      <xdr:row>57</xdr:row>
      <xdr:rowOff>20227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70499-91A4-1C4A-8F3A-849C97C69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zoomScale="118" workbookViewId="0">
      <selection activeCell="L21" sqref="L21"/>
    </sheetView>
  </sheetViews>
  <sheetFormatPr baseColWidth="10" defaultColWidth="8.83203125" defaultRowHeight="15" x14ac:dyDescent="0.2"/>
  <cols>
    <col min="3" max="3" width="18" style="2" bestFit="1" customWidth="1"/>
    <col min="10" max="10" width="11" style="2" customWidth="1"/>
    <col min="11" max="11" width="11.83203125" style="2" customWidth="1"/>
    <col min="12" max="12" width="12.33203125" style="2" customWidth="1"/>
    <col min="13" max="13" width="16" customWidth="1"/>
  </cols>
  <sheetData>
    <row r="1" spans="1:16" x14ac:dyDescent="0.2">
      <c r="A1" s="3" t="s">
        <v>20</v>
      </c>
      <c r="B1" t="s">
        <v>0</v>
      </c>
      <c r="C1" s="4" t="s">
        <v>16</v>
      </c>
      <c r="D1" t="s">
        <v>16</v>
      </c>
      <c r="E1" s="3" t="s">
        <v>22</v>
      </c>
      <c r="F1" s="3" t="s">
        <v>23</v>
      </c>
      <c r="G1" s="3" t="s">
        <v>28</v>
      </c>
      <c r="H1" s="3" t="s">
        <v>99</v>
      </c>
      <c r="J1" s="4" t="s">
        <v>100</v>
      </c>
      <c r="K1" s="4" t="s">
        <v>108</v>
      </c>
      <c r="L1" s="4"/>
      <c r="M1" s="3"/>
      <c r="N1" s="3"/>
      <c r="O1" s="3"/>
      <c r="P1" s="3"/>
    </row>
    <row r="2" spans="1:16" x14ac:dyDescent="0.2">
      <c r="A2">
        <v>10</v>
      </c>
      <c r="B2">
        <v>8610</v>
      </c>
      <c r="C2" s="2">
        <f t="shared" ref="C2:C20" si="0">B2/1000</f>
        <v>8.61</v>
      </c>
      <c r="D2">
        <v>8.61</v>
      </c>
      <c r="E2">
        <f>(D2-0.0724)/0.9217</f>
        <v>9.2628838016708261</v>
      </c>
      <c r="F2">
        <v>0.125</v>
      </c>
      <c r="G2">
        <f>E2/F2</f>
        <v>74.103070413366609</v>
      </c>
      <c r="H2">
        <f>(G2-G$3)/1000*40</f>
        <v>2.9246826516220024</v>
      </c>
      <c r="J2" s="3">
        <f>(G2-blanks!B6)/1000*40</f>
        <v>2.9496796165346644</v>
      </c>
      <c r="K2">
        <f>(G2-blanks!B7)/1000*40</f>
        <v>2.9636574565346638</v>
      </c>
      <c r="N2" s="2">
        <f>blanks!B6</f>
        <v>0.36108000000000001</v>
      </c>
      <c r="O2" s="3"/>
    </row>
    <row r="3" spans="1:16" x14ac:dyDescent="0.2">
      <c r="A3" s="3" t="s">
        <v>19</v>
      </c>
      <c r="B3">
        <v>186</v>
      </c>
      <c r="C3" s="2">
        <f t="shared" si="0"/>
        <v>0.186</v>
      </c>
      <c r="D3">
        <v>0.186</v>
      </c>
      <c r="E3">
        <f t="shared" ref="E3:E20" si="1">(D3-0.0724)/0.9217</f>
        <v>0.12325051535206683</v>
      </c>
      <c r="F3">
        <v>0.125</v>
      </c>
      <c r="G3" s="13">
        <f t="shared" ref="G3:G20" si="2">E3/F3</f>
        <v>0.9860041228165346</v>
      </c>
      <c r="H3">
        <f t="shared" ref="H3:H20" si="3">(G3-G$3)/1000*40</f>
        <v>0</v>
      </c>
      <c r="J3" s="3">
        <f>(G3-blanks!B7)/1000*40</f>
        <v>3.8974804912661379E-2</v>
      </c>
      <c r="K3">
        <f>(G3-blanks!B8)/1000*40</f>
        <v>3.7495404912661387E-2</v>
      </c>
    </row>
    <row r="4" spans="1:16" x14ac:dyDescent="0.2">
      <c r="A4" s="1" t="s">
        <v>1</v>
      </c>
      <c r="B4">
        <v>3940</v>
      </c>
      <c r="C4" s="2">
        <f t="shared" si="0"/>
        <v>3.94</v>
      </c>
      <c r="D4">
        <v>3.94</v>
      </c>
      <c r="E4">
        <f t="shared" si="1"/>
        <v>4.1961592709124442</v>
      </c>
      <c r="F4">
        <v>0.125</v>
      </c>
      <c r="G4">
        <f t="shared" si="2"/>
        <v>33.569274167299554</v>
      </c>
      <c r="H4">
        <f t="shared" si="3"/>
        <v>1.3033308017793208</v>
      </c>
      <c r="J4" s="3">
        <f>(G4-blanks!B8)/1000*40</f>
        <v>1.340826206691982</v>
      </c>
      <c r="K4">
        <f>(G4-blanks!B9)/1000*40</f>
        <v>1.342770966691982</v>
      </c>
      <c r="P4" s="3" t="s">
        <v>29</v>
      </c>
    </row>
    <row r="5" spans="1:16" x14ac:dyDescent="0.2">
      <c r="A5" s="1" t="s">
        <v>2</v>
      </c>
      <c r="B5">
        <v>4000</v>
      </c>
      <c r="C5" s="2">
        <f t="shared" si="0"/>
        <v>4</v>
      </c>
      <c r="D5">
        <v>4</v>
      </c>
      <c r="E5">
        <f t="shared" si="1"/>
        <v>4.2612563740913529</v>
      </c>
      <c r="F5">
        <v>0.125</v>
      </c>
      <c r="G5">
        <f t="shared" si="2"/>
        <v>34.090050992730824</v>
      </c>
      <c r="H5">
        <f t="shared" si="3"/>
        <v>1.3241618747965718</v>
      </c>
      <c r="J5" s="3">
        <f>(G5-blanks!B9)/1000*40</f>
        <v>1.363602039709233</v>
      </c>
      <c r="K5">
        <f>(G5-blanks!B10)/1000*40</f>
        <v>1.363602039709233</v>
      </c>
      <c r="P5" s="3" t="s">
        <v>30</v>
      </c>
    </row>
    <row r="6" spans="1:16" x14ac:dyDescent="0.2">
      <c r="A6" s="1" t="s">
        <v>3</v>
      </c>
      <c r="B6">
        <v>4540</v>
      </c>
      <c r="C6" s="2">
        <f t="shared" si="0"/>
        <v>4.54</v>
      </c>
      <c r="D6">
        <v>4.54</v>
      </c>
      <c r="E6">
        <f t="shared" si="1"/>
        <v>4.8471303027015296</v>
      </c>
      <c r="F6">
        <v>0.125</v>
      </c>
      <c r="G6">
        <f t="shared" si="2"/>
        <v>38.777042421612236</v>
      </c>
      <c r="H6">
        <f t="shared" si="3"/>
        <v>1.5116415319518282</v>
      </c>
      <c r="J6" s="3">
        <f>(G6-blanks!B10)/1000*40</f>
        <v>1.5510816968644894</v>
      </c>
      <c r="K6">
        <f>(G6-blanks!B11)/1000*40</f>
        <v>1.5510816968644894</v>
      </c>
    </row>
    <row r="7" spans="1:16" x14ac:dyDescent="0.2">
      <c r="A7" s="1" t="s">
        <v>4</v>
      </c>
      <c r="B7">
        <v>4180</v>
      </c>
      <c r="C7" s="2">
        <f t="shared" si="0"/>
        <v>4.18</v>
      </c>
      <c r="D7">
        <v>4.18</v>
      </c>
      <c r="E7">
        <f t="shared" si="1"/>
        <v>4.4565476836280782</v>
      </c>
      <c r="F7">
        <v>0.125</v>
      </c>
      <c r="G7">
        <f t="shared" si="2"/>
        <v>35.652381469024625</v>
      </c>
      <c r="H7">
        <f t="shared" si="3"/>
        <v>1.3866550938483237</v>
      </c>
      <c r="J7" s="3">
        <f>(G7-blanks!B11)/1000*40</f>
        <v>1.4260952587609852</v>
      </c>
      <c r="K7">
        <f>(G7-blanks!B12)/1000*40</f>
        <v>1.4260952587609852</v>
      </c>
    </row>
    <row r="8" spans="1:16" x14ac:dyDescent="0.2">
      <c r="A8" s="1" t="s">
        <v>5</v>
      </c>
      <c r="B8">
        <v>3360</v>
      </c>
      <c r="C8" s="2">
        <f t="shared" si="0"/>
        <v>3.36</v>
      </c>
      <c r="D8">
        <v>3.36</v>
      </c>
      <c r="E8">
        <f t="shared" si="1"/>
        <v>3.5668872735163286</v>
      </c>
      <c r="F8">
        <v>0.125</v>
      </c>
      <c r="G8">
        <f t="shared" si="2"/>
        <v>28.535098188130629</v>
      </c>
      <c r="H8">
        <f t="shared" si="3"/>
        <v>1.1019637626125638</v>
      </c>
      <c r="J8" s="3">
        <f>(G8-blanks!B12)/1000*40</f>
        <v>1.141403927525225</v>
      </c>
      <c r="K8">
        <f>(G8-blanks!B13)/1000*40</f>
        <v>1.141403927525225</v>
      </c>
    </row>
    <row r="9" spans="1:16" x14ac:dyDescent="0.2">
      <c r="A9" s="1" t="s">
        <v>6</v>
      </c>
      <c r="B9">
        <v>3380</v>
      </c>
      <c r="C9" s="2">
        <f t="shared" si="0"/>
        <v>3.38</v>
      </c>
      <c r="D9">
        <v>3.38</v>
      </c>
      <c r="E9">
        <f t="shared" si="1"/>
        <v>3.5885863079092979</v>
      </c>
      <c r="F9">
        <v>0.125</v>
      </c>
      <c r="G9">
        <f t="shared" si="2"/>
        <v>28.708690463274383</v>
      </c>
      <c r="H9">
        <f t="shared" si="3"/>
        <v>1.1089074536183139</v>
      </c>
      <c r="J9" s="3">
        <f>(G9-blanks!B13)/1000*40</f>
        <v>1.1483476185309753</v>
      </c>
      <c r="K9">
        <f>(G9-blanks!B14)/1000*40</f>
        <v>1.1483476185309753</v>
      </c>
    </row>
    <row r="10" spans="1:16" x14ac:dyDescent="0.2">
      <c r="A10" s="1" t="s">
        <v>7</v>
      </c>
      <c r="B10">
        <v>6380</v>
      </c>
      <c r="C10" s="2">
        <f t="shared" si="0"/>
        <v>6.38</v>
      </c>
      <c r="D10">
        <v>6.38</v>
      </c>
      <c r="E10">
        <f t="shared" si="1"/>
        <v>6.843441466854725</v>
      </c>
      <c r="F10">
        <v>0.125</v>
      </c>
      <c r="G10">
        <f t="shared" si="2"/>
        <v>54.7475317348378</v>
      </c>
      <c r="H10">
        <f t="shared" si="3"/>
        <v>2.1504611044808506</v>
      </c>
      <c r="J10" s="3">
        <f>(G10-blanks!B14)/1000*40</f>
        <v>2.1899012693935118</v>
      </c>
      <c r="K10">
        <f>(G10-blanks!B15)/1000*40</f>
        <v>2.1899012693935118</v>
      </c>
    </row>
    <row r="11" spans="1:16" x14ac:dyDescent="0.2">
      <c r="A11" s="1" t="s">
        <v>8</v>
      </c>
      <c r="B11">
        <v>4590</v>
      </c>
      <c r="C11" s="2">
        <f t="shared" si="0"/>
        <v>4.59</v>
      </c>
      <c r="D11">
        <v>4.59</v>
      </c>
      <c r="E11">
        <f t="shared" si="1"/>
        <v>4.9013778886839532</v>
      </c>
      <c r="F11">
        <v>0.125</v>
      </c>
      <c r="G11">
        <f t="shared" si="2"/>
        <v>39.211023109471626</v>
      </c>
      <c r="H11">
        <f t="shared" si="3"/>
        <v>1.5290007594662038</v>
      </c>
      <c r="J11" s="3">
        <f>(G11-blanks!B15)/1000*40</f>
        <v>1.5684409243788648</v>
      </c>
      <c r="K11">
        <f>(G11-blanks!B16)/1000*40</f>
        <v>1.5684409243788648</v>
      </c>
    </row>
    <row r="12" spans="1:16" x14ac:dyDescent="0.2">
      <c r="A12">
        <v>10</v>
      </c>
      <c r="B12">
        <v>9190</v>
      </c>
      <c r="C12" s="2">
        <f t="shared" si="0"/>
        <v>9.19</v>
      </c>
      <c r="D12">
        <v>9.19</v>
      </c>
      <c r="E12">
        <f t="shared" si="1"/>
        <v>9.8921557990669413</v>
      </c>
      <c r="F12">
        <v>0.125</v>
      </c>
      <c r="G12">
        <f t="shared" si="2"/>
        <v>79.137246392535531</v>
      </c>
      <c r="H12">
        <f t="shared" si="3"/>
        <v>3.1260496907887596</v>
      </c>
      <c r="J12" s="3">
        <f>(G12-blanks!B16)/1000*40</f>
        <v>3.1654898557014208</v>
      </c>
      <c r="K12">
        <f>(G12-blanks!B17)/1000*40</f>
        <v>3.1654898557014208</v>
      </c>
    </row>
    <row r="13" spans="1:16" x14ac:dyDescent="0.2">
      <c r="A13" s="1" t="s">
        <v>9</v>
      </c>
      <c r="B13">
        <v>3770</v>
      </c>
      <c r="C13" s="2">
        <f t="shared" si="0"/>
        <v>3.77</v>
      </c>
      <c r="D13">
        <v>3.77</v>
      </c>
      <c r="E13">
        <f t="shared" si="1"/>
        <v>4.0117174785722041</v>
      </c>
      <c r="F13">
        <v>0.125</v>
      </c>
      <c r="G13">
        <f t="shared" si="2"/>
        <v>32.093739828577633</v>
      </c>
      <c r="H13">
        <f t="shared" si="3"/>
        <v>1.2443094282304439</v>
      </c>
      <c r="J13" s="3">
        <f>(G13-blanks!B17)/1000*40</f>
        <v>1.2837495931431053</v>
      </c>
      <c r="K13">
        <f>(G13-blanks!B18)/1000*40</f>
        <v>1.2837495931431053</v>
      </c>
    </row>
    <row r="14" spans="1:16" x14ac:dyDescent="0.2">
      <c r="A14" s="1" t="s">
        <v>10</v>
      </c>
      <c r="B14">
        <v>3760</v>
      </c>
      <c r="C14" s="2">
        <f t="shared" si="0"/>
        <v>3.76</v>
      </c>
      <c r="D14">
        <v>3.76</v>
      </c>
      <c r="E14">
        <f t="shared" si="1"/>
        <v>4.000867961375719</v>
      </c>
      <c r="F14">
        <v>0.125</v>
      </c>
      <c r="G14">
        <f t="shared" si="2"/>
        <v>32.006943691005752</v>
      </c>
      <c r="H14">
        <f t="shared" si="3"/>
        <v>1.2408375827275686</v>
      </c>
      <c r="J14" s="3">
        <f>(G14-blanks!B18)/1000*40</f>
        <v>1.2802777476402301</v>
      </c>
      <c r="K14">
        <f>(G14-blanks!B19)/1000*40</f>
        <v>1.2802777476402301</v>
      </c>
    </row>
    <row r="15" spans="1:16" x14ac:dyDescent="0.2">
      <c r="A15" s="1" t="s">
        <v>11</v>
      </c>
      <c r="B15">
        <v>3890</v>
      </c>
      <c r="C15" s="2">
        <f t="shared" si="0"/>
        <v>3.89</v>
      </c>
      <c r="D15">
        <v>3.89</v>
      </c>
      <c r="E15">
        <f t="shared" si="1"/>
        <v>4.1419116849300206</v>
      </c>
      <c r="F15">
        <v>0.125</v>
      </c>
      <c r="G15">
        <f t="shared" si="2"/>
        <v>33.135293479440165</v>
      </c>
      <c r="H15">
        <f t="shared" si="3"/>
        <v>1.2859715742649453</v>
      </c>
      <c r="J15" s="3">
        <f>(G15-blanks!B19)/1000*40</f>
        <v>1.3254117391776066</v>
      </c>
      <c r="K15">
        <f>(G15-blanks!B20)/1000*40</f>
        <v>1.3254117391776066</v>
      </c>
    </row>
    <row r="16" spans="1:16" x14ac:dyDescent="0.2">
      <c r="A16" s="1" t="s">
        <v>12</v>
      </c>
      <c r="B16">
        <v>4280</v>
      </c>
      <c r="C16" s="2">
        <f t="shared" si="0"/>
        <v>4.28</v>
      </c>
      <c r="D16">
        <v>4.28</v>
      </c>
      <c r="E16">
        <f t="shared" si="1"/>
        <v>4.5650428555929263</v>
      </c>
      <c r="F16">
        <v>0.125</v>
      </c>
      <c r="G16">
        <f t="shared" si="2"/>
        <v>36.520342844743411</v>
      </c>
      <c r="H16">
        <f t="shared" si="3"/>
        <v>1.4213735488770751</v>
      </c>
      <c r="J16" s="3">
        <f>(G16-blanks!B20)/1000*40</f>
        <v>1.4608137137897366</v>
      </c>
      <c r="K16">
        <f>(G16-blanks!B21)/1000*40</f>
        <v>1.4608137137897366</v>
      </c>
    </row>
    <row r="17" spans="1:11" x14ac:dyDescent="0.2">
      <c r="A17" s="1" t="s">
        <v>13</v>
      </c>
      <c r="B17">
        <v>4280</v>
      </c>
      <c r="C17" s="2">
        <f t="shared" si="0"/>
        <v>4.28</v>
      </c>
      <c r="D17">
        <v>4.28</v>
      </c>
      <c r="E17">
        <f t="shared" si="1"/>
        <v>4.5650428555929263</v>
      </c>
      <c r="F17">
        <v>0.125</v>
      </c>
      <c r="G17">
        <f t="shared" si="2"/>
        <v>36.520342844743411</v>
      </c>
      <c r="H17">
        <f t="shared" si="3"/>
        <v>1.4213735488770751</v>
      </c>
      <c r="J17" s="3">
        <f>(G17-blanks!B21)/1000*40</f>
        <v>1.4608137137897366</v>
      </c>
      <c r="K17">
        <f>(G17-blanks!B22)/1000*40</f>
        <v>1.4608137137897366</v>
      </c>
    </row>
    <row r="18" spans="1:11" x14ac:dyDescent="0.2">
      <c r="A18" s="1" t="s">
        <v>14</v>
      </c>
      <c r="B18">
        <v>3830</v>
      </c>
      <c r="C18" s="2">
        <f t="shared" si="0"/>
        <v>3.83</v>
      </c>
      <c r="D18">
        <v>3.83</v>
      </c>
      <c r="E18">
        <f t="shared" si="1"/>
        <v>4.0768145817511119</v>
      </c>
      <c r="F18">
        <v>0.125</v>
      </c>
      <c r="G18">
        <f t="shared" si="2"/>
        <v>32.614516654008895</v>
      </c>
      <c r="H18">
        <f t="shared" si="3"/>
        <v>1.2651405012476944</v>
      </c>
      <c r="J18" s="3">
        <f>(G18-blanks!B22)/1000*40</f>
        <v>1.3045806661603556</v>
      </c>
      <c r="K18">
        <f>(G18-blanks!B23)/1000*40</f>
        <v>1.3045806661603556</v>
      </c>
    </row>
    <row r="19" spans="1:11" x14ac:dyDescent="0.2">
      <c r="A19" s="1" t="s">
        <v>15</v>
      </c>
      <c r="B19">
        <v>3580</v>
      </c>
      <c r="C19" s="2">
        <f t="shared" si="0"/>
        <v>3.58</v>
      </c>
      <c r="D19">
        <v>3.58</v>
      </c>
      <c r="E19">
        <f t="shared" si="1"/>
        <v>3.8055766518389933</v>
      </c>
      <c r="F19">
        <v>0.125</v>
      </c>
      <c r="G19">
        <f t="shared" si="2"/>
        <v>30.444613214711946</v>
      </c>
      <c r="H19">
        <f t="shared" si="3"/>
        <v>1.1783443636758164</v>
      </c>
      <c r="J19" s="3">
        <f>(G19-blanks!B23)/1000*40</f>
        <v>1.2177845285884779</v>
      </c>
      <c r="K19">
        <f>(G19-blanks!B24)/1000*40</f>
        <v>1.2177845285884779</v>
      </c>
    </row>
    <row r="20" spans="1:11" x14ac:dyDescent="0.2">
      <c r="A20">
        <v>10</v>
      </c>
      <c r="B20">
        <v>9270</v>
      </c>
      <c r="C20" s="2">
        <f t="shared" si="0"/>
        <v>9.27</v>
      </c>
      <c r="D20">
        <v>9.27</v>
      </c>
      <c r="E20">
        <f t="shared" si="1"/>
        <v>9.9789519366388202</v>
      </c>
      <c r="F20">
        <v>0.125</v>
      </c>
      <c r="G20">
        <f t="shared" si="2"/>
        <v>79.831615493110561</v>
      </c>
      <c r="H20">
        <f t="shared" si="3"/>
        <v>3.1538244548117609</v>
      </c>
      <c r="J20" s="3">
        <f>(G20-blanks!B24)/1000*40</f>
        <v>3.1932646197244225</v>
      </c>
      <c r="K20">
        <f>(G20-blanks!B25)/1000*40</f>
        <v>3.1932646197244225</v>
      </c>
    </row>
    <row r="21" spans="1:11" x14ac:dyDescent="0.2">
      <c r="D21" s="1"/>
    </row>
    <row r="23" spans="1:11" x14ac:dyDescent="0.2">
      <c r="C23"/>
    </row>
    <row r="24" spans="1:11" x14ac:dyDescent="0.2">
      <c r="B24" s="3" t="s">
        <v>21</v>
      </c>
      <c r="C24"/>
      <c r="E24" s="3" t="s">
        <v>24</v>
      </c>
    </row>
    <row r="25" spans="1:11" x14ac:dyDescent="0.2">
      <c r="B25" s="3" t="s">
        <v>17</v>
      </c>
      <c r="C25" s="3" t="s">
        <v>18</v>
      </c>
      <c r="E25" s="4">
        <v>8.61</v>
      </c>
      <c r="F25" s="3">
        <v>10</v>
      </c>
    </row>
    <row r="26" spans="1:11" x14ac:dyDescent="0.2">
      <c r="B26">
        <v>1</v>
      </c>
      <c r="C26">
        <v>1</v>
      </c>
      <c r="E26">
        <v>9.19</v>
      </c>
      <c r="F26">
        <v>10</v>
      </c>
    </row>
    <row r="27" spans="1:11" x14ac:dyDescent="0.2">
      <c r="B27">
        <v>5</v>
      </c>
      <c r="C27">
        <v>4.84</v>
      </c>
      <c r="E27">
        <v>9.27</v>
      </c>
      <c r="F27">
        <v>10</v>
      </c>
    </row>
    <row r="28" spans="1:11" x14ac:dyDescent="0.2">
      <c r="B28">
        <v>10</v>
      </c>
      <c r="C28">
        <v>9.1199999999999992</v>
      </c>
      <c r="D28" s="3" t="s">
        <v>25</v>
      </c>
      <c r="E28" s="2">
        <f>AVERAGE(E25:E27)</f>
        <v>9.0233333333333317</v>
      </c>
    </row>
    <row r="29" spans="1:11" x14ac:dyDescent="0.2">
      <c r="B29">
        <v>20</v>
      </c>
      <c r="C29">
        <v>18.399999999999999</v>
      </c>
      <c r="D29" s="3" t="s">
        <v>26</v>
      </c>
      <c r="E29">
        <f>STDEV(E25:E27)</f>
        <v>0.36018513757973603</v>
      </c>
    </row>
    <row r="30" spans="1:11" x14ac:dyDescent="0.2">
      <c r="B30">
        <v>35</v>
      </c>
      <c r="C30">
        <v>32.5</v>
      </c>
      <c r="D30" s="3" t="s">
        <v>27</v>
      </c>
      <c r="E30">
        <f>E29/E28*100</f>
        <v>3.9917082110794539</v>
      </c>
    </row>
    <row r="31" spans="1:11" x14ac:dyDescent="0.2">
      <c r="B31">
        <v>50</v>
      </c>
      <c r="C31">
        <v>46.1</v>
      </c>
    </row>
    <row r="32" spans="1:11" x14ac:dyDescent="0.2">
      <c r="C32"/>
    </row>
    <row r="48" spans="3:3" x14ac:dyDescent="0.2">
      <c r="C48"/>
    </row>
  </sheetData>
  <sortState xmlns:xlrd2="http://schemas.microsoft.com/office/spreadsheetml/2017/richdata2" ref="A2:B154">
    <sortCondition ref="A2:A15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FF5E9-6CDB-5C4E-9F73-8A9BAD77E0C2}">
  <dimension ref="A1:J82"/>
  <sheetViews>
    <sheetView tabSelected="1" zoomScale="163" workbookViewId="0">
      <selection activeCell="K1" sqref="K1"/>
    </sheetView>
  </sheetViews>
  <sheetFormatPr baseColWidth="10" defaultColWidth="8.83203125" defaultRowHeight="15" x14ac:dyDescent="0.2"/>
  <cols>
    <col min="1" max="1" width="8.83203125" style="5"/>
    <col min="2" max="2" width="8.83203125" style="6"/>
    <col min="3" max="3" width="18" style="6" bestFit="1" customWidth="1"/>
    <col min="4" max="16384" width="8.83203125" style="5"/>
  </cols>
  <sheetData>
    <row r="1" spans="1:10" x14ac:dyDescent="0.2">
      <c r="A1" s="5" t="s">
        <v>60</v>
      </c>
      <c r="B1" s="5" t="s">
        <v>16</v>
      </c>
      <c r="C1" s="5" t="s">
        <v>22</v>
      </c>
      <c r="D1" s="5" t="s">
        <v>59</v>
      </c>
      <c r="E1" s="5" t="s">
        <v>58</v>
      </c>
      <c r="F1" s="5" t="s">
        <v>57</v>
      </c>
      <c r="H1" s="4" t="s">
        <v>100</v>
      </c>
      <c r="I1" s="4" t="s">
        <v>109</v>
      </c>
    </row>
    <row r="2" spans="1:10" x14ac:dyDescent="0.2">
      <c r="A2" s="9" t="s">
        <v>56</v>
      </c>
      <c r="B2" s="5">
        <v>4.66</v>
      </c>
      <c r="C2" s="5">
        <f t="shared" ref="C2:C18" si="0">(B2-0.267)/0.9473</f>
        <v>4.637390478201203</v>
      </c>
      <c r="D2" s="5">
        <v>0.125</v>
      </c>
      <c r="E2" s="5">
        <f t="shared" ref="E2:E19" si="1">C2/D2</f>
        <v>37.099123825609624</v>
      </c>
      <c r="F2" s="5">
        <f>(E2-E$19)/1000*40</f>
        <v>1.483964953024385</v>
      </c>
      <c r="H2" s="3">
        <f>(E2-blanks!B6)/1000*40</f>
        <v>1.4695217530243849</v>
      </c>
      <c r="I2">
        <f>(E2-blanks!B8)/1000*40</f>
        <v>1.4820201930243848</v>
      </c>
    </row>
    <row r="3" spans="1:10" x14ac:dyDescent="0.2">
      <c r="A3" s="9" t="s">
        <v>55</v>
      </c>
      <c r="B3" s="5">
        <v>4.51</v>
      </c>
      <c r="C3" s="5">
        <f t="shared" si="0"/>
        <v>4.4790457088567504</v>
      </c>
      <c r="D3" s="5">
        <v>0.125</v>
      </c>
      <c r="E3" s="5">
        <f t="shared" si="1"/>
        <v>35.832365670854003</v>
      </c>
      <c r="F3" s="5">
        <f t="shared" ref="F3:F19" si="2">(E3-E$19)/1000*40</f>
        <v>1.4332946268341602</v>
      </c>
      <c r="H3" s="3">
        <f>(E3-blanks!B7)/1000*40</f>
        <v>1.43282926683416</v>
      </c>
      <c r="I3">
        <f>(E3-blanks!B9)/1000*40</f>
        <v>1.4332946268341602</v>
      </c>
    </row>
    <row r="4" spans="1:10" x14ac:dyDescent="0.2">
      <c r="A4" s="9" t="s">
        <v>54</v>
      </c>
      <c r="B4" s="5">
        <v>4.42</v>
      </c>
      <c r="C4" s="5">
        <f t="shared" si="0"/>
        <v>4.3840388472500784</v>
      </c>
      <c r="D4" s="5">
        <v>0.125</v>
      </c>
      <c r="E4" s="5">
        <f t="shared" si="1"/>
        <v>35.072310778000627</v>
      </c>
      <c r="F4" s="5">
        <f t="shared" si="2"/>
        <v>1.402892431120025</v>
      </c>
      <c r="H4" s="3">
        <f>(E4-blanks!B8)/1000*40</f>
        <v>1.4009476711200251</v>
      </c>
      <c r="I4">
        <f>(E4-blanks!B10)/1000*40</f>
        <v>1.402892431120025</v>
      </c>
    </row>
    <row r="5" spans="1:10" x14ac:dyDescent="0.2">
      <c r="A5" s="9" t="s">
        <v>53</v>
      </c>
      <c r="B5" s="5">
        <v>3.9</v>
      </c>
      <c r="C5" s="5">
        <f t="shared" si="0"/>
        <v>3.8351103135226432</v>
      </c>
      <c r="D5" s="5">
        <v>0.125</v>
      </c>
      <c r="E5" s="5">
        <f t="shared" si="1"/>
        <v>30.680882508181146</v>
      </c>
      <c r="F5" s="5">
        <f t="shared" si="2"/>
        <v>1.2272353003272458</v>
      </c>
      <c r="H5" s="3">
        <f>(E5-blanks!B9)/1000*40</f>
        <v>1.2272353003272458</v>
      </c>
      <c r="I5">
        <f>(E5-blanks!B11)/1000*40</f>
        <v>1.2272353003272458</v>
      </c>
    </row>
    <row r="6" spans="1:10" x14ac:dyDescent="0.2">
      <c r="A6" s="9" t="s">
        <v>52</v>
      </c>
      <c r="B6" s="5">
        <v>3.74</v>
      </c>
      <c r="C6" s="5">
        <f t="shared" si="0"/>
        <v>3.6662092262218939</v>
      </c>
      <c r="D6" s="5">
        <v>0.125</v>
      </c>
      <c r="E6" s="5">
        <f t="shared" si="1"/>
        <v>29.329673809775151</v>
      </c>
      <c r="F6" s="5">
        <f t="shared" si="2"/>
        <v>1.1731869523910059</v>
      </c>
      <c r="H6" s="3">
        <f>(E6-blanks!B10)/1000*40</f>
        <v>1.1731869523910059</v>
      </c>
      <c r="I6">
        <f>(E6-blanks!B12)/1000*40</f>
        <v>1.1731869523910059</v>
      </c>
    </row>
    <row r="7" spans="1:10" x14ac:dyDescent="0.2">
      <c r="A7" s="9" t="s">
        <v>51</v>
      </c>
      <c r="B7" s="5">
        <v>3.52</v>
      </c>
      <c r="C7" s="5">
        <f t="shared" si="0"/>
        <v>3.4339702311833631</v>
      </c>
      <c r="D7" s="5">
        <v>0.125</v>
      </c>
      <c r="E7" s="5">
        <f t="shared" si="1"/>
        <v>27.471761849466905</v>
      </c>
      <c r="F7" s="5">
        <f t="shared" si="2"/>
        <v>1.0988704739786761</v>
      </c>
      <c r="H7" s="3">
        <f>(E7-blanks!B11)/1000*40</f>
        <v>1.0988704739786761</v>
      </c>
      <c r="I7">
        <f>(E7-blanks!B13)/1000*40</f>
        <v>1.0988704739786761</v>
      </c>
    </row>
    <row r="8" spans="1:10" x14ac:dyDescent="0.2">
      <c r="A8" s="9" t="s">
        <v>50</v>
      </c>
      <c r="B8" s="5">
        <v>3.92</v>
      </c>
      <c r="C8" s="5">
        <f t="shared" si="0"/>
        <v>3.8562229494352369</v>
      </c>
      <c r="D8" s="5">
        <v>0.125</v>
      </c>
      <c r="E8" s="5">
        <f t="shared" si="1"/>
        <v>30.849783595481895</v>
      </c>
      <c r="F8" s="5">
        <f t="shared" si="2"/>
        <v>1.2339913438192758</v>
      </c>
      <c r="H8" s="3">
        <f>(E8-blanks!B12)/1000*40</f>
        <v>1.2339913438192758</v>
      </c>
      <c r="I8">
        <f>(E8-blanks!B14)/1000*40</f>
        <v>1.2339913438192758</v>
      </c>
    </row>
    <row r="9" spans="1:10" x14ac:dyDescent="0.2">
      <c r="A9" s="9" t="s">
        <v>49</v>
      </c>
      <c r="B9" s="5">
        <v>3.3</v>
      </c>
      <c r="C9" s="5">
        <f t="shared" si="0"/>
        <v>3.2017312361448327</v>
      </c>
      <c r="D9" s="5">
        <v>0.125</v>
      </c>
      <c r="E9" s="5">
        <f t="shared" si="1"/>
        <v>25.613849889158661</v>
      </c>
      <c r="F9" s="5">
        <f t="shared" si="2"/>
        <v>1.0245539955663465</v>
      </c>
      <c r="H9" s="3">
        <f>(E9-blanks!B13)/1000*40</f>
        <v>1.0245539955663465</v>
      </c>
      <c r="I9">
        <f>(E9-blanks!B15)/1000*40</f>
        <v>1.0245539955663465</v>
      </c>
    </row>
    <row r="10" spans="1:10" x14ac:dyDescent="0.2">
      <c r="A10" s="9" t="s">
        <v>48</v>
      </c>
      <c r="B10" s="5">
        <v>3.92</v>
      </c>
      <c r="C10" s="5">
        <f t="shared" si="0"/>
        <v>3.8562229494352369</v>
      </c>
      <c r="D10" s="5">
        <v>0.125</v>
      </c>
      <c r="E10" s="5">
        <f t="shared" si="1"/>
        <v>30.849783595481895</v>
      </c>
      <c r="F10" s="5">
        <f t="shared" si="2"/>
        <v>1.2339913438192758</v>
      </c>
      <c r="H10" s="3">
        <f>(E10-blanks!B14)/1000*40</f>
        <v>1.2339913438192758</v>
      </c>
      <c r="I10">
        <f>(E10-blanks!B16)/1000*40</f>
        <v>1.2339913438192758</v>
      </c>
    </row>
    <row r="11" spans="1:10" x14ac:dyDescent="0.2">
      <c r="A11" s="9" t="s">
        <v>47</v>
      </c>
      <c r="B11" s="5">
        <v>4.79</v>
      </c>
      <c r="C11" s="5">
        <f t="shared" si="0"/>
        <v>4.7746226116330623</v>
      </c>
      <c r="D11" s="5">
        <v>0.125</v>
      </c>
      <c r="E11" s="5">
        <f t="shared" si="1"/>
        <v>38.196980893064499</v>
      </c>
      <c r="F11" s="5">
        <f t="shared" si="2"/>
        <v>1.5278792357225799</v>
      </c>
      <c r="H11" s="3">
        <f>(E11-blanks!B15)/1000*40</f>
        <v>1.5278792357225799</v>
      </c>
      <c r="I11">
        <f>(E11-blanks!B17)/1000*40</f>
        <v>1.5278792357225799</v>
      </c>
      <c r="J11" s="7"/>
    </row>
    <row r="12" spans="1:10" x14ac:dyDescent="0.2">
      <c r="A12" s="9" t="s">
        <v>46</v>
      </c>
      <c r="B12" s="5">
        <v>4.4400000000000004</v>
      </c>
      <c r="C12" s="5">
        <f t="shared" si="0"/>
        <v>4.4051514831626726</v>
      </c>
      <c r="D12" s="5">
        <v>0.125</v>
      </c>
      <c r="E12" s="5">
        <f t="shared" si="1"/>
        <v>35.241211865301381</v>
      </c>
      <c r="F12" s="5">
        <f t="shared" si="2"/>
        <v>1.4096484746120552</v>
      </c>
      <c r="H12" s="3">
        <f>(E12-blanks!B16)/1000*40</f>
        <v>1.4096484746120552</v>
      </c>
      <c r="I12">
        <f>(E12-blanks!B18)/1000*40</f>
        <v>1.4096484746120552</v>
      </c>
    </row>
    <row r="13" spans="1:10" x14ac:dyDescent="0.2">
      <c r="A13" s="9" t="s">
        <v>45</v>
      </c>
      <c r="B13" s="5">
        <v>2.96</v>
      </c>
      <c r="C13" s="5">
        <f t="shared" si="0"/>
        <v>2.84281642563074</v>
      </c>
      <c r="D13" s="5">
        <v>0.125</v>
      </c>
      <c r="E13" s="5">
        <f t="shared" si="1"/>
        <v>22.74253140504592</v>
      </c>
      <c r="F13" s="5">
        <f t="shared" si="2"/>
        <v>0.90970125620183684</v>
      </c>
      <c r="H13" s="3">
        <f>(E13-blanks!B17)/1000*40</f>
        <v>0.90970125620183684</v>
      </c>
      <c r="I13">
        <f>(E13-blanks!B19)/1000*40</f>
        <v>0.90970125620183684</v>
      </c>
    </row>
    <row r="14" spans="1:10" x14ac:dyDescent="0.2">
      <c r="A14" s="9" t="s">
        <v>44</v>
      </c>
      <c r="B14" s="5">
        <v>3.12</v>
      </c>
      <c r="C14" s="5">
        <f t="shared" si="0"/>
        <v>3.0117175129314897</v>
      </c>
      <c r="D14" s="5">
        <v>0.125</v>
      </c>
      <c r="E14" s="5">
        <f t="shared" si="1"/>
        <v>24.093740103451918</v>
      </c>
      <c r="F14" s="5">
        <f t="shared" si="2"/>
        <v>0.96374960413807664</v>
      </c>
      <c r="H14" s="3">
        <f>(E14-blanks!B18)/1000*40</f>
        <v>0.96374960413807664</v>
      </c>
      <c r="I14">
        <f>(E14-blanks!B20)/1000*40</f>
        <v>0.96374960413807664</v>
      </c>
      <c r="J14" s="7"/>
    </row>
    <row r="15" spans="1:10" x14ac:dyDescent="0.2">
      <c r="A15" s="9" t="s">
        <v>43</v>
      </c>
      <c r="B15" s="5">
        <v>4.04</v>
      </c>
      <c r="C15" s="5">
        <f t="shared" si="0"/>
        <v>3.9828987649107992</v>
      </c>
      <c r="D15" s="5">
        <v>0.125</v>
      </c>
      <c r="E15" s="5">
        <f t="shared" si="1"/>
        <v>31.863190119286394</v>
      </c>
      <c r="F15" s="5">
        <f t="shared" si="2"/>
        <v>1.2745276047714558</v>
      </c>
      <c r="H15" s="3">
        <f>(E15-blanks!B19)/1000*40</f>
        <v>1.2745276047714558</v>
      </c>
      <c r="I15">
        <f>(E15-blanks!B21)/1000*40</f>
        <v>1.2745276047714558</v>
      </c>
    </row>
    <row r="16" spans="1:10" x14ac:dyDescent="0.2">
      <c r="A16" s="9" t="s">
        <v>42</v>
      </c>
      <c r="B16" s="5">
        <v>3.21</v>
      </c>
      <c r="C16" s="5">
        <f t="shared" si="0"/>
        <v>3.1067243745381612</v>
      </c>
      <c r="D16" s="5">
        <v>0.125</v>
      </c>
      <c r="E16" s="5">
        <f t="shared" si="1"/>
        <v>24.85379499630529</v>
      </c>
      <c r="F16" s="5">
        <f t="shared" si="2"/>
        <v>0.99415179985221158</v>
      </c>
      <c r="H16" s="3">
        <f>(E16-blanks!B20)/1000*40</f>
        <v>0.99415179985221158</v>
      </c>
      <c r="I16">
        <f>(E16-blanks!B22)/1000*40</f>
        <v>0.99415179985221158</v>
      </c>
    </row>
    <row r="17" spans="1:10" x14ac:dyDescent="0.2">
      <c r="A17" s="9" t="s">
        <v>41</v>
      </c>
      <c r="B17" s="5">
        <v>2.85</v>
      </c>
      <c r="C17" s="5">
        <f t="shared" si="0"/>
        <v>2.7266969281114748</v>
      </c>
      <c r="D17" s="5">
        <v>0.125</v>
      </c>
      <c r="E17" s="5">
        <f t="shared" si="1"/>
        <v>21.813575424891798</v>
      </c>
      <c r="F17" s="5">
        <f t="shared" si="2"/>
        <v>0.87254301699567183</v>
      </c>
      <c r="H17" s="3">
        <f>(E17-blanks!B21)/1000*40</f>
        <v>0.87254301699567183</v>
      </c>
      <c r="I17">
        <f>(E17-blanks!B23)/1000*40</f>
        <v>0.87254301699567183</v>
      </c>
      <c r="J17" s="7"/>
    </row>
    <row r="18" spans="1:10" x14ac:dyDescent="0.2">
      <c r="A18" s="9" t="s">
        <v>40</v>
      </c>
      <c r="B18" s="5">
        <v>2.65</v>
      </c>
      <c r="C18" s="5">
        <f t="shared" si="0"/>
        <v>2.5155705689855377</v>
      </c>
      <c r="D18" s="5">
        <v>0.125</v>
      </c>
      <c r="E18" s="5">
        <f t="shared" si="1"/>
        <v>20.124564551884301</v>
      </c>
      <c r="F18" s="5">
        <f t="shared" si="2"/>
        <v>0.80498258207537199</v>
      </c>
      <c r="H18" s="3">
        <f>(E18-blanks!B22)/1000*40</f>
        <v>0.80498258207537199</v>
      </c>
      <c r="I18">
        <f>(E18-blanks!B24)/1000*40</f>
        <v>0.80498258207537199</v>
      </c>
    </row>
    <row r="19" spans="1:10" x14ac:dyDescent="0.2">
      <c r="A19" s="9" t="s">
        <v>39</v>
      </c>
      <c r="B19" s="5">
        <v>0.153</v>
      </c>
      <c r="C19" s="5">
        <v>0</v>
      </c>
      <c r="D19" s="5">
        <v>0.125</v>
      </c>
      <c r="E19" s="5">
        <f t="shared" si="1"/>
        <v>0</v>
      </c>
      <c r="F19" s="5">
        <f t="shared" si="2"/>
        <v>0</v>
      </c>
      <c r="H19" s="3">
        <f>(E19-blanks!B23)/1000*40</f>
        <v>0</v>
      </c>
      <c r="I19">
        <f>(E19-blanks!B25)/1000*40</f>
        <v>0</v>
      </c>
    </row>
    <row r="20" spans="1:10" x14ac:dyDescent="0.2">
      <c r="C20" s="5">
        <v>-0.120342024701784</v>
      </c>
      <c r="J20" s="7"/>
    </row>
    <row r="22" spans="1:10" x14ac:dyDescent="0.2">
      <c r="A22" s="5" t="s">
        <v>21</v>
      </c>
      <c r="B22" s="5"/>
      <c r="C22" s="5"/>
      <c r="E22" s="5" t="s">
        <v>38</v>
      </c>
    </row>
    <row r="23" spans="1:10" x14ac:dyDescent="0.2">
      <c r="A23" s="5" t="s">
        <v>17</v>
      </c>
      <c r="B23" s="5" t="s">
        <v>18</v>
      </c>
      <c r="C23" s="7"/>
      <c r="E23" s="5">
        <v>10.1</v>
      </c>
      <c r="F23" s="5">
        <v>10</v>
      </c>
      <c r="J23" s="7"/>
    </row>
    <row r="24" spans="1:10" x14ac:dyDescent="0.2">
      <c r="A24" s="5">
        <v>50</v>
      </c>
      <c r="B24" s="5">
        <v>15.2</v>
      </c>
      <c r="C24" s="5"/>
      <c r="E24" s="5">
        <v>10.7</v>
      </c>
      <c r="F24" s="5">
        <v>10</v>
      </c>
    </row>
    <row r="25" spans="1:10" x14ac:dyDescent="0.2">
      <c r="A25" s="5">
        <v>35</v>
      </c>
      <c r="B25" s="5">
        <v>34.1</v>
      </c>
      <c r="C25" s="5"/>
      <c r="E25" s="5">
        <v>10.1</v>
      </c>
      <c r="F25" s="5">
        <v>10</v>
      </c>
    </row>
    <row r="26" spans="1:10" x14ac:dyDescent="0.2">
      <c r="A26" s="5">
        <v>20</v>
      </c>
      <c r="B26" s="5">
        <v>17.899999999999999</v>
      </c>
      <c r="C26" s="7"/>
      <c r="D26" s="5" t="s">
        <v>25</v>
      </c>
      <c r="E26" s="5">
        <f>AVERAGE(E23:E25)</f>
        <v>10.299999999999999</v>
      </c>
      <c r="J26" s="7"/>
    </row>
    <row r="27" spans="1:10" x14ac:dyDescent="0.2">
      <c r="A27" s="5">
        <v>10</v>
      </c>
      <c r="B27" s="5">
        <v>9.6300000000000008</v>
      </c>
      <c r="C27" s="5"/>
      <c r="D27" s="5" t="s">
        <v>37</v>
      </c>
      <c r="E27" s="5">
        <f>STDEV(E23:E25)</f>
        <v>0.34641016151377524</v>
      </c>
    </row>
    <row r="28" spans="1:10" x14ac:dyDescent="0.2">
      <c r="A28" s="5">
        <v>5</v>
      </c>
      <c r="B28" s="5">
        <v>5.71</v>
      </c>
      <c r="C28" s="5"/>
      <c r="D28" s="5" t="s">
        <v>27</v>
      </c>
      <c r="E28" s="5">
        <f>E27/E26*100</f>
        <v>3.3632054515900514</v>
      </c>
    </row>
    <row r="29" spans="1:10" x14ac:dyDescent="0.2">
      <c r="A29" s="5">
        <v>1</v>
      </c>
      <c r="B29" s="5">
        <v>1.25</v>
      </c>
      <c r="C29" s="7"/>
      <c r="J29" s="7"/>
    </row>
    <row r="30" spans="1:10" x14ac:dyDescent="0.2">
      <c r="B30" s="5"/>
      <c r="C30" s="5"/>
    </row>
    <row r="31" spans="1:10" x14ac:dyDescent="0.2">
      <c r="A31" s="5" t="s">
        <v>31</v>
      </c>
      <c r="B31" s="6" t="s">
        <v>31</v>
      </c>
    </row>
    <row r="32" spans="1:10" x14ac:dyDescent="0.2">
      <c r="A32" s="5" t="s">
        <v>31</v>
      </c>
      <c r="B32" s="6" t="s">
        <v>31</v>
      </c>
      <c r="J32" s="7"/>
    </row>
    <row r="33" spans="1:10" x14ac:dyDescent="0.2">
      <c r="A33" s="5" t="s">
        <v>31</v>
      </c>
      <c r="B33" s="6" t="s">
        <v>31</v>
      </c>
    </row>
    <row r="34" spans="1:10" x14ac:dyDescent="0.2">
      <c r="A34" s="5" t="s">
        <v>31</v>
      </c>
      <c r="B34" s="6" t="s">
        <v>31</v>
      </c>
    </row>
    <row r="35" spans="1:10" x14ac:dyDescent="0.2">
      <c r="A35" s="5" t="s">
        <v>31</v>
      </c>
      <c r="B35" s="6" t="s">
        <v>31</v>
      </c>
      <c r="I35" s="5" t="s">
        <v>36</v>
      </c>
    </row>
    <row r="36" spans="1:10" x14ac:dyDescent="0.2">
      <c r="A36" s="5" t="s">
        <v>31</v>
      </c>
      <c r="B36" s="6" t="s">
        <v>31</v>
      </c>
      <c r="I36" s="5" t="s">
        <v>35</v>
      </c>
    </row>
    <row r="37" spans="1:10" x14ac:dyDescent="0.2">
      <c r="A37" s="5" t="s">
        <v>31</v>
      </c>
      <c r="B37" s="6" t="s">
        <v>31</v>
      </c>
    </row>
    <row r="38" spans="1:10" x14ac:dyDescent="0.2">
      <c r="A38" s="5" t="s">
        <v>31</v>
      </c>
      <c r="B38" s="6" t="s">
        <v>31</v>
      </c>
      <c r="I38" s="8" t="s">
        <v>35</v>
      </c>
    </row>
    <row r="39" spans="1:10" x14ac:dyDescent="0.2">
      <c r="A39" s="5" t="s">
        <v>31</v>
      </c>
      <c r="B39" s="6" t="s">
        <v>31</v>
      </c>
      <c r="I39" s="8" t="s">
        <v>34</v>
      </c>
    </row>
    <row r="40" spans="1:10" x14ac:dyDescent="0.2">
      <c r="A40" s="5" t="s">
        <v>31</v>
      </c>
      <c r="B40" s="6" t="s">
        <v>31</v>
      </c>
    </row>
    <row r="41" spans="1:10" x14ac:dyDescent="0.2">
      <c r="A41" s="5" t="s">
        <v>31</v>
      </c>
      <c r="B41" s="6" t="s">
        <v>31</v>
      </c>
    </row>
    <row r="42" spans="1:10" x14ac:dyDescent="0.2">
      <c r="A42" s="5" t="s">
        <v>31</v>
      </c>
      <c r="B42" s="6" t="s">
        <v>31</v>
      </c>
      <c r="I42" s="5" t="s">
        <v>33</v>
      </c>
    </row>
    <row r="43" spans="1:10" x14ac:dyDescent="0.2">
      <c r="A43" s="5" t="s">
        <v>31</v>
      </c>
      <c r="B43" s="6" t="s">
        <v>31</v>
      </c>
    </row>
    <row r="44" spans="1:10" x14ac:dyDescent="0.2">
      <c r="A44" s="5" t="s">
        <v>31</v>
      </c>
      <c r="B44" s="6" t="s">
        <v>31</v>
      </c>
      <c r="I44" s="5" t="s">
        <v>32</v>
      </c>
    </row>
    <row r="45" spans="1:10" x14ac:dyDescent="0.2">
      <c r="A45" s="5" t="s">
        <v>31</v>
      </c>
      <c r="B45" s="6" t="s">
        <v>31</v>
      </c>
    </row>
    <row r="46" spans="1:10" x14ac:dyDescent="0.2">
      <c r="A46" s="5" t="s">
        <v>31</v>
      </c>
      <c r="B46" s="6" t="s">
        <v>31</v>
      </c>
    </row>
    <row r="47" spans="1:10" x14ac:dyDescent="0.2">
      <c r="A47" s="5" t="s">
        <v>31</v>
      </c>
      <c r="B47" s="6" t="s">
        <v>31</v>
      </c>
      <c r="J47" s="7"/>
    </row>
    <row r="48" spans="1:10" x14ac:dyDescent="0.2">
      <c r="A48" s="5" t="s">
        <v>31</v>
      </c>
      <c r="B48" s="6" t="s">
        <v>31</v>
      </c>
    </row>
    <row r="49" spans="1:10" x14ac:dyDescent="0.2">
      <c r="A49" s="5" t="s">
        <v>31</v>
      </c>
      <c r="B49" s="6" t="s">
        <v>31</v>
      </c>
    </row>
    <row r="50" spans="1:10" x14ac:dyDescent="0.2">
      <c r="A50" s="5" t="s">
        <v>31</v>
      </c>
      <c r="B50" s="6" t="s">
        <v>31</v>
      </c>
      <c r="J50" s="7"/>
    </row>
    <row r="51" spans="1:10" x14ac:dyDescent="0.2">
      <c r="A51" s="5" t="s">
        <v>31</v>
      </c>
      <c r="B51" s="6" t="s">
        <v>31</v>
      </c>
    </row>
    <row r="52" spans="1:10" x14ac:dyDescent="0.2">
      <c r="A52" s="5" t="s">
        <v>31</v>
      </c>
      <c r="B52" s="6" t="s">
        <v>31</v>
      </c>
    </row>
    <row r="53" spans="1:10" x14ac:dyDescent="0.2">
      <c r="A53" s="5" t="s">
        <v>31</v>
      </c>
      <c r="B53" s="6" t="s">
        <v>31</v>
      </c>
      <c r="J53" s="7"/>
    </row>
    <row r="54" spans="1:10" x14ac:dyDescent="0.2">
      <c r="A54" s="5" t="s">
        <v>31</v>
      </c>
      <c r="B54" s="6" t="s">
        <v>31</v>
      </c>
    </row>
    <row r="55" spans="1:10" x14ac:dyDescent="0.2">
      <c r="A55" s="5" t="s">
        <v>31</v>
      </c>
      <c r="B55" s="6" t="s">
        <v>31</v>
      </c>
    </row>
    <row r="56" spans="1:10" x14ac:dyDescent="0.2">
      <c r="A56" s="5" t="s">
        <v>31</v>
      </c>
      <c r="B56" s="6" t="s">
        <v>31</v>
      </c>
      <c r="J56" s="7"/>
    </row>
    <row r="57" spans="1:10" x14ac:dyDescent="0.2">
      <c r="A57" s="5" t="s">
        <v>31</v>
      </c>
      <c r="B57" s="6" t="s">
        <v>31</v>
      </c>
    </row>
    <row r="58" spans="1:10" x14ac:dyDescent="0.2">
      <c r="A58" s="5" t="s">
        <v>31</v>
      </c>
      <c r="B58" s="6" t="s">
        <v>31</v>
      </c>
    </row>
    <row r="59" spans="1:10" x14ac:dyDescent="0.2">
      <c r="A59" s="5" t="s">
        <v>31</v>
      </c>
      <c r="B59" s="6" t="s">
        <v>31</v>
      </c>
      <c r="J59" s="7"/>
    </row>
    <row r="60" spans="1:10" x14ac:dyDescent="0.2">
      <c r="A60" s="5" t="s">
        <v>31</v>
      </c>
      <c r="B60" s="6" t="s">
        <v>31</v>
      </c>
    </row>
    <row r="61" spans="1:10" x14ac:dyDescent="0.2">
      <c r="A61" s="5" t="s">
        <v>31</v>
      </c>
      <c r="B61" s="6" t="s">
        <v>31</v>
      </c>
    </row>
    <row r="62" spans="1:10" x14ac:dyDescent="0.2">
      <c r="A62" s="5" t="s">
        <v>31</v>
      </c>
      <c r="B62" s="6" t="s">
        <v>31</v>
      </c>
      <c r="J62" s="7"/>
    </row>
    <row r="63" spans="1:10" x14ac:dyDescent="0.2">
      <c r="A63" s="5" t="s">
        <v>31</v>
      </c>
      <c r="B63" s="6" t="s">
        <v>31</v>
      </c>
    </row>
    <row r="64" spans="1:10" x14ac:dyDescent="0.2">
      <c r="A64" s="5" t="s">
        <v>31</v>
      </c>
      <c r="B64" s="6" t="s">
        <v>31</v>
      </c>
    </row>
    <row r="65" spans="1:10" x14ac:dyDescent="0.2">
      <c r="A65" s="5" t="s">
        <v>31</v>
      </c>
      <c r="B65" s="6" t="s">
        <v>31</v>
      </c>
      <c r="J65" s="7"/>
    </row>
    <row r="66" spans="1:10" x14ac:dyDescent="0.2">
      <c r="A66" s="5" t="s">
        <v>31</v>
      </c>
      <c r="B66" s="6" t="s">
        <v>31</v>
      </c>
    </row>
    <row r="67" spans="1:10" x14ac:dyDescent="0.2">
      <c r="A67" s="5" t="s">
        <v>31</v>
      </c>
      <c r="B67" s="6" t="s">
        <v>31</v>
      </c>
    </row>
    <row r="68" spans="1:10" x14ac:dyDescent="0.2">
      <c r="A68" s="5" t="s">
        <v>31</v>
      </c>
      <c r="B68" s="6" t="s">
        <v>31</v>
      </c>
      <c r="J68" s="7"/>
    </row>
    <row r="69" spans="1:10" x14ac:dyDescent="0.2">
      <c r="A69" s="5" t="s">
        <v>31</v>
      </c>
      <c r="B69" s="6" t="s">
        <v>31</v>
      </c>
    </row>
    <row r="70" spans="1:10" x14ac:dyDescent="0.2">
      <c r="A70" s="5" t="s">
        <v>31</v>
      </c>
      <c r="B70" s="6" t="s">
        <v>31</v>
      </c>
    </row>
    <row r="71" spans="1:10" x14ac:dyDescent="0.2">
      <c r="A71" s="5" t="s">
        <v>31</v>
      </c>
      <c r="B71" s="6" t="s">
        <v>31</v>
      </c>
      <c r="J71" s="7"/>
    </row>
    <row r="72" spans="1:10" x14ac:dyDescent="0.2">
      <c r="A72" s="5" t="s">
        <v>31</v>
      </c>
      <c r="B72" s="6" t="s">
        <v>31</v>
      </c>
    </row>
    <row r="73" spans="1:10" x14ac:dyDescent="0.2">
      <c r="A73" s="5" t="s">
        <v>31</v>
      </c>
      <c r="B73" s="6" t="s">
        <v>31</v>
      </c>
    </row>
    <row r="74" spans="1:10" x14ac:dyDescent="0.2">
      <c r="A74" s="5" t="s">
        <v>31</v>
      </c>
      <c r="B74" s="6" t="s">
        <v>31</v>
      </c>
      <c r="J74" s="7"/>
    </row>
    <row r="75" spans="1:10" x14ac:dyDescent="0.2">
      <c r="A75" s="5" t="s">
        <v>31</v>
      </c>
      <c r="B75" s="6" t="s">
        <v>31</v>
      </c>
    </row>
    <row r="76" spans="1:10" x14ac:dyDescent="0.2">
      <c r="A76" s="5" t="s">
        <v>31</v>
      </c>
      <c r="B76" s="6" t="s">
        <v>31</v>
      </c>
    </row>
    <row r="77" spans="1:10" x14ac:dyDescent="0.2">
      <c r="A77" s="5" t="s">
        <v>31</v>
      </c>
      <c r="B77" s="6" t="s">
        <v>31</v>
      </c>
      <c r="J77" s="7"/>
    </row>
    <row r="78" spans="1:10" x14ac:dyDescent="0.2">
      <c r="A78" s="5" t="s">
        <v>31</v>
      </c>
      <c r="B78" s="6" t="s">
        <v>31</v>
      </c>
    </row>
    <row r="79" spans="1:10" x14ac:dyDescent="0.2">
      <c r="A79" s="5" t="s">
        <v>31</v>
      </c>
      <c r="B79" s="6" t="s">
        <v>31</v>
      </c>
    </row>
    <row r="80" spans="1:10" x14ac:dyDescent="0.2">
      <c r="A80" s="5" t="s">
        <v>31</v>
      </c>
      <c r="B80" s="6" t="s">
        <v>31</v>
      </c>
      <c r="J80" s="7"/>
    </row>
    <row r="81" spans="1:2" x14ac:dyDescent="0.2">
      <c r="A81" s="5" t="s">
        <v>31</v>
      </c>
      <c r="B81" s="6" t="s">
        <v>31</v>
      </c>
    </row>
    <row r="82" spans="1:2" x14ac:dyDescent="0.2">
      <c r="A82" s="5" t="s">
        <v>31</v>
      </c>
      <c r="B82" s="6" t="s">
        <v>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0211-760F-1E4B-8896-DFCD21773B1B}">
  <dimension ref="A1:AG142"/>
  <sheetViews>
    <sheetView topLeftCell="D1" zoomScale="125" workbookViewId="0">
      <selection activeCell="I2" sqref="I2"/>
    </sheetView>
  </sheetViews>
  <sheetFormatPr baseColWidth="10" defaultColWidth="8.83203125" defaultRowHeight="15" x14ac:dyDescent="0.2"/>
  <cols>
    <col min="1" max="2" width="8.83203125" style="6"/>
    <col min="3" max="8" width="8.83203125" style="5"/>
    <col min="9" max="9" width="13.5" style="5" customWidth="1"/>
    <col min="10" max="10" width="18" style="6" bestFit="1" customWidth="1"/>
    <col min="11" max="12" width="8.83203125" style="6"/>
    <col min="13" max="16384" width="8.83203125" style="5"/>
  </cols>
  <sheetData>
    <row r="1" spans="1:33" x14ac:dyDescent="0.2">
      <c r="A1" s="6" t="s">
        <v>20</v>
      </c>
      <c r="B1" s="6" t="s">
        <v>0</v>
      </c>
      <c r="C1" s="5" t="s">
        <v>16</v>
      </c>
      <c r="D1" s="6" t="s">
        <v>22</v>
      </c>
      <c r="E1" s="6" t="s">
        <v>23</v>
      </c>
      <c r="F1" s="6" t="s">
        <v>58</v>
      </c>
      <c r="G1" s="6" t="s">
        <v>57</v>
      </c>
      <c r="I1" s="4" t="s">
        <v>100</v>
      </c>
      <c r="J1" s="4" t="s">
        <v>109</v>
      </c>
    </row>
    <row r="2" spans="1:33" x14ac:dyDescent="0.2">
      <c r="A2" s="10" t="s">
        <v>98</v>
      </c>
      <c r="B2" s="6">
        <v>6670</v>
      </c>
      <c r="C2" s="5">
        <v>6.67</v>
      </c>
      <c r="D2" s="5">
        <f t="shared" ref="D2:D42" si="0">(C2-0.0287)/0.9004</f>
        <v>7.3759440248778327</v>
      </c>
      <c r="E2" s="5">
        <v>0.125</v>
      </c>
      <c r="F2" s="5">
        <f t="shared" ref="F2:F42" si="1">D2/E2</f>
        <v>59.007552199022662</v>
      </c>
      <c r="G2" s="5">
        <f t="shared" ref="G2:G42" si="2">(F2-F$41)/1000*40</f>
        <v>2.3179031541537096</v>
      </c>
      <c r="I2" s="3">
        <f>(F2-blanks!B6)/1000*40</f>
        <v>2.3458588879609064</v>
      </c>
      <c r="J2">
        <f>(F2-blanks!B8)/1000*40</f>
        <v>2.3583573279609062</v>
      </c>
      <c r="AG2" s="5" t="s">
        <v>31</v>
      </c>
    </row>
    <row r="3" spans="1:33" x14ac:dyDescent="0.2">
      <c r="A3" s="10" t="s">
        <v>97</v>
      </c>
      <c r="B3" s="6">
        <v>6440</v>
      </c>
      <c r="C3" s="5">
        <v>6.44</v>
      </c>
      <c r="D3" s="5">
        <f t="shared" si="0"/>
        <v>7.1205019991115073</v>
      </c>
      <c r="E3" s="5">
        <v>0.125</v>
      </c>
      <c r="F3" s="5">
        <f t="shared" si="1"/>
        <v>56.964015992892058</v>
      </c>
      <c r="G3" s="5">
        <f t="shared" si="2"/>
        <v>2.2361617059084855</v>
      </c>
      <c r="I3" s="3">
        <f>(F3-blanks!B7)/1000*40</f>
        <v>2.2780952797156822</v>
      </c>
      <c r="J3">
        <f>(F3-blanks!B9)/1000*40</f>
        <v>2.2785606397156823</v>
      </c>
      <c r="AG3" s="5" t="s">
        <v>31</v>
      </c>
    </row>
    <row r="4" spans="1:33" x14ac:dyDescent="0.2">
      <c r="A4" s="10" t="s">
        <v>96</v>
      </c>
      <c r="B4" s="6">
        <v>8620</v>
      </c>
      <c r="C4" s="5">
        <v>8.6199999999999992</v>
      </c>
      <c r="D4" s="5">
        <f t="shared" si="0"/>
        <v>9.5416481563749436</v>
      </c>
      <c r="E4" s="5">
        <v>0.125</v>
      </c>
      <c r="F4" s="5">
        <f t="shared" si="1"/>
        <v>76.333185250999549</v>
      </c>
      <c r="G4" s="5">
        <f t="shared" si="2"/>
        <v>3.0109284762327846</v>
      </c>
      <c r="I4" s="3">
        <f>(F4-blanks!B8)/1000*40</f>
        <v>3.0513826500399821</v>
      </c>
      <c r="J4">
        <f>(F4-blanks!B10)/1000*40</f>
        <v>3.0533274100399819</v>
      </c>
      <c r="AG4" s="5" t="s">
        <v>31</v>
      </c>
    </row>
    <row r="5" spans="1:33" x14ac:dyDescent="0.2">
      <c r="A5" s="10" t="s">
        <v>95</v>
      </c>
      <c r="B5" s="6">
        <v>6860</v>
      </c>
      <c r="C5" s="5">
        <v>6.86</v>
      </c>
      <c r="D5" s="5">
        <f t="shared" si="0"/>
        <v>7.5869613505108848</v>
      </c>
      <c r="E5" s="5">
        <v>0.125</v>
      </c>
      <c r="F5" s="5">
        <f t="shared" si="1"/>
        <v>60.695690804087079</v>
      </c>
      <c r="G5" s="5">
        <f t="shared" si="2"/>
        <v>2.3854286983562862</v>
      </c>
      <c r="I5" s="3">
        <f>(F5-blanks!B9)/1000*40</f>
        <v>2.4278276321634831</v>
      </c>
      <c r="J5">
        <f>(F5-blanks!B11)/1000*40</f>
        <v>2.4278276321634831</v>
      </c>
      <c r="AG5" s="5" t="s">
        <v>31</v>
      </c>
    </row>
    <row r="6" spans="1:33" x14ac:dyDescent="0.2">
      <c r="A6" s="10" t="s">
        <v>94</v>
      </c>
      <c r="B6" s="6">
        <v>6540</v>
      </c>
      <c r="C6" s="5">
        <v>6.54</v>
      </c>
      <c r="D6" s="5">
        <f t="shared" si="0"/>
        <v>7.2315637494446916</v>
      </c>
      <c r="E6" s="5">
        <v>0.125</v>
      </c>
      <c r="F6" s="5">
        <f t="shared" si="1"/>
        <v>57.852509995557533</v>
      </c>
      <c r="G6" s="5">
        <f t="shared" si="2"/>
        <v>2.2717014660151045</v>
      </c>
      <c r="I6" s="3">
        <f>(F6-blanks!B10)/1000*40</f>
        <v>2.3141003998223013</v>
      </c>
      <c r="J6">
        <f>(F6-blanks!B12)/1000*40</f>
        <v>2.3141003998223013</v>
      </c>
      <c r="AG6" s="5" t="s">
        <v>31</v>
      </c>
    </row>
    <row r="7" spans="1:33" x14ac:dyDescent="0.2">
      <c r="A7" s="10" t="s">
        <v>93</v>
      </c>
      <c r="B7" s="6">
        <v>6820</v>
      </c>
      <c r="C7" s="5">
        <v>6.82</v>
      </c>
      <c r="D7" s="5">
        <f t="shared" si="0"/>
        <v>7.5425366503776106</v>
      </c>
      <c r="E7" s="5">
        <v>0.125</v>
      </c>
      <c r="F7" s="5">
        <f t="shared" si="1"/>
        <v>60.340293203020885</v>
      </c>
      <c r="G7" s="5">
        <f t="shared" si="2"/>
        <v>2.3712127943136387</v>
      </c>
      <c r="I7" s="3">
        <f>(F7-blanks!B11)/1000*40</f>
        <v>2.4136117281208351</v>
      </c>
      <c r="J7">
        <f>(F7-blanks!B13)/1000*40</f>
        <v>2.4136117281208351</v>
      </c>
      <c r="AG7" s="5" t="s">
        <v>31</v>
      </c>
    </row>
    <row r="8" spans="1:33" x14ac:dyDescent="0.2">
      <c r="A8" s="10" t="s">
        <v>92</v>
      </c>
      <c r="B8" s="6">
        <v>8450</v>
      </c>
      <c r="C8" s="5">
        <v>8.4499999999999993</v>
      </c>
      <c r="D8" s="5">
        <f t="shared" si="0"/>
        <v>9.3528431808085291</v>
      </c>
      <c r="E8" s="5">
        <v>0.125</v>
      </c>
      <c r="F8" s="5">
        <f t="shared" si="1"/>
        <v>74.822745446468232</v>
      </c>
      <c r="G8" s="5">
        <f t="shared" si="2"/>
        <v>2.9505108840515319</v>
      </c>
      <c r="I8" s="3">
        <f>(F8-blanks!B12)/1000*40</f>
        <v>2.9929098178587292</v>
      </c>
      <c r="J8">
        <f>(F8-blanks!B14)/1000*40</f>
        <v>2.9929098178587292</v>
      </c>
      <c r="AG8" s="5" t="s">
        <v>31</v>
      </c>
    </row>
    <row r="9" spans="1:33" x14ac:dyDescent="0.2">
      <c r="A9" s="10" t="s">
        <v>91</v>
      </c>
      <c r="B9" s="6">
        <v>13300</v>
      </c>
      <c r="C9" s="5">
        <v>13.3</v>
      </c>
      <c r="D9" s="5">
        <f t="shared" si="0"/>
        <v>14.739338071968014</v>
      </c>
      <c r="E9" s="5">
        <v>0.125</v>
      </c>
      <c r="F9" s="5">
        <f t="shared" si="1"/>
        <v>117.91470457574411</v>
      </c>
      <c r="G9" s="5">
        <f t="shared" si="2"/>
        <v>4.6741892492225672</v>
      </c>
      <c r="I9" s="3">
        <f>(F9-blanks!B13)/1000*40</f>
        <v>4.7165881830297645</v>
      </c>
      <c r="J9">
        <f>(F9-blanks!B15)/1000*40</f>
        <v>4.7165881830297645</v>
      </c>
      <c r="AG9" s="5" t="s">
        <v>31</v>
      </c>
    </row>
    <row r="10" spans="1:33" x14ac:dyDescent="0.2">
      <c r="A10" s="5">
        <v>10</v>
      </c>
      <c r="B10" s="6">
        <v>4420</v>
      </c>
      <c r="C10" s="5">
        <v>4.42</v>
      </c>
      <c r="D10" s="5">
        <f t="shared" si="0"/>
        <v>4.8770546423811645</v>
      </c>
      <c r="E10" s="5">
        <v>0.125</v>
      </c>
      <c r="F10" s="5">
        <f t="shared" si="1"/>
        <v>39.016437139049316</v>
      </c>
      <c r="G10" s="5">
        <f t="shared" si="2"/>
        <v>1.518258551754776</v>
      </c>
      <c r="I10" s="3">
        <f>(F10-blanks!B14)/1000*40</f>
        <v>1.5606574855619726</v>
      </c>
      <c r="J10">
        <f>(F10-blanks!B16)/1000*40</f>
        <v>1.5606574855619726</v>
      </c>
      <c r="AG10" s="5" t="s">
        <v>31</v>
      </c>
    </row>
    <row r="11" spans="1:33" x14ac:dyDescent="0.2">
      <c r="A11" s="10" t="s">
        <v>90</v>
      </c>
      <c r="B11" s="6">
        <v>9380</v>
      </c>
      <c r="C11" s="5">
        <v>9.3800000000000008</v>
      </c>
      <c r="D11" s="5">
        <f t="shared" si="0"/>
        <v>10.385717458907154</v>
      </c>
      <c r="E11" s="5">
        <v>0.125</v>
      </c>
      <c r="F11" s="5">
        <f t="shared" si="1"/>
        <v>83.08573967125723</v>
      </c>
      <c r="G11" s="5">
        <f t="shared" si="2"/>
        <v>3.2810306530430919</v>
      </c>
      <c r="I11" s="3">
        <f>(F11-blanks!B15)/1000*40</f>
        <v>3.3234295868502892</v>
      </c>
      <c r="J11">
        <f>(F11-blanks!B17)/1000*40</f>
        <v>3.3234295868502892</v>
      </c>
      <c r="AG11" s="5" t="s">
        <v>31</v>
      </c>
    </row>
    <row r="12" spans="1:33" x14ac:dyDescent="0.2">
      <c r="A12" s="10" t="s">
        <v>89</v>
      </c>
      <c r="B12" s="6">
        <v>7020</v>
      </c>
      <c r="C12" s="5">
        <v>7.02</v>
      </c>
      <c r="D12" s="5">
        <f t="shared" si="0"/>
        <v>7.7646601510439801</v>
      </c>
      <c r="E12" s="5">
        <v>0.125</v>
      </c>
      <c r="F12" s="5">
        <f t="shared" si="1"/>
        <v>62.117281208351841</v>
      </c>
      <c r="G12" s="5">
        <f t="shared" si="2"/>
        <v>2.4422923145268767</v>
      </c>
      <c r="I12" s="3">
        <f>(F12-blanks!B16)/1000*40</f>
        <v>2.4846912483340735</v>
      </c>
      <c r="J12">
        <f>(F12-blanks!B18)/1000*40</f>
        <v>2.4846912483340735</v>
      </c>
      <c r="P12" s="10"/>
      <c r="AG12" s="5" t="s">
        <v>31</v>
      </c>
    </row>
    <row r="13" spans="1:33" x14ac:dyDescent="0.2">
      <c r="A13" s="10" t="s">
        <v>88</v>
      </c>
      <c r="B13" s="6">
        <v>6990</v>
      </c>
      <c r="C13" s="5">
        <v>6.99</v>
      </c>
      <c r="D13" s="5">
        <f t="shared" si="0"/>
        <v>7.731341625944026</v>
      </c>
      <c r="E13" s="5">
        <v>0.125</v>
      </c>
      <c r="F13" s="5">
        <f t="shared" si="1"/>
        <v>61.850733007552208</v>
      </c>
      <c r="G13" s="5">
        <f t="shared" si="2"/>
        <v>2.4316303864948914</v>
      </c>
      <c r="I13" s="3">
        <f>(F13-blanks!B17)/1000*40</f>
        <v>2.4740293203020882</v>
      </c>
      <c r="J13">
        <f>(F13-blanks!B19)/1000*40</f>
        <v>2.4740293203020882</v>
      </c>
      <c r="P13" s="10"/>
      <c r="AG13" s="5" t="s">
        <v>31</v>
      </c>
    </row>
    <row r="14" spans="1:33" x14ac:dyDescent="0.2">
      <c r="A14" s="10" t="s">
        <v>87</v>
      </c>
      <c r="B14" s="6">
        <v>6520</v>
      </c>
      <c r="C14" s="5">
        <v>6.52</v>
      </c>
      <c r="D14" s="5">
        <f t="shared" si="0"/>
        <v>7.209351399378054</v>
      </c>
      <c r="E14" s="5">
        <v>0.125</v>
      </c>
      <c r="F14" s="5">
        <f t="shared" si="1"/>
        <v>57.674811195024432</v>
      </c>
      <c r="G14" s="5">
        <f t="shared" si="2"/>
        <v>2.2645935139937805</v>
      </c>
      <c r="I14" s="3">
        <f>(F14-blanks!B18)/1000*40</f>
        <v>2.3069924478009773</v>
      </c>
      <c r="J14">
        <f>(F14-blanks!B20)/1000*40</f>
        <v>2.3069924478009773</v>
      </c>
      <c r="P14" s="10"/>
      <c r="AG14" s="5" t="s">
        <v>31</v>
      </c>
    </row>
    <row r="15" spans="1:33" x14ac:dyDescent="0.2">
      <c r="A15" s="10" t="s">
        <v>86</v>
      </c>
      <c r="B15" s="6">
        <v>10600</v>
      </c>
      <c r="C15" s="5">
        <v>10.6</v>
      </c>
      <c r="D15" s="5">
        <f t="shared" si="0"/>
        <v>11.740670812972011</v>
      </c>
      <c r="E15" s="5">
        <v>0.125</v>
      </c>
      <c r="F15" s="5">
        <f t="shared" si="1"/>
        <v>93.92536650377609</v>
      </c>
      <c r="G15" s="5">
        <f t="shared" si="2"/>
        <v>3.7146157263438466</v>
      </c>
      <c r="I15" s="3">
        <f>(F15-blanks!B19)/1000*40</f>
        <v>3.7570146601510435</v>
      </c>
      <c r="J15">
        <f>(F15-blanks!B21)/1000*40</f>
        <v>3.7570146601510435</v>
      </c>
      <c r="P15" s="10"/>
      <c r="AG15" s="5" t="s">
        <v>31</v>
      </c>
    </row>
    <row r="16" spans="1:33" x14ac:dyDescent="0.2">
      <c r="A16" s="10" t="s">
        <v>85</v>
      </c>
      <c r="B16" s="6">
        <v>8730</v>
      </c>
      <c r="C16" s="5">
        <v>8.73</v>
      </c>
      <c r="D16" s="5">
        <f t="shared" si="0"/>
        <v>9.663816081741448</v>
      </c>
      <c r="E16" s="5">
        <v>0.125</v>
      </c>
      <c r="F16" s="5">
        <f t="shared" si="1"/>
        <v>77.310528653931584</v>
      </c>
      <c r="G16" s="5">
        <f t="shared" si="2"/>
        <v>3.0500222123500667</v>
      </c>
      <c r="I16" s="3">
        <f>(F16-blanks!B20)/1000*40</f>
        <v>3.092421146157263</v>
      </c>
      <c r="J16">
        <f>(F16-blanks!B22)/1000*40</f>
        <v>3.092421146157263</v>
      </c>
      <c r="P16" s="10"/>
      <c r="AG16" s="5" t="s">
        <v>31</v>
      </c>
    </row>
    <row r="17" spans="1:33" x14ac:dyDescent="0.2">
      <c r="A17" s="10" t="s">
        <v>84</v>
      </c>
      <c r="B17" s="6">
        <v>10500</v>
      </c>
      <c r="C17" s="5">
        <v>10.5</v>
      </c>
      <c r="D17" s="5">
        <f t="shared" si="0"/>
        <v>11.629609062638826</v>
      </c>
      <c r="E17" s="5">
        <v>0.125</v>
      </c>
      <c r="F17" s="5">
        <f t="shared" si="1"/>
        <v>93.036872501110608</v>
      </c>
      <c r="G17" s="5">
        <f t="shared" si="2"/>
        <v>3.6790759662372272</v>
      </c>
      <c r="I17" s="3">
        <f>(F17-blanks!B21)/1000*40</f>
        <v>3.7214749000444241</v>
      </c>
      <c r="J17">
        <f>(F17-blanks!B23)/1000*40</f>
        <v>3.7214749000444241</v>
      </c>
      <c r="P17" s="10"/>
      <c r="AG17" s="5" t="s">
        <v>31</v>
      </c>
    </row>
    <row r="18" spans="1:33" x14ac:dyDescent="0.2">
      <c r="A18" s="10" t="s">
        <v>83</v>
      </c>
      <c r="B18" s="6">
        <v>7920</v>
      </c>
      <c r="C18" s="5">
        <v>7.92</v>
      </c>
      <c r="D18" s="5">
        <f t="shared" si="0"/>
        <v>8.7642159040426488</v>
      </c>
      <c r="E18" s="5">
        <v>0.125</v>
      </c>
      <c r="F18" s="5">
        <f t="shared" si="1"/>
        <v>70.113727232341191</v>
      </c>
      <c r="G18" s="5">
        <f t="shared" si="2"/>
        <v>2.7621501554864509</v>
      </c>
      <c r="I18" s="3">
        <f>(F18-blanks!B22)/1000*40</f>
        <v>2.8045490892936478</v>
      </c>
      <c r="J18">
        <f>(F18-blanks!B24)/1000*40</f>
        <v>2.8045490892936478</v>
      </c>
      <c r="P18" s="10"/>
      <c r="AG18" s="5" t="s">
        <v>31</v>
      </c>
    </row>
    <row r="19" spans="1:33" x14ac:dyDescent="0.2">
      <c r="A19" s="5">
        <v>10</v>
      </c>
      <c r="B19" s="6">
        <v>4440</v>
      </c>
      <c r="C19" s="5">
        <v>4.4400000000000004</v>
      </c>
      <c r="D19" s="5">
        <f t="shared" si="0"/>
        <v>4.8992669924478021</v>
      </c>
      <c r="E19" s="5">
        <v>0.125</v>
      </c>
      <c r="F19" s="5">
        <f t="shared" si="1"/>
        <v>39.194135939582416</v>
      </c>
      <c r="G19" s="5">
        <f t="shared" si="2"/>
        <v>1.5253665037760999</v>
      </c>
      <c r="I19" s="3">
        <f>(F19-blanks!B23)/1000*40</f>
        <v>1.5677654375832968</v>
      </c>
      <c r="J19">
        <f>(F19-blanks!B25)/1000*40</f>
        <v>1.5677654375832968</v>
      </c>
      <c r="AG19" s="5" t="s">
        <v>31</v>
      </c>
    </row>
    <row r="20" spans="1:33" x14ac:dyDescent="0.2">
      <c r="A20" s="10" t="s">
        <v>82</v>
      </c>
      <c r="B20" s="6">
        <v>7380</v>
      </c>
      <c r="C20" s="5">
        <v>7.38</v>
      </c>
      <c r="D20" s="5">
        <f t="shared" si="0"/>
        <v>8.1644824522434476</v>
      </c>
      <c r="E20" s="5">
        <v>0.125</v>
      </c>
      <c r="F20" s="5">
        <f t="shared" si="1"/>
        <v>65.315859617947581</v>
      </c>
      <c r="G20" s="5">
        <f t="shared" si="2"/>
        <v>2.5702354509107064</v>
      </c>
      <c r="I20" s="3">
        <f>(F20-blanks!B24)/1000*40</f>
        <v>2.6126343847179037</v>
      </c>
      <c r="J20">
        <f>(F20-blanks!B26)/1000*40</f>
        <v>2.6126343847179037</v>
      </c>
      <c r="P20" s="10"/>
      <c r="AG20" s="5" t="s">
        <v>31</v>
      </c>
    </row>
    <row r="21" spans="1:33" x14ac:dyDescent="0.2">
      <c r="A21" s="10" t="s">
        <v>81</v>
      </c>
      <c r="B21" s="6">
        <v>7380</v>
      </c>
      <c r="C21" s="5">
        <v>7.38</v>
      </c>
      <c r="D21" s="5">
        <f t="shared" si="0"/>
        <v>8.1644824522434476</v>
      </c>
      <c r="E21" s="5">
        <v>0.125</v>
      </c>
      <c r="F21" s="5">
        <f t="shared" si="1"/>
        <v>65.315859617947581</v>
      </c>
      <c r="G21" s="5">
        <f t="shared" si="2"/>
        <v>2.5702354509107064</v>
      </c>
      <c r="I21" s="3">
        <f>(F21-blanks!B25)/1000*40</f>
        <v>2.6126343847179037</v>
      </c>
      <c r="J21">
        <f>(F21-blanks!B27)/1000*40</f>
        <v>2.6126343847179037</v>
      </c>
      <c r="P21" s="10"/>
      <c r="AG21" s="5" t="s">
        <v>31</v>
      </c>
    </row>
    <row r="22" spans="1:33" x14ac:dyDescent="0.2">
      <c r="A22" s="10" t="s">
        <v>80</v>
      </c>
      <c r="B22" s="6">
        <v>6410</v>
      </c>
      <c r="C22" s="5">
        <v>6.41</v>
      </c>
      <c r="D22" s="5">
        <f t="shared" si="0"/>
        <v>7.0871834740115514</v>
      </c>
      <c r="E22" s="5">
        <v>0.125</v>
      </c>
      <c r="F22" s="5">
        <f t="shared" si="1"/>
        <v>56.697467792092411</v>
      </c>
      <c r="G22" s="5">
        <f t="shared" si="2"/>
        <v>2.2254997778764993</v>
      </c>
      <c r="I22" s="3">
        <f>(F22-blanks!B26)/1000*40</f>
        <v>2.2678987116836966</v>
      </c>
      <c r="J22">
        <f>(F22-blanks!B28)/1000*40</f>
        <v>2.2678987116836966</v>
      </c>
      <c r="P22" s="10"/>
      <c r="AG22" s="5" t="s">
        <v>31</v>
      </c>
    </row>
    <row r="23" spans="1:33" x14ac:dyDescent="0.2">
      <c r="A23" s="10" t="s">
        <v>79</v>
      </c>
      <c r="B23" s="6">
        <v>6120</v>
      </c>
      <c r="C23" s="5">
        <v>6.12</v>
      </c>
      <c r="D23" s="5">
        <f t="shared" si="0"/>
        <v>6.765104398045314</v>
      </c>
      <c r="E23" s="5">
        <v>0.125</v>
      </c>
      <c r="F23" s="5">
        <f t="shared" si="1"/>
        <v>54.120835184362512</v>
      </c>
      <c r="G23" s="5">
        <f t="shared" si="2"/>
        <v>2.1224344735673037</v>
      </c>
      <c r="I23" s="3">
        <f>(F23-blanks!B27)/1000*40</f>
        <v>2.1648334073745006</v>
      </c>
      <c r="J23">
        <f>(F23-blanks!B29)/1000*40</f>
        <v>2.1648334073745006</v>
      </c>
      <c r="P23" s="10"/>
      <c r="AG23" s="5" t="s">
        <v>31</v>
      </c>
    </row>
    <row r="24" spans="1:33" x14ac:dyDescent="0.2">
      <c r="A24" s="10" t="s">
        <v>78</v>
      </c>
      <c r="B24" s="6">
        <v>6640</v>
      </c>
      <c r="C24" s="5">
        <v>6.64</v>
      </c>
      <c r="D24" s="5">
        <f t="shared" si="0"/>
        <v>7.3426254997778768</v>
      </c>
      <c r="E24" s="5">
        <v>0.125</v>
      </c>
      <c r="F24" s="5">
        <f t="shared" si="1"/>
        <v>58.741003998223015</v>
      </c>
      <c r="G24" s="5">
        <f t="shared" si="2"/>
        <v>2.3072412261217239</v>
      </c>
      <c r="I24" s="3">
        <f>(F24-blanks!B28)/1000*40</f>
        <v>2.3496401599289203</v>
      </c>
      <c r="J24">
        <f>(F24-blanks!B30)/1000*40</f>
        <v>2.3496401599289203</v>
      </c>
      <c r="P24" s="10"/>
      <c r="AG24" s="5" t="s">
        <v>31</v>
      </c>
    </row>
    <row r="25" spans="1:33" x14ac:dyDescent="0.2">
      <c r="A25" s="10" t="s">
        <v>77</v>
      </c>
      <c r="B25" s="6">
        <v>8120</v>
      </c>
      <c r="C25" s="5">
        <v>8.1199999999999992</v>
      </c>
      <c r="D25" s="5">
        <f t="shared" si="0"/>
        <v>8.9863394047090175</v>
      </c>
      <c r="E25" s="5">
        <v>0.125</v>
      </c>
      <c r="F25" s="5">
        <f t="shared" si="1"/>
        <v>71.89071523767214</v>
      </c>
      <c r="G25" s="5">
        <f t="shared" si="2"/>
        <v>2.8332296756996884</v>
      </c>
      <c r="I25" s="3">
        <f>(F25-blanks!B29)/1000*40</f>
        <v>2.8756286095068857</v>
      </c>
      <c r="J25">
        <f>(F25-blanks!B31)/1000*40</f>
        <v>2.8756286095068857</v>
      </c>
      <c r="P25" s="10"/>
      <c r="AG25" s="5" t="s">
        <v>31</v>
      </c>
    </row>
    <row r="26" spans="1:33" x14ac:dyDescent="0.2">
      <c r="A26" s="10" t="s">
        <v>76</v>
      </c>
      <c r="B26" s="6">
        <v>7900</v>
      </c>
      <c r="C26" s="5">
        <v>7.9</v>
      </c>
      <c r="D26" s="5">
        <f t="shared" si="0"/>
        <v>8.7420035539760121</v>
      </c>
      <c r="E26" s="5">
        <v>0.125</v>
      </c>
      <c r="F26" s="5">
        <f t="shared" si="1"/>
        <v>69.936028431808097</v>
      </c>
      <c r="G26" s="5">
        <f t="shared" si="2"/>
        <v>2.755042203465127</v>
      </c>
      <c r="I26" s="3">
        <f>(F26-blanks!B30)/1000*40</f>
        <v>2.7974411372723242</v>
      </c>
      <c r="J26">
        <f>(F26-blanks!B32)/1000*40</f>
        <v>2.7974411372723242</v>
      </c>
      <c r="P26" s="10"/>
      <c r="AG26" s="5" t="s">
        <v>31</v>
      </c>
    </row>
    <row r="27" spans="1:33" x14ac:dyDescent="0.2">
      <c r="A27" s="12" t="s">
        <v>75</v>
      </c>
      <c r="B27" s="6">
        <v>17900</v>
      </c>
      <c r="C27" s="11">
        <v>17.899999999999999</v>
      </c>
      <c r="D27" s="5">
        <f t="shared" si="0"/>
        <v>19.848178587294534</v>
      </c>
      <c r="E27" s="5">
        <v>0.125</v>
      </c>
      <c r="F27" s="5">
        <f t="shared" si="1"/>
        <v>158.78542869835627</v>
      </c>
      <c r="G27" s="5">
        <f t="shared" si="2"/>
        <v>6.3090182141270548</v>
      </c>
      <c r="I27" s="3">
        <f>(F27-blanks!B31)/1000*40</f>
        <v>6.3514171479342512</v>
      </c>
      <c r="J27">
        <f>(F27-blanks!B33)/1000*40</f>
        <v>6.3514171479342512</v>
      </c>
      <c r="P27" s="10"/>
      <c r="AG27" s="5" t="s">
        <v>31</v>
      </c>
    </row>
    <row r="28" spans="1:33" x14ac:dyDescent="0.2">
      <c r="A28" s="5">
        <v>10</v>
      </c>
      <c r="B28" s="6">
        <v>4280</v>
      </c>
      <c r="C28" s="5">
        <v>4.28</v>
      </c>
      <c r="D28" s="5">
        <f t="shared" si="0"/>
        <v>4.721568191914705</v>
      </c>
      <c r="E28" s="5">
        <v>0.125</v>
      </c>
      <c r="F28" s="5">
        <f t="shared" si="1"/>
        <v>37.77254553531764</v>
      </c>
      <c r="G28" s="5">
        <f t="shared" si="2"/>
        <v>1.4685028876055091</v>
      </c>
      <c r="I28" s="3">
        <f>(F28-blanks!B32)/1000*40</f>
        <v>1.5109018214127057</v>
      </c>
      <c r="J28">
        <f>(F28-blanks!B34)/1000*40</f>
        <v>1.5109018214127057</v>
      </c>
      <c r="AG28" s="5" t="s">
        <v>31</v>
      </c>
    </row>
    <row r="29" spans="1:33" x14ac:dyDescent="0.2">
      <c r="A29" s="10" t="s">
        <v>74</v>
      </c>
      <c r="B29" s="6">
        <v>9280</v>
      </c>
      <c r="C29" s="5">
        <v>9.2799999999999994</v>
      </c>
      <c r="D29" s="5">
        <f t="shared" si="0"/>
        <v>10.274655708573967</v>
      </c>
      <c r="E29" s="5">
        <v>0.125</v>
      </c>
      <c r="F29" s="5">
        <f t="shared" si="1"/>
        <v>82.197245668591734</v>
      </c>
      <c r="G29" s="5">
        <f t="shared" si="2"/>
        <v>3.2454908929364725</v>
      </c>
      <c r="I29" s="3">
        <f>(F29-blanks!B33)/1000*40</f>
        <v>3.2878898267436698</v>
      </c>
      <c r="J29">
        <f>(F29-blanks!B35)/1000*40</f>
        <v>3.2878898267436698</v>
      </c>
      <c r="P29" s="10"/>
      <c r="AG29" s="5" t="s">
        <v>31</v>
      </c>
    </row>
    <row r="30" spans="1:33" x14ac:dyDescent="0.2">
      <c r="A30" s="10" t="s">
        <v>73</v>
      </c>
      <c r="B30" s="6">
        <v>8860</v>
      </c>
      <c r="C30" s="5">
        <v>8.86</v>
      </c>
      <c r="D30" s="5">
        <f t="shared" si="0"/>
        <v>9.8081963571745874</v>
      </c>
      <c r="E30" s="5">
        <v>0.125</v>
      </c>
      <c r="F30" s="5">
        <f t="shared" si="1"/>
        <v>78.465570857396699</v>
      </c>
      <c r="G30" s="5">
        <f t="shared" si="2"/>
        <v>3.0962239004886709</v>
      </c>
      <c r="I30" s="3">
        <f>(F30-blanks!B34)/1000*40</f>
        <v>3.1386228342958677</v>
      </c>
      <c r="J30">
        <f>(F30-blanks!B36)/1000*40</f>
        <v>3.1386228342958677</v>
      </c>
      <c r="P30" s="10"/>
      <c r="AG30" s="5" t="s">
        <v>31</v>
      </c>
    </row>
    <row r="31" spans="1:33" x14ac:dyDescent="0.2">
      <c r="A31" s="10" t="s">
        <v>72</v>
      </c>
      <c r="B31" s="6">
        <v>11800</v>
      </c>
      <c r="C31" s="5">
        <v>11.8</v>
      </c>
      <c r="D31" s="5">
        <f t="shared" si="0"/>
        <v>13.073411816970236</v>
      </c>
      <c r="E31" s="5">
        <v>0.125</v>
      </c>
      <c r="F31" s="5">
        <f t="shared" si="1"/>
        <v>104.58729453576188</v>
      </c>
      <c r="G31" s="5">
        <f t="shared" si="2"/>
        <v>4.1410928476232787</v>
      </c>
      <c r="I31" s="3">
        <f>(F31-blanks!B35)/1000*40</f>
        <v>4.183491781430476</v>
      </c>
      <c r="J31">
        <f>(F31-blanks!B37)/1000*40</f>
        <v>4.183491781430476</v>
      </c>
      <c r="P31" s="10"/>
      <c r="AG31" s="5" t="s">
        <v>31</v>
      </c>
    </row>
    <row r="32" spans="1:33" x14ac:dyDescent="0.2">
      <c r="A32" s="10" t="s">
        <v>71</v>
      </c>
      <c r="B32" s="6">
        <v>4380</v>
      </c>
      <c r="C32" s="5">
        <v>4.38</v>
      </c>
      <c r="D32" s="5">
        <f t="shared" si="0"/>
        <v>4.8326299422478902</v>
      </c>
      <c r="E32" s="5">
        <v>0.125</v>
      </c>
      <c r="F32" s="5">
        <f t="shared" si="1"/>
        <v>38.661039537983122</v>
      </c>
      <c r="G32" s="5">
        <f t="shared" si="2"/>
        <v>1.504042647712128</v>
      </c>
      <c r="I32" s="3">
        <f>(F32-blanks!B36)/1000*40</f>
        <v>1.5464415815193249</v>
      </c>
      <c r="J32">
        <f>(F32-blanks!B38)/1000*40</f>
        <v>1.5464415815193249</v>
      </c>
      <c r="P32" s="10"/>
      <c r="AG32" s="5" t="s">
        <v>31</v>
      </c>
    </row>
    <row r="33" spans="1:33" x14ac:dyDescent="0.2">
      <c r="A33" s="10" t="s">
        <v>70</v>
      </c>
      <c r="B33" s="6">
        <v>5010</v>
      </c>
      <c r="C33" s="5">
        <v>5.01</v>
      </c>
      <c r="D33" s="5">
        <f t="shared" si="0"/>
        <v>5.5323189693469574</v>
      </c>
      <c r="E33" s="5">
        <v>0.125</v>
      </c>
      <c r="F33" s="5">
        <f t="shared" si="1"/>
        <v>44.25855175477566</v>
      </c>
      <c r="G33" s="5">
        <f t="shared" si="2"/>
        <v>1.7279431363838296</v>
      </c>
      <c r="I33" s="3">
        <f>(F33-blanks!B37)/1000*40</f>
        <v>1.7703420701910264</v>
      </c>
      <c r="J33">
        <f>(F33-blanks!B39)/1000*40</f>
        <v>1.7703420701910264</v>
      </c>
      <c r="P33" s="10"/>
      <c r="AG33" s="5" t="s">
        <v>31</v>
      </c>
    </row>
    <row r="34" spans="1:33" x14ac:dyDescent="0.2">
      <c r="A34" s="10" t="s">
        <v>69</v>
      </c>
      <c r="B34" s="6">
        <v>7560</v>
      </c>
      <c r="C34" s="5">
        <v>7.56</v>
      </c>
      <c r="D34" s="5">
        <f t="shared" si="0"/>
        <v>8.3643936028431813</v>
      </c>
      <c r="E34" s="5">
        <v>0.125</v>
      </c>
      <c r="F34" s="5">
        <f t="shared" si="1"/>
        <v>66.915148822745451</v>
      </c>
      <c r="G34" s="5">
        <f t="shared" si="2"/>
        <v>2.6342070191026212</v>
      </c>
      <c r="I34" s="3">
        <f>(F34-blanks!B38)/1000*40</f>
        <v>2.6766059529098181</v>
      </c>
      <c r="J34">
        <f>(F34-blanks!B40)/1000*40</f>
        <v>2.6766059529098181</v>
      </c>
      <c r="P34" s="10"/>
      <c r="AG34" s="5" t="s">
        <v>31</v>
      </c>
    </row>
    <row r="35" spans="1:33" x14ac:dyDescent="0.2">
      <c r="A35" s="10" t="s">
        <v>68</v>
      </c>
      <c r="B35" s="6">
        <v>4120</v>
      </c>
      <c r="C35" s="5">
        <v>4.12</v>
      </c>
      <c r="D35" s="5">
        <f t="shared" si="0"/>
        <v>4.5438693913816088</v>
      </c>
      <c r="E35" s="5">
        <v>0.125</v>
      </c>
      <c r="F35" s="5">
        <f t="shared" si="1"/>
        <v>36.350955131052871</v>
      </c>
      <c r="G35" s="5">
        <f t="shared" si="2"/>
        <v>1.411639271434918</v>
      </c>
      <c r="I35" s="3">
        <f>(F35-blanks!B39)/1000*40</f>
        <v>1.4540382052421146</v>
      </c>
      <c r="J35">
        <f>(F35-blanks!B41)/1000*40</f>
        <v>1.4540382052421146</v>
      </c>
      <c r="P35" s="10"/>
      <c r="AG35" s="5" t="s">
        <v>31</v>
      </c>
    </row>
    <row r="36" spans="1:33" x14ac:dyDescent="0.2">
      <c r="A36" s="10" t="s">
        <v>67</v>
      </c>
      <c r="B36" s="6">
        <v>5630</v>
      </c>
      <c r="C36" s="5">
        <v>5.63</v>
      </c>
      <c r="D36" s="5">
        <f t="shared" si="0"/>
        <v>6.2209018214127054</v>
      </c>
      <c r="E36" s="5">
        <v>0.125</v>
      </c>
      <c r="F36" s="5">
        <f t="shared" si="1"/>
        <v>49.767214571301643</v>
      </c>
      <c r="G36" s="5">
        <f t="shared" si="2"/>
        <v>1.9482896490448689</v>
      </c>
      <c r="I36" s="3">
        <f>(F36-blanks!B40)/1000*40</f>
        <v>1.9906885828520657</v>
      </c>
      <c r="J36">
        <f>(F36-blanks!B42)/1000*40</f>
        <v>1.9906885828520657</v>
      </c>
      <c r="P36" s="10"/>
      <c r="AG36" s="5" t="s">
        <v>31</v>
      </c>
    </row>
    <row r="37" spans="1:33" x14ac:dyDescent="0.2">
      <c r="A37" s="5">
        <v>10</v>
      </c>
      <c r="B37" s="6">
        <v>4470</v>
      </c>
      <c r="C37" s="5">
        <v>4.47</v>
      </c>
      <c r="D37" s="5">
        <f t="shared" si="0"/>
        <v>4.9325855175477571</v>
      </c>
      <c r="E37" s="5">
        <v>0.125</v>
      </c>
      <c r="F37" s="5">
        <f t="shared" si="1"/>
        <v>39.460684140382057</v>
      </c>
      <c r="G37" s="5">
        <f t="shared" si="2"/>
        <v>1.5360284318080855</v>
      </c>
      <c r="I37" s="3">
        <f>(F37-blanks!B41)/1000*40</f>
        <v>1.5784273656152823</v>
      </c>
      <c r="J37">
        <f>(F37-blanks!B43)/1000*40</f>
        <v>1.5784273656152823</v>
      </c>
      <c r="AG37" s="5" t="s">
        <v>31</v>
      </c>
    </row>
    <row r="38" spans="1:33" x14ac:dyDescent="0.2">
      <c r="A38" s="10" t="s">
        <v>66</v>
      </c>
      <c r="B38" s="6">
        <v>4380</v>
      </c>
      <c r="C38" s="5">
        <v>4.38</v>
      </c>
      <c r="D38" s="5">
        <f t="shared" si="0"/>
        <v>4.8326299422478902</v>
      </c>
      <c r="E38" s="5">
        <v>0.125</v>
      </c>
      <c r="F38" s="5">
        <f t="shared" si="1"/>
        <v>38.661039537983122</v>
      </c>
      <c r="G38" s="5">
        <f t="shared" si="2"/>
        <v>1.504042647712128</v>
      </c>
      <c r="I38" s="3">
        <f>(F38-blanks!B42)/1000*40</f>
        <v>1.5464415815193249</v>
      </c>
      <c r="J38">
        <f>(F38-blanks!B44)/1000*40</f>
        <v>1.5464415815193249</v>
      </c>
      <c r="P38" s="10"/>
      <c r="AG38" s="5" t="s">
        <v>31</v>
      </c>
    </row>
    <row r="39" spans="1:33" x14ac:dyDescent="0.2">
      <c r="A39" s="10" t="s">
        <v>65</v>
      </c>
      <c r="B39" s="6">
        <v>4920</v>
      </c>
      <c r="C39" s="5">
        <v>4.92</v>
      </c>
      <c r="D39" s="5">
        <f t="shared" si="0"/>
        <v>5.4323633940470906</v>
      </c>
      <c r="E39" s="5">
        <v>0.125</v>
      </c>
      <c r="F39" s="5">
        <f t="shared" si="1"/>
        <v>43.458907152376725</v>
      </c>
      <c r="G39" s="5">
        <f t="shared" si="2"/>
        <v>1.6959573522878721</v>
      </c>
      <c r="I39" s="3">
        <f>(F39-blanks!B43)/1000*40</f>
        <v>1.738356286095069</v>
      </c>
      <c r="J39">
        <f>(F39-blanks!B45)/1000*40</f>
        <v>1.738356286095069</v>
      </c>
      <c r="P39" s="10"/>
      <c r="AG39" s="5" t="s">
        <v>31</v>
      </c>
    </row>
    <row r="40" spans="1:33" x14ac:dyDescent="0.2">
      <c r="A40" s="10" t="s">
        <v>8</v>
      </c>
      <c r="B40" s="6">
        <v>4470</v>
      </c>
      <c r="C40" s="5">
        <v>4.47</v>
      </c>
      <c r="D40" s="5">
        <f t="shared" si="0"/>
        <v>4.9325855175477571</v>
      </c>
      <c r="E40" s="5">
        <v>0.125</v>
      </c>
      <c r="F40" s="5">
        <f t="shared" si="1"/>
        <v>39.460684140382057</v>
      </c>
      <c r="G40" s="5">
        <f t="shared" si="2"/>
        <v>1.5360284318080855</v>
      </c>
      <c r="I40" s="3">
        <f>(F40-blanks!B44)/1000*40</f>
        <v>1.5784273656152823</v>
      </c>
      <c r="J40">
        <f>(F40-blanks!B46)/1000*40</f>
        <v>1.5784273656152823</v>
      </c>
      <c r="P40" s="10"/>
      <c r="AG40" s="5" t="s">
        <v>31</v>
      </c>
    </row>
    <row r="41" spans="1:33" x14ac:dyDescent="0.2">
      <c r="A41" s="10" t="s">
        <v>19</v>
      </c>
      <c r="B41" s="6">
        <v>148</v>
      </c>
      <c r="C41" s="5">
        <v>0.14799999999999999</v>
      </c>
      <c r="D41" s="5">
        <f t="shared" si="0"/>
        <v>0.13249666814749</v>
      </c>
      <c r="E41" s="5">
        <v>0.125</v>
      </c>
      <c r="F41" s="5">
        <f t="shared" si="1"/>
        <v>1.05997334517992</v>
      </c>
      <c r="G41" s="5">
        <f t="shared" si="2"/>
        <v>0</v>
      </c>
      <c r="I41" s="3">
        <f>(F41-blanks!B45)/1000*40</f>
        <v>4.2398933807196802E-2</v>
      </c>
      <c r="J41">
        <f>(F41-blanks!B47)/1000*40</f>
        <v>4.2398933807196802E-2</v>
      </c>
      <c r="P41" s="10"/>
      <c r="AG41" s="5" t="s">
        <v>31</v>
      </c>
    </row>
    <row r="42" spans="1:33" x14ac:dyDescent="0.2">
      <c r="A42" s="5">
        <v>10</v>
      </c>
      <c r="B42" s="6">
        <v>4480</v>
      </c>
      <c r="C42" s="5">
        <v>4.4800000000000004</v>
      </c>
      <c r="D42" s="5">
        <f t="shared" si="0"/>
        <v>4.9436916925810763</v>
      </c>
      <c r="E42" s="5">
        <v>0.125</v>
      </c>
      <c r="F42" s="5">
        <f t="shared" si="1"/>
        <v>39.549533540648611</v>
      </c>
      <c r="G42" s="5">
        <f t="shared" si="2"/>
        <v>1.5395824078187474</v>
      </c>
      <c r="I42" s="3">
        <f>(F42-blanks!B46)/1000*40</f>
        <v>1.5819813416259445</v>
      </c>
      <c r="J42">
        <f>(F42-blanks!B48)/1000*40</f>
        <v>1.5819813416259445</v>
      </c>
      <c r="AG42" s="5" t="s">
        <v>31</v>
      </c>
    </row>
    <row r="43" spans="1:33" x14ac:dyDescent="0.2">
      <c r="AG43" s="5" t="s">
        <v>31</v>
      </c>
    </row>
    <row r="44" spans="1:33" x14ac:dyDescent="0.2">
      <c r="AG44" s="5" t="s">
        <v>31</v>
      </c>
    </row>
    <row r="45" spans="1:33" x14ac:dyDescent="0.2">
      <c r="B45" s="5" t="s">
        <v>17</v>
      </c>
      <c r="C45" s="5" t="s">
        <v>18</v>
      </c>
      <c r="E45" s="5" t="s">
        <v>64</v>
      </c>
      <c r="AG45" s="5" t="s">
        <v>31</v>
      </c>
    </row>
    <row r="46" spans="1:33" x14ac:dyDescent="0.2">
      <c r="B46" s="5">
        <v>17.5</v>
      </c>
      <c r="C46" s="5">
        <v>15.8</v>
      </c>
      <c r="E46" s="5">
        <v>4.42</v>
      </c>
      <c r="F46" s="5">
        <v>5</v>
      </c>
      <c r="AG46" s="5" t="s">
        <v>31</v>
      </c>
    </row>
    <row r="47" spans="1:33" x14ac:dyDescent="0.2">
      <c r="B47" s="5">
        <v>10</v>
      </c>
      <c r="C47" s="5">
        <v>9</v>
      </c>
      <c r="E47" s="5">
        <v>4.4400000000000004</v>
      </c>
      <c r="F47" s="5">
        <v>5</v>
      </c>
      <c r="AG47" s="5" t="s">
        <v>31</v>
      </c>
    </row>
    <row r="48" spans="1:33" x14ac:dyDescent="0.2">
      <c r="B48" s="5">
        <v>5</v>
      </c>
      <c r="C48" s="5">
        <v>4.51</v>
      </c>
      <c r="E48" s="5">
        <v>4.28</v>
      </c>
      <c r="F48" s="5">
        <v>5</v>
      </c>
      <c r="AG48" s="5" t="s">
        <v>31</v>
      </c>
    </row>
    <row r="49" spans="1:33" x14ac:dyDescent="0.2">
      <c r="A49" s="6" t="s">
        <v>31</v>
      </c>
      <c r="B49" s="5">
        <v>2.5</v>
      </c>
      <c r="C49" s="5">
        <v>2.35</v>
      </c>
      <c r="E49" s="5">
        <v>4.47</v>
      </c>
      <c r="F49" s="5">
        <v>5</v>
      </c>
      <c r="AG49" s="5" t="s">
        <v>31</v>
      </c>
    </row>
    <row r="50" spans="1:33" x14ac:dyDescent="0.2">
      <c r="A50" s="6" t="s">
        <v>31</v>
      </c>
      <c r="B50" s="5">
        <v>0.5</v>
      </c>
      <c r="C50" s="5">
        <v>0.44600000000000001</v>
      </c>
      <c r="E50" s="5">
        <v>4.4800000000000004</v>
      </c>
      <c r="F50" s="5">
        <v>5</v>
      </c>
      <c r="AG50" s="5" t="s">
        <v>31</v>
      </c>
    </row>
    <row r="51" spans="1:33" x14ac:dyDescent="0.2">
      <c r="A51" s="6" t="s">
        <v>31</v>
      </c>
      <c r="C51" s="6"/>
      <c r="D51" s="5" t="s">
        <v>63</v>
      </c>
      <c r="E51" s="5">
        <f>AVERAGE(E46:E50)</f>
        <v>4.4180000000000001</v>
      </c>
      <c r="AG51" s="5" t="s">
        <v>31</v>
      </c>
    </row>
    <row r="52" spans="1:33" x14ac:dyDescent="0.2">
      <c r="A52" s="6" t="s">
        <v>31</v>
      </c>
      <c r="C52" s="6"/>
      <c r="D52" s="5" t="s">
        <v>62</v>
      </c>
      <c r="E52" s="5">
        <f>STDEV(E46:E50)</f>
        <v>8.0746516952745359E-2</v>
      </c>
      <c r="AG52" s="5" t="s">
        <v>31</v>
      </c>
    </row>
    <row r="53" spans="1:33" x14ac:dyDescent="0.2">
      <c r="A53" s="6" t="s">
        <v>31</v>
      </c>
      <c r="C53" s="6"/>
      <c r="D53" s="5" t="s">
        <v>27</v>
      </c>
      <c r="E53" s="5">
        <f>E52/E51*100</f>
        <v>1.8276712755261511</v>
      </c>
      <c r="AG53" s="5" t="s">
        <v>31</v>
      </c>
    </row>
    <row r="54" spans="1:33" x14ac:dyDescent="0.2">
      <c r="A54" s="6" t="s">
        <v>31</v>
      </c>
      <c r="C54" s="6"/>
      <c r="D54" s="5" t="s">
        <v>61</v>
      </c>
      <c r="AG54" s="5" t="s">
        <v>31</v>
      </c>
    </row>
    <row r="55" spans="1:33" x14ac:dyDescent="0.2">
      <c r="A55" s="6" t="s">
        <v>31</v>
      </c>
      <c r="C55" s="6"/>
      <c r="G55" s="10"/>
      <c r="AG55" s="5" t="s">
        <v>31</v>
      </c>
    </row>
    <row r="56" spans="1:33" x14ac:dyDescent="0.2">
      <c r="A56" s="6" t="s">
        <v>31</v>
      </c>
      <c r="B56" s="6" t="s">
        <v>31</v>
      </c>
      <c r="AG56" s="5" t="s">
        <v>31</v>
      </c>
    </row>
    <row r="57" spans="1:33" x14ac:dyDescent="0.2">
      <c r="A57" s="6" t="s">
        <v>31</v>
      </c>
      <c r="B57" s="6" t="s">
        <v>31</v>
      </c>
      <c r="AG57" s="5" t="s">
        <v>31</v>
      </c>
    </row>
    <row r="58" spans="1:33" x14ac:dyDescent="0.2">
      <c r="A58" s="6" t="s">
        <v>31</v>
      </c>
      <c r="B58" s="6" t="s">
        <v>31</v>
      </c>
      <c r="AG58" s="5" t="s">
        <v>31</v>
      </c>
    </row>
    <row r="59" spans="1:33" x14ac:dyDescent="0.2">
      <c r="A59" s="6" t="s">
        <v>31</v>
      </c>
      <c r="B59" s="6" t="s">
        <v>31</v>
      </c>
      <c r="AG59" s="5" t="s">
        <v>31</v>
      </c>
    </row>
    <row r="60" spans="1:33" x14ac:dyDescent="0.2">
      <c r="A60" s="6" t="s">
        <v>31</v>
      </c>
      <c r="B60" s="6" t="s">
        <v>31</v>
      </c>
      <c r="AG60" s="5" t="s">
        <v>31</v>
      </c>
    </row>
    <row r="61" spans="1:33" x14ac:dyDescent="0.2">
      <c r="A61" s="6" t="s">
        <v>31</v>
      </c>
      <c r="B61" s="6" t="s">
        <v>31</v>
      </c>
      <c r="AG61" s="5" t="s">
        <v>31</v>
      </c>
    </row>
    <row r="62" spans="1:33" x14ac:dyDescent="0.2">
      <c r="A62" s="6" t="s">
        <v>31</v>
      </c>
      <c r="B62" s="6" t="s">
        <v>31</v>
      </c>
      <c r="AG62" s="5" t="s">
        <v>31</v>
      </c>
    </row>
    <row r="63" spans="1:33" x14ac:dyDescent="0.2">
      <c r="A63" s="6" t="s">
        <v>31</v>
      </c>
      <c r="B63" s="6" t="s">
        <v>31</v>
      </c>
      <c r="AG63" s="5" t="s">
        <v>31</v>
      </c>
    </row>
    <row r="64" spans="1:33" x14ac:dyDescent="0.2">
      <c r="A64" s="6" t="s">
        <v>31</v>
      </c>
      <c r="B64" s="6" t="s">
        <v>31</v>
      </c>
      <c r="AG64" s="5" t="s">
        <v>31</v>
      </c>
    </row>
    <row r="65" spans="1:33" x14ac:dyDescent="0.2">
      <c r="A65" s="6" t="s">
        <v>31</v>
      </c>
      <c r="B65" s="6" t="s">
        <v>31</v>
      </c>
      <c r="AG65" s="5" t="s">
        <v>31</v>
      </c>
    </row>
    <row r="66" spans="1:33" x14ac:dyDescent="0.2">
      <c r="A66" s="6" t="s">
        <v>31</v>
      </c>
      <c r="B66" s="6" t="s">
        <v>31</v>
      </c>
      <c r="AG66" s="5" t="s">
        <v>31</v>
      </c>
    </row>
    <row r="67" spans="1:33" x14ac:dyDescent="0.2">
      <c r="A67" s="6" t="s">
        <v>31</v>
      </c>
      <c r="B67" s="6" t="s">
        <v>31</v>
      </c>
      <c r="AG67" s="5" t="s">
        <v>31</v>
      </c>
    </row>
    <row r="68" spans="1:33" x14ac:dyDescent="0.2">
      <c r="A68" s="6" t="s">
        <v>31</v>
      </c>
      <c r="B68" s="6" t="s">
        <v>31</v>
      </c>
      <c r="AG68" s="5" t="s">
        <v>31</v>
      </c>
    </row>
    <row r="69" spans="1:33" x14ac:dyDescent="0.2">
      <c r="A69" s="6" t="s">
        <v>31</v>
      </c>
      <c r="B69" s="6" t="s">
        <v>31</v>
      </c>
      <c r="AG69" s="5" t="s">
        <v>31</v>
      </c>
    </row>
    <row r="70" spans="1:33" x14ac:dyDescent="0.2">
      <c r="A70" s="6" t="s">
        <v>31</v>
      </c>
      <c r="B70" s="6" t="s">
        <v>31</v>
      </c>
      <c r="AG70" s="5" t="s">
        <v>31</v>
      </c>
    </row>
    <row r="71" spans="1:33" x14ac:dyDescent="0.2">
      <c r="A71" s="6" t="s">
        <v>31</v>
      </c>
      <c r="B71" s="6" t="s">
        <v>31</v>
      </c>
      <c r="AG71" s="5" t="s">
        <v>31</v>
      </c>
    </row>
    <row r="72" spans="1:33" x14ac:dyDescent="0.2">
      <c r="A72" s="6" t="s">
        <v>31</v>
      </c>
      <c r="B72" s="6" t="s">
        <v>31</v>
      </c>
      <c r="AG72" s="5" t="s">
        <v>31</v>
      </c>
    </row>
    <row r="73" spans="1:33" x14ac:dyDescent="0.2">
      <c r="A73" s="6" t="s">
        <v>31</v>
      </c>
      <c r="B73" s="6" t="s">
        <v>31</v>
      </c>
      <c r="AG73" s="5" t="s">
        <v>31</v>
      </c>
    </row>
    <row r="74" spans="1:33" x14ac:dyDescent="0.2">
      <c r="A74" s="6" t="s">
        <v>31</v>
      </c>
      <c r="B74" s="6" t="s">
        <v>31</v>
      </c>
      <c r="AG74" s="5" t="s">
        <v>31</v>
      </c>
    </row>
    <row r="75" spans="1:33" x14ac:dyDescent="0.2">
      <c r="A75" s="6" t="s">
        <v>31</v>
      </c>
      <c r="B75" s="6" t="s">
        <v>31</v>
      </c>
      <c r="AG75" s="5" t="s">
        <v>31</v>
      </c>
    </row>
    <row r="76" spans="1:33" x14ac:dyDescent="0.2">
      <c r="A76" s="6" t="s">
        <v>31</v>
      </c>
      <c r="B76" s="6" t="s">
        <v>31</v>
      </c>
      <c r="AG76" s="5" t="s">
        <v>31</v>
      </c>
    </row>
    <row r="77" spans="1:33" x14ac:dyDescent="0.2">
      <c r="A77" s="6" t="s">
        <v>31</v>
      </c>
      <c r="B77" s="6" t="s">
        <v>31</v>
      </c>
      <c r="AG77" s="5" t="s">
        <v>31</v>
      </c>
    </row>
    <row r="78" spans="1:33" x14ac:dyDescent="0.2">
      <c r="A78" s="6" t="s">
        <v>31</v>
      </c>
      <c r="B78" s="6" t="s">
        <v>31</v>
      </c>
      <c r="AG78" s="5" t="s">
        <v>31</v>
      </c>
    </row>
    <row r="79" spans="1:33" x14ac:dyDescent="0.2">
      <c r="A79" s="6" t="s">
        <v>31</v>
      </c>
      <c r="B79" s="6" t="s">
        <v>31</v>
      </c>
      <c r="AG79" s="5" t="s">
        <v>31</v>
      </c>
    </row>
    <row r="80" spans="1:33" x14ac:dyDescent="0.2">
      <c r="A80" s="6" t="s">
        <v>31</v>
      </c>
      <c r="B80" s="6" t="s">
        <v>31</v>
      </c>
      <c r="AG80" s="5" t="s">
        <v>31</v>
      </c>
    </row>
    <row r="81" spans="1:33" x14ac:dyDescent="0.2">
      <c r="A81" s="6" t="s">
        <v>31</v>
      </c>
      <c r="B81" s="6" t="s">
        <v>31</v>
      </c>
      <c r="AG81" s="5" t="s">
        <v>31</v>
      </c>
    </row>
    <row r="82" spans="1:33" x14ac:dyDescent="0.2">
      <c r="A82" s="6" t="s">
        <v>31</v>
      </c>
      <c r="B82" s="6" t="s">
        <v>31</v>
      </c>
      <c r="AG82" s="5" t="s">
        <v>31</v>
      </c>
    </row>
    <row r="83" spans="1:33" x14ac:dyDescent="0.2">
      <c r="A83" s="6" t="s">
        <v>31</v>
      </c>
      <c r="B83" s="6" t="s">
        <v>31</v>
      </c>
      <c r="AG83" s="5" t="s">
        <v>31</v>
      </c>
    </row>
    <row r="84" spans="1:33" x14ac:dyDescent="0.2">
      <c r="A84" s="6" t="s">
        <v>31</v>
      </c>
      <c r="B84" s="6" t="s">
        <v>31</v>
      </c>
      <c r="AG84" s="5" t="s">
        <v>31</v>
      </c>
    </row>
    <row r="85" spans="1:33" x14ac:dyDescent="0.2">
      <c r="A85" s="6" t="s">
        <v>31</v>
      </c>
      <c r="B85" s="6" t="s">
        <v>31</v>
      </c>
      <c r="AG85" s="5" t="s">
        <v>31</v>
      </c>
    </row>
    <row r="86" spans="1:33" x14ac:dyDescent="0.2">
      <c r="A86" s="6" t="s">
        <v>31</v>
      </c>
      <c r="B86" s="6" t="s">
        <v>31</v>
      </c>
      <c r="AG86" s="5" t="s">
        <v>31</v>
      </c>
    </row>
    <row r="87" spans="1:33" x14ac:dyDescent="0.2">
      <c r="A87" s="6" t="s">
        <v>31</v>
      </c>
      <c r="B87" s="6" t="s">
        <v>31</v>
      </c>
      <c r="AG87" s="5" t="s">
        <v>31</v>
      </c>
    </row>
    <row r="88" spans="1:33" x14ac:dyDescent="0.2">
      <c r="A88" s="6" t="s">
        <v>31</v>
      </c>
      <c r="B88" s="6" t="s">
        <v>31</v>
      </c>
      <c r="AG88" s="5" t="s">
        <v>31</v>
      </c>
    </row>
    <row r="89" spans="1:33" x14ac:dyDescent="0.2">
      <c r="A89" s="6" t="s">
        <v>31</v>
      </c>
      <c r="B89" s="6" t="s">
        <v>31</v>
      </c>
      <c r="AG89" s="5" t="s">
        <v>31</v>
      </c>
    </row>
    <row r="90" spans="1:33" x14ac:dyDescent="0.2">
      <c r="A90" s="6" t="s">
        <v>31</v>
      </c>
      <c r="B90" s="6" t="s">
        <v>31</v>
      </c>
      <c r="AG90" s="5" t="s">
        <v>31</v>
      </c>
    </row>
    <row r="91" spans="1:33" x14ac:dyDescent="0.2">
      <c r="A91" s="6" t="s">
        <v>31</v>
      </c>
      <c r="B91" s="6" t="s">
        <v>31</v>
      </c>
      <c r="AG91" s="5" t="s">
        <v>31</v>
      </c>
    </row>
    <row r="92" spans="1:33" x14ac:dyDescent="0.2">
      <c r="A92" s="6" t="s">
        <v>31</v>
      </c>
      <c r="B92" s="6" t="s">
        <v>31</v>
      </c>
      <c r="AG92" s="5" t="s">
        <v>31</v>
      </c>
    </row>
    <row r="93" spans="1:33" x14ac:dyDescent="0.2">
      <c r="A93" s="6" t="s">
        <v>31</v>
      </c>
      <c r="B93" s="6" t="s">
        <v>31</v>
      </c>
      <c r="AG93" s="5" t="s">
        <v>31</v>
      </c>
    </row>
    <row r="94" spans="1:33" x14ac:dyDescent="0.2">
      <c r="A94" s="6" t="s">
        <v>31</v>
      </c>
      <c r="B94" s="6" t="s">
        <v>31</v>
      </c>
      <c r="AG94" s="5" t="s">
        <v>31</v>
      </c>
    </row>
    <row r="95" spans="1:33" x14ac:dyDescent="0.2">
      <c r="A95" s="6" t="s">
        <v>31</v>
      </c>
      <c r="B95" s="6" t="s">
        <v>31</v>
      </c>
      <c r="AG95" s="5" t="s">
        <v>31</v>
      </c>
    </row>
    <row r="96" spans="1:33" x14ac:dyDescent="0.2">
      <c r="A96" s="6" t="s">
        <v>31</v>
      </c>
      <c r="B96" s="6" t="s">
        <v>31</v>
      </c>
      <c r="AG96" s="5" t="s">
        <v>31</v>
      </c>
    </row>
    <row r="97" spans="1:33" x14ac:dyDescent="0.2">
      <c r="A97" s="6" t="s">
        <v>31</v>
      </c>
      <c r="B97" s="6" t="s">
        <v>31</v>
      </c>
      <c r="AG97" s="5" t="s">
        <v>31</v>
      </c>
    </row>
    <row r="98" spans="1:33" x14ac:dyDescent="0.2">
      <c r="A98" s="6" t="s">
        <v>31</v>
      </c>
      <c r="B98" s="6" t="s">
        <v>31</v>
      </c>
      <c r="AG98" s="5" t="s">
        <v>31</v>
      </c>
    </row>
    <row r="99" spans="1:33" x14ac:dyDescent="0.2">
      <c r="A99" s="6" t="s">
        <v>31</v>
      </c>
      <c r="B99" s="6" t="s">
        <v>31</v>
      </c>
      <c r="AG99" s="5" t="s">
        <v>31</v>
      </c>
    </row>
    <row r="100" spans="1:33" x14ac:dyDescent="0.2">
      <c r="A100" s="6" t="s">
        <v>31</v>
      </c>
      <c r="B100" s="6" t="s">
        <v>31</v>
      </c>
      <c r="AG100" s="5" t="s">
        <v>31</v>
      </c>
    </row>
    <row r="101" spans="1:33" x14ac:dyDescent="0.2">
      <c r="A101" s="6" t="s">
        <v>31</v>
      </c>
      <c r="B101" s="6" t="s">
        <v>31</v>
      </c>
      <c r="AG101" s="5" t="s">
        <v>31</v>
      </c>
    </row>
    <row r="102" spans="1:33" x14ac:dyDescent="0.2">
      <c r="A102" s="6" t="s">
        <v>31</v>
      </c>
      <c r="B102" s="6" t="s">
        <v>31</v>
      </c>
      <c r="AG102" s="5" t="s">
        <v>31</v>
      </c>
    </row>
    <row r="103" spans="1:33" x14ac:dyDescent="0.2">
      <c r="A103" s="6" t="s">
        <v>31</v>
      </c>
      <c r="B103" s="6" t="s">
        <v>31</v>
      </c>
      <c r="AG103" s="5" t="s">
        <v>31</v>
      </c>
    </row>
    <row r="104" spans="1:33" x14ac:dyDescent="0.2">
      <c r="A104" s="6" t="s">
        <v>31</v>
      </c>
      <c r="B104" s="6" t="s">
        <v>31</v>
      </c>
      <c r="AG104" s="5" t="s">
        <v>31</v>
      </c>
    </row>
    <row r="105" spans="1:33" x14ac:dyDescent="0.2">
      <c r="A105" s="6" t="s">
        <v>31</v>
      </c>
      <c r="B105" s="6" t="s">
        <v>31</v>
      </c>
      <c r="AG105" s="5" t="s">
        <v>31</v>
      </c>
    </row>
    <row r="106" spans="1:33" x14ac:dyDescent="0.2">
      <c r="A106" s="6" t="s">
        <v>31</v>
      </c>
      <c r="B106" s="6" t="s">
        <v>31</v>
      </c>
      <c r="AG106" s="5" t="s">
        <v>31</v>
      </c>
    </row>
    <row r="107" spans="1:33" x14ac:dyDescent="0.2">
      <c r="A107" s="6" t="s">
        <v>31</v>
      </c>
      <c r="B107" s="6" t="s">
        <v>31</v>
      </c>
      <c r="AG107" s="5" t="s">
        <v>31</v>
      </c>
    </row>
    <row r="108" spans="1:33" x14ac:dyDescent="0.2">
      <c r="A108" s="6" t="s">
        <v>31</v>
      </c>
      <c r="B108" s="6" t="s">
        <v>31</v>
      </c>
      <c r="AG108" s="5" t="s">
        <v>31</v>
      </c>
    </row>
    <row r="109" spans="1:33" x14ac:dyDescent="0.2">
      <c r="A109" s="6" t="s">
        <v>31</v>
      </c>
      <c r="B109" s="6" t="s">
        <v>31</v>
      </c>
      <c r="AG109" s="5" t="s">
        <v>31</v>
      </c>
    </row>
    <row r="110" spans="1:33" x14ac:dyDescent="0.2">
      <c r="A110" s="6" t="s">
        <v>31</v>
      </c>
      <c r="B110" s="6" t="s">
        <v>31</v>
      </c>
      <c r="AG110" s="5" t="s">
        <v>31</v>
      </c>
    </row>
    <row r="111" spans="1:33" x14ac:dyDescent="0.2">
      <c r="A111" s="6" t="s">
        <v>31</v>
      </c>
      <c r="B111" s="6" t="s">
        <v>31</v>
      </c>
      <c r="AG111" s="5" t="s">
        <v>31</v>
      </c>
    </row>
    <row r="112" spans="1:33" x14ac:dyDescent="0.2">
      <c r="A112" s="6" t="s">
        <v>31</v>
      </c>
      <c r="B112" s="6" t="s">
        <v>31</v>
      </c>
      <c r="AG112" s="5" t="s">
        <v>31</v>
      </c>
    </row>
    <row r="113" spans="1:33" x14ac:dyDescent="0.2">
      <c r="A113" s="6" t="s">
        <v>31</v>
      </c>
      <c r="B113" s="6" t="s">
        <v>31</v>
      </c>
      <c r="AG113" s="5" t="s">
        <v>31</v>
      </c>
    </row>
    <row r="114" spans="1:33" x14ac:dyDescent="0.2">
      <c r="A114" s="6" t="s">
        <v>31</v>
      </c>
      <c r="B114" s="6" t="s">
        <v>31</v>
      </c>
      <c r="AG114" s="5" t="s">
        <v>31</v>
      </c>
    </row>
    <row r="115" spans="1:33" x14ac:dyDescent="0.2">
      <c r="A115" s="6" t="s">
        <v>31</v>
      </c>
      <c r="B115" s="6" t="s">
        <v>31</v>
      </c>
      <c r="AG115" s="5" t="s">
        <v>31</v>
      </c>
    </row>
    <row r="116" spans="1:33" x14ac:dyDescent="0.2">
      <c r="A116" s="6" t="s">
        <v>31</v>
      </c>
      <c r="B116" s="6" t="s">
        <v>31</v>
      </c>
      <c r="AG116" s="5" t="s">
        <v>31</v>
      </c>
    </row>
    <row r="117" spans="1:33" x14ac:dyDescent="0.2">
      <c r="A117" s="6" t="s">
        <v>31</v>
      </c>
      <c r="B117" s="6" t="s">
        <v>31</v>
      </c>
      <c r="AG117" s="5" t="s">
        <v>31</v>
      </c>
    </row>
    <row r="118" spans="1:33" x14ac:dyDescent="0.2">
      <c r="A118" s="6" t="s">
        <v>31</v>
      </c>
      <c r="B118" s="6" t="s">
        <v>31</v>
      </c>
      <c r="AG118" s="5" t="s">
        <v>31</v>
      </c>
    </row>
    <row r="119" spans="1:33" x14ac:dyDescent="0.2">
      <c r="A119" s="6" t="s">
        <v>31</v>
      </c>
      <c r="B119" s="6" t="s">
        <v>31</v>
      </c>
      <c r="AG119" s="5" t="s">
        <v>31</v>
      </c>
    </row>
    <row r="120" spans="1:33" x14ac:dyDescent="0.2">
      <c r="A120" s="6" t="s">
        <v>31</v>
      </c>
      <c r="B120" s="6" t="s">
        <v>31</v>
      </c>
      <c r="AG120" s="5" t="s">
        <v>31</v>
      </c>
    </row>
    <row r="121" spans="1:33" x14ac:dyDescent="0.2">
      <c r="A121" s="6" t="s">
        <v>31</v>
      </c>
      <c r="B121" s="6" t="s">
        <v>31</v>
      </c>
      <c r="AG121" s="5" t="s">
        <v>31</v>
      </c>
    </row>
    <row r="122" spans="1:33" x14ac:dyDescent="0.2">
      <c r="A122" s="6" t="s">
        <v>31</v>
      </c>
      <c r="B122" s="6" t="s">
        <v>31</v>
      </c>
      <c r="AG122" s="5" t="s">
        <v>31</v>
      </c>
    </row>
    <row r="123" spans="1:33" x14ac:dyDescent="0.2">
      <c r="A123" s="6" t="s">
        <v>31</v>
      </c>
      <c r="B123" s="6" t="s">
        <v>31</v>
      </c>
      <c r="AG123" s="5" t="s">
        <v>31</v>
      </c>
    </row>
    <row r="124" spans="1:33" x14ac:dyDescent="0.2">
      <c r="A124" s="6" t="s">
        <v>31</v>
      </c>
      <c r="B124" s="6" t="s">
        <v>31</v>
      </c>
      <c r="AG124" s="5" t="s">
        <v>31</v>
      </c>
    </row>
    <row r="125" spans="1:33" x14ac:dyDescent="0.2">
      <c r="A125" s="6" t="s">
        <v>31</v>
      </c>
      <c r="B125" s="6" t="s">
        <v>31</v>
      </c>
      <c r="AG125" s="5" t="s">
        <v>31</v>
      </c>
    </row>
    <row r="126" spans="1:33" x14ac:dyDescent="0.2">
      <c r="A126" s="6" t="s">
        <v>31</v>
      </c>
      <c r="B126" s="6" t="s">
        <v>31</v>
      </c>
      <c r="AG126" s="5" t="s">
        <v>31</v>
      </c>
    </row>
    <row r="127" spans="1:33" x14ac:dyDescent="0.2">
      <c r="A127" s="6" t="s">
        <v>31</v>
      </c>
      <c r="B127" s="6" t="s">
        <v>31</v>
      </c>
      <c r="AG127" s="5" t="s">
        <v>31</v>
      </c>
    </row>
    <row r="128" spans="1:33" x14ac:dyDescent="0.2">
      <c r="A128" s="6" t="s">
        <v>31</v>
      </c>
      <c r="B128" s="6" t="s">
        <v>31</v>
      </c>
      <c r="AG128" s="5" t="s">
        <v>31</v>
      </c>
    </row>
    <row r="129" spans="1:33" x14ac:dyDescent="0.2">
      <c r="A129" s="6" t="s">
        <v>31</v>
      </c>
      <c r="B129" s="6" t="s">
        <v>31</v>
      </c>
      <c r="AG129" s="5" t="s">
        <v>31</v>
      </c>
    </row>
    <row r="130" spans="1:33" x14ac:dyDescent="0.2">
      <c r="A130" s="6" t="s">
        <v>31</v>
      </c>
      <c r="B130" s="6" t="s">
        <v>31</v>
      </c>
      <c r="AG130" s="5" t="s">
        <v>31</v>
      </c>
    </row>
    <row r="131" spans="1:33" x14ac:dyDescent="0.2">
      <c r="A131" s="6" t="s">
        <v>31</v>
      </c>
      <c r="B131" s="6" t="s">
        <v>31</v>
      </c>
      <c r="AG131" s="5" t="s">
        <v>31</v>
      </c>
    </row>
    <row r="132" spans="1:33" x14ac:dyDescent="0.2">
      <c r="A132" s="6" t="s">
        <v>31</v>
      </c>
      <c r="B132" s="6" t="s">
        <v>31</v>
      </c>
      <c r="AG132" s="5" t="s">
        <v>31</v>
      </c>
    </row>
    <row r="133" spans="1:33" x14ac:dyDescent="0.2">
      <c r="A133" s="6" t="s">
        <v>31</v>
      </c>
      <c r="B133" s="6" t="s">
        <v>31</v>
      </c>
      <c r="AG133" s="5" t="s">
        <v>31</v>
      </c>
    </row>
    <row r="134" spans="1:33" x14ac:dyDescent="0.2">
      <c r="A134" s="6" t="s">
        <v>31</v>
      </c>
      <c r="B134" s="6" t="s">
        <v>31</v>
      </c>
      <c r="AG134" s="5" t="s">
        <v>31</v>
      </c>
    </row>
    <row r="135" spans="1:33" x14ac:dyDescent="0.2">
      <c r="A135" s="6" t="s">
        <v>31</v>
      </c>
      <c r="B135" s="6" t="s">
        <v>31</v>
      </c>
      <c r="AG135" s="5" t="s">
        <v>31</v>
      </c>
    </row>
    <row r="136" spans="1:33" x14ac:dyDescent="0.2">
      <c r="A136" s="6" t="s">
        <v>31</v>
      </c>
      <c r="B136" s="6" t="s">
        <v>31</v>
      </c>
      <c r="AG136" s="5" t="s">
        <v>31</v>
      </c>
    </row>
    <row r="137" spans="1:33" x14ac:dyDescent="0.2">
      <c r="A137" s="6" t="s">
        <v>31</v>
      </c>
      <c r="B137" s="6" t="s">
        <v>31</v>
      </c>
      <c r="AG137" s="5" t="s">
        <v>31</v>
      </c>
    </row>
    <row r="138" spans="1:33" x14ac:dyDescent="0.2">
      <c r="A138" s="6" t="s">
        <v>31</v>
      </c>
      <c r="B138" s="6" t="s">
        <v>31</v>
      </c>
      <c r="AG138" s="5" t="s">
        <v>31</v>
      </c>
    </row>
    <row r="139" spans="1:33" x14ac:dyDescent="0.2">
      <c r="A139" s="6" t="s">
        <v>31</v>
      </c>
      <c r="B139" s="6" t="s">
        <v>31</v>
      </c>
      <c r="AG139" s="5" t="s">
        <v>31</v>
      </c>
    </row>
    <row r="140" spans="1:33" x14ac:dyDescent="0.2">
      <c r="A140" s="6" t="s">
        <v>31</v>
      </c>
      <c r="B140" s="6" t="s">
        <v>31</v>
      </c>
      <c r="AG140" s="5" t="s">
        <v>31</v>
      </c>
    </row>
    <row r="141" spans="1:33" x14ac:dyDescent="0.2">
      <c r="A141" s="6" t="s">
        <v>31</v>
      </c>
      <c r="B141" s="6" t="s">
        <v>31</v>
      </c>
      <c r="AG141" s="5" t="s">
        <v>31</v>
      </c>
    </row>
    <row r="142" spans="1:33" x14ac:dyDescent="0.2">
      <c r="A142" s="6" t="s">
        <v>31</v>
      </c>
      <c r="B142" s="6" t="s">
        <v>31</v>
      </c>
      <c r="AG142" s="5" t="s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ED8C-4911-CD46-B6FC-82C6754B8148}">
  <dimension ref="A1:B8"/>
  <sheetViews>
    <sheetView workbookViewId="0">
      <selection activeCell="B10" sqref="B10"/>
    </sheetView>
  </sheetViews>
  <sheetFormatPr baseColWidth="10" defaultRowHeight="15" x14ac:dyDescent="0.2"/>
  <sheetData>
    <row r="1" spans="1:2" x14ac:dyDescent="0.2">
      <c r="A1" s="3" t="s">
        <v>101</v>
      </c>
      <c r="B1" s="3" t="s">
        <v>102</v>
      </c>
    </row>
    <row r="2" spans="1:2" x14ac:dyDescent="0.2">
      <c r="A2" s="3" t="s">
        <v>103</v>
      </c>
      <c r="B2" s="3">
        <v>0.98600399999999999</v>
      </c>
    </row>
    <row r="3" spans="1:2" x14ac:dyDescent="0.2">
      <c r="A3" s="3" t="s">
        <v>104</v>
      </c>
      <c r="B3" s="3">
        <v>-0.96274000000000004</v>
      </c>
    </row>
    <row r="4" spans="1:2" x14ac:dyDescent="0.2">
      <c r="A4" s="3" t="s">
        <v>105</v>
      </c>
      <c r="B4" s="3">
        <v>1.0599730000000001</v>
      </c>
    </row>
    <row r="5" spans="1:2" x14ac:dyDescent="0.2">
      <c r="A5" s="3"/>
      <c r="B5" s="3"/>
    </row>
    <row r="6" spans="1:2" x14ac:dyDescent="0.2">
      <c r="A6" s="3" t="s">
        <v>63</v>
      </c>
      <c r="B6" s="3">
        <v>0.36108000000000001</v>
      </c>
    </row>
    <row r="7" spans="1:2" x14ac:dyDescent="0.2">
      <c r="A7" s="3" t="s">
        <v>106</v>
      </c>
      <c r="B7" s="3">
        <v>1.1634E-2</v>
      </c>
    </row>
    <row r="8" spans="1:2" x14ac:dyDescent="0.2">
      <c r="A8" s="3" t="s">
        <v>107</v>
      </c>
      <c r="B8" s="3">
        <v>4.8619000000000002E-2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4B3E-EBE8-2047-9B59-4AE4CDCCB5AE}">
  <dimension ref="A1:I71"/>
  <sheetViews>
    <sheetView topLeftCell="D1" workbookViewId="0">
      <selection activeCell="H37" sqref="H37"/>
    </sheetView>
  </sheetViews>
  <sheetFormatPr baseColWidth="10" defaultRowHeight="15" x14ac:dyDescent="0.2"/>
  <sheetData>
    <row r="1" spans="1:9" x14ac:dyDescent="0.2">
      <c r="A1" s="3" t="s">
        <v>20</v>
      </c>
      <c r="B1" t="s">
        <v>57</v>
      </c>
      <c r="C1" t="s">
        <v>110</v>
      </c>
      <c r="D1" t="s">
        <v>111</v>
      </c>
      <c r="E1" t="s">
        <v>112</v>
      </c>
      <c r="F1" t="s">
        <v>113</v>
      </c>
      <c r="H1" t="s">
        <v>114</v>
      </c>
      <c r="I1" t="s">
        <v>115</v>
      </c>
    </row>
    <row r="2" spans="1:9" x14ac:dyDescent="0.2">
      <c r="A2" s="1" t="s">
        <v>1</v>
      </c>
      <c r="B2">
        <v>1.3033308017793208</v>
      </c>
      <c r="C2">
        <v>2.3829999999999991</v>
      </c>
      <c r="D2">
        <v>10.1244</v>
      </c>
      <c r="E2">
        <f t="shared" ref="E2:E65" si="0">D2-C2</f>
        <v>7.7414000000000005</v>
      </c>
      <c r="F2">
        <f>B2/E2</f>
        <v>0.16835854002884759</v>
      </c>
      <c r="H2" s="1" t="s">
        <v>1</v>
      </c>
      <c r="I2">
        <f t="shared" ref="I2:I34" si="1">F35-F2</f>
        <v>0.13812078750701245</v>
      </c>
    </row>
    <row r="3" spans="1:9" x14ac:dyDescent="0.2">
      <c r="A3" s="1" t="s">
        <v>2</v>
      </c>
      <c r="B3">
        <v>1.3241618747965718</v>
      </c>
      <c r="C3">
        <v>2.4549000000000021</v>
      </c>
      <c r="D3">
        <v>10.211399999999999</v>
      </c>
      <c r="E3">
        <f t="shared" si="0"/>
        <v>7.7564999999999973</v>
      </c>
      <c r="F3">
        <f t="shared" ref="F3:F66" si="2">B3/E3</f>
        <v>0.17071641523839001</v>
      </c>
      <c r="H3" s="1" t="s">
        <v>2</v>
      </c>
      <c r="I3">
        <f t="shared" si="1"/>
        <v>0.13157789564645797</v>
      </c>
    </row>
    <row r="4" spans="1:9" x14ac:dyDescent="0.2">
      <c r="A4" s="1" t="s">
        <v>3</v>
      </c>
      <c r="B4">
        <v>1.5116415319518282</v>
      </c>
      <c r="C4">
        <v>2.1855000000000011</v>
      </c>
      <c r="D4">
        <v>10.229100000000001</v>
      </c>
      <c r="E4">
        <f t="shared" si="0"/>
        <v>8.0435999999999996</v>
      </c>
      <c r="F4">
        <f t="shared" si="2"/>
        <v>0.18793096771990506</v>
      </c>
      <c r="H4" s="1" t="s">
        <v>3</v>
      </c>
      <c r="I4">
        <f t="shared" si="1"/>
        <v>0.19253460839179667</v>
      </c>
    </row>
    <row r="5" spans="1:9" x14ac:dyDescent="0.2">
      <c r="A5" s="1" t="s">
        <v>4</v>
      </c>
      <c r="B5">
        <v>1.3866550938483237</v>
      </c>
      <c r="C5">
        <v>2.420399999999999</v>
      </c>
      <c r="D5">
        <v>9.9481999999999999</v>
      </c>
      <c r="E5">
        <f t="shared" si="0"/>
        <v>7.5278000000000009</v>
      </c>
      <c r="F5">
        <f t="shared" si="2"/>
        <v>0.18420456094055682</v>
      </c>
      <c r="H5" s="1" t="s">
        <v>4</v>
      </c>
      <c r="I5">
        <f t="shared" si="1"/>
        <v>0.12692884348056327</v>
      </c>
    </row>
    <row r="6" spans="1:9" x14ac:dyDescent="0.2">
      <c r="A6" s="1" t="s">
        <v>5</v>
      </c>
      <c r="B6">
        <v>1.1019637626125638</v>
      </c>
      <c r="C6">
        <v>2.4100999999999981</v>
      </c>
      <c r="D6">
        <v>10.072900000000001</v>
      </c>
      <c r="E6">
        <f t="shared" si="0"/>
        <v>7.6628000000000025</v>
      </c>
      <c r="F6">
        <f t="shared" si="2"/>
        <v>0.14380693253282917</v>
      </c>
      <c r="H6" s="1" t="s">
        <v>5</v>
      </c>
      <c r="I6">
        <f t="shared" si="1"/>
        <v>0.15534520026170112</v>
      </c>
    </row>
    <row r="7" spans="1:9" x14ac:dyDescent="0.2">
      <c r="A7" s="1" t="s">
        <v>6</v>
      </c>
      <c r="B7">
        <v>1.1089074536183139</v>
      </c>
      <c r="C7">
        <v>2.4771000000000001</v>
      </c>
      <c r="D7">
        <v>10.201700000000001</v>
      </c>
      <c r="E7">
        <f t="shared" si="0"/>
        <v>7.7246000000000006</v>
      </c>
      <c r="F7">
        <f t="shared" si="2"/>
        <v>0.14355532372139837</v>
      </c>
      <c r="H7" s="1" t="s">
        <v>6</v>
      </c>
      <c r="I7">
        <f t="shared" si="1"/>
        <v>0.1727835319462607</v>
      </c>
    </row>
    <row r="8" spans="1:9" x14ac:dyDescent="0.2">
      <c r="A8" s="1" t="s">
        <v>7</v>
      </c>
      <c r="B8">
        <v>2.1504611044808506</v>
      </c>
      <c r="C8">
        <v>2.3524000000000012</v>
      </c>
      <c r="D8">
        <v>10.001899999999999</v>
      </c>
      <c r="E8">
        <f t="shared" si="0"/>
        <v>7.649499999999998</v>
      </c>
      <c r="F8">
        <f t="shared" si="2"/>
        <v>0.28112440087337098</v>
      </c>
      <c r="H8" s="1" t="s">
        <v>7</v>
      </c>
      <c r="I8">
        <f t="shared" si="1"/>
        <v>0.10842826994580651</v>
      </c>
    </row>
    <row r="9" spans="1:9" x14ac:dyDescent="0.2">
      <c r="A9" s="1" t="s">
        <v>8</v>
      </c>
      <c r="B9">
        <v>1.5290007594662038</v>
      </c>
      <c r="C9">
        <v>2.6036000000000001</v>
      </c>
      <c r="D9">
        <v>10.153700000000001</v>
      </c>
      <c r="E9">
        <f t="shared" si="0"/>
        <v>7.5501000000000005</v>
      </c>
      <c r="F9">
        <f t="shared" si="2"/>
        <v>0.20251397457864184</v>
      </c>
      <c r="H9" s="1" t="s">
        <v>8</v>
      </c>
      <c r="I9" s="14">
        <f t="shared" si="1"/>
        <v>0.43820721870222334</v>
      </c>
    </row>
    <row r="10" spans="1:9" x14ac:dyDescent="0.2">
      <c r="A10" s="1" t="s">
        <v>9</v>
      </c>
      <c r="B10">
        <v>1.2443094282304439</v>
      </c>
      <c r="C10">
        <v>2.5085999999999995</v>
      </c>
      <c r="D10">
        <v>10.0404</v>
      </c>
      <c r="E10">
        <f t="shared" si="0"/>
        <v>7.5318000000000005</v>
      </c>
      <c r="F10">
        <f t="shared" si="2"/>
        <v>0.16520744420064842</v>
      </c>
      <c r="H10" s="1" t="s">
        <v>9</v>
      </c>
      <c r="I10">
        <f t="shared" si="1"/>
        <v>0.25687149746566557</v>
      </c>
    </row>
    <row r="11" spans="1:9" x14ac:dyDescent="0.2">
      <c r="A11" s="1" t="s">
        <v>10</v>
      </c>
      <c r="B11">
        <v>1.2408375827275686</v>
      </c>
      <c r="C11">
        <v>2.3406000000000002</v>
      </c>
      <c r="D11">
        <v>9.9618000000000002</v>
      </c>
      <c r="E11">
        <f t="shared" si="0"/>
        <v>7.6212</v>
      </c>
      <c r="F11">
        <f t="shared" si="2"/>
        <v>0.16281393779556613</v>
      </c>
      <c r="H11" s="1" t="s">
        <v>10</v>
      </c>
      <c r="I11">
        <f t="shared" si="1"/>
        <v>0.15771789690840088</v>
      </c>
    </row>
    <row r="12" spans="1:9" x14ac:dyDescent="0.2">
      <c r="A12" s="1" t="s">
        <v>11</v>
      </c>
      <c r="B12">
        <v>1.2859715742649453</v>
      </c>
      <c r="C12">
        <v>2.3345000000000002</v>
      </c>
      <c r="D12">
        <v>10.2852</v>
      </c>
      <c r="E12">
        <f t="shared" si="0"/>
        <v>7.9506999999999994</v>
      </c>
      <c r="F12">
        <f t="shared" si="2"/>
        <v>0.16174318918647987</v>
      </c>
      <c r="H12" s="1" t="s">
        <v>11</v>
      </c>
      <c r="I12">
        <f t="shared" si="1"/>
        <v>0.15121198224364038</v>
      </c>
    </row>
    <row r="13" spans="1:9" x14ac:dyDescent="0.2">
      <c r="A13" s="1" t="s">
        <v>12</v>
      </c>
      <c r="B13">
        <v>1.4213735488770751</v>
      </c>
      <c r="C13">
        <v>2.3452000000000002</v>
      </c>
      <c r="D13">
        <v>9.9909999999999997</v>
      </c>
      <c r="E13">
        <f t="shared" si="0"/>
        <v>7.6457999999999995</v>
      </c>
      <c r="F13">
        <f t="shared" si="2"/>
        <v>0.18590252803854079</v>
      </c>
      <c r="H13" s="1" t="s">
        <v>12</v>
      </c>
      <c r="I13">
        <f t="shared" si="1"/>
        <v>0.11021179574426715</v>
      </c>
    </row>
    <row r="14" spans="1:9" x14ac:dyDescent="0.2">
      <c r="A14" s="1" t="s">
        <v>13</v>
      </c>
      <c r="B14">
        <v>1.4213735488770751</v>
      </c>
      <c r="C14">
        <v>2.3459000000000003</v>
      </c>
      <c r="D14">
        <v>10.247</v>
      </c>
      <c r="E14">
        <f t="shared" si="0"/>
        <v>7.9010999999999996</v>
      </c>
      <c r="F14">
        <f t="shared" si="2"/>
        <v>0.17989565362760568</v>
      </c>
      <c r="H14" s="1" t="s">
        <v>13</v>
      </c>
      <c r="I14">
        <f t="shared" si="1"/>
        <v>0.3134328622951863</v>
      </c>
    </row>
    <row r="15" spans="1:9" x14ac:dyDescent="0.2">
      <c r="A15" s="1" t="s">
        <v>14</v>
      </c>
      <c r="B15">
        <v>1.2651405012476944</v>
      </c>
      <c r="C15">
        <v>2.5401000000000007</v>
      </c>
      <c r="D15">
        <v>9.9756999999999998</v>
      </c>
      <c r="E15">
        <f t="shared" si="0"/>
        <v>7.4355999999999991</v>
      </c>
      <c r="F15">
        <f t="shared" si="2"/>
        <v>0.17014639050617228</v>
      </c>
      <c r="H15" s="1" t="s">
        <v>14</v>
      </c>
      <c r="I15">
        <f t="shared" si="1"/>
        <v>0.23896700851063032</v>
      </c>
    </row>
    <row r="16" spans="1:9" x14ac:dyDescent="0.2">
      <c r="A16" s="1" t="s">
        <v>15</v>
      </c>
      <c r="B16">
        <v>1.1783443636758164</v>
      </c>
      <c r="C16">
        <v>2.3826000000000001</v>
      </c>
      <c r="D16">
        <v>10.095000000000001</v>
      </c>
      <c r="E16">
        <f t="shared" si="0"/>
        <v>7.7124000000000006</v>
      </c>
      <c r="F16">
        <f t="shared" si="2"/>
        <v>0.15278569105282613</v>
      </c>
      <c r="H16" s="1" t="s">
        <v>15</v>
      </c>
      <c r="I16">
        <f t="shared" si="1"/>
        <v>0.31567157265263723</v>
      </c>
    </row>
    <row r="17" spans="1:9" x14ac:dyDescent="0.2">
      <c r="A17" s="15" t="s">
        <v>56</v>
      </c>
      <c r="B17">
        <v>1.483964953024385</v>
      </c>
      <c r="C17">
        <v>2.2586999999999993</v>
      </c>
      <c r="D17">
        <v>10.061400000000001</v>
      </c>
      <c r="E17">
        <f t="shared" si="0"/>
        <v>7.8027000000000015</v>
      </c>
      <c r="F17">
        <f t="shared" si="2"/>
        <v>0.19018608341015095</v>
      </c>
      <c r="H17" s="15" t="s">
        <v>56</v>
      </c>
      <c r="I17">
        <f t="shared" si="1"/>
        <v>0.15981203560890031</v>
      </c>
    </row>
    <row r="18" spans="1:9" x14ac:dyDescent="0.2">
      <c r="A18" s="15" t="s">
        <v>55</v>
      </c>
      <c r="B18">
        <v>1.4332946268341602</v>
      </c>
      <c r="C18">
        <v>2.3582000000000001</v>
      </c>
      <c r="D18">
        <v>10.2384</v>
      </c>
      <c r="E18">
        <f t="shared" si="0"/>
        <v>7.8802000000000003</v>
      </c>
      <c r="F18">
        <f t="shared" si="2"/>
        <v>0.1818855646854344</v>
      </c>
      <c r="H18" s="15" t="s">
        <v>55</v>
      </c>
      <c r="I18">
        <f t="shared" si="1"/>
        <v>0.15560169218983891</v>
      </c>
    </row>
    <row r="19" spans="1:9" x14ac:dyDescent="0.2">
      <c r="A19" s="15" t="s">
        <v>54</v>
      </c>
      <c r="B19">
        <v>1.402892431120025</v>
      </c>
      <c r="C19">
        <v>2.2833000000000006</v>
      </c>
      <c r="D19">
        <v>10.021599999999999</v>
      </c>
      <c r="E19">
        <f t="shared" si="0"/>
        <v>7.7382999999999988</v>
      </c>
      <c r="F19">
        <f t="shared" si="2"/>
        <v>0.18129207075456175</v>
      </c>
      <c r="H19" s="15" t="s">
        <v>54</v>
      </c>
      <c r="I19">
        <f t="shared" si="1"/>
        <v>0.14471032024893979</v>
      </c>
    </row>
    <row r="20" spans="1:9" x14ac:dyDescent="0.2">
      <c r="A20" s="15" t="s">
        <v>53</v>
      </c>
      <c r="B20">
        <v>1.2272353003272458</v>
      </c>
      <c r="C20">
        <v>2.2881999999999998</v>
      </c>
      <c r="D20">
        <v>10.1577</v>
      </c>
      <c r="E20">
        <f t="shared" si="0"/>
        <v>7.8695000000000004</v>
      </c>
      <c r="F20">
        <f t="shared" si="2"/>
        <v>0.15594831950279506</v>
      </c>
      <c r="H20" s="15" t="s">
        <v>53</v>
      </c>
      <c r="I20">
        <f t="shared" si="1"/>
        <v>0.12665482689422072</v>
      </c>
    </row>
    <row r="21" spans="1:9" x14ac:dyDescent="0.2">
      <c r="A21" s="15" t="s">
        <v>52</v>
      </c>
      <c r="B21">
        <v>1.1731869523910059</v>
      </c>
      <c r="C21">
        <v>2.4803999999999995</v>
      </c>
      <c r="D21">
        <v>10.0665</v>
      </c>
      <c r="E21">
        <f t="shared" si="0"/>
        <v>7.5861000000000001</v>
      </c>
      <c r="F21">
        <f t="shared" si="2"/>
        <v>0.15464955014974835</v>
      </c>
      <c r="H21" s="15" t="s">
        <v>52</v>
      </c>
      <c r="I21">
        <f t="shared" si="1"/>
        <v>0.11640795458414138</v>
      </c>
    </row>
    <row r="22" spans="1:9" x14ac:dyDescent="0.2">
      <c r="A22" s="15" t="s">
        <v>51</v>
      </c>
      <c r="B22">
        <v>1.0988704739786761</v>
      </c>
      <c r="C22">
        <v>2.468</v>
      </c>
      <c r="D22">
        <v>10.0617</v>
      </c>
      <c r="E22">
        <f t="shared" si="0"/>
        <v>7.5937000000000001</v>
      </c>
      <c r="F22">
        <f t="shared" si="2"/>
        <v>0.14470817572180572</v>
      </c>
      <c r="H22" s="15" t="s">
        <v>51</v>
      </c>
      <c r="I22">
        <f t="shared" si="1"/>
        <v>0.15087219094422777</v>
      </c>
    </row>
    <row r="23" spans="1:9" x14ac:dyDescent="0.2">
      <c r="A23" s="15" t="s">
        <v>50</v>
      </c>
      <c r="B23">
        <v>1.2339913438192758</v>
      </c>
      <c r="C23">
        <v>2.4427000000000003</v>
      </c>
      <c r="D23">
        <v>10.195</v>
      </c>
      <c r="E23">
        <f t="shared" si="0"/>
        <v>7.7523</v>
      </c>
      <c r="F23">
        <f t="shared" si="2"/>
        <v>0.15917744976578252</v>
      </c>
      <c r="H23" s="15" t="s">
        <v>50</v>
      </c>
      <c r="I23">
        <f t="shared" si="1"/>
        <v>0.20698170291520646</v>
      </c>
    </row>
    <row r="24" spans="1:9" x14ac:dyDescent="0.2">
      <c r="A24" s="15" t="s">
        <v>49</v>
      </c>
      <c r="B24">
        <v>1.0245539955663465</v>
      </c>
      <c r="C24">
        <v>2.5352000000000015</v>
      </c>
      <c r="D24">
        <v>10.1778</v>
      </c>
      <c r="E24">
        <f t="shared" si="0"/>
        <v>7.6425999999999981</v>
      </c>
      <c r="F24">
        <f t="shared" si="2"/>
        <v>0.13405830418527029</v>
      </c>
      <c r="H24" s="15" t="s">
        <v>49</v>
      </c>
      <c r="I24">
        <f t="shared" si="1"/>
        <v>0.22313632870272757</v>
      </c>
    </row>
    <row r="25" spans="1:9" x14ac:dyDescent="0.2">
      <c r="A25" s="15" t="s">
        <v>48</v>
      </c>
      <c r="B25">
        <v>1.2339913438192758</v>
      </c>
      <c r="C25">
        <v>2.6564999999999994</v>
      </c>
      <c r="D25">
        <v>10.089</v>
      </c>
      <c r="E25">
        <f t="shared" si="0"/>
        <v>7.432500000000001</v>
      </c>
      <c r="F25">
        <f t="shared" si="2"/>
        <v>0.16602641692825773</v>
      </c>
      <c r="H25" s="15" t="s">
        <v>48</v>
      </c>
      <c r="I25" s="14">
        <f t="shared" si="1"/>
        <v>0.68311263125907384</v>
      </c>
    </row>
    <row r="26" spans="1:9" x14ac:dyDescent="0.2">
      <c r="A26" s="15" t="s">
        <v>47</v>
      </c>
      <c r="B26">
        <v>1.5278792357225799</v>
      </c>
      <c r="C26">
        <v>2.6355000000000022</v>
      </c>
      <c r="D26">
        <v>10.1839</v>
      </c>
      <c r="E26">
        <f t="shared" si="0"/>
        <v>7.5483999999999973</v>
      </c>
      <c r="F26">
        <f t="shared" si="2"/>
        <v>0.2024110057393064</v>
      </c>
      <c r="H26" s="15" t="s">
        <v>47</v>
      </c>
      <c r="I26">
        <f t="shared" si="1"/>
        <v>0.24372911095940877</v>
      </c>
    </row>
    <row r="27" spans="1:9" x14ac:dyDescent="0.2">
      <c r="A27" s="15" t="s">
        <v>46</v>
      </c>
      <c r="B27">
        <v>1.4096484746120552</v>
      </c>
      <c r="C27">
        <v>2.7139000000000006</v>
      </c>
      <c r="D27">
        <v>10.073700000000001</v>
      </c>
      <c r="E27">
        <f t="shared" si="0"/>
        <v>7.3597999999999999</v>
      </c>
      <c r="F27">
        <f t="shared" si="2"/>
        <v>0.19153353007038984</v>
      </c>
      <c r="H27" s="15" t="s">
        <v>46</v>
      </c>
      <c r="I27">
        <f t="shared" si="1"/>
        <v>0.23289161838386999</v>
      </c>
    </row>
    <row r="28" spans="1:9" x14ac:dyDescent="0.2">
      <c r="A28" s="1" t="s">
        <v>65</v>
      </c>
      <c r="B28">
        <v>1.6959573522878721</v>
      </c>
      <c r="C28">
        <v>2.8470999999999993</v>
      </c>
      <c r="D28">
        <v>10.061400000000001</v>
      </c>
      <c r="E28">
        <f t="shared" si="0"/>
        <v>7.2143000000000015</v>
      </c>
      <c r="F28">
        <f t="shared" si="2"/>
        <v>0.23508273183647363</v>
      </c>
      <c r="H28" s="1" t="s">
        <v>65</v>
      </c>
      <c r="I28">
        <f t="shared" si="1"/>
        <v>0.34035677230772043</v>
      </c>
    </row>
    <row r="29" spans="1:9" x14ac:dyDescent="0.2">
      <c r="A29" s="15" t="s">
        <v>45</v>
      </c>
      <c r="B29">
        <v>0.90970125620183684</v>
      </c>
      <c r="C29">
        <v>2.5111000000000008</v>
      </c>
      <c r="D29">
        <v>10.032299999999999</v>
      </c>
      <c r="E29">
        <f t="shared" si="0"/>
        <v>7.5211999999999986</v>
      </c>
      <c r="F29">
        <f t="shared" si="2"/>
        <v>0.12095161093998791</v>
      </c>
      <c r="H29" s="15" t="s">
        <v>45</v>
      </c>
      <c r="I29">
        <f t="shared" si="1"/>
        <v>8.0600544255076373E-2</v>
      </c>
    </row>
    <row r="30" spans="1:9" x14ac:dyDescent="0.2">
      <c r="A30" s="15" t="s">
        <v>44</v>
      </c>
      <c r="B30">
        <v>0.96374960413807664</v>
      </c>
      <c r="C30">
        <v>2.5894999999999975</v>
      </c>
      <c r="D30">
        <v>9.9824000000000002</v>
      </c>
      <c r="E30">
        <f t="shared" si="0"/>
        <v>7.3929000000000027</v>
      </c>
      <c r="F30">
        <f t="shared" si="2"/>
        <v>0.13036150957514323</v>
      </c>
      <c r="H30" s="15" t="s">
        <v>44</v>
      </c>
      <c r="I30">
        <f t="shared" si="1"/>
        <v>0.10291419633440937</v>
      </c>
    </row>
    <row r="31" spans="1:9" x14ac:dyDescent="0.2">
      <c r="A31" s="15" t="s">
        <v>43</v>
      </c>
      <c r="B31">
        <v>1.2745276047714558</v>
      </c>
      <c r="C31">
        <v>2.642100000000001</v>
      </c>
      <c r="D31">
        <v>10.1593</v>
      </c>
      <c r="E31">
        <f t="shared" si="0"/>
        <v>7.517199999999999</v>
      </c>
      <c r="F31">
        <f t="shared" si="2"/>
        <v>0.1695481834687724</v>
      </c>
      <c r="H31" s="15" t="s">
        <v>43</v>
      </c>
      <c r="I31">
        <f t="shared" si="1"/>
        <v>0.18079655034902301</v>
      </c>
    </row>
    <row r="32" spans="1:9" x14ac:dyDescent="0.2">
      <c r="A32" s="15" t="s">
        <v>42</v>
      </c>
      <c r="B32">
        <v>0.99415179985221158</v>
      </c>
      <c r="C32">
        <v>2.5364000000000004</v>
      </c>
      <c r="D32">
        <v>10.0999</v>
      </c>
      <c r="E32">
        <f t="shared" si="0"/>
        <v>7.5634999999999994</v>
      </c>
      <c r="F32">
        <f t="shared" si="2"/>
        <v>0.13144070864708293</v>
      </c>
      <c r="H32" s="15" t="s">
        <v>42</v>
      </c>
      <c r="I32">
        <f t="shared" si="1"/>
        <v>5.8668816958933973E-2</v>
      </c>
    </row>
    <row r="33" spans="1:9" x14ac:dyDescent="0.2">
      <c r="A33" s="15" t="s">
        <v>41</v>
      </c>
      <c r="B33">
        <v>0.87254301699567183</v>
      </c>
      <c r="C33">
        <v>2.4664999999999999</v>
      </c>
      <c r="D33">
        <v>10.1134</v>
      </c>
      <c r="E33">
        <f t="shared" si="0"/>
        <v>7.6469000000000005</v>
      </c>
      <c r="F33">
        <f t="shared" si="2"/>
        <v>0.11410414900099018</v>
      </c>
      <c r="H33" s="15" t="s">
        <v>41</v>
      </c>
      <c r="I33">
        <f t="shared" si="1"/>
        <v>0.1355005719066863</v>
      </c>
    </row>
    <row r="34" spans="1:9" x14ac:dyDescent="0.2">
      <c r="A34" s="15" t="s">
        <v>40</v>
      </c>
      <c r="B34">
        <v>0.80498258207537199</v>
      </c>
      <c r="C34">
        <v>2.3081999999999994</v>
      </c>
      <c r="D34">
        <v>10.075200000000001</v>
      </c>
      <c r="E34">
        <f t="shared" si="0"/>
        <v>7.7670000000000012</v>
      </c>
      <c r="F34">
        <f t="shared" si="2"/>
        <v>0.10364137789048176</v>
      </c>
      <c r="H34" s="15" t="s">
        <v>40</v>
      </c>
      <c r="I34">
        <f t="shared" si="1"/>
        <v>8.5265985734845159E-2</v>
      </c>
    </row>
    <row r="35" spans="1:9" x14ac:dyDescent="0.2">
      <c r="A35" s="1" t="s">
        <v>98</v>
      </c>
      <c r="B35">
        <v>2.3179031541537096</v>
      </c>
      <c r="C35">
        <v>2.3829999999999991</v>
      </c>
      <c r="D35">
        <v>9.9459999999999997</v>
      </c>
      <c r="E35">
        <f t="shared" si="0"/>
        <v>7.5630000000000006</v>
      </c>
      <c r="F35">
        <f t="shared" si="2"/>
        <v>0.30647932753586005</v>
      </c>
    </row>
    <row r="36" spans="1:9" x14ac:dyDescent="0.2">
      <c r="A36" s="1" t="s">
        <v>97</v>
      </c>
      <c r="B36">
        <v>2.2361617059084855</v>
      </c>
      <c r="C36">
        <v>2.4549000000000021</v>
      </c>
      <c r="D36">
        <v>9.8521999999999998</v>
      </c>
      <c r="E36">
        <f t="shared" si="0"/>
        <v>7.3972999999999978</v>
      </c>
      <c r="F36">
        <f t="shared" si="2"/>
        <v>0.30229431088484798</v>
      </c>
      <c r="H36" s="15" t="s">
        <v>116</v>
      </c>
      <c r="I36">
        <f>F42-F69</f>
        <v>0.43171214022564952</v>
      </c>
    </row>
    <row r="37" spans="1:9" x14ac:dyDescent="0.2">
      <c r="A37" s="1" t="s">
        <v>96</v>
      </c>
      <c r="B37">
        <v>3.0109284762327846</v>
      </c>
      <c r="C37">
        <v>2.1855000000000011</v>
      </c>
      <c r="D37">
        <v>10.099299999999999</v>
      </c>
      <c r="E37">
        <f t="shared" si="0"/>
        <v>7.9137999999999984</v>
      </c>
      <c r="F37">
        <f t="shared" si="2"/>
        <v>0.38046557611170173</v>
      </c>
    </row>
    <row r="38" spans="1:9" x14ac:dyDescent="0.2">
      <c r="A38" s="1" t="s">
        <v>95</v>
      </c>
      <c r="B38">
        <v>2.3854286983562862</v>
      </c>
      <c r="C38">
        <v>2.420399999999999</v>
      </c>
      <c r="D38">
        <v>10.087300000000001</v>
      </c>
      <c r="E38">
        <f t="shared" si="0"/>
        <v>7.6669000000000018</v>
      </c>
      <c r="F38">
        <f t="shared" si="2"/>
        <v>0.31113340442112009</v>
      </c>
    </row>
    <row r="39" spans="1:9" x14ac:dyDescent="0.2">
      <c r="A39" s="1" t="s">
        <v>94</v>
      </c>
      <c r="B39">
        <v>2.2717014660151045</v>
      </c>
      <c r="C39">
        <v>2.4100999999999981</v>
      </c>
      <c r="D39">
        <v>10.0039</v>
      </c>
      <c r="E39">
        <f t="shared" si="0"/>
        <v>7.5938000000000017</v>
      </c>
      <c r="F39">
        <f t="shared" si="2"/>
        <v>0.29915213279453029</v>
      </c>
    </row>
    <row r="40" spans="1:9" x14ac:dyDescent="0.2">
      <c r="A40" s="1" t="s">
        <v>93</v>
      </c>
      <c r="B40">
        <v>2.3712127943136387</v>
      </c>
      <c r="C40">
        <v>2.4771000000000001</v>
      </c>
      <c r="D40">
        <v>9.9728999999999992</v>
      </c>
      <c r="E40">
        <f t="shared" si="0"/>
        <v>7.4957999999999991</v>
      </c>
      <c r="F40">
        <f t="shared" si="2"/>
        <v>0.31633885566765907</v>
      </c>
    </row>
    <row r="41" spans="1:9" x14ac:dyDescent="0.2">
      <c r="A41" s="1" t="s">
        <v>92</v>
      </c>
      <c r="B41">
        <v>2.9505108840515319</v>
      </c>
      <c r="C41">
        <v>2.3524000000000012</v>
      </c>
      <c r="D41">
        <v>9.9265000000000008</v>
      </c>
      <c r="E41">
        <f t="shared" si="0"/>
        <v>7.5740999999999996</v>
      </c>
      <c r="F41">
        <f t="shared" si="2"/>
        <v>0.38955267081917749</v>
      </c>
    </row>
    <row r="42" spans="1:9" x14ac:dyDescent="0.2">
      <c r="A42" s="1" t="s">
        <v>91</v>
      </c>
      <c r="B42">
        <v>4.6741892492225672</v>
      </c>
      <c r="C42">
        <v>2.6036000000000001</v>
      </c>
      <c r="D42">
        <v>9.8987999999999996</v>
      </c>
      <c r="E42">
        <f t="shared" si="0"/>
        <v>7.2951999999999995</v>
      </c>
      <c r="F42">
        <f t="shared" si="2"/>
        <v>0.64072119328086519</v>
      </c>
    </row>
    <row r="43" spans="1:9" x14ac:dyDescent="0.2">
      <c r="A43" s="1" t="s">
        <v>90</v>
      </c>
      <c r="B43">
        <v>3.2810306530430919</v>
      </c>
      <c r="C43">
        <v>2.5085999999999995</v>
      </c>
      <c r="D43">
        <v>10.2821</v>
      </c>
      <c r="E43">
        <f t="shared" si="0"/>
        <v>7.7735000000000003</v>
      </c>
      <c r="F43">
        <f t="shared" si="2"/>
        <v>0.42207894166631399</v>
      </c>
    </row>
    <row r="44" spans="1:9" x14ac:dyDescent="0.2">
      <c r="A44" s="1" t="s">
        <v>89</v>
      </c>
      <c r="B44">
        <v>2.4422923145268767</v>
      </c>
      <c r="C44">
        <v>2.3406000000000002</v>
      </c>
      <c r="D44">
        <v>9.9601000000000006</v>
      </c>
      <c r="E44">
        <f t="shared" si="0"/>
        <v>7.6195000000000004</v>
      </c>
      <c r="F44">
        <f t="shared" si="2"/>
        <v>0.32053183470396701</v>
      </c>
    </row>
    <row r="45" spans="1:9" x14ac:dyDescent="0.2">
      <c r="A45" s="1" t="s">
        <v>88</v>
      </c>
      <c r="B45">
        <v>2.4316303864948914</v>
      </c>
      <c r="C45">
        <v>2.3345000000000002</v>
      </c>
      <c r="D45">
        <v>10.1044</v>
      </c>
      <c r="E45">
        <f t="shared" si="0"/>
        <v>7.7698999999999998</v>
      </c>
      <c r="F45">
        <f t="shared" si="2"/>
        <v>0.31295517143012025</v>
      </c>
    </row>
    <row r="46" spans="1:9" x14ac:dyDescent="0.2">
      <c r="A46" s="1" t="s">
        <v>87</v>
      </c>
      <c r="B46">
        <v>2.2645935139937805</v>
      </c>
      <c r="C46">
        <v>2.3452000000000002</v>
      </c>
      <c r="D46">
        <v>9.9929000000000006</v>
      </c>
      <c r="E46">
        <f t="shared" si="0"/>
        <v>7.6477000000000004</v>
      </c>
      <c r="F46">
        <f t="shared" si="2"/>
        <v>0.29611432378280794</v>
      </c>
    </row>
    <row r="47" spans="1:9" x14ac:dyDescent="0.2">
      <c r="A47" s="1" t="s">
        <v>86</v>
      </c>
      <c r="B47">
        <v>3.7146157263438466</v>
      </c>
      <c r="C47">
        <v>2.3459000000000003</v>
      </c>
      <c r="D47">
        <v>9.8756000000000004</v>
      </c>
      <c r="E47">
        <f t="shared" si="0"/>
        <v>7.5297000000000001</v>
      </c>
      <c r="F47">
        <f t="shared" si="2"/>
        <v>0.49332851592279198</v>
      </c>
    </row>
    <row r="48" spans="1:9" x14ac:dyDescent="0.2">
      <c r="A48" s="1" t="s">
        <v>85</v>
      </c>
      <c r="B48">
        <v>3.0500222123500667</v>
      </c>
      <c r="C48">
        <v>2.5401000000000007</v>
      </c>
      <c r="D48">
        <v>9.9953000000000003</v>
      </c>
      <c r="E48">
        <f t="shared" si="0"/>
        <v>7.4551999999999996</v>
      </c>
      <c r="F48">
        <f t="shared" si="2"/>
        <v>0.4091133990168026</v>
      </c>
    </row>
    <row r="49" spans="1:6" x14ac:dyDescent="0.2">
      <c r="A49" s="1" t="s">
        <v>84</v>
      </c>
      <c r="B49">
        <v>3.6790759662372272</v>
      </c>
      <c r="C49">
        <v>2.3826000000000001</v>
      </c>
      <c r="D49">
        <v>10.2362</v>
      </c>
      <c r="E49">
        <f t="shared" si="0"/>
        <v>7.8536000000000001</v>
      </c>
      <c r="F49">
        <f t="shared" si="2"/>
        <v>0.46845726370546337</v>
      </c>
    </row>
    <row r="50" spans="1:6" x14ac:dyDescent="0.2">
      <c r="A50" s="1" t="s">
        <v>83</v>
      </c>
      <c r="B50">
        <v>2.7621501554864509</v>
      </c>
      <c r="C50">
        <v>2.2586999999999993</v>
      </c>
      <c r="D50">
        <v>10.150600000000001</v>
      </c>
      <c r="E50">
        <f t="shared" si="0"/>
        <v>7.8919000000000015</v>
      </c>
      <c r="F50">
        <f t="shared" si="2"/>
        <v>0.34999811901905126</v>
      </c>
    </row>
    <row r="51" spans="1:6" x14ac:dyDescent="0.2">
      <c r="A51" s="1" t="s">
        <v>82</v>
      </c>
      <c r="B51">
        <v>2.5702354509107064</v>
      </c>
      <c r="C51">
        <v>2.3582000000000001</v>
      </c>
      <c r="D51">
        <v>9.9740000000000002</v>
      </c>
      <c r="E51">
        <f t="shared" si="0"/>
        <v>7.6158000000000001</v>
      </c>
      <c r="F51">
        <f t="shared" si="2"/>
        <v>0.33748725687527331</v>
      </c>
    </row>
    <row r="52" spans="1:6" x14ac:dyDescent="0.2">
      <c r="A52" s="1" t="s">
        <v>81</v>
      </c>
      <c r="B52">
        <v>2.5702354509107064</v>
      </c>
      <c r="C52">
        <v>2.2833000000000006</v>
      </c>
      <c r="D52">
        <v>10.167400000000001</v>
      </c>
      <c r="E52">
        <f t="shared" si="0"/>
        <v>7.8841000000000001</v>
      </c>
      <c r="F52">
        <f t="shared" si="2"/>
        <v>0.32600239100350153</v>
      </c>
    </row>
    <row r="53" spans="1:6" x14ac:dyDescent="0.2">
      <c r="A53" s="1" t="s">
        <v>80</v>
      </c>
      <c r="B53">
        <v>2.2254997778764993</v>
      </c>
      <c r="C53">
        <v>2.2881999999999998</v>
      </c>
      <c r="D53">
        <v>10.1632</v>
      </c>
      <c r="E53">
        <f t="shared" si="0"/>
        <v>7.875</v>
      </c>
      <c r="F53">
        <f t="shared" si="2"/>
        <v>0.28260314639701578</v>
      </c>
    </row>
    <row r="54" spans="1:6" x14ac:dyDescent="0.2">
      <c r="A54" s="1" t="s">
        <v>79</v>
      </c>
      <c r="B54">
        <v>2.1224344735673037</v>
      </c>
      <c r="C54">
        <v>2.4803999999999995</v>
      </c>
      <c r="D54">
        <v>10.310600000000001</v>
      </c>
      <c r="E54">
        <f t="shared" si="0"/>
        <v>7.8302000000000014</v>
      </c>
      <c r="F54">
        <f t="shared" si="2"/>
        <v>0.27105750473388973</v>
      </c>
    </row>
    <row r="55" spans="1:6" x14ac:dyDescent="0.2">
      <c r="A55" s="1" t="s">
        <v>78</v>
      </c>
      <c r="B55">
        <v>2.3072412261217239</v>
      </c>
      <c r="C55">
        <v>2.468</v>
      </c>
      <c r="D55">
        <v>10.2738</v>
      </c>
      <c r="E55">
        <f t="shared" si="0"/>
        <v>7.8057999999999996</v>
      </c>
      <c r="F55">
        <f t="shared" si="2"/>
        <v>0.29558036666603349</v>
      </c>
    </row>
    <row r="56" spans="1:6" x14ac:dyDescent="0.2">
      <c r="A56" s="1" t="s">
        <v>77</v>
      </c>
      <c r="B56">
        <v>2.8332296756996884</v>
      </c>
      <c r="C56">
        <v>2.4427000000000003</v>
      </c>
      <c r="D56">
        <v>10.180400000000001</v>
      </c>
      <c r="E56">
        <f t="shared" si="0"/>
        <v>7.7377000000000002</v>
      </c>
      <c r="F56">
        <f t="shared" si="2"/>
        <v>0.36615915268098898</v>
      </c>
    </row>
    <row r="57" spans="1:6" x14ac:dyDescent="0.2">
      <c r="A57" s="1" t="s">
        <v>76</v>
      </c>
      <c r="B57">
        <v>2.755042203465127</v>
      </c>
      <c r="C57">
        <v>2.5352000000000015</v>
      </c>
      <c r="D57">
        <v>10.248200000000001</v>
      </c>
      <c r="E57">
        <f t="shared" si="0"/>
        <v>7.7129999999999992</v>
      </c>
      <c r="F57">
        <f t="shared" si="2"/>
        <v>0.35719463288799785</v>
      </c>
    </row>
    <row r="58" spans="1:6" x14ac:dyDescent="0.2">
      <c r="A58" s="16" t="s">
        <v>75</v>
      </c>
      <c r="B58">
        <v>6.3090182141270548</v>
      </c>
      <c r="C58">
        <v>2.6564999999999994</v>
      </c>
      <c r="D58">
        <v>10.086399999999999</v>
      </c>
      <c r="E58">
        <f t="shared" si="0"/>
        <v>7.4298999999999999</v>
      </c>
      <c r="F58">
        <f t="shared" si="2"/>
        <v>0.84913904818733155</v>
      </c>
    </row>
    <row r="59" spans="1:6" x14ac:dyDescent="0.2">
      <c r="A59" s="1" t="s">
        <v>74</v>
      </c>
      <c r="B59">
        <v>3.2454908929364725</v>
      </c>
      <c r="C59">
        <v>2.6355000000000022</v>
      </c>
      <c r="D59">
        <v>9.9100999999999999</v>
      </c>
      <c r="E59">
        <f t="shared" si="0"/>
        <v>7.2745999999999977</v>
      </c>
      <c r="F59">
        <f t="shared" si="2"/>
        <v>0.44614011669871517</v>
      </c>
    </row>
    <row r="60" spans="1:6" x14ac:dyDescent="0.2">
      <c r="A60" s="1" t="s">
        <v>73</v>
      </c>
      <c r="B60">
        <v>3.0962239004886709</v>
      </c>
      <c r="C60">
        <v>2.7139000000000006</v>
      </c>
      <c r="D60">
        <v>10.009</v>
      </c>
      <c r="E60">
        <f t="shared" si="0"/>
        <v>7.2950999999999997</v>
      </c>
      <c r="F60">
        <f t="shared" si="2"/>
        <v>0.42442514845425983</v>
      </c>
    </row>
    <row r="61" spans="1:6" x14ac:dyDescent="0.2">
      <c r="A61" s="1" t="s">
        <v>72</v>
      </c>
      <c r="B61">
        <v>4.1410928476232787</v>
      </c>
      <c r="C61">
        <v>2.8470999999999993</v>
      </c>
      <c r="D61">
        <v>10.0435</v>
      </c>
      <c r="E61">
        <f t="shared" si="0"/>
        <v>7.1964000000000006</v>
      </c>
      <c r="F61">
        <f t="shared" si="2"/>
        <v>0.57543950414419409</v>
      </c>
    </row>
    <row r="62" spans="1:6" x14ac:dyDescent="0.2">
      <c r="A62" s="1" t="s">
        <v>71</v>
      </c>
      <c r="B62">
        <v>1.504042647712128</v>
      </c>
      <c r="C62">
        <v>2.5111000000000008</v>
      </c>
      <c r="D62">
        <v>9.9733999999999998</v>
      </c>
      <c r="E62">
        <f t="shared" si="0"/>
        <v>7.462299999999999</v>
      </c>
      <c r="F62">
        <f t="shared" si="2"/>
        <v>0.20155215519506428</v>
      </c>
    </row>
    <row r="63" spans="1:6" x14ac:dyDescent="0.2">
      <c r="A63" s="1" t="s">
        <v>70</v>
      </c>
      <c r="B63">
        <v>1.7279431363838296</v>
      </c>
      <c r="C63">
        <v>2.5894999999999975</v>
      </c>
      <c r="D63">
        <v>9.9968000000000004</v>
      </c>
      <c r="E63">
        <f t="shared" si="0"/>
        <v>7.4073000000000029</v>
      </c>
      <c r="F63">
        <f t="shared" si="2"/>
        <v>0.2332757059095526</v>
      </c>
    </row>
    <row r="64" spans="1:6" x14ac:dyDescent="0.2">
      <c r="A64" s="1" t="s">
        <v>69</v>
      </c>
      <c r="B64">
        <v>2.6342070191026212</v>
      </c>
      <c r="C64">
        <v>2.642100000000001</v>
      </c>
      <c r="D64">
        <v>10.161</v>
      </c>
      <c r="E64">
        <f t="shared" si="0"/>
        <v>7.5188999999999986</v>
      </c>
      <c r="F64">
        <f t="shared" si="2"/>
        <v>0.35034473381779541</v>
      </c>
    </row>
    <row r="65" spans="1:6" x14ac:dyDescent="0.2">
      <c r="A65" s="1" t="s">
        <v>68</v>
      </c>
      <c r="B65">
        <v>1.411639271434918</v>
      </c>
      <c r="C65">
        <v>2.5364000000000004</v>
      </c>
      <c r="D65">
        <v>9.9618000000000002</v>
      </c>
      <c r="E65">
        <f t="shared" si="0"/>
        <v>7.4253999999999998</v>
      </c>
      <c r="F65">
        <f t="shared" si="2"/>
        <v>0.1901095256060169</v>
      </c>
    </row>
    <row r="66" spans="1:6" x14ac:dyDescent="0.2">
      <c r="A66" s="1" t="s">
        <v>67</v>
      </c>
      <c r="B66">
        <v>1.9482896490448689</v>
      </c>
      <c r="C66">
        <v>2.4664999999999999</v>
      </c>
      <c r="D66">
        <v>10.272</v>
      </c>
      <c r="E66">
        <f t="shared" ref="E66:E67" si="3">D66-C66</f>
        <v>7.8055000000000003</v>
      </c>
      <c r="F66">
        <f t="shared" si="2"/>
        <v>0.24960472090767649</v>
      </c>
    </row>
    <row r="67" spans="1:6" x14ac:dyDescent="0.2">
      <c r="A67" s="1" t="s">
        <v>66</v>
      </c>
      <c r="B67">
        <v>1.504042647712128</v>
      </c>
      <c r="C67">
        <v>2.3081999999999994</v>
      </c>
      <c r="D67">
        <v>10.27</v>
      </c>
      <c r="E67">
        <f t="shared" si="3"/>
        <v>7.9618000000000002</v>
      </c>
      <c r="F67">
        <f t="shared" ref="F67:F69" si="4">B67/E67</f>
        <v>0.18890736362532692</v>
      </c>
    </row>
    <row r="69" spans="1:6" x14ac:dyDescent="0.2">
      <c r="A69" s="1" t="s">
        <v>117</v>
      </c>
      <c r="B69">
        <v>1.5360284318080855</v>
      </c>
      <c r="C69">
        <v>2.6036000000000001</v>
      </c>
      <c r="D69">
        <v>9.9527000000000001</v>
      </c>
      <c r="E69">
        <f>D69-C69</f>
        <v>7.3491</v>
      </c>
      <c r="F69">
        <f t="shared" si="4"/>
        <v>0.20900905305521567</v>
      </c>
    </row>
    <row r="70" spans="1:6" x14ac:dyDescent="0.2">
      <c r="A70" s="1" t="s">
        <v>118</v>
      </c>
    </row>
    <row r="71" spans="1:6" x14ac:dyDescent="0.2">
      <c r="A71" s="1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4.8</vt:lpstr>
      <vt:lpstr>4.11</vt:lpstr>
      <vt:lpstr>4.13</vt:lpstr>
      <vt:lpstr>blanks</vt:lpstr>
      <vt:lpstr>microbial biomass</vt:lpstr>
    </vt:vector>
  </TitlesOfParts>
  <Company>GE Analytical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DataPro 2 Export</dc:title>
  <cp:lastModifiedBy>Audrey J. Adamchak</cp:lastModifiedBy>
  <dcterms:created xsi:type="dcterms:W3CDTF">2023-04-17T19:14:35Z</dcterms:created>
  <dcterms:modified xsi:type="dcterms:W3CDTF">2023-05-03T20:21:08Z</dcterms:modified>
</cp:coreProperties>
</file>