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7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8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9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0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1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12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1 Deliverable\HW1_Submission\"/>
    </mc:Choice>
  </mc:AlternateContent>
  <xr:revisionPtr revIDLastSave="0" documentId="13_ncr:1_{9DBB7259-E635-4355-B8C0-D71C1CC3B78D}" xr6:coauthVersionLast="47" xr6:coauthVersionMax="47" xr10:uidLastSave="{00000000-0000-0000-0000-000000000000}"/>
  <bookViews>
    <workbookView xWindow="-108" yWindow="-108" windowWidth="23256" windowHeight="12456" activeTab="1" xr2:uid="{EEFB0CBD-1744-4BD8-B883-B702FC2717A7}"/>
  </bookViews>
  <sheets>
    <sheet name="Displacement" sheetId="2" r:id="rId1"/>
    <sheet name="Stress" sheetId="1" r:id="rId2"/>
    <sheet name="Sheet1" sheetId="4" r:id="rId3"/>
    <sheet name="Correlation Calcs" sheetId="3" r:id="rId4"/>
  </sheets>
  <definedNames>
    <definedName name="_xlchart.v1.0" hidden="1">Displacement!$C$23:$C$35</definedName>
    <definedName name="_xlchart.v1.1" hidden="1">Displacement!$C$5:$C$17</definedName>
    <definedName name="_xlchart.v1.10" hidden="1">Displacement!$H$23:$H$35</definedName>
    <definedName name="_xlchart.v1.11" hidden="1">Displacement!$H$5:$H$17</definedName>
    <definedName name="_xlchart.v1.12" hidden="1">Stress!$G$23:$G$35</definedName>
    <definedName name="_xlchart.v1.13" hidden="1">Stress!$G$41:$G$53</definedName>
    <definedName name="_xlchart.v1.14" hidden="1">Stress!$G$5:$G$17</definedName>
    <definedName name="_xlchart.v1.15" hidden="1">Stress!$D$23:$D$35</definedName>
    <definedName name="_xlchart.v1.16" hidden="1">Stress!$D$41:$D$53</definedName>
    <definedName name="_xlchart.v1.17" hidden="1">Stress!$D$5:$D$17</definedName>
    <definedName name="_xlchart.v1.18" hidden="1">Stress!$E$23:$E$35</definedName>
    <definedName name="_xlchart.v1.19" hidden="1">Stress!$E$41:$E$53</definedName>
    <definedName name="_xlchart.v1.2" hidden="1">Displacement!$D$23:$D$35</definedName>
    <definedName name="_xlchart.v1.20" hidden="1">Stress!$E$5:$E$17</definedName>
    <definedName name="_xlchart.v1.21" hidden="1">Stress!$F$23:$F$35</definedName>
    <definedName name="_xlchart.v1.22" hidden="1">Stress!$F$41:$F$53</definedName>
    <definedName name="_xlchart.v1.23" hidden="1">Stress!$F$5:$F$17</definedName>
    <definedName name="_xlchart.v1.24" hidden="1">Stress!$H$23:$H$35</definedName>
    <definedName name="_xlchart.v1.25" hidden="1">Stress!$H$41:$H$53</definedName>
    <definedName name="_xlchart.v1.26" hidden="1">Stress!$H$5:$H$17</definedName>
    <definedName name="_xlchart.v1.27" hidden="1">Stress!$C$23:$C$35</definedName>
    <definedName name="_xlchart.v1.28" hidden="1">Stress!$C$41:$C$52</definedName>
    <definedName name="_xlchart.v1.29" hidden="1">Stress!$C$5:$C$17</definedName>
    <definedName name="_xlchart.v1.3" hidden="1">Displacement!$D$5:$D$17</definedName>
    <definedName name="_xlchart.v1.4" hidden="1">Displacement!$E$23:$E$35</definedName>
    <definedName name="_xlchart.v1.5" hidden="1">Displacement!$E$5:$E$17</definedName>
    <definedName name="_xlchart.v1.6" hidden="1">Displacement!$F$23:$F$35</definedName>
    <definedName name="_xlchart.v1.7" hidden="1">Displacement!$F$5:$F$17</definedName>
    <definedName name="_xlchart.v1.8" hidden="1">Displacement!$G$23:$G$35</definedName>
    <definedName name="_xlchart.v1.9" hidden="1">Displacement!$G$5:$G$17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0" i="2" l="1"/>
  <c r="C129" i="2"/>
  <c r="L128" i="2"/>
  <c r="K128" i="2"/>
  <c r="J128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K113" i="2"/>
  <c r="L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13" i="2"/>
  <c r="K39" i="3" a="1"/>
  <c r="K39" i="3" s="1"/>
  <c r="G116" i="3"/>
  <c r="F116" i="3"/>
  <c r="E116" i="3"/>
  <c r="D116" i="3"/>
  <c r="C116" i="3"/>
  <c r="B116" i="3"/>
  <c r="K117" i="3" s="1" a="1"/>
  <c r="K117" i="3" s="1"/>
  <c r="G98" i="3"/>
  <c r="F98" i="3"/>
  <c r="E98" i="3"/>
  <c r="D98" i="3"/>
  <c r="C98" i="3"/>
  <c r="B98" i="3"/>
  <c r="K99" i="3" s="1" a="1"/>
  <c r="K99" i="3" s="1"/>
  <c r="G79" i="3"/>
  <c r="F79" i="3"/>
  <c r="E79" i="3"/>
  <c r="D79" i="3"/>
  <c r="C79" i="3"/>
  <c r="B79" i="3"/>
  <c r="K80" i="3" s="1" a="1"/>
  <c r="K80" i="3" s="1"/>
  <c r="G59" i="3"/>
  <c r="F59" i="3"/>
  <c r="E59" i="3"/>
  <c r="K60" i="3" s="1" a="1"/>
  <c r="K60" i="3" s="1"/>
  <c r="D59" i="3"/>
  <c r="C59" i="3"/>
  <c r="B59" i="3"/>
  <c r="G38" i="3"/>
  <c r="F38" i="3"/>
  <c r="E38" i="3"/>
  <c r="D38" i="3"/>
  <c r="C38" i="3"/>
  <c r="B38" i="3"/>
  <c r="G18" i="3"/>
  <c r="F18" i="3"/>
  <c r="E18" i="3"/>
  <c r="D18" i="3"/>
  <c r="C18" i="3"/>
  <c r="B18" i="3"/>
  <c r="K19" i="3" s="1" a="1"/>
  <c r="K19" i="3" s="1"/>
  <c r="N6" i="1"/>
  <c r="L6" i="1"/>
  <c r="P10" i="1"/>
  <c r="P32" i="1"/>
  <c r="O32" i="1"/>
  <c r="N32" i="1"/>
  <c r="P28" i="1"/>
  <c r="O28" i="1"/>
  <c r="N28" i="1"/>
  <c r="O24" i="1"/>
  <c r="N24" i="1"/>
  <c r="L28" i="1"/>
  <c r="J32" i="1"/>
  <c r="K32" i="1"/>
  <c r="L32" i="1"/>
  <c r="K28" i="1"/>
  <c r="J28" i="1"/>
  <c r="L24" i="1"/>
  <c r="K24" i="1"/>
  <c r="J24" i="1"/>
  <c r="O31" i="2"/>
  <c r="N31" i="2"/>
  <c r="R31" i="2" s="1"/>
  <c r="O27" i="2"/>
  <c r="N27" i="2"/>
  <c r="O23" i="2"/>
  <c r="N23" i="2"/>
  <c r="K31" i="2"/>
  <c r="J31" i="2"/>
  <c r="K27" i="2"/>
  <c r="S27" i="2" s="1"/>
  <c r="J27" i="2"/>
  <c r="K23" i="2"/>
  <c r="J23" i="2"/>
  <c r="J6" i="2"/>
  <c r="J10" i="2"/>
  <c r="J14" i="2"/>
  <c r="N14" i="2"/>
  <c r="R14" i="2" s="1"/>
  <c r="O14" i="2"/>
  <c r="S14" i="2" s="1"/>
  <c r="O10" i="2"/>
  <c r="O6" i="2"/>
  <c r="S6" i="2" s="1"/>
  <c r="K10" i="2"/>
  <c r="S31" i="2"/>
  <c r="R27" i="2"/>
  <c r="M75" i="3"/>
  <c r="P115" i="3"/>
  <c r="O115" i="3"/>
  <c r="N115" i="3"/>
  <c r="M115" i="3"/>
  <c r="L115" i="3"/>
  <c r="K115" i="3"/>
  <c r="J115" i="3"/>
  <c r="P114" i="3"/>
  <c r="O114" i="3"/>
  <c r="N114" i="3"/>
  <c r="M114" i="3"/>
  <c r="L114" i="3"/>
  <c r="K114" i="3"/>
  <c r="J114" i="3"/>
  <c r="P113" i="3"/>
  <c r="O113" i="3"/>
  <c r="N113" i="3"/>
  <c r="M113" i="3"/>
  <c r="L113" i="3"/>
  <c r="K113" i="3"/>
  <c r="J113" i="3"/>
  <c r="P112" i="3"/>
  <c r="O112" i="3"/>
  <c r="N112" i="3"/>
  <c r="M112" i="3"/>
  <c r="L112" i="3"/>
  <c r="K112" i="3"/>
  <c r="J112" i="3"/>
  <c r="P111" i="3"/>
  <c r="O111" i="3"/>
  <c r="N111" i="3"/>
  <c r="M111" i="3"/>
  <c r="L111" i="3"/>
  <c r="K111" i="3"/>
  <c r="J111" i="3"/>
  <c r="P110" i="3"/>
  <c r="O110" i="3"/>
  <c r="N110" i="3"/>
  <c r="M110" i="3"/>
  <c r="L110" i="3"/>
  <c r="K110" i="3"/>
  <c r="J110" i="3"/>
  <c r="P109" i="3"/>
  <c r="O109" i="3"/>
  <c r="N109" i="3"/>
  <c r="M109" i="3"/>
  <c r="L109" i="3"/>
  <c r="K109" i="3"/>
  <c r="J109" i="3"/>
  <c r="P108" i="3"/>
  <c r="O108" i="3"/>
  <c r="N108" i="3"/>
  <c r="M108" i="3"/>
  <c r="L108" i="3"/>
  <c r="K108" i="3"/>
  <c r="J108" i="3"/>
  <c r="P107" i="3"/>
  <c r="O107" i="3"/>
  <c r="N107" i="3"/>
  <c r="M107" i="3"/>
  <c r="L107" i="3"/>
  <c r="K107" i="3"/>
  <c r="J107" i="3"/>
  <c r="P106" i="3"/>
  <c r="O106" i="3"/>
  <c r="N106" i="3"/>
  <c r="M106" i="3"/>
  <c r="L106" i="3"/>
  <c r="K106" i="3"/>
  <c r="J106" i="3"/>
  <c r="P105" i="3"/>
  <c r="O105" i="3"/>
  <c r="N105" i="3"/>
  <c r="M105" i="3"/>
  <c r="L105" i="3"/>
  <c r="K105" i="3"/>
  <c r="J105" i="3"/>
  <c r="P104" i="3"/>
  <c r="O104" i="3"/>
  <c r="N104" i="3"/>
  <c r="M104" i="3"/>
  <c r="L104" i="3"/>
  <c r="K104" i="3"/>
  <c r="J104" i="3"/>
  <c r="P103" i="3"/>
  <c r="O103" i="3"/>
  <c r="N103" i="3"/>
  <c r="N116" i="3" s="1"/>
  <c r="M103" i="3"/>
  <c r="L103" i="3"/>
  <c r="K103" i="3"/>
  <c r="J103" i="3"/>
  <c r="P97" i="3"/>
  <c r="O97" i="3"/>
  <c r="N97" i="3"/>
  <c r="M97" i="3"/>
  <c r="L97" i="3"/>
  <c r="K97" i="3"/>
  <c r="J97" i="3"/>
  <c r="P96" i="3"/>
  <c r="O96" i="3"/>
  <c r="N96" i="3"/>
  <c r="M96" i="3"/>
  <c r="L96" i="3"/>
  <c r="K96" i="3"/>
  <c r="J96" i="3"/>
  <c r="P95" i="3"/>
  <c r="O95" i="3"/>
  <c r="N95" i="3"/>
  <c r="M95" i="3"/>
  <c r="L95" i="3"/>
  <c r="K95" i="3"/>
  <c r="J95" i="3"/>
  <c r="P94" i="3"/>
  <c r="O94" i="3"/>
  <c r="N94" i="3"/>
  <c r="M94" i="3"/>
  <c r="L94" i="3"/>
  <c r="K94" i="3"/>
  <c r="J94" i="3"/>
  <c r="P93" i="3"/>
  <c r="O93" i="3"/>
  <c r="N93" i="3"/>
  <c r="M93" i="3"/>
  <c r="L93" i="3"/>
  <c r="K93" i="3"/>
  <c r="J93" i="3"/>
  <c r="P92" i="3"/>
  <c r="O92" i="3"/>
  <c r="N92" i="3"/>
  <c r="M92" i="3"/>
  <c r="L92" i="3"/>
  <c r="K92" i="3"/>
  <c r="J92" i="3"/>
  <c r="P91" i="3"/>
  <c r="O91" i="3"/>
  <c r="N91" i="3"/>
  <c r="M91" i="3"/>
  <c r="L91" i="3"/>
  <c r="K91" i="3"/>
  <c r="J91" i="3"/>
  <c r="P90" i="3"/>
  <c r="O90" i="3"/>
  <c r="N90" i="3"/>
  <c r="M90" i="3"/>
  <c r="L90" i="3"/>
  <c r="K90" i="3"/>
  <c r="J90" i="3"/>
  <c r="P89" i="3"/>
  <c r="O89" i="3"/>
  <c r="N89" i="3"/>
  <c r="M89" i="3"/>
  <c r="L89" i="3"/>
  <c r="K89" i="3"/>
  <c r="J89" i="3"/>
  <c r="P88" i="3"/>
  <c r="O88" i="3"/>
  <c r="N88" i="3"/>
  <c r="M88" i="3"/>
  <c r="L88" i="3"/>
  <c r="K88" i="3"/>
  <c r="J88" i="3"/>
  <c r="P87" i="3"/>
  <c r="O87" i="3"/>
  <c r="N87" i="3"/>
  <c r="M87" i="3"/>
  <c r="L87" i="3"/>
  <c r="K87" i="3"/>
  <c r="J87" i="3"/>
  <c r="P86" i="3"/>
  <c r="O86" i="3"/>
  <c r="N86" i="3"/>
  <c r="M86" i="3"/>
  <c r="L86" i="3"/>
  <c r="K86" i="3"/>
  <c r="J86" i="3"/>
  <c r="P85" i="3"/>
  <c r="O85" i="3"/>
  <c r="N85" i="3"/>
  <c r="M85" i="3"/>
  <c r="L85" i="3"/>
  <c r="K85" i="3"/>
  <c r="J85" i="3"/>
  <c r="P78" i="3"/>
  <c r="O78" i="3"/>
  <c r="N78" i="3"/>
  <c r="M78" i="3"/>
  <c r="L78" i="3"/>
  <c r="K78" i="3"/>
  <c r="J78" i="3"/>
  <c r="P77" i="3"/>
  <c r="O77" i="3"/>
  <c r="N77" i="3"/>
  <c r="M77" i="3"/>
  <c r="L77" i="3"/>
  <c r="K77" i="3"/>
  <c r="J77" i="3"/>
  <c r="P76" i="3"/>
  <c r="O76" i="3"/>
  <c r="N76" i="3"/>
  <c r="M76" i="3"/>
  <c r="L76" i="3"/>
  <c r="K76" i="3"/>
  <c r="J76" i="3"/>
  <c r="P75" i="3"/>
  <c r="O75" i="3"/>
  <c r="N75" i="3"/>
  <c r="L75" i="3"/>
  <c r="K75" i="3"/>
  <c r="J75" i="3"/>
  <c r="P74" i="3"/>
  <c r="O74" i="3"/>
  <c r="N74" i="3"/>
  <c r="M74" i="3"/>
  <c r="L74" i="3"/>
  <c r="K74" i="3"/>
  <c r="J74" i="3"/>
  <c r="P73" i="3"/>
  <c r="O73" i="3"/>
  <c r="N73" i="3"/>
  <c r="M73" i="3"/>
  <c r="L73" i="3"/>
  <c r="K73" i="3"/>
  <c r="J73" i="3"/>
  <c r="P72" i="3"/>
  <c r="O72" i="3"/>
  <c r="N72" i="3"/>
  <c r="M72" i="3"/>
  <c r="L72" i="3"/>
  <c r="K72" i="3"/>
  <c r="J72" i="3"/>
  <c r="P71" i="3"/>
  <c r="O71" i="3"/>
  <c r="N71" i="3"/>
  <c r="M71" i="3"/>
  <c r="L71" i="3"/>
  <c r="K71" i="3"/>
  <c r="J71" i="3"/>
  <c r="P70" i="3"/>
  <c r="O70" i="3"/>
  <c r="N70" i="3"/>
  <c r="M70" i="3"/>
  <c r="L70" i="3"/>
  <c r="K70" i="3"/>
  <c r="J70" i="3"/>
  <c r="P69" i="3"/>
  <c r="O69" i="3"/>
  <c r="N69" i="3"/>
  <c r="M69" i="3"/>
  <c r="L69" i="3"/>
  <c r="K69" i="3"/>
  <c r="J69" i="3"/>
  <c r="P68" i="3"/>
  <c r="O68" i="3"/>
  <c r="N68" i="3"/>
  <c r="M68" i="3"/>
  <c r="L68" i="3"/>
  <c r="K68" i="3"/>
  <c r="J68" i="3"/>
  <c r="P67" i="3"/>
  <c r="O67" i="3"/>
  <c r="N67" i="3"/>
  <c r="M67" i="3"/>
  <c r="L67" i="3"/>
  <c r="K67" i="3"/>
  <c r="J67" i="3"/>
  <c r="P66" i="3"/>
  <c r="O66" i="3"/>
  <c r="N66" i="3"/>
  <c r="M66" i="3"/>
  <c r="L66" i="3"/>
  <c r="K66" i="3"/>
  <c r="J66" i="3"/>
  <c r="P58" i="3"/>
  <c r="O58" i="3"/>
  <c r="N58" i="3"/>
  <c r="M58" i="3"/>
  <c r="L58" i="3"/>
  <c r="K58" i="3"/>
  <c r="J58" i="3"/>
  <c r="P57" i="3"/>
  <c r="O57" i="3"/>
  <c r="N57" i="3"/>
  <c r="M57" i="3"/>
  <c r="L57" i="3"/>
  <c r="K57" i="3"/>
  <c r="J57" i="3"/>
  <c r="P56" i="3"/>
  <c r="O56" i="3"/>
  <c r="N56" i="3"/>
  <c r="M56" i="3"/>
  <c r="L56" i="3"/>
  <c r="K56" i="3"/>
  <c r="J56" i="3"/>
  <c r="P55" i="3"/>
  <c r="O55" i="3"/>
  <c r="N55" i="3"/>
  <c r="M55" i="3"/>
  <c r="L55" i="3"/>
  <c r="K55" i="3"/>
  <c r="J55" i="3"/>
  <c r="P54" i="3"/>
  <c r="O54" i="3"/>
  <c r="N54" i="3"/>
  <c r="M54" i="3"/>
  <c r="L54" i="3"/>
  <c r="K54" i="3"/>
  <c r="J54" i="3"/>
  <c r="P53" i="3"/>
  <c r="O53" i="3"/>
  <c r="N53" i="3"/>
  <c r="M53" i="3"/>
  <c r="L53" i="3"/>
  <c r="K53" i="3"/>
  <c r="J53" i="3"/>
  <c r="P52" i="3"/>
  <c r="O52" i="3"/>
  <c r="N52" i="3"/>
  <c r="M52" i="3"/>
  <c r="L52" i="3"/>
  <c r="K52" i="3"/>
  <c r="J52" i="3"/>
  <c r="P51" i="3"/>
  <c r="O51" i="3"/>
  <c r="N51" i="3"/>
  <c r="M51" i="3"/>
  <c r="L51" i="3"/>
  <c r="K51" i="3"/>
  <c r="J51" i="3"/>
  <c r="P50" i="3"/>
  <c r="O50" i="3"/>
  <c r="N50" i="3"/>
  <c r="M50" i="3"/>
  <c r="L50" i="3"/>
  <c r="K50" i="3"/>
  <c r="J50" i="3"/>
  <c r="P49" i="3"/>
  <c r="O49" i="3"/>
  <c r="N49" i="3"/>
  <c r="M49" i="3"/>
  <c r="L49" i="3"/>
  <c r="K49" i="3"/>
  <c r="J49" i="3"/>
  <c r="P48" i="3"/>
  <c r="O48" i="3"/>
  <c r="N48" i="3"/>
  <c r="M48" i="3"/>
  <c r="L48" i="3"/>
  <c r="K48" i="3"/>
  <c r="J48" i="3"/>
  <c r="P47" i="3"/>
  <c r="O47" i="3"/>
  <c r="N47" i="3"/>
  <c r="M47" i="3"/>
  <c r="L47" i="3"/>
  <c r="K47" i="3"/>
  <c r="J47" i="3"/>
  <c r="P46" i="3"/>
  <c r="O46" i="3"/>
  <c r="N46" i="3"/>
  <c r="M46" i="3"/>
  <c r="L46" i="3"/>
  <c r="K46" i="3"/>
  <c r="J46" i="3"/>
  <c r="P37" i="3"/>
  <c r="O37" i="3"/>
  <c r="N37" i="3"/>
  <c r="M37" i="3"/>
  <c r="L37" i="3"/>
  <c r="K37" i="3"/>
  <c r="J37" i="3"/>
  <c r="P36" i="3"/>
  <c r="O36" i="3"/>
  <c r="N36" i="3"/>
  <c r="M36" i="3"/>
  <c r="L36" i="3"/>
  <c r="K36" i="3"/>
  <c r="J36" i="3"/>
  <c r="P35" i="3"/>
  <c r="O35" i="3"/>
  <c r="N35" i="3"/>
  <c r="M35" i="3"/>
  <c r="L35" i="3"/>
  <c r="K35" i="3"/>
  <c r="J35" i="3"/>
  <c r="P34" i="3"/>
  <c r="O34" i="3"/>
  <c r="N34" i="3"/>
  <c r="M34" i="3"/>
  <c r="L34" i="3"/>
  <c r="K34" i="3"/>
  <c r="J34" i="3"/>
  <c r="P33" i="3"/>
  <c r="O33" i="3"/>
  <c r="N33" i="3"/>
  <c r="M33" i="3"/>
  <c r="L33" i="3"/>
  <c r="K33" i="3"/>
  <c r="J33" i="3"/>
  <c r="P32" i="3"/>
  <c r="O32" i="3"/>
  <c r="N32" i="3"/>
  <c r="M32" i="3"/>
  <c r="L32" i="3"/>
  <c r="K32" i="3"/>
  <c r="J32" i="3"/>
  <c r="P31" i="3"/>
  <c r="O31" i="3"/>
  <c r="N31" i="3"/>
  <c r="M31" i="3"/>
  <c r="L31" i="3"/>
  <c r="K31" i="3"/>
  <c r="J31" i="3"/>
  <c r="P30" i="3"/>
  <c r="O30" i="3"/>
  <c r="N30" i="3"/>
  <c r="M30" i="3"/>
  <c r="L30" i="3"/>
  <c r="K30" i="3"/>
  <c r="J30" i="3"/>
  <c r="P29" i="3"/>
  <c r="O29" i="3"/>
  <c r="N29" i="3"/>
  <c r="M29" i="3"/>
  <c r="L29" i="3"/>
  <c r="K29" i="3"/>
  <c r="J29" i="3"/>
  <c r="P28" i="3"/>
  <c r="O28" i="3"/>
  <c r="N28" i="3"/>
  <c r="M28" i="3"/>
  <c r="L28" i="3"/>
  <c r="K28" i="3"/>
  <c r="J28" i="3"/>
  <c r="P27" i="3"/>
  <c r="O27" i="3"/>
  <c r="N27" i="3"/>
  <c r="M27" i="3"/>
  <c r="L27" i="3"/>
  <c r="K27" i="3"/>
  <c r="J27" i="3"/>
  <c r="P26" i="3"/>
  <c r="O26" i="3"/>
  <c r="N26" i="3"/>
  <c r="M26" i="3"/>
  <c r="L26" i="3"/>
  <c r="K26" i="3"/>
  <c r="J26" i="3"/>
  <c r="P25" i="3"/>
  <c r="O25" i="3"/>
  <c r="N25" i="3"/>
  <c r="M25" i="3"/>
  <c r="L25" i="3"/>
  <c r="K25" i="3"/>
  <c r="J25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J17" i="3"/>
  <c r="J16" i="3"/>
  <c r="J15" i="3"/>
  <c r="J14" i="3"/>
  <c r="J13" i="3"/>
  <c r="J12" i="3"/>
  <c r="J11" i="3"/>
  <c r="J10" i="3"/>
  <c r="J8" i="3"/>
  <c r="J7" i="3"/>
  <c r="J9" i="3"/>
  <c r="J6" i="3"/>
  <c r="J5" i="3"/>
  <c r="O6" i="1"/>
  <c r="P6" i="1"/>
  <c r="T6" i="1" s="1"/>
  <c r="J6" i="1"/>
  <c r="H55" i="2"/>
  <c r="G55" i="2"/>
  <c r="F55" i="2"/>
  <c r="E55" i="2"/>
  <c r="D55" i="2"/>
  <c r="C55" i="2"/>
  <c r="H37" i="2"/>
  <c r="G37" i="2"/>
  <c r="F37" i="2"/>
  <c r="E37" i="2"/>
  <c r="D37" i="2"/>
  <c r="C37" i="2"/>
  <c r="H18" i="2"/>
  <c r="G18" i="2"/>
  <c r="F18" i="2"/>
  <c r="E18" i="2"/>
  <c r="D18" i="2"/>
  <c r="C18" i="2"/>
  <c r="H55" i="1"/>
  <c r="G55" i="1"/>
  <c r="F55" i="1"/>
  <c r="E55" i="1"/>
  <c r="D55" i="1"/>
  <c r="C55" i="1"/>
  <c r="D19" i="1"/>
  <c r="E19" i="1"/>
  <c r="F19" i="1"/>
  <c r="G19" i="1"/>
  <c r="H19" i="1"/>
  <c r="C19" i="1"/>
  <c r="C37" i="1"/>
  <c r="E37" i="1"/>
  <c r="F37" i="1"/>
  <c r="G37" i="1"/>
  <c r="H37" i="1"/>
  <c r="D37" i="1"/>
  <c r="K6" i="1"/>
  <c r="K14" i="1"/>
  <c r="J14" i="1"/>
  <c r="O10" i="1"/>
  <c r="K14" i="2"/>
  <c r="S10" i="2"/>
  <c r="N10" i="2"/>
  <c r="R10" i="2" s="1"/>
  <c r="N6" i="2"/>
  <c r="R6" i="2" s="1"/>
  <c r="K6" i="2"/>
  <c r="P14" i="1"/>
  <c r="O14" i="1"/>
  <c r="N14" i="1"/>
  <c r="N10" i="1"/>
  <c r="L14" i="1"/>
  <c r="J10" i="1"/>
  <c r="K10" i="1"/>
  <c r="L10" i="1"/>
  <c r="T10" i="1" s="1"/>
  <c r="N118" i="3" l="1"/>
  <c r="L18" i="3"/>
  <c r="P38" i="3"/>
  <c r="P40" i="3" s="1"/>
  <c r="P59" i="3"/>
  <c r="P116" i="3"/>
  <c r="P118" i="3" s="1"/>
  <c r="P98" i="3"/>
  <c r="P100" i="3" s="1"/>
  <c r="P79" i="3"/>
  <c r="P81" i="3" s="1"/>
  <c r="L38" i="3"/>
  <c r="L40" i="3" s="1"/>
  <c r="K40" i="3"/>
  <c r="T14" i="1"/>
  <c r="S32" i="1"/>
  <c r="S14" i="1"/>
  <c r="S28" i="1"/>
  <c r="T32" i="1"/>
  <c r="K61" i="3"/>
  <c r="P24" i="1"/>
  <c r="T24" i="1" s="1"/>
  <c r="T28" i="1"/>
  <c r="S10" i="1"/>
  <c r="S24" i="1"/>
  <c r="R32" i="1"/>
  <c r="R24" i="1"/>
  <c r="R10" i="1"/>
  <c r="R28" i="1"/>
  <c r="L20" i="3"/>
  <c r="S23" i="2"/>
  <c r="R23" i="2"/>
  <c r="K18" i="3"/>
  <c r="K20" i="3" s="1"/>
  <c r="O18" i="3"/>
  <c r="O20" i="3" s="1"/>
  <c r="N18" i="3"/>
  <c r="N20" i="3" s="1"/>
  <c r="M18" i="3"/>
  <c r="M20" i="3" s="1"/>
  <c r="P18" i="3"/>
  <c r="P20" i="3" s="1"/>
  <c r="K116" i="3"/>
  <c r="K118" i="3" s="1"/>
  <c r="L116" i="3"/>
  <c r="L118" i="3" s="1"/>
  <c r="M116" i="3"/>
  <c r="M118" i="3" s="1"/>
  <c r="O116" i="3"/>
  <c r="O118" i="3" s="1"/>
  <c r="K98" i="3"/>
  <c r="K100" i="3" s="1"/>
  <c r="L98" i="3"/>
  <c r="L100" i="3" s="1"/>
  <c r="M98" i="3"/>
  <c r="M100" i="3" s="1"/>
  <c r="N98" i="3"/>
  <c r="N100" i="3" s="1"/>
  <c r="O98" i="3"/>
  <c r="O100" i="3" s="1"/>
  <c r="K79" i="3"/>
  <c r="K81" i="3" s="1"/>
  <c r="L79" i="3"/>
  <c r="L81" i="3" s="1"/>
  <c r="M79" i="3"/>
  <c r="M81" i="3" s="1"/>
  <c r="N79" i="3"/>
  <c r="N81" i="3" s="1"/>
  <c r="O79" i="3"/>
  <c r="O81" i="3" s="1"/>
  <c r="K59" i="3"/>
  <c r="L59" i="3"/>
  <c r="M59" i="3"/>
  <c r="N59" i="3"/>
  <c r="O59" i="3"/>
  <c r="K38" i="3"/>
  <c r="M38" i="3"/>
  <c r="M40" i="3" s="1"/>
  <c r="N38" i="3"/>
  <c r="N40" i="3" s="1"/>
  <c r="O38" i="3"/>
  <c r="O40" i="3" s="1"/>
  <c r="R14" i="1"/>
  <c r="R6" i="1"/>
  <c r="S6" i="1"/>
  <c r="P61" i="3" l="1"/>
  <c r="L61" i="3"/>
  <c r="O61" i="3"/>
  <c r="N61" i="3"/>
  <c r="M6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<sst xmlns="http://schemas.openxmlformats.org/spreadsheetml/2006/main" count="353" uniqueCount="66">
  <si>
    <t>Volume Fraction</t>
  </si>
  <si>
    <t>Holes</t>
  </si>
  <si>
    <t>Mat A</t>
  </si>
  <si>
    <t>Mat B</t>
  </si>
  <si>
    <t>Max stress at 1 mm cantilever end displacement</t>
  </si>
  <si>
    <t>Max stress at 5 mm cantilever end displacement</t>
  </si>
  <si>
    <t>Displacement at cantilever end at 100 N end load</t>
  </si>
  <si>
    <t>Displacement at cantilever end at 500 N end load</t>
  </si>
  <si>
    <t>Direction Down</t>
  </si>
  <si>
    <t>Data Set 1</t>
  </si>
  <si>
    <t>Data Set 2</t>
  </si>
  <si>
    <t>Units for Max Stress MPA</t>
  </si>
  <si>
    <t>Units for Displacement mm</t>
  </si>
  <si>
    <t>U Magnitude</t>
  </si>
  <si>
    <t>U, U2 Magnitude</t>
  </si>
  <si>
    <t>Alex'sSet</t>
  </si>
  <si>
    <t>DataSet1</t>
  </si>
  <si>
    <t>DataSet2</t>
  </si>
  <si>
    <t>Mean Stress (MPA) for Holes 1mm setup</t>
  </si>
  <si>
    <t>Mean Stress (MPA) for MatA 1mm setup</t>
  </si>
  <si>
    <t>Mean Stress (MPA) for MatB 1mm setup</t>
  </si>
  <si>
    <t>Stnd Deviation for Holes 1mm setup</t>
  </si>
  <si>
    <t>Stnd Deviation for MatA 1mm setup</t>
  </si>
  <si>
    <t>Stnd Deviation for MatB 1mm setup</t>
  </si>
  <si>
    <t>Mean U Displ for Holes 100N setup</t>
  </si>
  <si>
    <t>Coefficent of Variation for Holes 1mm setup</t>
  </si>
  <si>
    <t>Coefficent of Variation for MatA 1mm setup</t>
  </si>
  <si>
    <t>Coefficent of Variation for MatB 1mm setup</t>
  </si>
  <si>
    <t>SKEW</t>
  </si>
  <si>
    <t>Spearman</t>
  </si>
  <si>
    <t>MatA</t>
  </si>
  <si>
    <t>MatB</t>
  </si>
  <si>
    <t>Displacement</t>
  </si>
  <si>
    <t>Pearson</t>
  </si>
  <si>
    <t>Mean U Displ for MatA 100N setup</t>
  </si>
  <si>
    <t>Mean U Displ for MatB 100N setup</t>
  </si>
  <si>
    <t>Stnd Deviation for Holes 100N setup</t>
  </si>
  <si>
    <t>Stnd Deviation for MatA 100N setup</t>
  </si>
  <si>
    <t>Stnd Deviation for MatB 100N setup</t>
  </si>
  <si>
    <t>Mean U Displ for Holes 500N setup</t>
  </si>
  <si>
    <t>Stnd Deviation for Holes 500N setup</t>
  </si>
  <si>
    <t>Coefficent of Variation for Holes 500N setup</t>
  </si>
  <si>
    <t>Coefficent of Variation for Holes 100N setup</t>
  </si>
  <si>
    <t>Coefficent of Variation for MatA 100N setup</t>
  </si>
  <si>
    <t>Coefficent of Variation for MatB 100N setup</t>
  </si>
  <si>
    <t>Mean U Displ for MatA 500N  setup</t>
  </si>
  <si>
    <t>Mean U Displ for MatB 500N  setup</t>
  </si>
  <si>
    <t>Stnd Deviation for MatB 500N  setup</t>
  </si>
  <si>
    <t>Stnd Deviation for MatA 500N  setup</t>
  </si>
  <si>
    <t>Coefficent of Variation for MatA 500N  setup</t>
  </si>
  <si>
    <t>Coefficent of Variation for MatB 500N  setup</t>
  </si>
  <si>
    <t>Mean Stress (MPA) for Holes 5mm setup</t>
  </si>
  <si>
    <t>Mean Stress (MPA) for MatA 5mm setup</t>
  </si>
  <si>
    <t>Mean Stress (MPA) for MatB 5mm setup</t>
  </si>
  <si>
    <t>Stnd Deviation for MatB 5mm setup</t>
  </si>
  <si>
    <t>Stnd Deviation for MatA 5mm setup</t>
  </si>
  <si>
    <t>Stnd Deviation for Holes 5mm setup</t>
  </si>
  <si>
    <t>Coefficent of Variation for MatA 5mm setup</t>
  </si>
  <si>
    <t>Coefficent of Variation for MatB 5mm setup</t>
  </si>
  <si>
    <t>Coefficent of Variation for Holes 5mm setup</t>
  </si>
  <si>
    <t>Alex Set</t>
  </si>
  <si>
    <t>STRESS</t>
  </si>
  <si>
    <t>Dataset</t>
  </si>
  <si>
    <t xml:space="preserve">Displacement </t>
  </si>
  <si>
    <t>Type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</si>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</sst>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2" fontId="0" fillId="0" borderId="1" xfId="0" applyNumberFormat="1" applyBorder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3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100N Max DISPL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Displacement!$C$5:$C$17</c:f>
              <c:numCache>
                <c:formatCode>0.00</c:formatCode>
                <c:ptCount val="13"/>
                <c:pt idx="0">
                  <c:v>0.88249999999999995</c:v>
                </c:pt>
                <c:pt idx="1">
                  <c:v>0.76449999999999996</c:v>
                </c:pt>
                <c:pt idx="2">
                  <c:v>1.157</c:v>
                </c:pt>
                <c:pt idx="3">
                  <c:v>0.96930000000000005</c:v>
                </c:pt>
                <c:pt idx="4">
                  <c:v>1.1060000000000001</c:v>
                </c:pt>
                <c:pt idx="5">
                  <c:v>1.296</c:v>
                </c:pt>
                <c:pt idx="6">
                  <c:v>1.6279999999999999</c:v>
                </c:pt>
                <c:pt idx="7">
                  <c:v>2.6749999999999998</c:v>
                </c:pt>
                <c:pt idx="8">
                  <c:v>1.5369999999999999</c:v>
                </c:pt>
                <c:pt idx="9">
                  <c:v>3.8690000000000002</c:v>
                </c:pt>
                <c:pt idx="10">
                  <c:v>3.0830000000000002</c:v>
                </c:pt>
                <c:pt idx="11">
                  <c:v>7.3789999999999996</c:v>
                </c:pt>
                <c:pt idx="12">
                  <c:v>9.1669999999999998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C0-4E56-ABE9-83E97EF3BFDD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Displacement!$C$23:$C$35</c:f>
              <c:numCache>
                <c:formatCode>General</c:formatCode>
                <c:ptCount val="13"/>
                <c:pt idx="0">
                  <c:v>0.97549474199999997</c:v>
                </c:pt>
                <c:pt idx="1">
                  <c:v>0.77768611899999995</c:v>
                </c:pt>
                <c:pt idx="2">
                  <c:v>1.01016748</c:v>
                </c:pt>
                <c:pt idx="3">
                  <c:v>1.207677007</c:v>
                </c:pt>
                <c:pt idx="4">
                  <c:v>0.98536866899999997</c:v>
                </c:pt>
                <c:pt idx="5">
                  <c:v>1.118869543</c:v>
                </c:pt>
                <c:pt idx="6">
                  <c:v>1.2113596200000001</c:v>
                </c:pt>
                <c:pt idx="7">
                  <c:v>1.825900912</c:v>
                </c:pt>
                <c:pt idx="8">
                  <c:v>1.959617972</c:v>
                </c:pt>
                <c:pt idx="9">
                  <c:v>2.4276161190000001</c:v>
                </c:pt>
                <c:pt idx="10">
                  <c:v>2.5595653060000001</c:v>
                </c:pt>
                <c:pt idx="11">
                  <c:v>3.9526369570000002</c:v>
                </c:pt>
                <c:pt idx="12">
                  <c:v>5.855989933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C0-4E56-ABE9-83E97EF3B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 Magnitude</a:t>
                </a:r>
                <a:r>
                  <a:rPr lang="en-US" baseline="0"/>
                  <a:t> mm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100N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Displacement!$D$5:$D$17</c:f>
              <c:numCache>
                <c:formatCode>0.00</c:formatCode>
                <c:ptCount val="13"/>
                <c:pt idx="0">
                  <c:v>0.81140000000000001</c:v>
                </c:pt>
                <c:pt idx="1">
                  <c:v>0.72719999999999996</c:v>
                </c:pt>
                <c:pt idx="2">
                  <c:v>0.94840000000000002</c:v>
                </c:pt>
                <c:pt idx="3">
                  <c:v>0.8407</c:v>
                </c:pt>
                <c:pt idx="4">
                  <c:v>0.89590000000000003</c:v>
                </c:pt>
                <c:pt idx="5">
                  <c:v>0.96319999999999995</c:v>
                </c:pt>
                <c:pt idx="6">
                  <c:v>1.1299999999999999</c:v>
                </c:pt>
                <c:pt idx="7">
                  <c:v>1.24</c:v>
                </c:pt>
                <c:pt idx="8">
                  <c:v>1.0329999999999999</c:v>
                </c:pt>
                <c:pt idx="9">
                  <c:v>1.6910000000000001</c:v>
                </c:pt>
                <c:pt idx="10">
                  <c:v>1.357</c:v>
                </c:pt>
                <c:pt idx="11">
                  <c:v>1.544</c:v>
                </c:pt>
                <c:pt idx="12">
                  <c:v>1.905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E-41FA-A1B9-1E9A150D33F9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Displacement!$D$23:$D$35</c:f>
              <c:numCache>
                <c:formatCode>General</c:formatCode>
                <c:ptCount val="13"/>
                <c:pt idx="0">
                  <c:v>0.81185441999999997</c:v>
                </c:pt>
                <c:pt idx="1">
                  <c:v>0.71833979999999997</c:v>
                </c:pt>
                <c:pt idx="2">
                  <c:v>0.81482189999999999</c:v>
                </c:pt>
                <c:pt idx="3">
                  <c:v>0.91026896000000002</c:v>
                </c:pt>
                <c:pt idx="4">
                  <c:v>0.83904529000000005</c:v>
                </c:pt>
                <c:pt idx="5">
                  <c:v>0.87795299000000004</c:v>
                </c:pt>
                <c:pt idx="6">
                  <c:v>0.86965227000000001</c:v>
                </c:pt>
                <c:pt idx="7">
                  <c:v>1.2023917399999999</c:v>
                </c:pt>
                <c:pt idx="8">
                  <c:v>1.17751658</c:v>
                </c:pt>
                <c:pt idx="9">
                  <c:v>1.2991489199999999</c:v>
                </c:pt>
                <c:pt idx="10">
                  <c:v>1.4082384100000001</c:v>
                </c:pt>
                <c:pt idx="11">
                  <c:v>1.54630208</c:v>
                </c:pt>
                <c:pt idx="12">
                  <c:v>1.6380325600000001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E-41FA-A1B9-1E9A150D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100N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Displacement!$E$5:$E$17</c:f>
              <c:numCache>
                <c:formatCode>0.00</c:formatCode>
                <c:ptCount val="13"/>
                <c:pt idx="0">
                  <c:v>0.62870000000000004</c:v>
                </c:pt>
                <c:pt idx="1">
                  <c:v>0.64500000000000002</c:v>
                </c:pt>
                <c:pt idx="2">
                  <c:v>0.6048</c:v>
                </c:pt>
                <c:pt idx="3">
                  <c:v>0.61919999999999997</c:v>
                </c:pt>
                <c:pt idx="4">
                  <c:v>0.60409999999999997</c:v>
                </c:pt>
                <c:pt idx="5">
                  <c:v>0.58779999999999999</c:v>
                </c:pt>
                <c:pt idx="6">
                  <c:v>0.5726</c:v>
                </c:pt>
                <c:pt idx="7">
                  <c:v>0.54769999999999996</c:v>
                </c:pt>
                <c:pt idx="8">
                  <c:v>0.56369999999999998</c:v>
                </c:pt>
                <c:pt idx="9">
                  <c:v>0.50149999999999995</c:v>
                </c:pt>
                <c:pt idx="10">
                  <c:v>0.5171</c:v>
                </c:pt>
                <c:pt idx="11">
                  <c:v>0.49249999999999999</c:v>
                </c:pt>
                <c:pt idx="12">
                  <c:v>0.46350000000000002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CB-42B0-A111-192CE3FB4E72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Displacement!$E$23:$E$35</c:f>
              <c:numCache>
                <c:formatCode>General</c:formatCode>
                <c:ptCount val="13"/>
                <c:pt idx="0">
                  <c:v>0.63321126000000005</c:v>
                </c:pt>
                <c:pt idx="1">
                  <c:v>0.65866577999999998</c:v>
                </c:pt>
                <c:pt idx="2">
                  <c:v>0.63839102000000003</c:v>
                </c:pt>
                <c:pt idx="3">
                  <c:v>0.62354016000000001</c:v>
                </c:pt>
                <c:pt idx="4">
                  <c:v>0.62064611999999997</c:v>
                </c:pt>
                <c:pt idx="5">
                  <c:v>0.60921901000000001</c:v>
                </c:pt>
                <c:pt idx="6">
                  <c:v>0.61592316999999996</c:v>
                </c:pt>
                <c:pt idx="7">
                  <c:v>0.55895828999999997</c:v>
                </c:pt>
                <c:pt idx="8">
                  <c:v>0.55060107000000003</c:v>
                </c:pt>
                <c:pt idx="9">
                  <c:v>0.54038112999999999</c:v>
                </c:pt>
                <c:pt idx="10">
                  <c:v>0.51242005999999996</c:v>
                </c:pt>
                <c:pt idx="11">
                  <c:v>0.49870613000000003</c:v>
                </c:pt>
                <c:pt idx="12">
                  <c:v>0.49126866000000002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CB-42B0-A111-192CE3FB4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500N Max DISPL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Displacement!$F$5:$F$17</c:f>
              <c:numCache>
                <c:formatCode>0.00</c:formatCode>
                <c:ptCount val="13"/>
                <c:pt idx="0">
                  <c:v>4.4130000000000003</c:v>
                </c:pt>
                <c:pt idx="1">
                  <c:v>3.8220000000000001</c:v>
                </c:pt>
                <c:pt idx="2">
                  <c:v>5.7869999999999999</c:v>
                </c:pt>
                <c:pt idx="3">
                  <c:v>4.8470000000000004</c:v>
                </c:pt>
                <c:pt idx="4">
                  <c:v>5.53</c:v>
                </c:pt>
                <c:pt idx="5">
                  <c:v>6.4790000000000001</c:v>
                </c:pt>
                <c:pt idx="6">
                  <c:v>8.1419999999999995</c:v>
                </c:pt>
                <c:pt idx="7">
                  <c:v>13.38</c:v>
                </c:pt>
                <c:pt idx="8">
                  <c:v>7.6840000000000002</c:v>
                </c:pt>
                <c:pt idx="9">
                  <c:v>19.2</c:v>
                </c:pt>
                <c:pt idx="10">
                  <c:v>15.41</c:v>
                </c:pt>
                <c:pt idx="11">
                  <c:v>36.89</c:v>
                </c:pt>
                <c:pt idx="12">
                  <c:v>45.84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64-49C8-A77D-79C73A86CB9B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Displacement!$F$23:$F$35</c:f>
              <c:numCache>
                <c:formatCode>General</c:formatCode>
                <c:ptCount val="13"/>
                <c:pt idx="0">
                  <c:v>5.8529686930000002</c:v>
                </c:pt>
                <c:pt idx="1">
                  <c:v>4.6661167140000002</c:v>
                </c:pt>
                <c:pt idx="2">
                  <c:v>6.0610046390000001</c:v>
                </c:pt>
                <c:pt idx="3">
                  <c:v>7.2460622790000002</c:v>
                </c:pt>
                <c:pt idx="4">
                  <c:v>5.9122123719999999</c:v>
                </c:pt>
                <c:pt idx="5">
                  <c:v>6.7132167819999999</c:v>
                </c:pt>
                <c:pt idx="6">
                  <c:v>7.2681574820000003</c:v>
                </c:pt>
                <c:pt idx="7">
                  <c:v>10.955405239999999</c:v>
                </c:pt>
                <c:pt idx="8">
                  <c:v>11.7577076</c:v>
                </c:pt>
                <c:pt idx="9">
                  <c:v>14.56569672</c:v>
                </c:pt>
                <c:pt idx="10">
                  <c:v>15.357391359999999</c:v>
                </c:pt>
                <c:pt idx="11">
                  <c:v>23.71582222</c:v>
                </c:pt>
                <c:pt idx="12">
                  <c:v>35.135940550000001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64-49C8-A77D-79C73A86C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500N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Displacement!$G$5:$G$17</c:f>
              <c:numCache>
                <c:formatCode>0.00</c:formatCode>
                <c:ptCount val="13"/>
                <c:pt idx="0">
                  <c:v>4.0570000000000004</c:v>
                </c:pt>
                <c:pt idx="1">
                  <c:v>3.6360000000000001</c:v>
                </c:pt>
                <c:pt idx="2">
                  <c:v>4.742</c:v>
                </c:pt>
                <c:pt idx="3">
                  <c:v>4.2039999999999997</c:v>
                </c:pt>
                <c:pt idx="4">
                  <c:v>4.4790000000000001</c:v>
                </c:pt>
                <c:pt idx="5">
                  <c:v>4.8159999999999998</c:v>
                </c:pt>
                <c:pt idx="6">
                  <c:v>5.6479999999999997</c:v>
                </c:pt>
                <c:pt idx="7">
                  <c:v>6.1989999999999998</c:v>
                </c:pt>
                <c:pt idx="8">
                  <c:v>5.1660000000000004</c:v>
                </c:pt>
                <c:pt idx="9">
                  <c:v>8.4570000000000007</c:v>
                </c:pt>
                <c:pt idx="10">
                  <c:v>6.7839999999999998</c:v>
                </c:pt>
                <c:pt idx="11">
                  <c:v>7.718</c:v>
                </c:pt>
                <c:pt idx="12">
                  <c:v>9.5239999999999991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45-4E5F-9149-46FFFD600D60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Displacement!$G$23:$G$35</c:f>
              <c:numCache>
                <c:formatCode>General</c:formatCode>
                <c:ptCount val="13"/>
                <c:pt idx="0">
                  <c:v>4.8711266499999999</c:v>
                </c:pt>
                <c:pt idx="1">
                  <c:v>4.3100390400000004</c:v>
                </c:pt>
                <c:pt idx="2">
                  <c:v>4.8889317500000002</c:v>
                </c:pt>
                <c:pt idx="3">
                  <c:v>5.4616136600000003</c:v>
                </c:pt>
                <c:pt idx="4">
                  <c:v>5.0342712399999998</c:v>
                </c:pt>
                <c:pt idx="5">
                  <c:v>5.2677178400000004</c:v>
                </c:pt>
                <c:pt idx="6">
                  <c:v>5.2179131500000002</c:v>
                </c:pt>
                <c:pt idx="7">
                  <c:v>7.21435022</c:v>
                </c:pt>
                <c:pt idx="8">
                  <c:v>7.0651001899999999</c:v>
                </c:pt>
                <c:pt idx="9">
                  <c:v>7.79489374</c:v>
                </c:pt>
                <c:pt idx="10">
                  <c:v>8.4494304699999994</c:v>
                </c:pt>
                <c:pt idx="11">
                  <c:v>9.2778120000000008</c:v>
                </c:pt>
                <c:pt idx="12">
                  <c:v>9.8281955700000001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45-4E5F-9149-46FFFD60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500N Max </a:t>
            </a:r>
            <a:r>
              <a:rPr lang="en-US" sz="14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DISPL</a:t>
            </a:r>
            <a:r>
              <a:rPr lang="en-US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Displacement!$H$5:$H$17</c:f>
              <c:numCache>
                <c:formatCode>0.00</c:formatCode>
                <c:ptCount val="13"/>
                <c:pt idx="0">
                  <c:v>3.1429999999999998</c:v>
                </c:pt>
                <c:pt idx="1">
                  <c:v>3.2250000000000001</c:v>
                </c:pt>
                <c:pt idx="2">
                  <c:v>3.024</c:v>
                </c:pt>
                <c:pt idx="3">
                  <c:v>3.0960000000000001</c:v>
                </c:pt>
                <c:pt idx="4">
                  <c:v>3.02</c:v>
                </c:pt>
                <c:pt idx="5">
                  <c:v>2.9390000000000001</c:v>
                </c:pt>
                <c:pt idx="6">
                  <c:v>2.863</c:v>
                </c:pt>
                <c:pt idx="7">
                  <c:v>2.7389999999999999</c:v>
                </c:pt>
                <c:pt idx="8">
                  <c:v>2.819</c:v>
                </c:pt>
                <c:pt idx="9">
                  <c:v>2.508</c:v>
                </c:pt>
                <c:pt idx="10">
                  <c:v>2.5859999999999999</c:v>
                </c:pt>
                <c:pt idx="11">
                  <c:v>2.4630000000000001</c:v>
                </c:pt>
                <c:pt idx="12">
                  <c:v>2.3170000000000002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07-4BC8-9258-5D75B4CF0A18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Displacement!$B$5:$B$17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Displacement!$H$23:$H$35</c:f>
              <c:numCache>
                <c:formatCode>General</c:formatCode>
                <c:ptCount val="13"/>
                <c:pt idx="0">
                  <c:v>3.7992675299999998</c:v>
                </c:pt>
                <c:pt idx="1">
                  <c:v>3.95199466</c:v>
                </c:pt>
                <c:pt idx="2">
                  <c:v>3.8303461099999998</c:v>
                </c:pt>
                <c:pt idx="3">
                  <c:v>3.7412407399999998</c:v>
                </c:pt>
                <c:pt idx="4">
                  <c:v>3.7238769500000002</c:v>
                </c:pt>
                <c:pt idx="5">
                  <c:v>3.6553139699999999</c:v>
                </c:pt>
                <c:pt idx="6">
                  <c:v>3.6955390000000001</c:v>
                </c:pt>
                <c:pt idx="7">
                  <c:v>3.35374975</c:v>
                </c:pt>
                <c:pt idx="8">
                  <c:v>3.3036065099999998</c:v>
                </c:pt>
                <c:pt idx="9">
                  <c:v>3.2422866799999999</c:v>
                </c:pt>
                <c:pt idx="10">
                  <c:v>3.0745203499999998</c:v>
                </c:pt>
                <c:pt idx="11">
                  <c:v>2.9922368499999998</c:v>
                </c:pt>
                <c:pt idx="12">
                  <c:v>2.94761205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07-4BC8-9258-5D75B4CF0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u Magnitude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Displacement!$J$113:$J$125</c:f>
              <c:numCache>
                <c:formatCode>General</c:formatCode>
                <c:ptCount val="13"/>
                <c:pt idx="0">
                  <c:v>-5.428528594013985E-2</c:v>
                </c:pt>
                <c:pt idx="1">
                  <c:v>-0.11662251025166109</c:v>
                </c:pt>
                <c:pt idx="2">
                  <c:v>6.333335895174956E-2</c:v>
                </c:pt>
                <c:pt idx="3">
                  <c:v>-1.3541787262693518E-2</c:v>
                </c:pt>
                <c:pt idx="4">
                  <c:v>4.3755126968679489E-2</c:v>
                </c:pt>
                <c:pt idx="5">
                  <c:v>0.11260500153457455</c:v>
                </c:pt>
                <c:pt idx="6">
                  <c:v>0.21165440055318241</c:v>
                </c:pt>
                <c:pt idx="7">
                  <c:v>0.42732378635724722</c:v>
                </c:pt>
                <c:pt idx="8">
                  <c:v>0.1866738674997451</c:v>
                </c:pt>
                <c:pt idx="9">
                  <c:v>0.58759872972124494</c:v>
                </c:pt>
                <c:pt idx="10">
                  <c:v>0.48897352472650829</c:v>
                </c:pt>
                <c:pt idx="11">
                  <c:v>0.86799751034495121</c:v>
                </c:pt>
                <c:pt idx="12">
                  <c:v>0.96222723135008503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F-4BB5-9832-38C45A708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412271"/>
        <c:axId val="1913412751"/>
      </c:scatterChart>
      <c:valAx>
        <c:axId val="191341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12751"/>
        <c:crosses val="autoZero"/>
        <c:crossBetween val="midCat"/>
      </c:valAx>
      <c:valAx>
        <c:axId val="19134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41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Displacement!$K$113:$K$125</c:f>
              <c:numCache>
                <c:formatCode>General</c:formatCode>
                <c:ptCount val="13"/>
                <c:pt idx="0">
                  <c:v>-9.0764996631692615E-2</c:v>
                </c:pt>
                <c:pt idx="1">
                  <c:v>-0.13834612978608898</c:v>
                </c:pt>
                <c:pt idx="2">
                  <c:v>-2.3008454693849448E-2</c:v>
                </c:pt>
                <c:pt idx="3">
                  <c:v>-7.5358952582837119E-2</c:v>
                </c:pt>
                <c:pt idx="4">
                  <c:v>-4.7740463409179451E-2</c:v>
                </c:pt>
                <c:pt idx="5">
                  <c:v>-1.628352608625069E-2</c:v>
                </c:pt>
                <c:pt idx="6">
                  <c:v>5.3078443483419682E-2</c:v>
                </c:pt>
                <c:pt idx="7">
                  <c:v>9.3421685162235063E-2</c:v>
                </c:pt>
                <c:pt idx="8">
                  <c:v>1.4100321519620545E-2</c:v>
                </c:pt>
                <c:pt idx="9">
                  <c:v>0.22814360759774177</c:v>
                </c:pt>
                <c:pt idx="10">
                  <c:v>0.13257984765973707</c:v>
                </c:pt>
                <c:pt idx="11">
                  <c:v>0.18864729599971736</c:v>
                </c:pt>
                <c:pt idx="12">
                  <c:v>0.27989498001163809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DD0-992F-CE6156740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111007"/>
        <c:axId val="2066113407"/>
      </c:scatterChart>
      <c:valAx>
        <c:axId val="206611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13407"/>
        <c:crosses val="autoZero"/>
        <c:crossBetween val="midCat"/>
      </c:valAx>
      <c:valAx>
        <c:axId val="20661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1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Displacement!$L$113:$L$125</c:f>
              <c:numCache>
                <c:formatCode>General</c:formatCode>
                <c:ptCount val="13"/>
                <c:pt idx="0">
                  <c:v>-0.20155653964981252</c:v>
                </c:pt>
                <c:pt idx="1">
                  <c:v>-0.19044028536473223</c:v>
                </c:pt>
                <c:pt idx="2">
                  <c:v>-0.21838821750684989</c:v>
                </c:pt>
                <c:pt idx="3">
                  <c:v>-0.20816905232516383</c:v>
                </c:pt>
                <c:pt idx="4">
                  <c:v>-0.21889116427053359</c:v>
                </c:pt>
                <c:pt idx="5">
                  <c:v>-0.23077041826340625</c:v>
                </c:pt>
                <c:pt idx="6">
                  <c:v>-0.24214865631442017</c:v>
                </c:pt>
                <c:pt idx="7">
                  <c:v>-0.26145725907121481</c:v>
                </c:pt>
                <c:pt idx="8">
                  <c:v>-0.24895196517981197</c:v>
                </c:pt>
                <c:pt idx="9">
                  <c:v>-0.29972906264356314</c:v>
                </c:pt>
                <c:pt idx="10">
                  <c:v>-0.28642546222793025</c:v>
                </c:pt>
                <c:pt idx="11">
                  <c:v>-0.30759376516636949</c:v>
                </c:pt>
                <c:pt idx="12">
                  <c:v>-0.33395026151948409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1-48CA-B903-8858C3AC9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22239"/>
        <c:axId val="118023199"/>
      </c:scatterChart>
      <c:valAx>
        <c:axId val="11802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3199"/>
        <c:crosses val="autoZero"/>
        <c:crossBetween val="midCat"/>
      </c:valAx>
      <c:valAx>
        <c:axId val="1180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1MM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Stress!$C$5:$C$17</c:f>
              <c:numCache>
                <c:formatCode>General</c:formatCode>
                <c:ptCount val="13"/>
                <c:pt idx="0">
                  <c:v>447.3</c:v>
                </c:pt>
                <c:pt idx="1">
                  <c:v>270.89999999999998</c:v>
                </c:pt>
                <c:pt idx="2">
                  <c:v>513.70000000000005</c:v>
                </c:pt>
                <c:pt idx="3">
                  <c:v>481.6</c:v>
                </c:pt>
                <c:pt idx="4">
                  <c:v>435.5</c:v>
                </c:pt>
                <c:pt idx="5">
                  <c:v>472.1</c:v>
                </c:pt>
                <c:pt idx="6">
                  <c:v>461.6</c:v>
                </c:pt>
                <c:pt idx="7">
                  <c:v>871.7</c:v>
                </c:pt>
                <c:pt idx="8">
                  <c:v>278.2</c:v>
                </c:pt>
                <c:pt idx="9">
                  <c:v>485.6</c:v>
                </c:pt>
                <c:pt idx="10">
                  <c:v>284.10000000000002</c:v>
                </c:pt>
                <c:pt idx="11">
                  <c:v>195.5</c:v>
                </c:pt>
                <c:pt idx="12">
                  <c:v>455.4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D2-48D0-85F0-348B0C2902AC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Stress!$C$23:$C$35</c:f>
              <c:numCache>
                <c:formatCode>General</c:formatCode>
                <c:ptCount val="13"/>
                <c:pt idx="0">
                  <c:v>622.24480000000005</c:v>
                </c:pt>
                <c:pt idx="1">
                  <c:v>338.84140000000002</c:v>
                </c:pt>
                <c:pt idx="2">
                  <c:v>627.97019999999998</c:v>
                </c:pt>
                <c:pt idx="3">
                  <c:v>596.81989999999996</c:v>
                </c:pt>
                <c:pt idx="4">
                  <c:v>344.08359999999999</c:v>
                </c:pt>
                <c:pt idx="5">
                  <c:v>534.29499999999996</c:v>
                </c:pt>
                <c:pt idx="6">
                  <c:v>384.05329999999998</c:v>
                </c:pt>
                <c:pt idx="7">
                  <c:v>562.75699999999995</c:v>
                </c:pt>
                <c:pt idx="8">
                  <c:v>425.7577</c:v>
                </c:pt>
                <c:pt idx="9">
                  <c:v>330.0016</c:v>
                </c:pt>
                <c:pt idx="10">
                  <c:v>411.03070000000002</c:v>
                </c:pt>
                <c:pt idx="11">
                  <c:v>485.80279999999999</c:v>
                </c:pt>
                <c:pt idx="12">
                  <c:v>436.19819999999999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D2-48D0-85F0-348B0C2902AC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Stress!$C$41:$C$53</c:f>
              <c:numCache>
                <c:formatCode>General</c:formatCode>
                <c:ptCount val="13"/>
                <c:pt idx="0">
                  <c:v>347.613</c:v>
                </c:pt>
                <c:pt idx="1">
                  <c:v>359.08</c:v>
                </c:pt>
                <c:pt idx="2">
                  <c:v>454.59399999999999</c:v>
                </c:pt>
                <c:pt idx="3">
                  <c:v>305.303</c:v>
                </c:pt>
                <c:pt idx="4">
                  <c:v>337.88400000000001</c:v>
                </c:pt>
                <c:pt idx="5">
                  <c:v>589.65</c:v>
                </c:pt>
                <c:pt idx="6">
                  <c:v>520.48199999999997</c:v>
                </c:pt>
                <c:pt idx="7">
                  <c:v>532.06700000000001</c:v>
                </c:pt>
                <c:pt idx="8">
                  <c:v>396.11900000000003</c:v>
                </c:pt>
                <c:pt idx="9">
                  <c:v>377.36099999999999</c:v>
                </c:pt>
                <c:pt idx="10">
                  <c:v>208.16300000000001</c:v>
                </c:pt>
                <c:pt idx="11">
                  <c:v>212.25200000000001</c:v>
                </c:pt>
                <c:pt idx="12">
                  <c:v>162.654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D2-48D0-85F0-348B0C290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1MM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Stress!$D$5:$D$17</c:f>
              <c:numCache>
                <c:formatCode>General</c:formatCode>
                <c:ptCount val="13"/>
                <c:pt idx="0">
                  <c:v>357</c:v>
                </c:pt>
                <c:pt idx="1">
                  <c:v>233.6</c:v>
                </c:pt>
                <c:pt idx="2">
                  <c:v>377.3</c:v>
                </c:pt>
                <c:pt idx="3">
                  <c:v>349.2</c:v>
                </c:pt>
                <c:pt idx="4">
                  <c:v>325.5</c:v>
                </c:pt>
                <c:pt idx="5">
                  <c:v>438</c:v>
                </c:pt>
                <c:pt idx="6">
                  <c:v>376.3</c:v>
                </c:pt>
                <c:pt idx="7">
                  <c:v>580.1</c:v>
                </c:pt>
                <c:pt idx="8">
                  <c:v>258.8</c:v>
                </c:pt>
                <c:pt idx="9">
                  <c:v>347.2</c:v>
                </c:pt>
                <c:pt idx="10">
                  <c:v>293</c:v>
                </c:pt>
                <c:pt idx="11">
                  <c:v>399</c:v>
                </c:pt>
                <c:pt idx="12">
                  <c:v>415.5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E-4BB1-B6E8-5EFDBF8ED405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Stress!$D$23:$D$35</c:f>
              <c:numCache>
                <c:formatCode>General</c:formatCode>
                <c:ptCount val="13"/>
                <c:pt idx="0">
                  <c:v>382.41037</c:v>
                </c:pt>
                <c:pt idx="1">
                  <c:v>247.76615899999999</c:v>
                </c:pt>
                <c:pt idx="2">
                  <c:v>421.76452599999999</c:v>
                </c:pt>
                <c:pt idx="3">
                  <c:v>400.04888899999997</c:v>
                </c:pt>
                <c:pt idx="4">
                  <c:v>270.01156600000002</c:v>
                </c:pt>
                <c:pt idx="5">
                  <c:v>288.39752199999998</c:v>
                </c:pt>
                <c:pt idx="6">
                  <c:v>270.31384300000002</c:v>
                </c:pt>
                <c:pt idx="7">
                  <c:v>403.45931999999999</c:v>
                </c:pt>
                <c:pt idx="8">
                  <c:v>333.55685399999999</c:v>
                </c:pt>
                <c:pt idx="9">
                  <c:v>340.36364700000001</c:v>
                </c:pt>
                <c:pt idx="10">
                  <c:v>393.63983200000001</c:v>
                </c:pt>
                <c:pt idx="11">
                  <c:v>451.57788099999999</c:v>
                </c:pt>
                <c:pt idx="12">
                  <c:v>390.22345000000001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EE-4BB1-B6E8-5EFDBF8ED405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Stress!$D$41:$D$53</c:f>
              <c:numCache>
                <c:formatCode>General</c:formatCode>
                <c:ptCount val="13"/>
                <c:pt idx="0">
                  <c:v>310.23399999999998</c:v>
                </c:pt>
                <c:pt idx="1">
                  <c:v>256.346</c:v>
                </c:pt>
                <c:pt idx="2">
                  <c:v>247.32499999999999</c:v>
                </c:pt>
                <c:pt idx="3">
                  <c:v>282.48</c:v>
                </c:pt>
                <c:pt idx="4">
                  <c:v>272.71699999999998</c:v>
                </c:pt>
                <c:pt idx="5">
                  <c:v>343.19299999999998</c:v>
                </c:pt>
                <c:pt idx="6">
                  <c:v>334.245</c:v>
                </c:pt>
                <c:pt idx="7">
                  <c:v>286.82900000000001</c:v>
                </c:pt>
                <c:pt idx="8">
                  <c:v>394.02800000000002</c:v>
                </c:pt>
                <c:pt idx="9">
                  <c:v>294.54300000000001</c:v>
                </c:pt>
                <c:pt idx="10">
                  <c:v>405.61500000000001</c:v>
                </c:pt>
                <c:pt idx="11">
                  <c:v>387.34500000000003</c:v>
                </c:pt>
                <c:pt idx="12">
                  <c:v>458.92099999999999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EE-4BB1-B6E8-5EFDBF8ED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1MM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Stress!$E$5:$E$17</c:f>
              <c:numCache>
                <c:formatCode>General</c:formatCode>
                <c:ptCount val="13"/>
                <c:pt idx="0">
                  <c:v>226</c:v>
                </c:pt>
                <c:pt idx="1">
                  <c:v>217.9</c:v>
                </c:pt>
                <c:pt idx="2">
                  <c:v>233.1</c:v>
                </c:pt>
                <c:pt idx="3">
                  <c:v>226.1</c:v>
                </c:pt>
                <c:pt idx="4">
                  <c:v>227.4</c:v>
                </c:pt>
                <c:pt idx="5">
                  <c:v>238.2</c:v>
                </c:pt>
                <c:pt idx="6">
                  <c:v>253.3</c:v>
                </c:pt>
                <c:pt idx="7">
                  <c:v>256</c:v>
                </c:pt>
                <c:pt idx="8">
                  <c:v>235.6</c:v>
                </c:pt>
                <c:pt idx="9">
                  <c:v>273.7</c:v>
                </c:pt>
                <c:pt idx="10">
                  <c:v>265.10000000000002</c:v>
                </c:pt>
                <c:pt idx="11">
                  <c:v>309</c:v>
                </c:pt>
                <c:pt idx="12">
                  <c:v>313.8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D0-4545-9FBC-26C496996AF9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Stress!$E$23:$E$35</c:f>
              <c:numCache>
                <c:formatCode>General</c:formatCode>
                <c:ptCount val="13"/>
                <c:pt idx="0">
                  <c:v>281.12380000000002</c:v>
                </c:pt>
                <c:pt idx="1">
                  <c:v>270.49470000000002</c:v>
                </c:pt>
                <c:pt idx="2">
                  <c:v>257.46199999999999</c:v>
                </c:pt>
                <c:pt idx="3">
                  <c:v>284.40050000000002</c:v>
                </c:pt>
                <c:pt idx="4">
                  <c:v>280.10419999999999</c:v>
                </c:pt>
                <c:pt idx="5">
                  <c:v>278.43419999999998</c:v>
                </c:pt>
                <c:pt idx="6">
                  <c:v>285.09640000000002</c:v>
                </c:pt>
                <c:pt idx="7">
                  <c:v>310.46109999999999</c:v>
                </c:pt>
                <c:pt idx="8">
                  <c:v>305.13529999999997</c:v>
                </c:pt>
                <c:pt idx="9">
                  <c:v>322.44330000000002</c:v>
                </c:pt>
                <c:pt idx="10">
                  <c:v>322.58069999999998</c:v>
                </c:pt>
                <c:pt idx="11">
                  <c:v>322.59769999999997</c:v>
                </c:pt>
                <c:pt idx="12">
                  <c:v>328.43259999999998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D0-4545-9FBC-26C496996AF9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Stress!$E$41:$E$53</c:f>
              <c:numCache>
                <c:formatCode>General</c:formatCode>
                <c:ptCount val="13"/>
                <c:pt idx="0">
                  <c:v>291.05</c:v>
                </c:pt>
                <c:pt idx="1">
                  <c:v>293.22899999999998</c:v>
                </c:pt>
                <c:pt idx="2">
                  <c:v>299.53899999999999</c:v>
                </c:pt>
                <c:pt idx="3">
                  <c:v>296.22000000000003</c:v>
                </c:pt>
                <c:pt idx="4">
                  <c:v>308.47399999999999</c:v>
                </c:pt>
                <c:pt idx="5">
                  <c:v>308.45299999999997</c:v>
                </c:pt>
                <c:pt idx="6">
                  <c:v>302.14800000000002</c:v>
                </c:pt>
                <c:pt idx="7">
                  <c:v>315.03899999999999</c:v>
                </c:pt>
                <c:pt idx="8">
                  <c:v>313.11099999999999</c:v>
                </c:pt>
                <c:pt idx="9">
                  <c:v>325.11500000000001</c:v>
                </c:pt>
                <c:pt idx="10">
                  <c:v>333.69499999999999</c:v>
                </c:pt>
                <c:pt idx="11">
                  <c:v>327.577</c:v>
                </c:pt>
                <c:pt idx="12">
                  <c:v>359.34300000000002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D0-4545-9FBC-26C49699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Hole Beams 5MM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Stress!$F$5:$F$17</c:f>
              <c:numCache>
                <c:formatCode>General</c:formatCode>
                <c:ptCount val="13"/>
                <c:pt idx="0">
                  <c:v>2236</c:v>
                </c:pt>
                <c:pt idx="1">
                  <c:v>1355</c:v>
                </c:pt>
                <c:pt idx="2">
                  <c:v>2568</c:v>
                </c:pt>
                <c:pt idx="3">
                  <c:v>2408</c:v>
                </c:pt>
                <c:pt idx="4">
                  <c:v>2178</c:v>
                </c:pt>
                <c:pt idx="5">
                  <c:v>2361</c:v>
                </c:pt>
                <c:pt idx="6">
                  <c:v>2308</c:v>
                </c:pt>
                <c:pt idx="7">
                  <c:v>4358</c:v>
                </c:pt>
                <c:pt idx="8">
                  <c:v>1391</c:v>
                </c:pt>
                <c:pt idx="9">
                  <c:v>2428</c:v>
                </c:pt>
                <c:pt idx="10">
                  <c:v>1421</c:v>
                </c:pt>
                <c:pt idx="11">
                  <c:v>977.4</c:v>
                </c:pt>
                <c:pt idx="12">
                  <c:v>2277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F1-4658-A32E-35AE83D2543C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Stress!$F$23:$F$35</c:f>
              <c:numCache>
                <c:formatCode>General</c:formatCode>
                <c:ptCount val="13"/>
                <c:pt idx="0">
                  <c:v>3111.2240000000002</c:v>
                </c:pt>
                <c:pt idx="1">
                  <c:v>1694.2070000000001</c:v>
                </c:pt>
                <c:pt idx="2">
                  <c:v>3139.8510000000001</c:v>
                </c:pt>
                <c:pt idx="3">
                  <c:v>2984.1</c:v>
                </c:pt>
                <c:pt idx="4">
                  <c:v>1720.4179999999999</c:v>
                </c:pt>
                <c:pt idx="5">
                  <c:v>2671.4749999999999</c:v>
                </c:pt>
                <c:pt idx="6">
                  <c:v>1920.2670000000001</c:v>
                </c:pt>
                <c:pt idx="7">
                  <c:v>2813.7849999999999</c:v>
                </c:pt>
                <c:pt idx="8">
                  <c:v>2128.788</c:v>
                </c:pt>
                <c:pt idx="9">
                  <c:v>1650.008</c:v>
                </c:pt>
                <c:pt idx="10">
                  <c:v>2055.154</c:v>
                </c:pt>
                <c:pt idx="11">
                  <c:v>2429.0140000000001</c:v>
                </c:pt>
                <c:pt idx="12">
                  <c:v>2180.991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F1-4658-A32E-35AE83D2543C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Stress!$F$41:$F$53</c:f>
              <c:numCache>
                <c:formatCode>General</c:formatCode>
                <c:ptCount val="13"/>
                <c:pt idx="0">
                  <c:v>1738.07</c:v>
                </c:pt>
                <c:pt idx="1">
                  <c:v>1795.4</c:v>
                </c:pt>
                <c:pt idx="2">
                  <c:v>2272.9699999999998</c:v>
                </c:pt>
                <c:pt idx="3">
                  <c:v>1526.51</c:v>
                </c:pt>
                <c:pt idx="4">
                  <c:v>1689.42</c:v>
                </c:pt>
                <c:pt idx="5">
                  <c:v>2948.25</c:v>
                </c:pt>
                <c:pt idx="6">
                  <c:v>2602.42</c:v>
                </c:pt>
                <c:pt idx="7">
                  <c:v>2660.34</c:v>
                </c:pt>
                <c:pt idx="8">
                  <c:v>1980.59</c:v>
                </c:pt>
                <c:pt idx="9">
                  <c:v>1886.8</c:v>
                </c:pt>
                <c:pt idx="10">
                  <c:v>1040.81</c:v>
                </c:pt>
                <c:pt idx="11">
                  <c:v>1061.26</c:v>
                </c:pt>
                <c:pt idx="12">
                  <c:v>813.26900000000001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F1-4658-A32E-35AE83D25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MatA BEAMS 5MM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Stress!$G$5:$G$17</c:f>
              <c:numCache>
                <c:formatCode>General</c:formatCode>
                <c:ptCount val="13"/>
                <c:pt idx="0">
                  <c:v>1785</c:v>
                </c:pt>
                <c:pt idx="1">
                  <c:v>1168</c:v>
                </c:pt>
                <c:pt idx="2">
                  <c:v>1887</c:v>
                </c:pt>
                <c:pt idx="3">
                  <c:v>1746</c:v>
                </c:pt>
                <c:pt idx="4">
                  <c:v>1628</c:v>
                </c:pt>
                <c:pt idx="5">
                  <c:v>1740</c:v>
                </c:pt>
                <c:pt idx="6">
                  <c:v>1881</c:v>
                </c:pt>
                <c:pt idx="7">
                  <c:v>2900</c:v>
                </c:pt>
                <c:pt idx="8">
                  <c:v>1294</c:v>
                </c:pt>
                <c:pt idx="9">
                  <c:v>1736</c:v>
                </c:pt>
                <c:pt idx="10">
                  <c:v>1465</c:v>
                </c:pt>
                <c:pt idx="11">
                  <c:v>1995</c:v>
                </c:pt>
                <c:pt idx="12">
                  <c:v>415.5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7-48DA-B4C0-E1A2D5295D96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Stress!$G$23:$G$35</c:f>
              <c:numCache>
                <c:formatCode>General</c:formatCode>
                <c:ptCount val="13"/>
                <c:pt idx="0">
                  <c:v>1912.0519999999999</c:v>
                </c:pt>
                <c:pt idx="1">
                  <c:v>1238.8309999999999</c:v>
                </c:pt>
                <c:pt idx="2">
                  <c:v>2108.8220000000001</c:v>
                </c:pt>
                <c:pt idx="3">
                  <c:v>2000.2439999999999</c:v>
                </c:pt>
                <c:pt idx="4">
                  <c:v>1350.058</c:v>
                </c:pt>
                <c:pt idx="5">
                  <c:v>1441.9880000000001</c:v>
                </c:pt>
                <c:pt idx="6">
                  <c:v>1351.569</c:v>
                </c:pt>
                <c:pt idx="7">
                  <c:v>2017.297</c:v>
                </c:pt>
                <c:pt idx="8">
                  <c:v>1667.7840000000001</c:v>
                </c:pt>
                <c:pt idx="9">
                  <c:v>1701.818</c:v>
                </c:pt>
                <c:pt idx="10">
                  <c:v>1968.1990000000001</c:v>
                </c:pt>
                <c:pt idx="11">
                  <c:v>2257.8890000000001</c:v>
                </c:pt>
                <c:pt idx="12">
                  <c:v>1951.117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27-48DA-B4C0-E1A2D5295D96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Stress!$G$41:$G$53</c:f>
              <c:numCache>
                <c:formatCode>General</c:formatCode>
                <c:ptCount val="13"/>
                <c:pt idx="0">
                  <c:v>1551.17</c:v>
                </c:pt>
                <c:pt idx="1">
                  <c:v>1281.73</c:v>
                </c:pt>
                <c:pt idx="2">
                  <c:v>1236.6300000000001</c:v>
                </c:pt>
                <c:pt idx="3">
                  <c:v>1412.4</c:v>
                </c:pt>
                <c:pt idx="4">
                  <c:v>1363.58</c:v>
                </c:pt>
                <c:pt idx="5">
                  <c:v>1715.97</c:v>
                </c:pt>
                <c:pt idx="6">
                  <c:v>1671.22</c:v>
                </c:pt>
                <c:pt idx="7">
                  <c:v>1434.15</c:v>
                </c:pt>
                <c:pt idx="8">
                  <c:v>1970.14</c:v>
                </c:pt>
                <c:pt idx="9">
                  <c:v>1472.21</c:v>
                </c:pt>
                <c:pt idx="10">
                  <c:v>2028.08</c:v>
                </c:pt>
                <c:pt idx="11">
                  <c:v>1936.73</c:v>
                </c:pt>
                <c:pt idx="12">
                  <c:v>2294.6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27-48DA-B4C0-E1A2D529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MatB BEAMS 5MM Max Stress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Alex'sDataSet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Stress!$H$5:$H$17</c:f>
              <c:numCache>
                <c:formatCode>General</c:formatCode>
                <c:ptCount val="13"/>
                <c:pt idx="0">
                  <c:v>1130</c:v>
                </c:pt>
                <c:pt idx="1">
                  <c:v>1090</c:v>
                </c:pt>
                <c:pt idx="2">
                  <c:v>1165</c:v>
                </c:pt>
                <c:pt idx="3">
                  <c:v>1133</c:v>
                </c:pt>
                <c:pt idx="4">
                  <c:v>1137</c:v>
                </c:pt>
                <c:pt idx="5">
                  <c:v>1191</c:v>
                </c:pt>
                <c:pt idx="6">
                  <c:v>1266</c:v>
                </c:pt>
                <c:pt idx="7">
                  <c:v>1280</c:v>
                </c:pt>
                <c:pt idx="8">
                  <c:v>1178</c:v>
                </c:pt>
                <c:pt idx="9">
                  <c:v>1369</c:v>
                </c:pt>
                <c:pt idx="10">
                  <c:v>1326</c:v>
                </c:pt>
                <c:pt idx="11">
                  <c:v>1545</c:v>
                </c:pt>
                <c:pt idx="12">
                  <c:v>1569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79-4A66-80B0-D8BB99273166}"/>
            </c:ext>
          </c:extLst>
        </c:ser>
        <c:ser>
          <c:idx val="1"/>
          <c:order val="1"/>
          <c:tx>
            <c:v>DataSet2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Stress!$H$23:$H$35</c:f>
              <c:numCache>
                <c:formatCode>General</c:formatCode>
                <c:ptCount val="13"/>
                <c:pt idx="0">
                  <c:v>281.12380000000002</c:v>
                </c:pt>
                <c:pt idx="1">
                  <c:v>270.49470000000002</c:v>
                </c:pt>
                <c:pt idx="2">
                  <c:v>257.46199999999999</c:v>
                </c:pt>
                <c:pt idx="3">
                  <c:v>284.40050000000002</c:v>
                </c:pt>
                <c:pt idx="4">
                  <c:v>280.10419999999999</c:v>
                </c:pt>
                <c:pt idx="5">
                  <c:v>278.43419999999998</c:v>
                </c:pt>
                <c:pt idx="6">
                  <c:v>285.09640000000002</c:v>
                </c:pt>
                <c:pt idx="7">
                  <c:v>310.46109999999999</c:v>
                </c:pt>
                <c:pt idx="8">
                  <c:v>305.13529999999997</c:v>
                </c:pt>
                <c:pt idx="9">
                  <c:v>322.44330000000002</c:v>
                </c:pt>
                <c:pt idx="10">
                  <c:v>322.58069999999998</c:v>
                </c:pt>
                <c:pt idx="11">
                  <c:v>322.59769999999997</c:v>
                </c:pt>
                <c:pt idx="12">
                  <c:v>328.43259999999998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79-4A66-80B0-D8BB99273166}"/>
            </c:ext>
          </c:extLst>
        </c:ser>
        <c:ser>
          <c:idx val="2"/>
          <c:order val="2"/>
          <c:tx>
            <c:v>DataSet1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Stress!$B$5:$B$17</c:f>
              <c:numCache>
                <c:formatCode>General</c:formatCode>
                <c:ptCount val="13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</c:numCache>
            </c:numRef>
          </c:xVal>
          <c:yVal>
            <c:numRef>
              <c:f>Stress!$H$41:$H$53</c:f>
              <c:numCache>
                <c:formatCode>General</c:formatCode>
                <c:ptCount val="13"/>
                <c:pt idx="0">
                  <c:v>1455.25</c:v>
                </c:pt>
                <c:pt idx="1">
                  <c:v>1466.15</c:v>
                </c:pt>
                <c:pt idx="2">
                  <c:v>1497.7</c:v>
                </c:pt>
                <c:pt idx="3">
                  <c:v>1481.11</c:v>
                </c:pt>
                <c:pt idx="4">
                  <c:v>1542.37</c:v>
                </c:pt>
                <c:pt idx="5">
                  <c:v>1542.26</c:v>
                </c:pt>
                <c:pt idx="6">
                  <c:v>1510.74</c:v>
                </c:pt>
                <c:pt idx="7">
                  <c:v>1575.19</c:v>
                </c:pt>
                <c:pt idx="8">
                  <c:v>1565.56</c:v>
                </c:pt>
                <c:pt idx="9">
                  <c:v>1625.58</c:v>
                </c:pt>
                <c:pt idx="10">
                  <c:v>1668.48</c:v>
                </c:pt>
                <c:pt idx="11">
                  <c:v>1637.89</c:v>
                </c:pt>
                <c:pt idx="12">
                  <c:v>1796.72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79-4A66-80B0-D8BB99273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532416"/>
        <c:axId val="1199532896"/>
      </c:scatterChart>
      <c:valAx>
        <c:axId val="11995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896"/>
        <c:crosses val="autoZero"/>
        <c:crossBetween val="midCat"/>
      </c:valAx>
      <c:valAx>
        <c:axId val="1199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Von Mises Stress 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53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txData>
          <cx:v>Box Plot of Holes Beams 100N Max Displacement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Holes Beams 100N Max Displacement</a:t>
          </a:r>
        </a:p>
      </cx:txPr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MatA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100N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MatB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100N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Holes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500N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MatA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500N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MatB Beams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500N Max Displacement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0000002-CB4C-403B-9F51-0B4E26F22110}" formatIdx="0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 formatIdx="1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  <cx:data id="1">
      <cx:numDim type="val">
        <cx:f>_xlchart.v1.27</cx:f>
      </cx:numDim>
    </cx:data>
    <cx:data id="2">
      <cx:numDim type="val">
        <cx:f>_xlchart.v1.28</cx:f>
      </cx:numDim>
    </cx:data>
  </cx:chartData>
  <cx:chart>
    <cx:title pos="t" align="ctr" overlay="0">
      <cx:tx>
        <cx:txData>
          <cx:v>Box Plot of Holes Beams 1mm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Holes Beams 1mm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_xlchart.v1.15</cx:f>
      </cx:numDim>
    </cx:data>
    <cx:data id="2">
      <cx:numDim type="val">
        <cx:f>_xlchart.v1.16</cx:f>
      </cx:numDim>
    </cx:data>
  </cx:chartData>
  <cx:chart>
    <cx:title pos="t" align="ctr" overlay="0">
      <cx:tx>
        <cx:txData>
          <cx:v>Box Plot of MatA Beams 1mm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MatA Beams 1mm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_xlchart.v1.18</cx:f>
      </cx:numDim>
    </cx:data>
    <cx:data id="2">
      <cx:numDim type="val">
        <cx:f>_xlchart.v1.19</cx:f>
      </cx:numDim>
    </cx:data>
  </cx:chartData>
  <cx:chart>
    <cx:title pos="t" align="ctr" overlay="0">
      <cx:tx>
        <cx:txData>
          <cx:v>Box Plot of MatB Beams 1mm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MatB Beams 1mm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</cx:chartData>
  <cx:chart>
    <cx:title pos="t" align="ctr" overlay="0">
      <cx:tx>
        <cx:txData>
          <cx:v>Box Plot of Holes Beams 5mm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Holes Beams 5mm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_xlchart.v1.12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Box Plot of MatA Beams 5mm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MatA Beams 5mm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_xlchart.v1.24</cx:f>
      </cx:numDim>
    </cx:data>
    <cx:data id="2">
      <cx:numDim type="val">
        <cx:f>_xlchart.v1.25</cx:f>
      </cx:numDim>
    </cx:data>
  </cx:chartData>
  <cx:chart>
    <cx:title pos="t" align="ctr" overlay="0">
      <cx:tx>
        <cx:txData>
          <cx:v>Box Plot of MatB Beams 5mm Max Stress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MatB Beams 5mm Max Stress Distribution</a:t>
          </a:r>
        </a:p>
      </cx:txPr>
    </cx:title>
    <cx:plotArea>
      <cx:plotAreaRegion>
        <cx:series layoutId="boxWhisker" uniqueId="{00000002-CB4C-403B-9F51-0B4E26F22110}">
          <cx:tx>
            <cx:txData>
              <cx:f/>
              <cx:v>Alex'sSet</cx:v>
            </cx:txData>
          </cx:tx>
          <cx:dataId val="0"/>
          <cx:layoutPr>
            <cx:statistics quartileMethod="exclusive"/>
          </cx:layoutPr>
        </cx:series>
        <cx:series layoutId="boxWhisker" uniqueId="{00000003-CB4C-403B-9F51-0B4E26F22110}">
          <cx:tx>
            <cx:txData>
              <cx:f/>
              <cx:v>DataSet2</cx:v>
            </cx:txData>
          </cx:tx>
          <cx:dataId val="1"/>
          <cx:layoutPr>
            <cx:statistics quartileMethod="exclusive"/>
          </cx:layoutPr>
        </cx:series>
        <cx:series layoutId="boxWhisker" uniqueId="{00000004-CB4C-403B-9F51-0B4E26F22110}">
          <cx:tx>
            <cx:txData>
              <cx:f/>
              <cx:v>DataSet1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VON MISES STRESS MPA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VON MISES STRESS MPA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13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12" Type="http://schemas.microsoft.com/office/2014/relationships/chartEx" Target="../charts/chartEx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5.xml"/><Relationship Id="rId5" Type="http://schemas.openxmlformats.org/officeDocument/2006/relationships/chart" Target="../charts/chart5.xml"/><Relationship Id="rId15" Type="http://schemas.openxmlformats.org/officeDocument/2006/relationships/chart" Target="../charts/chart9.xml"/><Relationship Id="rId10" Type="http://schemas.microsoft.com/office/2014/relationships/chartEx" Target="../charts/chartEx4.xml"/><Relationship Id="rId4" Type="http://schemas.openxmlformats.org/officeDocument/2006/relationships/chart" Target="../charts/chart4.xml"/><Relationship Id="rId9" Type="http://schemas.microsoft.com/office/2014/relationships/chartEx" Target="../charts/chartEx3.xml"/><Relationship Id="rId14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microsoft.com/office/2014/relationships/chartEx" Target="../charts/chartEx11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microsoft.com/office/2014/relationships/chartEx" Target="../charts/chartEx10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3.xml"/><Relationship Id="rId11" Type="http://schemas.microsoft.com/office/2014/relationships/chartEx" Target="../charts/chartEx9.xml"/><Relationship Id="rId5" Type="http://schemas.openxmlformats.org/officeDocument/2006/relationships/chart" Target="../charts/chart12.xml"/><Relationship Id="rId10" Type="http://schemas.microsoft.com/office/2014/relationships/chartEx" Target="../charts/chartEx8.xml"/><Relationship Id="rId4" Type="http://schemas.openxmlformats.org/officeDocument/2006/relationships/chart" Target="../charts/chart11.xml"/><Relationship Id="rId9" Type="http://schemas.microsoft.com/office/2014/relationships/chartEx" Target="../charts/chartEx7.xml"/><Relationship Id="rId14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260174</xdr:colOff>
      <xdr:row>53</xdr:row>
      <xdr:rowOff>7605</xdr:rowOff>
    </xdr:from>
    <xdr:to>
      <xdr:col>14</xdr:col>
      <xdr:colOff>1111308</xdr:colOff>
      <xdr:row>71</xdr:row>
      <xdr:rowOff>116478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C1D2B-C75F-40C7-89BA-3C5D3A577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235634</xdr:colOff>
      <xdr:row>72</xdr:row>
      <xdr:rowOff>42726</xdr:rowOff>
    </xdr:from>
    <xdr:to>
      <xdr:col>14</xdr:col>
      <xdr:colOff>1111976</xdr:colOff>
      <xdr:row>88</xdr:row>
      <xdr:rowOff>112665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CBFEFA-52F7-423C-9666-39ECEF574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102684</xdr:colOff>
      <xdr:row>88</xdr:row>
      <xdr:rowOff>156346</xdr:rowOff>
    </xdr:from>
    <xdr:to>
      <xdr:col>14</xdr:col>
      <xdr:colOff>1134812</xdr:colOff>
      <xdr:row>106</xdr:row>
      <xdr:rowOff>4850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3910AD-B406-4BD3-9394-2875F55AC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81643</xdr:colOff>
      <xdr:row>53</xdr:row>
      <xdr:rowOff>16158</xdr:rowOff>
    </xdr:from>
    <xdr:to>
      <xdr:col>24</xdr:col>
      <xdr:colOff>329026</xdr:colOff>
      <xdr:row>71</xdr:row>
      <xdr:rowOff>122464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74A18E-5B32-4D1B-9B0F-CE61867B6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59574</xdr:colOff>
      <xdr:row>72</xdr:row>
      <xdr:rowOff>43692</xdr:rowOff>
    </xdr:from>
    <xdr:to>
      <xdr:col>24</xdr:col>
      <xdr:colOff>322829</xdr:colOff>
      <xdr:row>89</xdr:row>
      <xdr:rowOff>121856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90339F-2B67-44F0-AE18-5C6EFFA3E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69074</xdr:colOff>
      <xdr:row>89</xdr:row>
      <xdr:rowOff>155565</xdr:rowOff>
    </xdr:from>
    <xdr:to>
      <xdr:col>24</xdr:col>
      <xdr:colOff>342083</xdr:colOff>
      <xdr:row>106</xdr:row>
      <xdr:rowOff>69940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BCFD17-C6F4-40E0-98DC-E87C3A0A1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7475</xdr:colOff>
      <xdr:row>1</xdr:row>
      <xdr:rowOff>114621</xdr:rowOff>
    </xdr:from>
    <xdr:to>
      <xdr:col>29</xdr:col>
      <xdr:colOff>256823</xdr:colOff>
      <xdr:row>18</xdr:row>
      <xdr:rowOff>76537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6E79C97-3608-4674-91B0-426BAAB4FC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30505" y="295596"/>
              <a:ext cx="5731938" cy="37052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497557</xdr:colOff>
      <xdr:row>18</xdr:row>
      <xdr:rowOff>163129</xdr:rowOff>
    </xdr:from>
    <xdr:to>
      <xdr:col>29</xdr:col>
      <xdr:colOff>256823</xdr:colOff>
      <xdr:row>34</xdr:row>
      <xdr:rowOff>118464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67067FC7-C93A-47F1-9D2C-4A32045C17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04332" y="4089334"/>
              <a:ext cx="5758111" cy="3431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485857</xdr:colOff>
      <xdr:row>35</xdr:row>
      <xdr:rowOff>94566</xdr:rowOff>
    </xdr:from>
    <xdr:to>
      <xdr:col>29</xdr:col>
      <xdr:colOff>258456</xdr:colOff>
      <xdr:row>51</xdr:row>
      <xdr:rowOff>127764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93AD5C6-C6C1-40B1-9E24-D50B7B54FD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90727" y="7680276"/>
              <a:ext cx="5773349" cy="33574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516271</xdr:colOff>
      <xdr:row>1</xdr:row>
      <xdr:rowOff>98566</xdr:rowOff>
    </xdr:from>
    <xdr:to>
      <xdr:col>39</xdr:col>
      <xdr:colOff>141705</xdr:colOff>
      <xdr:row>18</xdr:row>
      <xdr:rowOff>93956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EB69EA93-8163-476D-A376-0A7DC7B52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19986" y="275731"/>
              <a:ext cx="5723339" cy="3746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485246</xdr:colOff>
      <xdr:row>18</xdr:row>
      <xdr:rowOff>138365</xdr:rowOff>
    </xdr:from>
    <xdr:to>
      <xdr:col>39</xdr:col>
      <xdr:colOff>234634</xdr:colOff>
      <xdr:row>34</xdr:row>
      <xdr:rowOff>137787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1DC78C4A-5993-4E31-AE00-AD018072C3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90866" y="4058855"/>
              <a:ext cx="5849198" cy="34760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450411</xdr:colOff>
      <xdr:row>35</xdr:row>
      <xdr:rowOff>129895</xdr:rowOff>
    </xdr:from>
    <xdr:to>
      <xdr:col>39</xdr:col>
      <xdr:colOff>273822</xdr:colOff>
      <xdr:row>54</xdr:row>
      <xdr:rowOff>52333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3A62E3ED-0DA2-4824-AF54-DEBF9268F5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56031" y="7715605"/>
              <a:ext cx="5923221" cy="3789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479610</xdr:colOff>
      <xdr:row>119</xdr:row>
      <xdr:rowOff>26895</xdr:rowOff>
    </xdr:from>
    <xdr:to>
      <xdr:col>15</xdr:col>
      <xdr:colOff>506505</xdr:colOff>
      <xdr:row>134</xdr:row>
      <xdr:rowOff>80684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5D7DA17-37E1-648A-6285-2AFB2496C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784411</xdr:colOff>
      <xdr:row>125</xdr:row>
      <xdr:rowOff>107576</xdr:rowOff>
    </xdr:from>
    <xdr:to>
      <xdr:col>18</xdr:col>
      <xdr:colOff>730622</xdr:colOff>
      <xdr:row>140</xdr:row>
      <xdr:rowOff>161364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AF3B62F-8CC6-AD7B-0063-F47B83189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838199</xdr:colOff>
      <xdr:row>109</xdr:row>
      <xdr:rowOff>53787</xdr:rowOff>
    </xdr:from>
    <xdr:to>
      <xdr:col>20</xdr:col>
      <xdr:colOff>443752</xdr:colOff>
      <xdr:row>123</xdr:row>
      <xdr:rowOff>98611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3D7EDC-3338-1411-B563-030F8B704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271633</xdr:colOff>
      <xdr:row>143</xdr:row>
      <xdr:rowOff>97332</xdr:rowOff>
    </xdr:from>
    <xdr:to>
      <xdr:col>13</xdr:col>
      <xdr:colOff>315237</xdr:colOff>
      <xdr:row>154</xdr:row>
      <xdr:rowOff>115262</xdr:rowOff>
    </xdr:to>
    <xdr:sp macro="" textlink="">
      <xdr:nvSpPr>
        <xdr:cNvPr id="2" name="Google Shape;85;p1">
          <a:extLst>
            <a:ext uri="{FF2B5EF4-FFF2-40B4-BE49-F238E27FC236}">
              <a16:creationId xmlns:a16="http://schemas.microsoft.com/office/drawing/2014/main" id="{19641D61-0908-A1CB-FD6E-3CE73E97F3D2}"/>
            </a:ext>
          </a:extLst>
        </xdr:cNvPr>
        <xdr:cNvSpPr txBox="1"/>
      </xdr:nvSpPr>
      <xdr:spPr>
        <a:xfrm>
          <a:off x="421312" y="26644868"/>
          <a:ext cx="11092604" cy="196375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Cantilever beam with dimensions: 100mm*20mm*1mm </a:t>
          </a:r>
          <a:endParaRPr sz="18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Beam Material: E=80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a, nu=0.33; Mat A: E=10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nu=0.34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;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Mat B: E=150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and nu=0.4</a:t>
          </a: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US" sz="1800" i="0" u="none" strike="noStrike" cap="none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algn="ctr"/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Beam Material: E=80000 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MP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a, nu=0.33; Mat A: E=10000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nu=0.34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;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Mat B: E=150000 G</a:t>
          </a: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</a:t>
          </a:r>
          <a:r>
            <a:rPr lang="en-US" sz="1800" i="0" u="none" strike="noStrike" cap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 and nu=0.4</a:t>
          </a: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endParaRPr>
            <a:latin typeface="Times New Roman"/>
            <a:ea typeface="Times New Roman"/>
            <a:cs typeface="Times New Roman"/>
            <a:sym typeface="Times New Roman"/>
          </a:endParaRP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Also, collect microstructure images at maximum stress in a separate folder. Submit link to folder as part of homework 1.</a:t>
          </a:r>
          <a:endParaRPr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/>
  </xdr:twoCellAnchor>
  <xdr:twoCellAnchor editAs="oneCell">
    <xdr:from>
      <xdr:col>13</xdr:col>
      <xdr:colOff>319227</xdr:colOff>
      <xdr:row>142</xdr:row>
      <xdr:rowOff>33882</xdr:rowOff>
    </xdr:from>
    <xdr:to>
      <xdr:col>21</xdr:col>
      <xdr:colOff>437205</xdr:colOff>
      <xdr:row>163</xdr:row>
      <xdr:rowOff>56109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A5D25-A2F1-EF0D-92C5-8AC70D479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17906" y="26404525"/>
          <a:ext cx="7257645" cy="3733167"/>
        </a:xfrm>
        <a:prstGeom prst="rect">
          <a:avLst/>
        </a:prstGeom>
      </xdr:spPr>
    </xdr:pic>
    <xdr:clientData/>
  </xdr:twoCellAnchor>
  <xdr:twoCellAnchor editAs="oneCell">
    <xdr:from>
      <xdr:col>13</xdr:col>
      <xdr:colOff>294446</xdr:colOff>
      <xdr:row>157</xdr:row>
      <xdr:rowOff>90986</xdr:rowOff>
    </xdr:from>
    <xdr:to>
      <xdr:col>21</xdr:col>
      <xdr:colOff>398323</xdr:colOff>
      <xdr:row>162</xdr:row>
      <xdr:rowOff>132554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0720A1-9FCB-E829-A484-F02C7CF2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3125" y="29115022"/>
          <a:ext cx="7230209" cy="922223"/>
        </a:xfrm>
        <a:prstGeom prst="rect">
          <a:avLst/>
        </a:prstGeom>
      </xdr:spPr>
    </xdr:pic>
    <xdr:clientData/>
  </xdr:twoCellAnchor>
  <xdr:twoCellAnchor>
    <xdr:from>
      <xdr:col>4</xdr:col>
      <xdr:colOff>363014</xdr:colOff>
      <xdr:row>56</xdr:row>
      <xdr:rowOff>158410</xdr:rowOff>
    </xdr:from>
    <xdr:to>
      <xdr:col>9</xdr:col>
      <xdr:colOff>1090278</xdr:colOff>
      <xdr:row>78</xdr:row>
      <xdr:rowOff>111232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65051F-0814-FA23-BDCB-0A7D0F7C2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326002</xdr:colOff>
      <xdr:row>79</xdr:row>
      <xdr:rowOff>60612</xdr:rowOff>
    </xdr:from>
    <xdr:to>
      <xdr:col>10</xdr:col>
      <xdr:colOff>53758</xdr:colOff>
      <xdr:row>100</xdr:row>
      <xdr:rowOff>115042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8C3A64-DFCD-4D34-BEE0-DFEE6D2C1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335525</xdr:colOff>
      <xdr:row>102</xdr:row>
      <xdr:rowOff>60613</xdr:rowOff>
    </xdr:from>
    <xdr:to>
      <xdr:col>10</xdr:col>
      <xdr:colOff>49946</xdr:colOff>
      <xdr:row>123</xdr:row>
      <xdr:rowOff>130281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6ACC6B-AD0B-4D01-BB25-A7875AF30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205343</xdr:colOff>
      <xdr:row>56</xdr:row>
      <xdr:rowOff>154056</xdr:rowOff>
    </xdr:from>
    <xdr:to>
      <xdr:col>20</xdr:col>
      <xdr:colOff>13310</xdr:colOff>
      <xdr:row>78</xdr:row>
      <xdr:rowOff>99258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6CAE88-1E1B-4D07-9FDB-877C04F0A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195545</xdr:colOff>
      <xdr:row>79</xdr:row>
      <xdr:rowOff>60610</xdr:rowOff>
    </xdr:from>
    <xdr:to>
      <xdr:col>20</xdr:col>
      <xdr:colOff>117885</xdr:colOff>
      <xdr:row>100</xdr:row>
      <xdr:rowOff>126470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4A41FE6-FD8B-42FF-AF1C-48DB458C1E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228474</xdr:colOff>
      <xdr:row>102</xdr:row>
      <xdr:rowOff>52721</xdr:rowOff>
    </xdr:from>
    <xdr:to>
      <xdr:col>20</xdr:col>
      <xdr:colOff>145099</xdr:colOff>
      <xdr:row>123</xdr:row>
      <xdr:rowOff>101434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C9EFC2A-52A8-4477-AC0E-801FB142A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124624</xdr:colOff>
      <xdr:row>2</xdr:row>
      <xdr:rowOff>352640</xdr:rowOff>
    </xdr:from>
    <xdr:to>
      <xdr:col>29</xdr:col>
      <xdr:colOff>501707</xdr:colOff>
      <xdr:row>20</xdr:row>
      <xdr:rowOff>52930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C6EE95C8-4132-9F9B-B900-4DD796F4AB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57604" y="792695"/>
              <a:ext cx="5863483" cy="43884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96592</xdr:colOff>
      <xdr:row>20</xdr:row>
      <xdr:rowOff>92258</xdr:rowOff>
    </xdr:from>
    <xdr:to>
      <xdr:col>30</xdr:col>
      <xdr:colOff>3339</xdr:colOff>
      <xdr:row>40</xdr:row>
      <xdr:rowOff>27734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5CE6080D-BA9D-43DA-A38B-D20701491F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23857" y="5220518"/>
              <a:ext cx="6006557" cy="38159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82715</xdr:colOff>
      <xdr:row>40</xdr:row>
      <xdr:rowOff>70189</xdr:rowOff>
    </xdr:from>
    <xdr:to>
      <xdr:col>29</xdr:col>
      <xdr:colOff>573208</xdr:colOff>
      <xdr:row>61</xdr:row>
      <xdr:rowOff>175608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7F380413-321A-421B-8AEE-609748E852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15695" y="9078934"/>
              <a:ext cx="5974988" cy="3903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581643</xdr:colOff>
      <xdr:row>2</xdr:row>
      <xdr:rowOff>328022</xdr:rowOff>
    </xdr:from>
    <xdr:to>
      <xdr:col>39</xdr:col>
      <xdr:colOff>306507</xdr:colOff>
      <xdr:row>20</xdr:row>
      <xdr:rowOff>24709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6800C970-486B-40B4-AF26-A057EEFD01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01023" y="762362"/>
              <a:ext cx="5818959" cy="4382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90969</xdr:colOff>
      <xdr:row>20</xdr:row>
      <xdr:rowOff>80555</xdr:rowOff>
    </xdr:from>
    <xdr:to>
      <xdr:col>39</xdr:col>
      <xdr:colOff>552523</xdr:colOff>
      <xdr:row>40</xdr:row>
      <xdr:rowOff>8510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F5A24F70-1978-4C31-A497-55E892E57A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21854" y="5206910"/>
              <a:ext cx="5940334" cy="3814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98589</xdr:colOff>
      <xdr:row>40</xdr:row>
      <xdr:rowOff>53505</xdr:rowOff>
    </xdr:from>
    <xdr:to>
      <xdr:col>39</xdr:col>
      <xdr:colOff>546808</xdr:colOff>
      <xdr:row>61</xdr:row>
      <xdr:rowOff>158462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7E013974-C7A4-41CD-B9F8-D5F7205D67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221854" y="9067965"/>
              <a:ext cx="5942239" cy="39035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DA12-BE52-4FF7-BC92-3D4A4F4AD87B}">
  <dimension ref="B2:T130"/>
  <sheetViews>
    <sheetView zoomScale="85" zoomScaleNormal="85" workbookViewId="0">
      <selection activeCell="E5" sqref="E5"/>
    </sheetView>
  </sheetViews>
  <sheetFormatPr defaultRowHeight="14.4" x14ac:dyDescent="0.3"/>
  <cols>
    <col min="1" max="1" width="3.33203125" customWidth="1"/>
    <col min="2" max="2" width="10.44140625" customWidth="1"/>
    <col min="3" max="3" width="9.33203125" customWidth="1"/>
    <col min="4" max="4" width="11.88671875" customWidth="1"/>
    <col min="5" max="5" width="15.33203125" customWidth="1"/>
    <col min="6" max="6" width="16.77734375" customWidth="1"/>
    <col min="7" max="7" width="10.5546875" customWidth="1"/>
    <col min="8" max="8" width="17.21875" customWidth="1"/>
    <col min="9" max="9" width="5.6640625" customWidth="1"/>
    <col min="10" max="10" width="20.109375" customWidth="1"/>
    <col min="11" max="11" width="15" customWidth="1"/>
    <col min="12" max="12" width="10.109375" customWidth="1"/>
    <col min="13" max="13" width="5.5546875" customWidth="1"/>
    <col min="14" max="14" width="18.5546875" customWidth="1"/>
    <col min="15" max="15" width="17" customWidth="1"/>
    <col min="16" max="16" width="8.33203125" customWidth="1"/>
    <col min="17" max="17" width="4.33203125" customWidth="1"/>
    <col min="18" max="18" width="19.21875" customWidth="1"/>
    <col min="19" max="19" width="16.109375" customWidth="1"/>
    <col min="20" max="20" width="7.44140625" customWidth="1"/>
  </cols>
  <sheetData>
    <row r="2" spans="2:20" x14ac:dyDescent="0.3">
      <c r="B2" s="6" t="s">
        <v>60</v>
      </c>
      <c r="J2" s="6" t="s">
        <v>12</v>
      </c>
    </row>
    <row r="3" spans="2:20" ht="31.2" customHeight="1" x14ac:dyDescent="0.3">
      <c r="B3" s="1"/>
      <c r="C3" s="23" t="s">
        <v>6</v>
      </c>
      <c r="D3" s="23"/>
      <c r="E3" s="23"/>
      <c r="F3" s="23" t="s">
        <v>7</v>
      </c>
      <c r="G3" s="23"/>
      <c r="H3" s="23"/>
    </row>
    <row r="4" spans="2:20" ht="37.799999999999997" customHeight="1" x14ac:dyDescent="0.3">
      <c r="B4" s="10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J4" s="22" t="s">
        <v>24</v>
      </c>
      <c r="K4" s="22"/>
      <c r="L4" s="22"/>
      <c r="M4" s="12"/>
      <c r="N4" s="22" t="s">
        <v>36</v>
      </c>
      <c r="O4" s="22"/>
      <c r="P4" s="22"/>
      <c r="Q4" s="13"/>
      <c r="R4" s="22" t="s">
        <v>42</v>
      </c>
      <c r="S4" s="22"/>
      <c r="T4" s="22"/>
    </row>
    <row r="5" spans="2:20" ht="15.6" x14ac:dyDescent="0.3">
      <c r="B5" s="2">
        <v>0.1</v>
      </c>
      <c r="C5" s="7">
        <v>0.88249999999999995</v>
      </c>
      <c r="D5" s="7">
        <v>0.81140000000000001</v>
      </c>
      <c r="E5" s="7">
        <v>0.62870000000000004</v>
      </c>
      <c r="F5" s="7">
        <v>4.4130000000000003</v>
      </c>
      <c r="G5" s="7">
        <v>4.0570000000000004</v>
      </c>
      <c r="H5" s="7">
        <v>3.1429999999999998</v>
      </c>
      <c r="J5" s="14" t="s">
        <v>15</v>
      </c>
      <c r="K5" s="15" t="s">
        <v>17</v>
      </c>
      <c r="L5" s="15"/>
      <c r="M5" s="16"/>
      <c r="N5" s="14" t="s">
        <v>15</v>
      </c>
      <c r="O5" s="15" t="s">
        <v>17</v>
      </c>
      <c r="P5" s="15"/>
      <c r="Q5" s="13"/>
      <c r="R5" s="14" t="s">
        <v>15</v>
      </c>
      <c r="S5" s="15" t="s">
        <v>17</v>
      </c>
      <c r="T5" s="15"/>
    </row>
    <row r="6" spans="2:20" ht="15.6" x14ac:dyDescent="0.3">
      <c r="B6" s="2">
        <v>0.15</v>
      </c>
      <c r="C6" s="7">
        <v>0.76449999999999996</v>
      </c>
      <c r="D6" s="7">
        <v>0.72719999999999996</v>
      </c>
      <c r="E6" s="7">
        <v>0.64500000000000002</v>
      </c>
      <c r="F6" s="7">
        <v>3.8220000000000001</v>
      </c>
      <c r="G6" s="7">
        <v>3.6360000000000001</v>
      </c>
      <c r="H6" s="7">
        <v>3.2250000000000001</v>
      </c>
      <c r="J6" s="18">
        <f>AVERAGE(C5:C17)</f>
        <v>2.7317923076923076</v>
      </c>
      <c r="K6" s="14">
        <f>AVERAGE(C23:C35)</f>
        <v>1.9898423368461537</v>
      </c>
      <c r="L6" s="14"/>
      <c r="M6" s="16"/>
      <c r="N6" s="14">
        <f>_xlfn.STDEV.S(C5:C17)</f>
        <v>2.6560513961711218</v>
      </c>
      <c r="O6" s="14">
        <f>_xlfn.STDEV.S(C23:C35)</f>
        <v>1.4659196735187703</v>
      </c>
      <c r="P6" s="14"/>
      <c r="Q6" s="13"/>
      <c r="R6" s="14">
        <f>N6/J6 * 100</f>
        <v>97.227427893844236</v>
      </c>
      <c r="S6" s="14">
        <f>O6/K6 * 100</f>
        <v>73.67014191899311</v>
      </c>
      <c r="T6" s="14"/>
    </row>
    <row r="7" spans="2:20" ht="15.6" x14ac:dyDescent="0.3">
      <c r="B7" s="2">
        <v>0.2</v>
      </c>
      <c r="C7" s="7">
        <v>1.157</v>
      </c>
      <c r="D7" s="7">
        <v>0.94840000000000002</v>
      </c>
      <c r="E7" s="7">
        <v>0.6048</v>
      </c>
      <c r="F7" s="7">
        <v>5.7869999999999999</v>
      </c>
      <c r="G7" s="7">
        <v>4.742</v>
      </c>
      <c r="H7" s="7">
        <v>3.024</v>
      </c>
      <c r="J7" s="17"/>
      <c r="K7" s="16"/>
      <c r="L7" s="16"/>
      <c r="M7" s="16"/>
      <c r="N7" s="17"/>
      <c r="O7" s="16"/>
      <c r="P7" s="16"/>
      <c r="Q7" s="13"/>
      <c r="R7" s="17"/>
      <c r="S7" s="16"/>
      <c r="T7" s="16"/>
    </row>
    <row r="8" spans="2:20" ht="14.4" customHeight="1" x14ac:dyDescent="0.3">
      <c r="B8" s="2">
        <v>0.25</v>
      </c>
      <c r="C8" s="7">
        <v>0.96930000000000005</v>
      </c>
      <c r="D8" s="7">
        <v>0.8407</v>
      </c>
      <c r="E8" s="7">
        <v>0.61919999999999997</v>
      </c>
      <c r="F8" s="7">
        <v>4.8470000000000004</v>
      </c>
      <c r="G8" s="7">
        <v>4.2039999999999997</v>
      </c>
      <c r="H8" s="7">
        <v>3.0960000000000001</v>
      </c>
      <c r="J8" s="22" t="s">
        <v>34</v>
      </c>
      <c r="K8" s="22"/>
      <c r="L8" s="22"/>
      <c r="M8" s="16"/>
      <c r="N8" s="22" t="s">
        <v>37</v>
      </c>
      <c r="O8" s="22"/>
      <c r="P8" s="22"/>
      <c r="Q8" s="13"/>
      <c r="R8" s="22" t="s">
        <v>43</v>
      </c>
      <c r="S8" s="22"/>
      <c r="T8" s="22"/>
    </row>
    <row r="9" spans="2:20" ht="15.6" x14ac:dyDescent="0.3">
      <c r="B9" s="2">
        <v>0.3</v>
      </c>
      <c r="C9" s="7">
        <v>1.1060000000000001</v>
      </c>
      <c r="D9" s="7">
        <v>0.89590000000000003</v>
      </c>
      <c r="E9" s="7">
        <v>0.60409999999999997</v>
      </c>
      <c r="F9" s="7">
        <v>5.53</v>
      </c>
      <c r="G9" s="7">
        <v>4.4790000000000001</v>
      </c>
      <c r="H9" s="7">
        <v>3.02</v>
      </c>
      <c r="J9" s="14" t="s">
        <v>15</v>
      </c>
      <c r="K9" s="15" t="s">
        <v>17</v>
      </c>
      <c r="L9" s="15"/>
      <c r="M9" s="16"/>
      <c r="N9" s="14" t="s">
        <v>15</v>
      </c>
      <c r="O9" s="15" t="s">
        <v>17</v>
      </c>
      <c r="P9" s="15"/>
      <c r="Q9" s="13"/>
      <c r="R9" s="14" t="s">
        <v>15</v>
      </c>
      <c r="S9" s="15" t="s">
        <v>17</v>
      </c>
      <c r="T9" s="15"/>
    </row>
    <row r="10" spans="2:20" ht="15.6" x14ac:dyDescent="0.3">
      <c r="B10" s="2">
        <v>0.35</v>
      </c>
      <c r="C10" s="7">
        <v>1.296</v>
      </c>
      <c r="D10" s="7">
        <v>0.96319999999999995</v>
      </c>
      <c r="E10" s="7">
        <v>0.58779999999999999</v>
      </c>
      <c r="F10" s="7">
        <v>6.4790000000000001</v>
      </c>
      <c r="G10" s="7">
        <v>4.8159999999999998</v>
      </c>
      <c r="H10" s="7">
        <v>2.9390000000000001</v>
      </c>
      <c r="J10" s="18">
        <f>AVERAGE(D5:D17)</f>
        <v>1.160523076923077</v>
      </c>
      <c r="K10" s="14">
        <f>AVERAGE(D23:D35)</f>
        <v>1.0856589169230768</v>
      </c>
      <c r="L10" s="14"/>
      <c r="M10" s="16"/>
      <c r="N10" s="14">
        <f>_xlfn.STDEV.S(D5:D17)</f>
        <v>0.36636961562936726</v>
      </c>
      <c r="O10" s="14">
        <f>_xlfn.STDEV.S(D23:D35)</f>
        <v>0.31005834474718852</v>
      </c>
      <c r="P10" s="14"/>
      <c r="Q10" s="13"/>
      <c r="R10" s="14">
        <f>N10/J10 * 100</f>
        <v>31.569352037421943</v>
      </c>
      <c r="S10" s="14">
        <f>O10/K10 * 100</f>
        <v>28.559461900422761</v>
      </c>
      <c r="T10" s="14"/>
    </row>
    <row r="11" spans="2:20" ht="15.6" x14ac:dyDescent="0.3">
      <c r="B11" s="2">
        <v>0.4</v>
      </c>
      <c r="C11" s="7">
        <v>1.6279999999999999</v>
      </c>
      <c r="D11" s="7">
        <v>1.1299999999999999</v>
      </c>
      <c r="E11" s="7">
        <v>0.5726</v>
      </c>
      <c r="F11" s="7">
        <v>8.1419999999999995</v>
      </c>
      <c r="G11" s="7">
        <v>5.6479999999999997</v>
      </c>
      <c r="H11" s="7">
        <v>2.863</v>
      </c>
      <c r="J11" s="17"/>
      <c r="K11" s="16"/>
      <c r="L11" s="16"/>
      <c r="M11" s="16"/>
      <c r="N11" s="17"/>
      <c r="O11" s="16"/>
      <c r="P11" s="16"/>
      <c r="Q11" s="13"/>
      <c r="R11" s="17"/>
      <c r="S11" s="16"/>
      <c r="T11" s="16"/>
    </row>
    <row r="12" spans="2:20" ht="14.4" customHeight="1" x14ac:dyDescent="0.3">
      <c r="B12" s="2">
        <v>0.45</v>
      </c>
      <c r="C12" s="7">
        <v>2.6749999999999998</v>
      </c>
      <c r="D12" s="7">
        <v>1.24</v>
      </c>
      <c r="E12" s="7">
        <v>0.54769999999999996</v>
      </c>
      <c r="F12" s="7">
        <v>13.38</v>
      </c>
      <c r="G12" s="7">
        <v>6.1989999999999998</v>
      </c>
      <c r="H12" s="7">
        <v>2.7389999999999999</v>
      </c>
      <c r="J12" s="22" t="s">
        <v>35</v>
      </c>
      <c r="K12" s="22"/>
      <c r="L12" s="22"/>
      <c r="M12" s="16"/>
      <c r="N12" s="22" t="s">
        <v>38</v>
      </c>
      <c r="O12" s="22"/>
      <c r="P12" s="22"/>
      <c r="Q12" s="13"/>
      <c r="R12" s="22" t="s">
        <v>44</v>
      </c>
      <c r="S12" s="22"/>
      <c r="T12" s="22"/>
    </row>
    <row r="13" spans="2:20" ht="15.6" x14ac:dyDescent="0.3">
      <c r="B13" s="2">
        <v>0.5</v>
      </c>
      <c r="C13" s="7">
        <v>1.5369999999999999</v>
      </c>
      <c r="D13" s="7">
        <v>1.0329999999999999</v>
      </c>
      <c r="E13" s="7">
        <v>0.56369999999999998</v>
      </c>
      <c r="F13" s="7">
        <v>7.6840000000000002</v>
      </c>
      <c r="G13" s="7">
        <v>5.1660000000000004</v>
      </c>
      <c r="H13" s="7">
        <v>2.819</v>
      </c>
      <c r="J13" s="14" t="s">
        <v>15</v>
      </c>
      <c r="K13" s="15" t="s">
        <v>17</v>
      </c>
      <c r="L13" s="15"/>
      <c r="M13" s="16"/>
      <c r="N13" s="14" t="s">
        <v>15</v>
      </c>
      <c r="O13" s="15" t="s">
        <v>17</v>
      </c>
      <c r="P13" s="15"/>
      <c r="Q13" s="13"/>
      <c r="R13" s="14" t="s">
        <v>15</v>
      </c>
      <c r="S13" s="15" t="s">
        <v>17</v>
      </c>
      <c r="T13" s="15"/>
    </row>
    <row r="14" spans="2:20" ht="15.6" x14ac:dyDescent="0.3">
      <c r="B14" s="2">
        <v>0.55000000000000004</v>
      </c>
      <c r="C14" s="7">
        <v>3.8690000000000002</v>
      </c>
      <c r="D14" s="7">
        <v>1.6910000000000001</v>
      </c>
      <c r="E14" s="7">
        <v>0.50149999999999995</v>
      </c>
      <c r="F14" s="7">
        <v>19.2</v>
      </c>
      <c r="G14" s="7">
        <v>8.4570000000000007</v>
      </c>
      <c r="H14" s="7">
        <v>2.508</v>
      </c>
      <c r="J14" s="18">
        <f>AVERAGE(E5:E17)</f>
        <v>0.56524615384615384</v>
      </c>
      <c r="K14" s="14">
        <f>AVERAGE(E23:E35)</f>
        <v>0.58091783538461539</v>
      </c>
      <c r="L14" s="14"/>
      <c r="M14" s="16"/>
      <c r="N14" s="14">
        <f>_xlfn.STDEV.S(E5:E17)</f>
        <v>5.7206593666939823E-2</v>
      </c>
      <c r="O14" s="14">
        <f>_xlfn.STDEV.S(E23:E35)</f>
        <v>5.7761058069974155E-2</v>
      </c>
      <c r="P14" s="14"/>
      <c r="Q14" s="13"/>
      <c r="R14" s="14">
        <f>N14/J14 * 100</f>
        <v>10.120651556438553</v>
      </c>
      <c r="S14" s="14">
        <f>O14/K14 * 100</f>
        <v>9.9430684602292487</v>
      </c>
      <c r="T14" s="14"/>
    </row>
    <row r="15" spans="2:20" x14ac:dyDescent="0.3">
      <c r="B15" s="2">
        <v>0.6</v>
      </c>
      <c r="C15" s="7">
        <v>3.0830000000000002</v>
      </c>
      <c r="D15" s="7">
        <v>1.357</v>
      </c>
      <c r="E15" s="7">
        <v>0.5171</v>
      </c>
      <c r="F15" s="7">
        <v>15.41</v>
      </c>
      <c r="G15" s="7">
        <v>6.7839999999999998</v>
      </c>
      <c r="H15" s="7">
        <v>2.5859999999999999</v>
      </c>
    </row>
    <row r="16" spans="2:20" x14ac:dyDescent="0.3">
      <c r="B16" s="2">
        <v>0.65</v>
      </c>
      <c r="C16" s="7">
        <v>7.3789999999999996</v>
      </c>
      <c r="D16" s="7">
        <v>1.544</v>
      </c>
      <c r="E16" s="7">
        <v>0.49249999999999999</v>
      </c>
      <c r="F16" s="7">
        <v>36.89</v>
      </c>
      <c r="G16" s="7">
        <v>7.718</v>
      </c>
      <c r="H16" s="7">
        <v>2.4630000000000001</v>
      </c>
    </row>
    <row r="17" spans="2:20" x14ac:dyDescent="0.3">
      <c r="B17" s="2">
        <v>0.7</v>
      </c>
      <c r="C17" s="7">
        <v>9.1669999999999998</v>
      </c>
      <c r="D17" s="7">
        <v>1.905</v>
      </c>
      <c r="E17" s="7">
        <v>0.46350000000000002</v>
      </c>
      <c r="F17" s="7">
        <v>45.84</v>
      </c>
      <c r="G17" s="7">
        <v>9.5239999999999991</v>
      </c>
      <c r="H17" s="7">
        <v>2.3170000000000002</v>
      </c>
    </row>
    <row r="18" spans="2:20" x14ac:dyDescent="0.3">
      <c r="C18">
        <f t="shared" ref="C18:H18" si="0">SKEW(C5:C17)</f>
        <v>1.7594402766836978</v>
      </c>
      <c r="D18">
        <f t="shared" si="0"/>
        <v>0.86493462741139093</v>
      </c>
      <c r="E18">
        <f t="shared" si="0"/>
        <v>-0.40089568634406486</v>
      </c>
      <c r="F18">
        <f t="shared" si="0"/>
        <v>1.7641102889647773</v>
      </c>
      <c r="G18">
        <f t="shared" si="0"/>
        <v>0.8654346642573395</v>
      </c>
      <c r="H18">
        <f t="shared" si="0"/>
        <v>-0.40309529829905916</v>
      </c>
      <c r="I18" s="6" t="s">
        <v>28</v>
      </c>
    </row>
    <row r="19" spans="2:20" x14ac:dyDescent="0.3">
      <c r="B19" s="21" t="s">
        <v>10</v>
      </c>
    </row>
    <row r="20" spans="2:20" x14ac:dyDescent="0.3">
      <c r="B20" s="21"/>
      <c r="C20" t="s">
        <v>13</v>
      </c>
    </row>
    <row r="21" spans="2:20" ht="32.4" customHeight="1" x14ac:dyDescent="0.3">
      <c r="B21" s="1"/>
      <c r="C21" s="23" t="s">
        <v>6</v>
      </c>
      <c r="D21" s="23"/>
      <c r="E21" s="23"/>
      <c r="F21" s="23" t="s">
        <v>7</v>
      </c>
      <c r="G21" s="23"/>
      <c r="H21" s="23"/>
      <c r="J21" s="22" t="s">
        <v>39</v>
      </c>
      <c r="K21" s="22"/>
      <c r="L21" s="22"/>
      <c r="M21" s="12"/>
      <c r="N21" s="22" t="s">
        <v>40</v>
      </c>
      <c r="O21" s="22"/>
      <c r="P21" s="22"/>
      <c r="Q21" s="13"/>
      <c r="R21" s="22" t="s">
        <v>41</v>
      </c>
      <c r="S21" s="22"/>
      <c r="T21" s="22"/>
    </row>
    <row r="22" spans="2:20" ht="28.8" x14ac:dyDescent="0.3">
      <c r="B22" s="9" t="s">
        <v>0</v>
      </c>
      <c r="C22" s="3" t="s">
        <v>1</v>
      </c>
      <c r="D22" s="3" t="s">
        <v>2</v>
      </c>
      <c r="E22" s="3" t="s">
        <v>3</v>
      </c>
      <c r="F22" s="3" t="s">
        <v>1</v>
      </c>
      <c r="G22" s="3" t="s">
        <v>2</v>
      </c>
      <c r="H22" s="3" t="s">
        <v>3</v>
      </c>
      <c r="J22" s="14" t="s">
        <v>15</v>
      </c>
      <c r="K22" s="15" t="s">
        <v>17</v>
      </c>
      <c r="L22" s="15"/>
      <c r="M22" s="16"/>
      <c r="N22" s="14" t="s">
        <v>15</v>
      </c>
      <c r="O22" s="15" t="s">
        <v>17</v>
      </c>
      <c r="P22" s="15"/>
      <c r="Q22" s="13"/>
      <c r="R22" s="14" t="s">
        <v>15</v>
      </c>
      <c r="S22" s="15" t="s">
        <v>17</v>
      </c>
      <c r="T22" s="15"/>
    </row>
    <row r="23" spans="2:20" ht="15.6" x14ac:dyDescent="0.3">
      <c r="B23" s="5">
        <v>0.1</v>
      </c>
      <c r="C23" s="5">
        <v>0.97549474199999997</v>
      </c>
      <c r="D23" s="5">
        <v>0.81185441999999997</v>
      </c>
      <c r="E23" s="5">
        <v>0.63321126000000005</v>
      </c>
      <c r="F23" s="5">
        <v>5.8529686930000002</v>
      </c>
      <c r="G23" s="5">
        <v>4.8711266499999999</v>
      </c>
      <c r="H23" s="5">
        <v>3.7992675299999998</v>
      </c>
      <c r="J23" s="18">
        <f>AVERAGE(F5:F17)</f>
        <v>13.648</v>
      </c>
      <c r="K23" s="14">
        <f>AVERAGE(F23:F36)</f>
        <v>11.939054050076921</v>
      </c>
      <c r="L23" s="14"/>
      <c r="M23" s="16"/>
      <c r="N23" s="14">
        <f>_xlfn.STDEV.S(F5:F17)</f>
        <v>13.275249024657379</v>
      </c>
      <c r="O23" s="14">
        <f>_xlfn.STDEV.S(F23:F35)</f>
        <v>8.79551829361648</v>
      </c>
      <c r="P23" s="14"/>
      <c r="Q23" s="13"/>
      <c r="R23" s="14">
        <f>N23/J23 * 100</f>
        <v>97.268823451475512</v>
      </c>
      <c r="S23" s="14">
        <f>O23/K23 * 100</f>
        <v>73.670143854988339</v>
      </c>
      <c r="T23" s="14"/>
    </row>
    <row r="24" spans="2:20" ht="15.6" x14ac:dyDescent="0.3">
      <c r="B24" s="5">
        <v>0.15</v>
      </c>
      <c r="C24" s="5">
        <v>0.77768611899999995</v>
      </c>
      <c r="D24" s="5">
        <v>0.71833979999999997</v>
      </c>
      <c r="E24" s="5">
        <v>0.65866577999999998</v>
      </c>
      <c r="F24" s="5">
        <v>4.6661167140000002</v>
      </c>
      <c r="G24" s="5">
        <v>4.3100390400000004</v>
      </c>
      <c r="H24" s="5">
        <v>3.95199466</v>
      </c>
      <c r="J24" s="17"/>
      <c r="K24" s="16"/>
      <c r="L24" s="16"/>
      <c r="M24" s="16"/>
      <c r="N24" s="17"/>
      <c r="O24" s="16"/>
      <c r="P24" s="16"/>
      <c r="Q24" s="13"/>
      <c r="R24" s="17"/>
      <c r="S24" s="16"/>
      <c r="T24" s="16"/>
    </row>
    <row r="25" spans="2:20" ht="15.6" x14ac:dyDescent="0.3">
      <c r="B25" s="5">
        <v>0.2</v>
      </c>
      <c r="C25" s="5">
        <v>1.01016748</v>
      </c>
      <c r="D25" s="5">
        <v>0.81482189999999999</v>
      </c>
      <c r="E25" s="5">
        <v>0.63839102000000003</v>
      </c>
      <c r="F25" s="5">
        <v>6.0610046390000001</v>
      </c>
      <c r="G25" s="5">
        <v>4.8889317500000002</v>
      </c>
      <c r="H25" s="5">
        <v>3.8303461099999998</v>
      </c>
      <c r="J25" s="22" t="s">
        <v>45</v>
      </c>
      <c r="K25" s="22"/>
      <c r="L25" s="22"/>
      <c r="M25" s="16"/>
      <c r="N25" s="22" t="s">
        <v>48</v>
      </c>
      <c r="O25" s="22"/>
      <c r="P25" s="22"/>
      <c r="Q25" s="13"/>
      <c r="R25" s="22" t="s">
        <v>49</v>
      </c>
      <c r="S25" s="22"/>
      <c r="T25" s="22"/>
    </row>
    <row r="26" spans="2:20" ht="15.6" x14ac:dyDescent="0.3">
      <c r="B26" s="5">
        <v>0.25</v>
      </c>
      <c r="C26" s="5">
        <v>1.207677007</v>
      </c>
      <c r="D26" s="5">
        <v>0.91026896000000002</v>
      </c>
      <c r="E26" s="5">
        <v>0.62354016000000001</v>
      </c>
      <c r="F26" s="5">
        <v>7.2460622790000002</v>
      </c>
      <c r="G26" s="5">
        <v>5.4616136600000003</v>
      </c>
      <c r="H26" s="5">
        <v>3.7412407399999998</v>
      </c>
      <c r="J26" s="14" t="s">
        <v>15</v>
      </c>
      <c r="K26" s="15" t="s">
        <v>17</v>
      </c>
      <c r="L26" s="15"/>
      <c r="M26" s="16"/>
      <c r="N26" s="14" t="s">
        <v>15</v>
      </c>
      <c r="O26" s="15" t="s">
        <v>17</v>
      </c>
      <c r="P26" s="15"/>
      <c r="Q26" s="13"/>
      <c r="R26" s="14" t="s">
        <v>15</v>
      </c>
      <c r="S26" s="15" t="s">
        <v>17</v>
      </c>
      <c r="T26" s="15"/>
    </row>
    <row r="27" spans="2:20" ht="15.6" x14ac:dyDescent="0.3">
      <c r="B27" s="5">
        <v>0.3</v>
      </c>
      <c r="C27" s="5">
        <v>0.98536866899999997</v>
      </c>
      <c r="D27" s="5">
        <v>0.83904529000000005</v>
      </c>
      <c r="E27" s="5">
        <v>0.62064611999999997</v>
      </c>
      <c r="F27" s="5">
        <v>5.9122123719999999</v>
      </c>
      <c r="G27" s="5">
        <v>5.0342712399999998</v>
      </c>
      <c r="H27" s="5">
        <v>3.7238769500000002</v>
      </c>
      <c r="J27" s="18">
        <f>AVERAGE(G5:G17)</f>
        <v>5.8023076923076928</v>
      </c>
      <c r="K27" s="14">
        <f>AVERAGE(G23:G36)</f>
        <v>6.5139535015384622</v>
      </c>
      <c r="L27" s="14"/>
      <c r="M27" s="16"/>
      <c r="N27" s="14">
        <f>_xlfn.STDEV.S(G5:G17)</f>
        <v>1.8316617857661082</v>
      </c>
      <c r="O27" s="14">
        <f>_xlfn.STDEV.S(G23:G35)</f>
        <v>1.8603500763355718</v>
      </c>
      <c r="P27" s="14"/>
      <c r="Q27" s="13"/>
      <c r="R27" s="14">
        <f>N27/J27 * 100</f>
        <v>31.567815477872735</v>
      </c>
      <c r="S27" s="14">
        <f>O27/K27 * 100</f>
        <v>28.559462020970756</v>
      </c>
      <c r="T27" s="14"/>
    </row>
    <row r="28" spans="2:20" ht="15.6" x14ac:dyDescent="0.3">
      <c r="B28" s="5">
        <v>0.35</v>
      </c>
      <c r="C28" s="5">
        <v>1.118869543</v>
      </c>
      <c r="D28" s="5">
        <v>0.87795299000000004</v>
      </c>
      <c r="E28" s="5">
        <v>0.60921901000000001</v>
      </c>
      <c r="F28" s="5">
        <v>6.7132167819999999</v>
      </c>
      <c r="G28" s="5">
        <v>5.2677178400000004</v>
      </c>
      <c r="H28" s="5">
        <v>3.6553139699999999</v>
      </c>
      <c r="J28" s="17"/>
      <c r="K28" s="16"/>
      <c r="L28" s="16"/>
      <c r="M28" s="16"/>
      <c r="N28" s="17"/>
      <c r="O28" s="16"/>
      <c r="P28" s="16"/>
      <c r="Q28" s="13"/>
      <c r="R28" s="17"/>
      <c r="S28" s="16"/>
      <c r="T28" s="16"/>
    </row>
    <row r="29" spans="2:20" ht="15.6" x14ac:dyDescent="0.3">
      <c r="B29" s="5">
        <v>0.4</v>
      </c>
      <c r="C29" s="5">
        <v>1.2113596200000001</v>
      </c>
      <c r="D29" s="5">
        <v>0.86965227000000001</v>
      </c>
      <c r="E29" s="5">
        <v>0.61592316999999996</v>
      </c>
      <c r="F29" s="5">
        <v>7.2681574820000003</v>
      </c>
      <c r="G29" s="5">
        <v>5.2179131500000002</v>
      </c>
      <c r="H29" s="5">
        <v>3.6955390000000001</v>
      </c>
      <c r="J29" s="22" t="s">
        <v>46</v>
      </c>
      <c r="K29" s="22"/>
      <c r="L29" s="22"/>
      <c r="M29" s="16"/>
      <c r="N29" s="22" t="s">
        <v>47</v>
      </c>
      <c r="O29" s="22"/>
      <c r="P29" s="22"/>
      <c r="Q29" s="13"/>
      <c r="R29" s="22" t="s">
        <v>50</v>
      </c>
      <c r="S29" s="22"/>
      <c r="T29" s="22"/>
    </row>
    <row r="30" spans="2:20" ht="15.6" x14ac:dyDescent="0.3">
      <c r="B30" s="5">
        <v>0.45</v>
      </c>
      <c r="C30" s="5">
        <v>1.825900912</v>
      </c>
      <c r="D30" s="5">
        <v>1.2023917399999999</v>
      </c>
      <c r="E30" s="5">
        <v>0.55895828999999997</v>
      </c>
      <c r="F30" s="5">
        <v>10.955405239999999</v>
      </c>
      <c r="G30" s="5">
        <v>7.21435022</v>
      </c>
      <c r="H30" s="5">
        <v>3.35374975</v>
      </c>
      <c r="J30" s="14" t="s">
        <v>15</v>
      </c>
      <c r="K30" s="15" t="s">
        <v>17</v>
      </c>
      <c r="L30" s="15"/>
      <c r="M30" s="16"/>
      <c r="N30" s="14" t="s">
        <v>15</v>
      </c>
      <c r="O30" s="15" t="s">
        <v>17</v>
      </c>
      <c r="P30" s="15"/>
      <c r="Q30" s="13"/>
      <c r="R30" s="14" t="s">
        <v>15</v>
      </c>
      <c r="S30" s="15" t="s">
        <v>17</v>
      </c>
      <c r="T30" s="15"/>
    </row>
    <row r="31" spans="2:20" ht="15.6" x14ac:dyDescent="0.3">
      <c r="B31" s="5">
        <v>0.5</v>
      </c>
      <c r="C31" s="5">
        <v>1.959617972</v>
      </c>
      <c r="D31" s="5">
        <v>1.17751658</v>
      </c>
      <c r="E31" s="5">
        <v>0.55060107000000003</v>
      </c>
      <c r="F31" s="5">
        <v>11.7577076</v>
      </c>
      <c r="G31" s="5">
        <v>7.0651001899999999</v>
      </c>
      <c r="H31" s="5">
        <v>3.3036065099999998</v>
      </c>
      <c r="J31" s="18">
        <f>AVERAGE(H5:H17)</f>
        <v>2.826307692307692</v>
      </c>
      <c r="K31" s="14">
        <f>AVERAGE(H23:H35)</f>
        <v>3.4855070115384614</v>
      </c>
      <c r="L31" s="14"/>
      <c r="M31" s="16"/>
      <c r="N31" s="14">
        <f>_xlfn.STDEV.S(H5:H17)</f>
        <v>0.2858844127193671</v>
      </c>
      <c r="O31" s="14">
        <f>_xlfn.STDEV.S(H23:H35)</f>
        <v>0.34656632069383803</v>
      </c>
      <c r="P31" s="14"/>
      <c r="Q31" s="13"/>
      <c r="R31" s="14">
        <f>N31/J31 * 100</f>
        <v>10.115119931826717</v>
      </c>
      <c r="S31" s="14">
        <f>O31/K31 * 100</f>
        <v>9.9430676669580933</v>
      </c>
      <c r="T31" s="14"/>
    </row>
    <row r="32" spans="2:20" x14ac:dyDescent="0.3">
      <c r="B32" s="5">
        <v>0.55000000000000004</v>
      </c>
      <c r="C32" s="5">
        <v>2.4276161190000001</v>
      </c>
      <c r="D32" s="5">
        <v>1.2991489199999999</v>
      </c>
      <c r="E32" s="5">
        <v>0.54038112999999999</v>
      </c>
      <c r="F32" s="5">
        <v>14.56569672</v>
      </c>
      <c r="G32" s="5">
        <v>7.79489374</v>
      </c>
      <c r="H32" s="5">
        <v>3.2422866799999999</v>
      </c>
    </row>
    <row r="33" spans="2:9" x14ac:dyDescent="0.3">
      <c r="B33" s="5">
        <v>0.6</v>
      </c>
      <c r="C33" s="5">
        <v>2.5595653060000001</v>
      </c>
      <c r="D33" s="5">
        <v>1.4082384100000001</v>
      </c>
      <c r="E33" s="5">
        <v>0.51242005999999996</v>
      </c>
      <c r="F33" s="5">
        <v>15.357391359999999</v>
      </c>
      <c r="G33" s="5">
        <v>8.4494304699999994</v>
      </c>
      <c r="H33" s="5">
        <v>3.0745203499999998</v>
      </c>
    </row>
    <row r="34" spans="2:9" x14ac:dyDescent="0.3">
      <c r="B34" s="5">
        <v>0.65</v>
      </c>
      <c r="C34" s="5">
        <v>3.9526369570000002</v>
      </c>
      <c r="D34" s="5">
        <v>1.54630208</v>
      </c>
      <c r="E34" s="5">
        <v>0.49870613000000003</v>
      </c>
      <c r="F34" s="5">
        <v>23.71582222</v>
      </c>
      <c r="G34" s="5">
        <v>9.2778120000000008</v>
      </c>
      <c r="H34" s="5">
        <v>2.9922368499999998</v>
      </c>
    </row>
    <row r="35" spans="2:9" x14ac:dyDescent="0.3">
      <c r="B35" s="5">
        <v>0.7</v>
      </c>
      <c r="C35" s="5">
        <v>5.855989933</v>
      </c>
      <c r="D35" s="5">
        <v>1.6380325600000001</v>
      </c>
      <c r="E35" s="5">
        <v>0.49126866000000002</v>
      </c>
      <c r="F35" s="5">
        <v>35.135940550000001</v>
      </c>
      <c r="G35" s="5">
        <v>9.8281955700000001</v>
      </c>
      <c r="H35" s="5">
        <v>2.94761205</v>
      </c>
    </row>
    <row r="36" spans="2:9" x14ac:dyDescent="0.3">
      <c r="I36" s="6"/>
    </row>
    <row r="37" spans="2:9" x14ac:dyDescent="0.3">
      <c r="C37">
        <f t="shared" ref="C37:H37" si="1">SKEW(C23:C35)</f>
        <v>1.85156740676619</v>
      </c>
      <c r="D37">
        <f t="shared" si="1"/>
        <v>0.60317557135251343</v>
      </c>
      <c r="E37">
        <f t="shared" si="1"/>
        <v>-0.35472078203062701</v>
      </c>
      <c r="F37">
        <f t="shared" si="1"/>
        <v>1.8515674846079493</v>
      </c>
      <c r="G37">
        <f t="shared" si="1"/>
        <v>0.60317553786890132</v>
      </c>
      <c r="H37">
        <f t="shared" si="1"/>
        <v>-0.35472067952526987</v>
      </c>
      <c r="I37" s="6" t="s">
        <v>28</v>
      </c>
    </row>
    <row r="38" spans="2:9" x14ac:dyDescent="0.3">
      <c r="B38" t="s">
        <v>9</v>
      </c>
      <c r="C38" t="s">
        <v>14</v>
      </c>
    </row>
    <row r="39" spans="2:9" ht="33.6" customHeight="1" x14ac:dyDescent="0.3">
      <c r="C39" s="23" t="s">
        <v>6</v>
      </c>
      <c r="D39" s="23"/>
      <c r="E39" s="23"/>
      <c r="F39" s="23" t="s">
        <v>7</v>
      </c>
      <c r="G39" s="23"/>
      <c r="H39" s="23"/>
    </row>
    <row r="40" spans="2:9" ht="28.8" x14ac:dyDescent="0.3">
      <c r="B40" s="10" t="s">
        <v>0</v>
      </c>
      <c r="C40" s="3" t="s">
        <v>1</v>
      </c>
      <c r="D40" s="3" t="s">
        <v>2</v>
      </c>
      <c r="E40" s="3" t="s">
        <v>3</v>
      </c>
      <c r="F40" s="3" t="s">
        <v>1</v>
      </c>
      <c r="G40" s="3" t="s">
        <v>2</v>
      </c>
      <c r="H40" s="3" t="s">
        <v>3</v>
      </c>
    </row>
    <row r="41" spans="2:9" x14ac:dyDescent="0.3">
      <c r="B41" s="5">
        <v>0.1</v>
      </c>
      <c r="C41" s="5">
        <v>-0.73896099999999998</v>
      </c>
      <c r="D41" s="5">
        <v>-0.73519100000000004</v>
      </c>
      <c r="E41" s="5">
        <v>-0.63744000000000001</v>
      </c>
      <c r="F41" s="5">
        <v>-3.6947999999999999</v>
      </c>
      <c r="G41" s="5">
        <v>-3.6759499999999998</v>
      </c>
      <c r="H41" s="5">
        <v>-3.1871999999999998</v>
      </c>
    </row>
    <row r="42" spans="2:9" x14ac:dyDescent="0.3">
      <c r="B42" s="5">
        <v>0.15</v>
      </c>
      <c r="C42" s="5">
        <v>-0.85552099999999998</v>
      </c>
      <c r="D42" s="5">
        <v>-0.72375900000000004</v>
      </c>
      <c r="E42" s="5">
        <v>-0.63121000000000005</v>
      </c>
      <c r="F42" s="5">
        <v>-4.2776100000000001</v>
      </c>
      <c r="G42" s="5">
        <v>-3.6187900000000002</v>
      </c>
      <c r="H42" s="5">
        <v>-3.15605</v>
      </c>
    </row>
    <row r="43" spans="2:9" x14ac:dyDescent="0.3">
      <c r="B43" s="5">
        <v>0.2</v>
      </c>
      <c r="C43" s="5">
        <v>-0.84881799999999996</v>
      </c>
      <c r="D43" s="5">
        <v>-0.75097100000000006</v>
      </c>
      <c r="E43" s="5">
        <v>-0.61675000000000002</v>
      </c>
      <c r="F43" s="5">
        <v>-4.2440899999999999</v>
      </c>
      <c r="G43" s="5">
        <v>-3.7545799999999998</v>
      </c>
      <c r="H43" s="5">
        <v>-3.0837500000000002</v>
      </c>
    </row>
    <row r="44" spans="2:9" x14ac:dyDescent="0.3">
      <c r="B44" s="5">
        <v>0.25</v>
      </c>
      <c r="C44" s="5">
        <v>-0.85245000000000004</v>
      </c>
      <c r="D44" s="5">
        <v>-0.77422599999999997</v>
      </c>
      <c r="E44" s="5">
        <v>-0.61488500000000001</v>
      </c>
      <c r="F44" s="5">
        <v>-4.2622499999999999</v>
      </c>
      <c r="G44" s="5">
        <v>-3.87113</v>
      </c>
      <c r="H44" s="5">
        <v>-3.0744199999999999</v>
      </c>
    </row>
    <row r="45" spans="2:9" x14ac:dyDescent="0.3">
      <c r="B45" s="5">
        <v>0.3</v>
      </c>
      <c r="C45" s="5">
        <v>-0.98593200000000003</v>
      </c>
      <c r="D45" s="5">
        <v>-0.83319600000000005</v>
      </c>
      <c r="E45" s="5">
        <v>-0.59652799999999995</v>
      </c>
      <c r="F45" s="5">
        <v>-4.9296600000000002</v>
      </c>
      <c r="G45" s="5">
        <v>-4.1659800000000002</v>
      </c>
      <c r="H45" s="5">
        <v>-2.98264</v>
      </c>
    </row>
    <row r="46" spans="2:9" x14ac:dyDescent="0.3">
      <c r="B46" s="5">
        <v>0.35</v>
      </c>
      <c r="C46" s="5">
        <v>-1.2456700000000001</v>
      </c>
      <c r="D46" s="5">
        <v>-0.89981599999999995</v>
      </c>
      <c r="E46" s="5">
        <v>-0.59249499999999999</v>
      </c>
      <c r="F46" s="5">
        <v>-6.2283600000000003</v>
      </c>
      <c r="G46" s="5">
        <v>-4.4990800000000002</v>
      </c>
      <c r="H46" s="5">
        <v>-2.9624700000000002</v>
      </c>
    </row>
    <row r="47" spans="2:9" x14ac:dyDescent="0.3">
      <c r="B47" s="5">
        <v>0.4</v>
      </c>
      <c r="C47" s="5">
        <v>-1.4191199999999999</v>
      </c>
      <c r="D47" s="5">
        <v>-0.97768200000000005</v>
      </c>
      <c r="E47" s="5">
        <v>-0.57570299999999996</v>
      </c>
      <c r="F47" s="5">
        <v>-7.0956099999999998</v>
      </c>
      <c r="G47" s="5">
        <v>-4.8884100000000004</v>
      </c>
      <c r="H47" s="5">
        <v>-2.8785099999999999</v>
      </c>
    </row>
    <row r="48" spans="2:9" x14ac:dyDescent="0.3">
      <c r="B48" s="5">
        <v>0.45</v>
      </c>
      <c r="C48" s="5">
        <v>-1.6689000000000001</v>
      </c>
      <c r="D48" s="5">
        <v>-0.96630000000000005</v>
      </c>
      <c r="E48" s="5">
        <v>-0.57770200000000005</v>
      </c>
      <c r="F48" s="5">
        <v>-8.3445199999999993</v>
      </c>
      <c r="G48" s="5">
        <v>-4.8315000000000001</v>
      </c>
      <c r="H48" s="5">
        <v>-2.8885100000000001</v>
      </c>
    </row>
    <row r="49" spans="2:9" x14ac:dyDescent="0.3">
      <c r="B49" s="5">
        <v>0.5</v>
      </c>
      <c r="C49" s="5">
        <v>-2.1589299999999998</v>
      </c>
      <c r="D49" s="5">
        <v>-1.1082799999999999</v>
      </c>
      <c r="E49" s="5">
        <v>-0.55891800000000003</v>
      </c>
      <c r="F49" s="5">
        <v>-10.794700000000001</v>
      </c>
      <c r="G49" s="5">
        <v>-5.5413899999999998</v>
      </c>
      <c r="H49" s="5">
        <v>-2.7945899999999999</v>
      </c>
    </row>
    <row r="50" spans="2:9" x14ac:dyDescent="0.3">
      <c r="B50" s="5">
        <v>0.55000000000000004</v>
      </c>
      <c r="C50" s="5">
        <v>-2.7256</v>
      </c>
      <c r="D50" s="5">
        <v>-1.1904699999999999</v>
      </c>
      <c r="E50" s="5">
        <v>-0.53503800000000001</v>
      </c>
      <c r="F50" s="5">
        <v>-13.628</v>
      </c>
      <c r="G50" s="5">
        <v>-5.95235</v>
      </c>
      <c r="H50" s="5">
        <v>-2.6751900000000002</v>
      </c>
    </row>
    <row r="51" spans="2:9" x14ac:dyDescent="0.3">
      <c r="B51" s="5">
        <v>0.6</v>
      </c>
      <c r="C51" s="5">
        <v>-9.3440399999999997</v>
      </c>
      <c r="D51" s="5">
        <v>-1.35998</v>
      </c>
      <c r="E51" s="5">
        <v>-0.50766599999999995</v>
      </c>
      <c r="F51" s="5">
        <v>-46.720199999999998</v>
      </c>
      <c r="G51" s="5">
        <v>-6.7999000000000001</v>
      </c>
      <c r="H51" s="5">
        <v>-2.5383300000000002</v>
      </c>
    </row>
    <row r="52" spans="2:9" x14ac:dyDescent="0.3">
      <c r="B52" s="5">
        <v>0.65</v>
      </c>
      <c r="C52" s="5">
        <v>-16.4879</v>
      </c>
      <c r="D52" s="5">
        <v>-1.40595</v>
      </c>
      <c r="E52" s="5">
        <v>-0.509413</v>
      </c>
      <c r="F52" s="5">
        <v>-82.439300000000003</v>
      </c>
      <c r="G52" s="5">
        <v>-7.0297700000000001</v>
      </c>
      <c r="H52" s="5">
        <v>-2.5470600000000001</v>
      </c>
    </row>
    <row r="53" spans="2:9" x14ac:dyDescent="0.3">
      <c r="B53" s="5">
        <v>0.7</v>
      </c>
      <c r="C53" s="5">
        <v>-233.18600000000001</v>
      </c>
      <c r="D53" s="5">
        <v>-1.55324</v>
      </c>
      <c r="E53" s="5">
        <v>-0.474383</v>
      </c>
      <c r="F53" s="5">
        <v>-1165.93</v>
      </c>
      <c r="G53" s="5">
        <v>-7.7662199999999997</v>
      </c>
      <c r="H53" s="5">
        <v>-2.3719199999999998</v>
      </c>
    </row>
    <row r="54" spans="2:9" x14ac:dyDescent="0.3">
      <c r="I54" s="6"/>
    </row>
    <row r="55" spans="2:9" x14ac:dyDescent="0.3">
      <c r="C55">
        <f t="shared" ref="C55:H55" si="2">SKEW(C41:C53)</f>
        <v>-3.5736269230015991</v>
      </c>
      <c r="D55">
        <f t="shared" si="2"/>
        <v>-0.70822773329858579</v>
      </c>
      <c r="E55">
        <f t="shared" si="2"/>
        <v>0.54588174595134398</v>
      </c>
      <c r="F55">
        <f t="shared" si="2"/>
        <v>-3.5736270593539055</v>
      </c>
      <c r="G55">
        <f t="shared" si="2"/>
        <v>-0.70820115924158411</v>
      </c>
      <c r="H55">
        <f t="shared" si="2"/>
        <v>0.545864248987323</v>
      </c>
      <c r="I55" s="6" t="s">
        <v>28</v>
      </c>
    </row>
    <row r="110" spans="2:8" x14ac:dyDescent="0.3">
      <c r="B110" s="6" t="s">
        <v>60</v>
      </c>
    </row>
    <row r="111" spans="2:8" x14ac:dyDescent="0.3">
      <c r="B111" s="1"/>
      <c r="C111" s="23" t="s">
        <v>6</v>
      </c>
      <c r="D111" s="23"/>
      <c r="E111" s="23"/>
      <c r="F111" s="23" t="s">
        <v>7</v>
      </c>
      <c r="G111" s="23"/>
      <c r="H111" s="23"/>
    </row>
    <row r="112" spans="2:8" ht="28.8" x14ac:dyDescent="0.3">
      <c r="B112" s="10" t="s">
        <v>0</v>
      </c>
      <c r="C112" s="3" t="s">
        <v>1</v>
      </c>
      <c r="D112" s="3" t="s">
        <v>2</v>
      </c>
      <c r="E112" s="3" t="s">
        <v>3</v>
      </c>
      <c r="F112" s="3" t="s">
        <v>1</v>
      </c>
      <c r="G112" s="3" t="s">
        <v>2</v>
      </c>
      <c r="H112" s="3" t="s">
        <v>3</v>
      </c>
    </row>
    <row r="113" spans="2:12" x14ac:dyDescent="0.3">
      <c r="B113" s="2">
        <v>0.1</v>
      </c>
      <c r="C113" s="7">
        <v>0.88249999999999995</v>
      </c>
      <c r="D113" s="7">
        <v>0.81140000000000001</v>
      </c>
      <c r="E113" s="7">
        <v>0.62870000000000004</v>
      </c>
      <c r="F113" s="7">
        <v>4.4130000000000003</v>
      </c>
      <c r="G113" s="7">
        <v>4.0570000000000004</v>
      </c>
      <c r="H113" s="7">
        <v>3.1429999999999998</v>
      </c>
      <c r="J113">
        <f>LOG(C113)</f>
        <v>-5.428528594013985E-2</v>
      </c>
      <c r="K113">
        <f t="shared" ref="K113:L125" si="3">LOG(D113)</f>
        <v>-9.0764996631692615E-2</v>
      </c>
      <c r="L113">
        <f t="shared" si="3"/>
        <v>-0.20155653964981252</v>
      </c>
    </row>
    <row r="114" spans="2:12" x14ac:dyDescent="0.3">
      <c r="B114" s="2">
        <v>0.15</v>
      </c>
      <c r="C114" s="7">
        <v>0.76449999999999996</v>
      </c>
      <c r="D114" s="7">
        <v>0.72719999999999996</v>
      </c>
      <c r="E114" s="7">
        <v>0.64500000000000002</v>
      </c>
      <c r="F114" s="7">
        <v>3.8220000000000001</v>
      </c>
      <c r="G114" s="7">
        <v>3.6360000000000001</v>
      </c>
      <c r="H114" s="7">
        <v>3.2250000000000001</v>
      </c>
      <c r="J114">
        <f t="shared" ref="J114:J125" si="4">LOG(C114)</f>
        <v>-0.11662251025166109</v>
      </c>
      <c r="K114">
        <f t="shared" si="3"/>
        <v>-0.13834612978608898</v>
      </c>
      <c r="L114">
        <f t="shared" si="3"/>
        <v>-0.19044028536473223</v>
      </c>
    </row>
    <row r="115" spans="2:12" x14ac:dyDescent="0.3">
      <c r="B115" s="2">
        <v>0.2</v>
      </c>
      <c r="C115" s="7">
        <v>1.157</v>
      </c>
      <c r="D115" s="7">
        <v>0.94840000000000002</v>
      </c>
      <c r="E115" s="7">
        <v>0.6048</v>
      </c>
      <c r="F115" s="7">
        <v>5.7869999999999999</v>
      </c>
      <c r="G115" s="7">
        <v>4.742</v>
      </c>
      <c r="H115" s="7">
        <v>3.024</v>
      </c>
      <c r="J115">
        <f t="shared" si="4"/>
        <v>6.333335895174956E-2</v>
      </c>
      <c r="K115">
        <f t="shared" si="3"/>
        <v>-2.3008454693849448E-2</v>
      </c>
      <c r="L115">
        <f t="shared" si="3"/>
        <v>-0.21838821750684989</v>
      </c>
    </row>
    <row r="116" spans="2:12" x14ac:dyDescent="0.3">
      <c r="B116" s="2">
        <v>0.25</v>
      </c>
      <c r="C116" s="7">
        <v>0.96930000000000005</v>
      </c>
      <c r="D116" s="7">
        <v>0.8407</v>
      </c>
      <c r="E116" s="7">
        <v>0.61919999999999997</v>
      </c>
      <c r="F116" s="7">
        <v>4.8470000000000004</v>
      </c>
      <c r="G116" s="7">
        <v>4.2039999999999997</v>
      </c>
      <c r="H116" s="7">
        <v>3.0960000000000001</v>
      </c>
      <c r="J116">
        <f t="shared" si="4"/>
        <v>-1.3541787262693518E-2</v>
      </c>
      <c r="K116">
        <f t="shared" si="3"/>
        <v>-7.5358952582837119E-2</v>
      </c>
      <c r="L116">
        <f t="shared" si="3"/>
        <v>-0.20816905232516383</v>
      </c>
    </row>
    <row r="117" spans="2:12" x14ac:dyDescent="0.3">
      <c r="B117" s="2">
        <v>0.3</v>
      </c>
      <c r="C117" s="7">
        <v>1.1060000000000001</v>
      </c>
      <c r="D117" s="7">
        <v>0.89590000000000003</v>
      </c>
      <c r="E117" s="7">
        <v>0.60409999999999997</v>
      </c>
      <c r="F117" s="7">
        <v>5.53</v>
      </c>
      <c r="G117" s="7">
        <v>4.4790000000000001</v>
      </c>
      <c r="H117" s="7">
        <v>3.02</v>
      </c>
      <c r="J117">
        <f t="shared" si="4"/>
        <v>4.3755126968679489E-2</v>
      </c>
      <c r="K117">
        <f t="shared" si="3"/>
        <v>-4.7740463409179451E-2</v>
      </c>
      <c r="L117">
        <f t="shared" si="3"/>
        <v>-0.21889116427053359</v>
      </c>
    </row>
    <row r="118" spans="2:12" x14ac:dyDescent="0.3">
      <c r="B118" s="2">
        <v>0.35</v>
      </c>
      <c r="C118" s="7">
        <v>1.296</v>
      </c>
      <c r="D118" s="7">
        <v>0.96319999999999995</v>
      </c>
      <c r="E118" s="7">
        <v>0.58779999999999999</v>
      </c>
      <c r="F118" s="7">
        <v>6.4790000000000001</v>
      </c>
      <c r="G118" s="7">
        <v>4.8159999999999998</v>
      </c>
      <c r="H118" s="7">
        <v>2.9390000000000001</v>
      </c>
      <c r="J118">
        <f t="shared" si="4"/>
        <v>0.11260500153457455</v>
      </c>
      <c r="K118">
        <f t="shared" si="3"/>
        <v>-1.628352608625069E-2</v>
      </c>
      <c r="L118">
        <f t="shared" si="3"/>
        <v>-0.23077041826340625</v>
      </c>
    </row>
    <row r="119" spans="2:12" x14ac:dyDescent="0.3">
      <c r="B119" s="2">
        <v>0.4</v>
      </c>
      <c r="C119" s="7">
        <v>1.6279999999999999</v>
      </c>
      <c r="D119" s="7">
        <v>1.1299999999999999</v>
      </c>
      <c r="E119" s="7">
        <v>0.5726</v>
      </c>
      <c r="F119" s="7">
        <v>8.1419999999999995</v>
      </c>
      <c r="G119" s="7">
        <v>5.6479999999999997</v>
      </c>
      <c r="H119" s="7">
        <v>2.863</v>
      </c>
      <c r="J119">
        <f t="shared" si="4"/>
        <v>0.21165440055318241</v>
      </c>
      <c r="K119">
        <f t="shared" si="3"/>
        <v>5.3078443483419682E-2</v>
      </c>
      <c r="L119">
        <f t="shared" si="3"/>
        <v>-0.24214865631442017</v>
      </c>
    </row>
    <row r="120" spans="2:12" x14ac:dyDescent="0.3">
      <c r="B120" s="2">
        <v>0.45</v>
      </c>
      <c r="C120" s="7">
        <v>2.6749999999999998</v>
      </c>
      <c r="D120" s="7">
        <v>1.24</v>
      </c>
      <c r="E120" s="7">
        <v>0.54769999999999996</v>
      </c>
      <c r="F120" s="7">
        <v>13.38</v>
      </c>
      <c r="G120" s="7">
        <v>6.1989999999999998</v>
      </c>
      <c r="H120" s="7">
        <v>2.7389999999999999</v>
      </c>
      <c r="J120">
        <f t="shared" si="4"/>
        <v>0.42732378635724722</v>
      </c>
      <c r="K120">
        <f t="shared" si="3"/>
        <v>9.3421685162235063E-2</v>
      </c>
      <c r="L120">
        <f t="shared" si="3"/>
        <v>-0.26145725907121481</v>
      </c>
    </row>
    <row r="121" spans="2:12" x14ac:dyDescent="0.3">
      <c r="B121" s="2">
        <v>0.5</v>
      </c>
      <c r="C121" s="7">
        <v>1.5369999999999999</v>
      </c>
      <c r="D121" s="7">
        <v>1.0329999999999999</v>
      </c>
      <c r="E121" s="7">
        <v>0.56369999999999998</v>
      </c>
      <c r="F121" s="7">
        <v>7.6840000000000002</v>
      </c>
      <c r="G121" s="7">
        <v>5.1660000000000004</v>
      </c>
      <c r="H121" s="7">
        <v>2.819</v>
      </c>
      <c r="J121">
        <f t="shared" si="4"/>
        <v>0.1866738674997451</v>
      </c>
      <c r="K121">
        <f t="shared" si="3"/>
        <v>1.4100321519620545E-2</v>
      </c>
      <c r="L121">
        <f t="shared" si="3"/>
        <v>-0.24895196517981197</v>
      </c>
    </row>
    <row r="122" spans="2:12" x14ac:dyDescent="0.3">
      <c r="B122" s="2">
        <v>0.55000000000000004</v>
      </c>
      <c r="C122" s="7">
        <v>3.8690000000000002</v>
      </c>
      <c r="D122" s="7">
        <v>1.6910000000000001</v>
      </c>
      <c r="E122" s="7">
        <v>0.50149999999999995</v>
      </c>
      <c r="F122" s="7">
        <v>19.2</v>
      </c>
      <c r="G122" s="7">
        <v>8.4570000000000007</v>
      </c>
      <c r="H122" s="7">
        <v>2.508</v>
      </c>
      <c r="J122">
        <f t="shared" si="4"/>
        <v>0.58759872972124494</v>
      </c>
      <c r="K122">
        <f t="shared" si="3"/>
        <v>0.22814360759774177</v>
      </c>
      <c r="L122">
        <f t="shared" si="3"/>
        <v>-0.29972906264356314</v>
      </c>
    </row>
    <row r="123" spans="2:12" x14ac:dyDescent="0.3">
      <c r="B123" s="2">
        <v>0.6</v>
      </c>
      <c r="C123" s="7">
        <v>3.0830000000000002</v>
      </c>
      <c r="D123" s="7">
        <v>1.357</v>
      </c>
      <c r="E123" s="7">
        <v>0.5171</v>
      </c>
      <c r="F123" s="7">
        <v>15.41</v>
      </c>
      <c r="G123" s="7">
        <v>6.7839999999999998</v>
      </c>
      <c r="H123" s="7">
        <v>2.5859999999999999</v>
      </c>
      <c r="J123">
        <f t="shared" si="4"/>
        <v>0.48897352472650829</v>
      </c>
      <c r="K123">
        <f t="shared" si="3"/>
        <v>0.13257984765973707</v>
      </c>
      <c r="L123">
        <f t="shared" si="3"/>
        <v>-0.28642546222793025</v>
      </c>
    </row>
    <row r="124" spans="2:12" x14ac:dyDescent="0.3">
      <c r="B124" s="2">
        <v>0.65</v>
      </c>
      <c r="C124" s="7">
        <v>7.3789999999999996</v>
      </c>
      <c r="D124" s="7">
        <v>1.544</v>
      </c>
      <c r="E124" s="7">
        <v>0.49249999999999999</v>
      </c>
      <c r="F124" s="7">
        <v>36.89</v>
      </c>
      <c r="G124" s="7">
        <v>7.718</v>
      </c>
      <c r="H124" s="7">
        <v>2.4630000000000001</v>
      </c>
      <c r="J124">
        <f t="shared" si="4"/>
        <v>0.86799751034495121</v>
      </c>
      <c r="K124">
        <f t="shared" si="3"/>
        <v>0.18864729599971736</v>
      </c>
      <c r="L124">
        <f t="shared" si="3"/>
        <v>-0.30759376516636949</v>
      </c>
    </row>
    <row r="125" spans="2:12" x14ac:dyDescent="0.3">
      <c r="B125" s="2">
        <v>0.7</v>
      </c>
      <c r="C125" s="7">
        <v>9.1669999999999998</v>
      </c>
      <c r="D125" s="7">
        <v>1.905</v>
      </c>
      <c r="E125" s="7">
        <v>0.46350000000000002</v>
      </c>
      <c r="F125" s="7">
        <v>45.84</v>
      </c>
      <c r="G125" s="7">
        <v>9.5239999999999991</v>
      </c>
      <c r="H125" s="7">
        <v>2.3170000000000002</v>
      </c>
      <c r="J125">
        <f t="shared" si="4"/>
        <v>0.96222723135008503</v>
      </c>
      <c r="K125">
        <f t="shared" si="3"/>
        <v>0.27989498001163809</v>
      </c>
      <c r="L125">
        <f t="shared" si="3"/>
        <v>-0.33395026151948409</v>
      </c>
    </row>
    <row r="128" spans="2:12" x14ac:dyDescent="0.3">
      <c r="J128">
        <f>CORREL(J113:J125,B113:B125)</f>
        <v>0.92514992746533609</v>
      </c>
      <c r="K128">
        <f>CORREL(K113:K125,C113:C125)</f>
        <v>0.8696980240439186</v>
      </c>
      <c r="L128">
        <f>CORREL(L113:L125,D113:D125)</f>
        <v>-0.98100448973824528</v>
      </c>
    </row>
    <row r="129" spans="3:3" x14ac:dyDescent="0.3">
      <c r="C129">
        <f>_xlfn.RANK.AVG(C113, C113:C125, 1)</f>
        <v>2</v>
      </c>
    </row>
    <row r="130" spans="3:3" x14ac:dyDescent="0.3">
      <c r="C130">
        <f>_xlfn.RANK.AVG(C114, C113:C125, 1)</f>
        <v>1</v>
      </c>
    </row>
  </sheetData>
  <mergeCells count="27">
    <mergeCell ref="C111:E111"/>
    <mergeCell ref="F111:H111"/>
    <mergeCell ref="J12:L12"/>
    <mergeCell ref="N12:P12"/>
    <mergeCell ref="R12:T12"/>
    <mergeCell ref="J29:L29"/>
    <mergeCell ref="N29:P29"/>
    <mergeCell ref="R29:T29"/>
    <mergeCell ref="J4:L4"/>
    <mergeCell ref="N4:P4"/>
    <mergeCell ref="R4:T4"/>
    <mergeCell ref="J8:L8"/>
    <mergeCell ref="N8:P8"/>
    <mergeCell ref="R8:T8"/>
    <mergeCell ref="C3:E3"/>
    <mergeCell ref="F3:H3"/>
    <mergeCell ref="C21:E21"/>
    <mergeCell ref="F21:H21"/>
    <mergeCell ref="C39:E39"/>
    <mergeCell ref="F39:H39"/>
    <mergeCell ref="B19:B20"/>
    <mergeCell ref="J21:L21"/>
    <mergeCell ref="N21:P21"/>
    <mergeCell ref="R21:T21"/>
    <mergeCell ref="J25:L25"/>
    <mergeCell ref="N25:P25"/>
    <mergeCell ref="R25:T25"/>
  </mergeCells>
  <conditionalFormatting sqref="C18:H1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H3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H5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K6">
    <cfRule type="colorScale" priority="2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0:K10">
    <cfRule type="colorScale" priority="2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4:K14">
    <cfRule type="colorScale" priority="2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3:K23">
    <cfRule type="colorScale" priority="1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7:K27">
    <cfRule type="colorScale" priority="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31:K31">
    <cfRule type="colorScale" priority="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6:O6">
    <cfRule type="colorScale" priority="1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0:O10">
    <cfRule type="colorScale" priority="1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4:O15">
    <cfRule type="colorScale" priority="1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3:O23">
    <cfRule type="colorScale" priority="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7:O27">
    <cfRule type="colorScale" priority="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31:O31">
    <cfRule type="colorScale" priority="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6:S6">
    <cfRule type="colorScale" priority="1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0:S10">
    <cfRule type="colorScale" priority="1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4:S14">
    <cfRule type="colorScale" priority="1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3:S23">
    <cfRule type="colorScale" priority="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7:S27">
    <cfRule type="colorScale" priority="3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31:S31">
    <cfRule type="colorScale" priority="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C732-B939-4CFD-A843-EB62ABAEBD7B}">
  <dimension ref="B1:T73"/>
  <sheetViews>
    <sheetView tabSelected="1" topLeftCell="A27" zoomScale="70" zoomScaleNormal="70" workbookViewId="0">
      <selection activeCell="H41" sqref="H41:H53"/>
    </sheetView>
  </sheetViews>
  <sheetFormatPr defaultRowHeight="14.4" x14ac:dyDescent="0.3"/>
  <cols>
    <col min="1" max="1" width="2.109375" customWidth="1"/>
    <col min="2" max="2" width="18.21875" customWidth="1"/>
    <col min="3" max="3" width="12.5546875" customWidth="1"/>
    <col min="4" max="4" width="14.44140625" customWidth="1"/>
    <col min="5" max="5" width="32.6640625" customWidth="1"/>
    <col min="6" max="6" width="16.33203125" customWidth="1"/>
    <col min="7" max="7" width="14.88671875" customWidth="1"/>
    <col min="8" max="8" width="27.44140625" customWidth="1"/>
    <col min="10" max="10" width="16.21875" customWidth="1"/>
    <col min="11" max="11" width="12.5546875" customWidth="1"/>
    <col min="12" max="12" width="17.88671875" customWidth="1"/>
    <col min="13" max="13" width="3.109375" customWidth="1"/>
    <col min="14" max="14" width="16.33203125" customWidth="1"/>
    <col min="15" max="15" width="14.88671875" customWidth="1"/>
    <col min="16" max="16" width="14.33203125" customWidth="1"/>
    <col min="17" max="17" width="3.77734375" customWidth="1"/>
    <col min="18" max="18" width="16.33203125" customWidth="1"/>
    <col min="19" max="19" width="14.88671875" customWidth="1"/>
    <col min="20" max="20" width="14.33203125" customWidth="1"/>
  </cols>
  <sheetData>
    <row r="1" spans="2:20" ht="11.4" customHeight="1" x14ac:dyDescent="0.3"/>
    <row r="2" spans="2:20" ht="23.4" customHeight="1" x14ac:dyDescent="0.3">
      <c r="B2" s="6" t="s">
        <v>60</v>
      </c>
      <c r="C2" s="6" t="s">
        <v>11</v>
      </c>
      <c r="J2" s="6"/>
      <c r="K2" s="1" t="s">
        <v>8</v>
      </c>
    </row>
    <row r="3" spans="2:20" ht="29.4" customHeight="1" x14ac:dyDescent="0.3">
      <c r="C3" s="25" t="s">
        <v>4</v>
      </c>
      <c r="D3" s="25"/>
      <c r="E3" s="25"/>
      <c r="F3" s="25" t="s">
        <v>5</v>
      </c>
      <c r="G3" s="25"/>
      <c r="H3" s="25"/>
      <c r="K3" s="24"/>
      <c r="L3" s="24"/>
      <c r="M3" s="24"/>
      <c r="N3" s="24"/>
      <c r="O3" s="24"/>
      <c r="P3" s="24"/>
    </row>
    <row r="4" spans="2:20" ht="43.2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1</v>
      </c>
      <c r="G4" s="3" t="s">
        <v>2</v>
      </c>
      <c r="H4" s="3" t="s">
        <v>3</v>
      </c>
      <c r="J4" s="22" t="s">
        <v>18</v>
      </c>
      <c r="K4" s="22"/>
      <c r="L4" s="22"/>
      <c r="M4" s="12"/>
      <c r="N4" s="22" t="s">
        <v>21</v>
      </c>
      <c r="O4" s="22"/>
      <c r="P4" s="22"/>
      <c r="Q4" s="13"/>
      <c r="R4" s="22" t="s">
        <v>25</v>
      </c>
      <c r="S4" s="22"/>
      <c r="T4" s="22"/>
    </row>
    <row r="5" spans="2:20" ht="19.2" customHeight="1" x14ac:dyDescent="0.3">
      <c r="B5" s="2">
        <v>0.1</v>
      </c>
      <c r="C5">
        <v>447.3</v>
      </c>
      <c r="D5" s="1">
        <v>357</v>
      </c>
      <c r="E5" s="1">
        <v>226</v>
      </c>
      <c r="F5" s="1">
        <v>2236</v>
      </c>
      <c r="G5" s="1">
        <v>1785</v>
      </c>
      <c r="H5" s="1">
        <v>1130</v>
      </c>
      <c r="J5" s="14" t="s">
        <v>15</v>
      </c>
      <c r="K5" s="15" t="s">
        <v>17</v>
      </c>
      <c r="L5" s="15" t="s">
        <v>16</v>
      </c>
      <c r="M5" s="16"/>
      <c r="N5" s="14" t="s">
        <v>15</v>
      </c>
      <c r="O5" s="15" t="s">
        <v>17</v>
      </c>
      <c r="P5" s="15" t="s">
        <v>16</v>
      </c>
      <c r="Q5" s="13"/>
      <c r="R5" s="14" t="s">
        <v>15</v>
      </c>
      <c r="S5" s="15" t="s">
        <v>17</v>
      </c>
      <c r="T5" s="15" t="s">
        <v>16</v>
      </c>
    </row>
    <row r="6" spans="2:20" ht="20.399999999999999" customHeight="1" x14ac:dyDescent="0.3">
      <c r="B6" s="2">
        <v>0.15</v>
      </c>
      <c r="C6" s="1">
        <v>270.89999999999998</v>
      </c>
      <c r="D6" s="1">
        <v>233.6</v>
      </c>
      <c r="E6" s="1">
        <v>217.9</v>
      </c>
      <c r="F6" s="1">
        <v>1355</v>
      </c>
      <c r="G6" s="1">
        <v>1168</v>
      </c>
      <c r="H6" s="1">
        <v>1090</v>
      </c>
      <c r="J6" s="14">
        <f>AVERAGE(C5:C17)</f>
        <v>434.86153846153843</v>
      </c>
      <c r="K6" s="14">
        <f>AVERAGE(C23:C35)</f>
        <v>469.21970769230768</v>
      </c>
      <c r="L6" s="14">
        <f>AVERAGE(C41:C53)</f>
        <v>369.47861538461552</v>
      </c>
      <c r="M6" s="16"/>
      <c r="N6" s="14">
        <f>_xlfn.STDEV.S(C5:C17)</f>
        <v>167.31458164418686</v>
      </c>
      <c r="O6" s="14">
        <f>_xlfn.STDEV.S(C23:C35)</f>
        <v>109.47492034145299</v>
      </c>
      <c r="P6" s="14">
        <f>_xlfn.STDEV.S(C41:C53)</f>
        <v>130.68768046666173</v>
      </c>
      <c r="Q6" s="13"/>
      <c r="R6" s="14">
        <f>N6/J6 * 100</f>
        <v>38.475369018864171</v>
      </c>
      <c r="S6" s="14">
        <f>O6/K6 * 100</f>
        <v>23.331270734527955</v>
      </c>
      <c r="T6" s="14">
        <f>P6/L6 * 100</f>
        <v>35.370837451748052</v>
      </c>
    </row>
    <row r="7" spans="2:20" ht="19.8" customHeight="1" x14ac:dyDescent="0.3">
      <c r="B7" s="2">
        <v>0.2</v>
      </c>
      <c r="C7" s="1">
        <v>513.70000000000005</v>
      </c>
      <c r="D7" s="1">
        <v>377.3</v>
      </c>
      <c r="E7" s="1">
        <v>233.1</v>
      </c>
      <c r="F7" s="1">
        <v>2568</v>
      </c>
      <c r="G7" s="1">
        <v>1887</v>
      </c>
      <c r="H7" s="1">
        <v>1165</v>
      </c>
      <c r="J7" s="17"/>
      <c r="K7" s="16"/>
      <c r="L7" s="16"/>
      <c r="M7" s="16"/>
      <c r="N7" s="17"/>
      <c r="O7" s="16"/>
      <c r="P7" s="16"/>
      <c r="Q7" s="13"/>
      <c r="R7" s="17"/>
      <c r="S7" s="16"/>
      <c r="T7" s="16"/>
    </row>
    <row r="8" spans="2:20" ht="16.8" customHeight="1" x14ac:dyDescent="0.3">
      <c r="B8" s="2">
        <v>0.25</v>
      </c>
      <c r="C8" s="1">
        <v>481.6</v>
      </c>
      <c r="D8" s="1">
        <v>349.2</v>
      </c>
      <c r="E8" s="1">
        <v>226.1</v>
      </c>
      <c r="F8" s="1">
        <v>2408</v>
      </c>
      <c r="G8" s="1">
        <v>1746</v>
      </c>
      <c r="H8" s="1">
        <v>1133</v>
      </c>
      <c r="J8" s="22" t="s">
        <v>19</v>
      </c>
      <c r="K8" s="22"/>
      <c r="L8" s="22"/>
      <c r="M8" s="16"/>
      <c r="N8" s="22" t="s">
        <v>22</v>
      </c>
      <c r="O8" s="22"/>
      <c r="P8" s="22"/>
      <c r="Q8" s="13"/>
      <c r="R8" s="22" t="s">
        <v>26</v>
      </c>
      <c r="S8" s="22"/>
      <c r="T8" s="22"/>
    </row>
    <row r="9" spans="2:20" ht="17.399999999999999" customHeight="1" x14ac:dyDescent="0.3">
      <c r="B9" s="2">
        <v>0.3</v>
      </c>
      <c r="C9" s="1">
        <v>435.5</v>
      </c>
      <c r="D9" s="1">
        <v>325.5</v>
      </c>
      <c r="E9" s="1">
        <v>227.4</v>
      </c>
      <c r="F9" s="1">
        <v>2178</v>
      </c>
      <c r="G9" s="1">
        <v>1628</v>
      </c>
      <c r="H9" s="1">
        <v>1137</v>
      </c>
      <c r="J9" s="14" t="s">
        <v>15</v>
      </c>
      <c r="K9" s="15" t="s">
        <v>17</v>
      </c>
      <c r="L9" s="15" t="s">
        <v>16</v>
      </c>
      <c r="M9" s="16"/>
      <c r="N9" s="14" t="s">
        <v>15</v>
      </c>
      <c r="O9" s="15" t="s">
        <v>17</v>
      </c>
      <c r="P9" s="15" t="s">
        <v>16</v>
      </c>
      <c r="Q9" s="13"/>
      <c r="R9" s="14" t="s">
        <v>15</v>
      </c>
      <c r="S9" s="15" t="s">
        <v>17</v>
      </c>
      <c r="T9" s="15" t="s">
        <v>16</v>
      </c>
    </row>
    <row r="10" spans="2:20" ht="18.600000000000001" customHeight="1" x14ac:dyDescent="0.3">
      <c r="B10" s="2">
        <v>0.35</v>
      </c>
      <c r="C10" s="1">
        <v>472.1</v>
      </c>
      <c r="D10" s="1">
        <v>438</v>
      </c>
      <c r="E10" s="1">
        <v>238.2</v>
      </c>
      <c r="F10" s="1">
        <v>2361</v>
      </c>
      <c r="G10" s="1">
        <v>1740</v>
      </c>
      <c r="H10" s="1">
        <v>1191</v>
      </c>
      <c r="J10" s="14">
        <f>AVERAGE(D5:D17)</f>
        <v>365.42307692307691</v>
      </c>
      <c r="K10" s="14">
        <f>AVERAGE(D23:D35)</f>
        <v>353.34875838461539</v>
      </c>
      <c r="L10" s="14">
        <f>AVERAGE(D41:D53)</f>
        <v>328.75546153846159</v>
      </c>
      <c r="M10" s="16"/>
      <c r="N10" s="14">
        <f>_xlfn.STDEV.S(D5:D17)</f>
        <v>87.320789371204498</v>
      </c>
      <c r="O10" s="14">
        <f>_xlfn.STDEV.S(D23:D35)</f>
        <v>66.2167557738792</v>
      </c>
      <c r="P10" s="14">
        <f>_xlfn.STDEV.S(D41:D53)</f>
        <v>65.325731809416823</v>
      </c>
      <c r="Q10" s="13"/>
      <c r="R10" s="14">
        <f>N10/J10 * 100</f>
        <v>23.895805953597694</v>
      </c>
      <c r="S10" s="14">
        <f>O10/K10 * 100</f>
        <v>18.739773156865926</v>
      </c>
      <c r="T10" s="14">
        <f>P10/L10 * 100</f>
        <v>19.870614925669994</v>
      </c>
    </row>
    <row r="11" spans="2:20" ht="18.600000000000001" customHeight="1" x14ac:dyDescent="0.3">
      <c r="B11" s="2">
        <v>0.4</v>
      </c>
      <c r="C11" s="1">
        <v>461.6</v>
      </c>
      <c r="D11" s="1">
        <v>376.3</v>
      </c>
      <c r="E11" s="1">
        <v>253.3</v>
      </c>
      <c r="F11" s="1">
        <v>2308</v>
      </c>
      <c r="G11" s="1">
        <v>1881</v>
      </c>
      <c r="H11" s="1">
        <v>1266</v>
      </c>
      <c r="J11" s="17"/>
      <c r="K11" s="16"/>
      <c r="L11" s="16"/>
      <c r="M11" s="16"/>
      <c r="N11" s="17"/>
      <c r="O11" s="16"/>
      <c r="P11" s="16"/>
      <c r="Q11" s="13"/>
      <c r="R11" s="17"/>
      <c r="S11" s="16"/>
      <c r="T11" s="16"/>
    </row>
    <row r="12" spans="2:20" ht="16.2" customHeight="1" x14ac:dyDescent="0.3">
      <c r="B12" s="2">
        <v>0.45</v>
      </c>
      <c r="C12" s="1">
        <v>871.7</v>
      </c>
      <c r="D12" s="1">
        <v>580.1</v>
      </c>
      <c r="E12" s="1">
        <v>256</v>
      </c>
      <c r="F12" s="1">
        <v>4358</v>
      </c>
      <c r="G12" s="1">
        <v>2900</v>
      </c>
      <c r="H12" s="1">
        <v>1280</v>
      </c>
      <c r="I12" s="1"/>
      <c r="J12" s="22" t="s">
        <v>20</v>
      </c>
      <c r="K12" s="22"/>
      <c r="L12" s="22"/>
      <c r="M12" s="16"/>
      <c r="N12" s="22" t="s">
        <v>23</v>
      </c>
      <c r="O12" s="22"/>
      <c r="P12" s="22"/>
      <c r="Q12" s="13"/>
      <c r="R12" s="22" t="s">
        <v>27</v>
      </c>
      <c r="S12" s="22"/>
      <c r="T12" s="22"/>
    </row>
    <row r="13" spans="2:20" ht="18.600000000000001" customHeight="1" x14ac:dyDescent="0.3">
      <c r="B13" s="2">
        <v>0.5</v>
      </c>
      <c r="C13" s="1">
        <v>278.2</v>
      </c>
      <c r="D13" s="1">
        <v>258.8</v>
      </c>
      <c r="E13" s="1">
        <v>235.6</v>
      </c>
      <c r="F13" s="1">
        <v>1391</v>
      </c>
      <c r="G13" s="1">
        <v>1294</v>
      </c>
      <c r="H13" s="1">
        <v>1178</v>
      </c>
      <c r="J13" s="14" t="s">
        <v>15</v>
      </c>
      <c r="K13" s="15" t="s">
        <v>17</v>
      </c>
      <c r="L13" s="15" t="s">
        <v>16</v>
      </c>
      <c r="M13" s="16"/>
      <c r="N13" s="14" t="s">
        <v>15</v>
      </c>
      <c r="O13" s="15" t="s">
        <v>17</v>
      </c>
      <c r="P13" s="15" t="s">
        <v>16</v>
      </c>
      <c r="Q13" s="13"/>
      <c r="R13" s="14" t="s">
        <v>15</v>
      </c>
      <c r="S13" s="15" t="s">
        <v>17</v>
      </c>
      <c r="T13" s="15" t="s">
        <v>16</v>
      </c>
    </row>
    <row r="14" spans="2:20" ht="23.4" customHeight="1" x14ac:dyDescent="0.3">
      <c r="B14" s="2">
        <v>0.55000000000000004</v>
      </c>
      <c r="C14" s="1">
        <v>485.6</v>
      </c>
      <c r="D14" s="1">
        <v>347.2</v>
      </c>
      <c r="E14" s="1">
        <v>273.7</v>
      </c>
      <c r="F14" s="1">
        <v>2428</v>
      </c>
      <c r="G14" s="1">
        <v>1736</v>
      </c>
      <c r="H14" s="1">
        <v>1369</v>
      </c>
      <c r="J14" s="14">
        <f>AVERAGE(E5:E17)</f>
        <v>251.93846153846152</v>
      </c>
      <c r="K14" s="14">
        <f>AVERAGE(E23:E35)</f>
        <v>296.05896153846152</v>
      </c>
      <c r="L14" s="14">
        <f>AVERAGE(E41:E53)</f>
        <v>313.30715384615382</v>
      </c>
      <c r="M14" s="16"/>
      <c r="N14" s="14">
        <f>_xlfn.STDEV.S(E5:E17)</f>
        <v>31.171261830451705</v>
      </c>
      <c r="O14" s="14">
        <f>_xlfn.STDEV.S(E23:E35)</f>
        <v>23.504068122580335</v>
      </c>
      <c r="P14" s="14">
        <f>_xlfn.STDEV.S(E41:E53)</f>
        <v>19.219239179557178</v>
      </c>
      <c r="Q14" s="13"/>
      <c r="R14" s="14">
        <f>N14/J14 * 100</f>
        <v>12.372569729966788</v>
      </c>
      <c r="S14" s="14">
        <f>O14/K14 * 100</f>
        <v>7.9389821542445977</v>
      </c>
      <c r="T14" s="14">
        <f>P14/L14 * 100</f>
        <v>6.1343122694844636</v>
      </c>
    </row>
    <row r="15" spans="2:20" ht="21" customHeight="1" x14ac:dyDescent="0.3">
      <c r="B15" s="2">
        <v>0.6</v>
      </c>
      <c r="C15" s="1">
        <v>284.10000000000002</v>
      </c>
      <c r="D15" s="1">
        <v>293</v>
      </c>
      <c r="E15" s="1">
        <v>265.10000000000002</v>
      </c>
      <c r="F15" s="1">
        <v>1421</v>
      </c>
      <c r="G15" s="1">
        <v>1465</v>
      </c>
      <c r="H15" s="1">
        <v>1326</v>
      </c>
      <c r="J15" s="4"/>
      <c r="K15" s="11"/>
      <c r="L15" s="11"/>
      <c r="M15" s="11"/>
      <c r="N15" s="11"/>
      <c r="O15" s="11"/>
      <c r="P15" s="11"/>
    </row>
    <row r="16" spans="2:20" ht="21" customHeight="1" x14ac:dyDescent="0.3">
      <c r="B16" s="2">
        <v>0.65</v>
      </c>
      <c r="C16" s="1">
        <v>195.5</v>
      </c>
      <c r="D16" s="1">
        <v>399</v>
      </c>
      <c r="E16" s="1">
        <v>309</v>
      </c>
      <c r="F16" s="1">
        <v>977.4</v>
      </c>
      <c r="G16" s="1">
        <v>1995</v>
      </c>
      <c r="H16" s="1">
        <v>1545</v>
      </c>
      <c r="J16" s="4"/>
      <c r="K16" s="11"/>
      <c r="L16" s="11"/>
      <c r="M16" s="11"/>
      <c r="N16" s="11"/>
      <c r="O16" s="11"/>
      <c r="P16" s="11"/>
    </row>
    <row r="17" spans="2:20" ht="19.8" customHeight="1" x14ac:dyDescent="0.3">
      <c r="B17" s="2">
        <v>0.7</v>
      </c>
      <c r="C17" s="1">
        <v>455.4</v>
      </c>
      <c r="D17" s="1">
        <v>415.5</v>
      </c>
      <c r="E17" s="1">
        <v>313.8</v>
      </c>
      <c r="F17" s="1">
        <v>2277</v>
      </c>
      <c r="G17" s="1">
        <v>415.5</v>
      </c>
      <c r="H17" s="1">
        <v>1569</v>
      </c>
      <c r="J17" s="4"/>
      <c r="K17" s="1"/>
      <c r="L17" s="11"/>
      <c r="M17" s="11"/>
      <c r="N17" s="11"/>
      <c r="O17" s="11"/>
      <c r="P17" s="11"/>
    </row>
    <row r="18" spans="2:20" x14ac:dyDescent="0.3">
      <c r="I18" s="6"/>
    </row>
    <row r="19" spans="2:20" x14ac:dyDescent="0.3">
      <c r="B19" s="21" t="s">
        <v>10</v>
      </c>
      <c r="C19">
        <f t="shared" ref="C19:H19" si="0">SKEW(C5:C17)</f>
        <v>1.2357647453417915</v>
      </c>
      <c r="D19">
        <f t="shared" si="0"/>
        <v>0.95924340660867413</v>
      </c>
      <c r="E19">
        <f t="shared" si="0"/>
        <v>1.0815966210303862</v>
      </c>
      <c r="F19">
        <f t="shared" si="0"/>
        <v>1.235474898895802</v>
      </c>
      <c r="G19">
        <f t="shared" si="0"/>
        <v>-0.10440679734138524</v>
      </c>
      <c r="H19">
        <f t="shared" si="0"/>
        <v>1.084013970764383</v>
      </c>
      <c r="I19" s="6" t="s">
        <v>28</v>
      </c>
    </row>
    <row r="20" spans="2:20" ht="17.399999999999999" customHeight="1" x14ac:dyDescent="0.3">
      <c r="B20" s="21"/>
    </row>
    <row r="21" spans="2:20" ht="15.6" customHeight="1" x14ac:dyDescent="0.3">
      <c r="B21" s="1" t="s">
        <v>8</v>
      </c>
      <c r="C21" s="25" t="s">
        <v>4</v>
      </c>
      <c r="D21" s="25"/>
      <c r="E21" s="25"/>
      <c r="F21" s="25" t="s">
        <v>5</v>
      </c>
      <c r="G21" s="25"/>
      <c r="H21" s="25"/>
      <c r="K21" s="24"/>
      <c r="L21" s="24"/>
      <c r="M21" s="24"/>
      <c r="N21" s="24"/>
      <c r="O21" s="24"/>
      <c r="P21" s="24"/>
    </row>
    <row r="22" spans="2:20" ht="15.6" x14ac:dyDescent="0.3">
      <c r="B22" s="3" t="s">
        <v>0</v>
      </c>
      <c r="C22" s="3" t="s">
        <v>1</v>
      </c>
      <c r="D22" s="3" t="s">
        <v>2</v>
      </c>
      <c r="E22" s="3" t="s">
        <v>3</v>
      </c>
      <c r="F22" s="3" t="s">
        <v>1</v>
      </c>
      <c r="G22" s="3" t="s">
        <v>2</v>
      </c>
      <c r="H22" s="3" t="s">
        <v>3</v>
      </c>
      <c r="J22" s="22" t="s">
        <v>51</v>
      </c>
      <c r="K22" s="22"/>
      <c r="L22" s="22"/>
      <c r="M22" s="12"/>
      <c r="N22" s="22" t="s">
        <v>56</v>
      </c>
      <c r="O22" s="22"/>
      <c r="P22" s="22"/>
      <c r="Q22" s="13"/>
      <c r="R22" s="22" t="s">
        <v>59</v>
      </c>
      <c r="S22" s="22"/>
      <c r="T22" s="22"/>
    </row>
    <row r="23" spans="2:20" ht="15.6" x14ac:dyDescent="0.3">
      <c r="B23" s="5">
        <v>0.1</v>
      </c>
      <c r="C23" s="5">
        <v>622.24480000000005</v>
      </c>
      <c r="D23" s="5">
        <v>382.41037</v>
      </c>
      <c r="E23" s="5">
        <v>281.12380000000002</v>
      </c>
      <c r="F23" s="5">
        <v>3111.2240000000002</v>
      </c>
      <c r="G23" s="5">
        <v>1912.0519999999999</v>
      </c>
      <c r="H23" s="5">
        <v>281.12380000000002</v>
      </c>
      <c r="J23" s="14" t="s">
        <v>15</v>
      </c>
      <c r="K23" s="15" t="s">
        <v>17</v>
      </c>
      <c r="L23" s="15" t="s">
        <v>16</v>
      </c>
      <c r="M23" s="16"/>
      <c r="N23" s="14" t="s">
        <v>15</v>
      </c>
      <c r="O23" s="15" t="s">
        <v>17</v>
      </c>
      <c r="P23" s="15" t="s">
        <v>16</v>
      </c>
      <c r="Q23" s="13"/>
      <c r="R23" s="14" t="s">
        <v>15</v>
      </c>
      <c r="S23" s="15" t="s">
        <v>17</v>
      </c>
      <c r="T23" s="15" t="s">
        <v>16</v>
      </c>
    </row>
    <row r="24" spans="2:20" ht="15.6" x14ac:dyDescent="0.3">
      <c r="B24" s="5">
        <v>0.15</v>
      </c>
      <c r="C24" s="5">
        <v>338.84140000000002</v>
      </c>
      <c r="D24" s="5">
        <v>247.76615899999999</v>
      </c>
      <c r="E24" s="5">
        <v>270.49470000000002</v>
      </c>
      <c r="F24" s="5">
        <v>1694.2070000000001</v>
      </c>
      <c r="G24" s="5">
        <v>1238.8309999999999</v>
      </c>
      <c r="H24" s="5">
        <v>270.49470000000002</v>
      </c>
      <c r="J24" s="14">
        <f>AVERAGE(F5:F17)</f>
        <v>2174.3384615384616</v>
      </c>
      <c r="K24" s="14">
        <f>AVERAGE(F23:F35)</f>
        <v>2346.0986153846152</v>
      </c>
      <c r="L24" s="14">
        <f>AVERAGE(F41:F53)</f>
        <v>1847.393</v>
      </c>
      <c r="M24" s="16"/>
      <c r="N24" s="14">
        <f>_xlfn.STDEV.S(F5:F17)</f>
        <v>836.38443467349498</v>
      </c>
      <c r="O24" s="14">
        <f>_xlfn.STDEV.S(F23:F35)</f>
        <v>547.37461225266725</v>
      </c>
      <c r="P24" s="14">
        <f>_xlfn.STDEV.S(F41:F56)</f>
        <v>798.68284210450497</v>
      </c>
      <c r="Q24" s="13"/>
      <c r="R24" s="14">
        <f>N24/J24 * 100</f>
        <v>38.466156464054265</v>
      </c>
      <c r="S24" s="14">
        <f>O24/K24 * 100</f>
        <v>23.331270419036994</v>
      </c>
      <c r="T24" s="14">
        <f>P24/L24 * 100</f>
        <v>43.232968951625608</v>
      </c>
    </row>
    <row r="25" spans="2:20" ht="15.6" customHeight="1" x14ac:dyDescent="0.3">
      <c r="B25" s="5">
        <v>0.2</v>
      </c>
      <c r="C25" s="5">
        <v>627.97019999999998</v>
      </c>
      <c r="D25" s="5">
        <v>421.76452599999999</v>
      </c>
      <c r="E25" s="5">
        <v>257.46199999999999</v>
      </c>
      <c r="F25" s="5">
        <v>3139.8510000000001</v>
      </c>
      <c r="G25" s="5">
        <v>2108.8220000000001</v>
      </c>
      <c r="H25" s="5">
        <v>257.46199999999999</v>
      </c>
      <c r="J25" s="17"/>
      <c r="K25" s="16"/>
      <c r="L25" s="16"/>
      <c r="M25" s="16"/>
      <c r="N25" s="17"/>
      <c r="O25" s="16"/>
      <c r="P25" s="16"/>
      <c r="Q25" s="13"/>
      <c r="R25" s="17"/>
      <c r="S25" s="16"/>
      <c r="T25" s="16"/>
    </row>
    <row r="26" spans="2:20" ht="15.6" x14ac:dyDescent="0.3">
      <c r="B26" s="5">
        <v>0.25</v>
      </c>
      <c r="C26" s="5">
        <v>596.81989999999996</v>
      </c>
      <c r="D26" s="5">
        <v>400.04888899999997</v>
      </c>
      <c r="E26" s="5">
        <v>284.40050000000002</v>
      </c>
      <c r="F26" s="5">
        <v>2984.1</v>
      </c>
      <c r="G26" s="5">
        <v>2000.2439999999999</v>
      </c>
      <c r="H26" s="5">
        <v>284.40050000000002</v>
      </c>
      <c r="J26" s="22" t="s">
        <v>52</v>
      </c>
      <c r="K26" s="22"/>
      <c r="L26" s="22"/>
      <c r="M26" s="16"/>
      <c r="N26" s="22" t="s">
        <v>55</v>
      </c>
      <c r="O26" s="22"/>
      <c r="P26" s="22"/>
      <c r="Q26" s="13"/>
      <c r="R26" s="22" t="s">
        <v>57</v>
      </c>
      <c r="S26" s="22"/>
      <c r="T26" s="22"/>
    </row>
    <row r="27" spans="2:20" ht="15.6" x14ac:dyDescent="0.3">
      <c r="B27" s="5">
        <v>0.3</v>
      </c>
      <c r="C27" s="5">
        <v>344.08359999999999</v>
      </c>
      <c r="D27" s="5">
        <v>270.01156600000002</v>
      </c>
      <c r="E27" s="5">
        <v>280.10419999999999</v>
      </c>
      <c r="F27" s="5">
        <v>1720.4179999999999</v>
      </c>
      <c r="G27" s="5">
        <v>1350.058</v>
      </c>
      <c r="H27" s="5">
        <v>280.10419999999999</v>
      </c>
      <c r="J27" s="14" t="s">
        <v>15</v>
      </c>
      <c r="K27" s="15" t="s">
        <v>17</v>
      </c>
      <c r="L27" s="15" t="s">
        <v>16</v>
      </c>
      <c r="M27" s="16"/>
      <c r="N27" s="14" t="s">
        <v>15</v>
      </c>
      <c r="O27" s="15" t="s">
        <v>17</v>
      </c>
      <c r="P27" s="15" t="s">
        <v>16</v>
      </c>
      <c r="Q27" s="13"/>
      <c r="R27" s="14" t="s">
        <v>15</v>
      </c>
      <c r="S27" s="15" t="s">
        <v>17</v>
      </c>
      <c r="T27" s="15" t="s">
        <v>16</v>
      </c>
    </row>
    <row r="28" spans="2:20" ht="15.6" x14ac:dyDescent="0.3">
      <c r="B28" s="5">
        <v>0.35</v>
      </c>
      <c r="C28" s="5">
        <v>534.29499999999996</v>
      </c>
      <c r="D28" s="5">
        <v>288.39752199999998</v>
      </c>
      <c r="E28" s="5">
        <v>278.43419999999998</v>
      </c>
      <c r="F28" s="5">
        <v>2671.4749999999999</v>
      </c>
      <c r="G28" s="5">
        <v>1441.9880000000001</v>
      </c>
      <c r="H28" s="5">
        <v>278.43419999999998</v>
      </c>
      <c r="J28" s="14">
        <f>AVERAGE(G5:G17)</f>
        <v>1664.6538461538462</v>
      </c>
      <c r="K28" s="14">
        <f>AVERAGE(G23:G35)</f>
        <v>1766.7436923076921</v>
      </c>
      <c r="L28" s="14">
        <f>AVERAGE(G41:G53)</f>
        <v>1643.7392307692305</v>
      </c>
      <c r="M28" s="16"/>
      <c r="N28" s="14">
        <f>_xlfn.STDEV.S(G5:G17)</f>
        <v>558.93944903925683</v>
      </c>
      <c r="O28" s="14">
        <f>_xlfn.STDEV.S(G23:G35)</f>
        <v>331.08361548818868</v>
      </c>
      <c r="P28" s="14">
        <f>_xlfn.STDEV.S(G41:G53)</f>
        <v>326.650389801838</v>
      </c>
      <c r="Q28" s="13"/>
      <c r="R28" s="14">
        <f>N28/J28 * 100</f>
        <v>33.576917527369233</v>
      </c>
      <c r="S28" s="14">
        <f>O28/K28 * 100</f>
        <v>18.739764965892284</v>
      </c>
      <c r="T28" s="14">
        <f>P28/L28 * 100</f>
        <v>19.872397256648394</v>
      </c>
    </row>
    <row r="29" spans="2:20" ht="15.6" x14ac:dyDescent="0.3">
      <c r="B29" s="5">
        <v>0.4</v>
      </c>
      <c r="C29" s="5">
        <v>384.05329999999998</v>
      </c>
      <c r="D29" s="5">
        <v>270.31384300000002</v>
      </c>
      <c r="E29" s="5">
        <v>285.09640000000002</v>
      </c>
      <c r="F29" s="5">
        <v>1920.2670000000001</v>
      </c>
      <c r="G29" s="5">
        <v>1351.569</v>
      </c>
      <c r="H29" s="5">
        <v>285.09640000000002</v>
      </c>
      <c r="J29" s="17"/>
      <c r="K29" s="16"/>
      <c r="L29" s="16"/>
      <c r="M29" s="16"/>
      <c r="N29" s="17"/>
      <c r="O29" s="16"/>
      <c r="P29" s="16"/>
      <c r="Q29" s="13"/>
      <c r="R29" s="17"/>
      <c r="S29" s="16"/>
      <c r="T29" s="16"/>
    </row>
    <row r="30" spans="2:20" ht="15.6" x14ac:dyDescent="0.3">
      <c r="B30" s="5">
        <v>0.45</v>
      </c>
      <c r="C30" s="5">
        <v>562.75699999999995</v>
      </c>
      <c r="D30" s="5">
        <v>403.45931999999999</v>
      </c>
      <c r="E30" s="5">
        <v>310.46109999999999</v>
      </c>
      <c r="F30" s="5">
        <v>2813.7849999999999</v>
      </c>
      <c r="G30" s="5">
        <v>2017.297</v>
      </c>
      <c r="H30" s="5">
        <v>310.46109999999999</v>
      </c>
      <c r="J30" s="22" t="s">
        <v>53</v>
      </c>
      <c r="K30" s="22"/>
      <c r="L30" s="22"/>
      <c r="M30" s="16"/>
      <c r="N30" s="22" t="s">
        <v>54</v>
      </c>
      <c r="O30" s="22"/>
      <c r="P30" s="22"/>
      <c r="Q30" s="13"/>
      <c r="R30" s="22" t="s">
        <v>58</v>
      </c>
      <c r="S30" s="22"/>
      <c r="T30" s="22"/>
    </row>
    <row r="31" spans="2:20" ht="15.6" x14ac:dyDescent="0.3">
      <c r="B31" s="5">
        <v>0.5</v>
      </c>
      <c r="C31" s="5">
        <v>425.7577</v>
      </c>
      <c r="D31" s="5">
        <v>333.55685399999999</v>
      </c>
      <c r="E31" s="5">
        <v>305.13529999999997</v>
      </c>
      <c r="F31" s="5">
        <v>2128.788</v>
      </c>
      <c r="G31" s="5">
        <v>1667.7840000000001</v>
      </c>
      <c r="H31" s="5">
        <v>305.13529999999997</v>
      </c>
      <c r="J31" s="14" t="s">
        <v>15</v>
      </c>
      <c r="K31" s="15" t="s">
        <v>17</v>
      </c>
      <c r="L31" s="15" t="s">
        <v>16</v>
      </c>
      <c r="M31" s="16"/>
      <c r="N31" s="14" t="s">
        <v>15</v>
      </c>
      <c r="O31" s="15" t="s">
        <v>17</v>
      </c>
      <c r="P31" s="15" t="s">
        <v>16</v>
      </c>
      <c r="Q31" s="13"/>
      <c r="R31" s="14" t="s">
        <v>15</v>
      </c>
      <c r="S31" s="15" t="s">
        <v>17</v>
      </c>
      <c r="T31" s="15" t="s">
        <v>16</v>
      </c>
    </row>
    <row r="32" spans="2:20" ht="15.6" x14ac:dyDescent="0.3">
      <c r="B32" s="5">
        <v>0.55000000000000004</v>
      </c>
      <c r="C32" s="5">
        <v>330.0016</v>
      </c>
      <c r="D32" s="5">
        <v>340.36364700000001</v>
      </c>
      <c r="E32" s="5">
        <v>322.44330000000002</v>
      </c>
      <c r="F32" s="5">
        <v>1650.008</v>
      </c>
      <c r="G32" s="5">
        <v>1701.818</v>
      </c>
      <c r="H32" s="5">
        <v>322.44330000000002</v>
      </c>
      <c r="J32" s="14">
        <f>AVERAGE(H5:H17)</f>
        <v>1259.9230769230769</v>
      </c>
      <c r="K32" s="14">
        <f>AVERAGE(H23:H35)</f>
        <v>296.05896153846152</v>
      </c>
      <c r="L32" s="14">
        <f>AVERAGE(H41:H53)</f>
        <v>1566.5384615384614</v>
      </c>
      <c r="M32" s="16"/>
      <c r="N32" s="14">
        <f>_xlfn.STDEV.S(H5:H17)</f>
        <v>155.70991273222458</v>
      </c>
      <c r="O32" s="14">
        <f>_xlfn.STDEV.S(H23:H35)</f>
        <v>23.504068122580335</v>
      </c>
      <c r="P32" s="14">
        <f>_xlfn.STDEV.S(H41:H53)</f>
        <v>96.096790168918929</v>
      </c>
      <c r="Q32" s="13"/>
      <c r="R32" s="14">
        <f>N32/J32 * 100</f>
        <v>12.35868408034019</v>
      </c>
      <c r="S32" s="14">
        <f>O32/K32 * 100</f>
        <v>7.9389821542445977</v>
      </c>
      <c r="T32" s="14">
        <f>P32/L32 * 100</f>
        <v>6.1343396621455746</v>
      </c>
    </row>
    <row r="33" spans="2:16" x14ac:dyDescent="0.3">
      <c r="B33" s="5">
        <v>0.6</v>
      </c>
      <c r="C33" s="5">
        <v>411.03070000000002</v>
      </c>
      <c r="D33" s="5">
        <v>393.63983200000001</v>
      </c>
      <c r="E33" s="5">
        <v>322.58069999999998</v>
      </c>
      <c r="F33" s="5">
        <v>2055.154</v>
      </c>
      <c r="G33" s="5">
        <v>1968.1990000000001</v>
      </c>
      <c r="H33" s="5">
        <v>322.58069999999998</v>
      </c>
      <c r="J33" s="8"/>
      <c r="K33" s="8"/>
      <c r="L33" s="8"/>
      <c r="M33" s="8"/>
      <c r="N33" s="8"/>
      <c r="O33" s="8"/>
      <c r="P33" s="8"/>
    </row>
    <row r="34" spans="2:16" x14ac:dyDescent="0.3">
      <c r="B34" s="5">
        <v>0.65</v>
      </c>
      <c r="C34" s="5">
        <v>485.80279999999999</v>
      </c>
      <c r="D34" s="5">
        <v>451.57788099999999</v>
      </c>
      <c r="E34" s="5">
        <v>322.59769999999997</v>
      </c>
      <c r="F34" s="5">
        <v>2429.0140000000001</v>
      </c>
      <c r="G34" s="5">
        <v>2257.8890000000001</v>
      </c>
      <c r="H34" s="5">
        <v>322.59769999999997</v>
      </c>
      <c r="J34" s="8"/>
      <c r="K34" s="8"/>
      <c r="L34" s="8"/>
      <c r="M34" s="8"/>
      <c r="N34" s="8"/>
      <c r="O34" s="8"/>
      <c r="P34" s="8"/>
    </row>
    <row r="35" spans="2:16" x14ac:dyDescent="0.3">
      <c r="B35" s="5">
        <v>0.7</v>
      </c>
      <c r="C35" s="5">
        <v>436.19819999999999</v>
      </c>
      <c r="D35" s="5">
        <v>390.22345000000001</v>
      </c>
      <c r="E35" s="5">
        <v>328.43259999999998</v>
      </c>
      <c r="F35" s="5">
        <v>2180.991</v>
      </c>
      <c r="G35" s="5">
        <v>1951.117</v>
      </c>
      <c r="H35" s="5">
        <v>328.43259999999998</v>
      </c>
      <c r="J35" s="8"/>
      <c r="K35" s="8"/>
      <c r="L35" s="8"/>
      <c r="M35" s="8"/>
      <c r="N35" s="8"/>
      <c r="O35" s="8"/>
      <c r="P35" s="8"/>
    </row>
    <row r="36" spans="2:16" x14ac:dyDescent="0.3">
      <c r="I36" s="6"/>
    </row>
    <row r="37" spans="2:16" x14ac:dyDescent="0.3">
      <c r="B37" s="21" t="s">
        <v>9</v>
      </c>
      <c r="C37">
        <f t="shared" ref="C37:H37" si="1">SKEW(C23:C35)</f>
        <v>0.22168393705480091</v>
      </c>
      <c r="D37">
        <f t="shared" si="1"/>
        <v>-0.33121219655610151</v>
      </c>
      <c r="E37">
        <f t="shared" si="1"/>
        <v>2.5807322954911362E-2</v>
      </c>
      <c r="F37">
        <f t="shared" si="1"/>
        <v>0.22168398969175915</v>
      </c>
      <c r="G37">
        <f t="shared" si="1"/>
        <v>-0.33121239604044722</v>
      </c>
      <c r="H37">
        <f t="shared" si="1"/>
        <v>2.5807322954911362E-2</v>
      </c>
      <c r="I37" s="6" t="s">
        <v>28</v>
      </c>
    </row>
    <row r="38" spans="2:16" ht="17.399999999999999" customHeight="1" x14ac:dyDescent="0.3">
      <c r="B38" s="21"/>
    </row>
    <row r="39" spans="2:16" x14ac:dyDescent="0.3">
      <c r="B39" s="1" t="s">
        <v>8</v>
      </c>
      <c r="C39" s="25" t="s">
        <v>4</v>
      </c>
      <c r="D39" s="25"/>
      <c r="E39" s="25"/>
      <c r="F39" s="25" t="s">
        <v>5</v>
      </c>
      <c r="G39" s="25"/>
      <c r="H39" s="25"/>
      <c r="K39" s="24"/>
      <c r="L39" s="24"/>
      <c r="M39" s="24"/>
      <c r="N39" s="24"/>
      <c r="O39" s="24"/>
      <c r="P39" s="24"/>
    </row>
    <row r="40" spans="2:16" x14ac:dyDescent="0.3">
      <c r="B40" s="3" t="s">
        <v>0</v>
      </c>
      <c r="C40" s="3" t="s">
        <v>1</v>
      </c>
      <c r="D40" s="3" t="s">
        <v>2</v>
      </c>
      <c r="E40" s="3" t="s">
        <v>3</v>
      </c>
      <c r="F40" s="3" t="s">
        <v>1</v>
      </c>
      <c r="G40" s="3" t="s">
        <v>2</v>
      </c>
      <c r="H40" s="3" t="s">
        <v>3</v>
      </c>
      <c r="J40" s="6"/>
      <c r="K40" s="6"/>
      <c r="L40" s="6"/>
      <c r="M40" s="6"/>
      <c r="N40" s="6"/>
      <c r="O40" s="6"/>
      <c r="P40" s="6"/>
    </row>
    <row r="41" spans="2:16" x14ac:dyDescent="0.3">
      <c r="B41" s="5">
        <v>0.1</v>
      </c>
      <c r="C41" s="5">
        <v>347.613</v>
      </c>
      <c r="D41" s="5">
        <v>310.23399999999998</v>
      </c>
      <c r="E41" s="5">
        <v>291.05</v>
      </c>
      <c r="F41" s="5">
        <v>1738.07</v>
      </c>
      <c r="G41" s="5">
        <v>1551.17</v>
      </c>
      <c r="H41" s="5">
        <v>1455.25</v>
      </c>
      <c r="J41" s="8"/>
      <c r="K41" s="8"/>
      <c r="L41" s="8"/>
      <c r="M41" s="8"/>
      <c r="N41" s="8"/>
      <c r="O41" s="8"/>
      <c r="P41" s="8"/>
    </row>
    <row r="42" spans="2:16" x14ac:dyDescent="0.3">
      <c r="B42" s="5">
        <v>0.15</v>
      </c>
      <c r="C42" s="5">
        <v>359.08</v>
      </c>
      <c r="D42" s="5">
        <v>256.346</v>
      </c>
      <c r="E42" s="5">
        <v>293.22899999999998</v>
      </c>
      <c r="F42" s="5">
        <v>1795.4</v>
      </c>
      <c r="G42" s="5">
        <v>1281.73</v>
      </c>
      <c r="H42" s="5">
        <v>1466.15</v>
      </c>
      <c r="J42" s="8"/>
      <c r="K42" s="8"/>
      <c r="L42" s="8"/>
      <c r="M42" s="8"/>
      <c r="N42" s="8"/>
      <c r="O42" s="8"/>
      <c r="P42" s="8"/>
    </row>
    <row r="43" spans="2:16" x14ac:dyDescent="0.3">
      <c r="B43" s="5">
        <v>0.2</v>
      </c>
      <c r="C43" s="5">
        <v>454.59399999999999</v>
      </c>
      <c r="D43" s="5">
        <v>247.32499999999999</v>
      </c>
      <c r="E43" s="5">
        <v>299.53899999999999</v>
      </c>
      <c r="F43" s="5">
        <v>2272.9699999999998</v>
      </c>
      <c r="G43" s="5">
        <v>1236.6300000000001</v>
      </c>
      <c r="H43" s="5">
        <v>1497.7</v>
      </c>
      <c r="J43" s="8"/>
      <c r="K43" s="8"/>
      <c r="L43" s="8"/>
      <c r="M43" s="8"/>
      <c r="N43" s="8"/>
      <c r="O43" s="8"/>
      <c r="P43" s="8"/>
    </row>
    <row r="44" spans="2:16" x14ac:dyDescent="0.3">
      <c r="B44" s="5">
        <v>0.25</v>
      </c>
      <c r="C44" s="5">
        <v>305.303</v>
      </c>
      <c r="D44" s="5">
        <v>282.48</v>
      </c>
      <c r="E44" s="5">
        <v>296.22000000000003</v>
      </c>
      <c r="F44" s="5">
        <v>1526.51</v>
      </c>
      <c r="G44" s="5">
        <v>1412.4</v>
      </c>
      <c r="H44" s="5">
        <v>1481.11</v>
      </c>
      <c r="J44" s="8"/>
      <c r="K44" s="8"/>
      <c r="L44" s="8"/>
      <c r="M44" s="8"/>
      <c r="N44" s="8"/>
      <c r="O44" s="8"/>
      <c r="P44" s="8"/>
    </row>
    <row r="45" spans="2:16" x14ac:dyDescent="0.3">
      <c r="B45" s="5">
        <v>0.3</v>
      </c>
      <c r="C45" s="5">
        <v>337.88400000000001</v>
      </c>
      <c r="D45" s="5">
        <v>272.71699999999998</v>
      </c>
      <c r="E45" s="5">
        <v>308.47399999999999</v>
      </c>
      <c r="F45" s="5">
        <v>1689.42</v>
      </c>
      <c r="G45" s="5">
        <v>1363.58</v>
      </c>
      <c r="H45" s="5">
        <v>1542.37</v>
      </c>
      <c r="J45" s="8"/>
      <c r="K45" s="8"/>
      <c r="L45" s="8"/>
      <c r="M45" s="8"/>
      <c r="N45" s="8"/>
      <c r="O45" s="8"/>
      <c r="P45" s="8"/>
    </row>
    <row r="46" spans="2:16" x14ac:dyDescent="0.3">
      <c r="B46" s="5">
        <v>0.35</v>
      </c>
      <c r="C46" s="5">
        <v>589.65</v>
      </c>
      <c r="D46" s="5">
        <v>343.19299999999998</v>
      </c>
      <c r="E46" s="5">
        <v>308.45299999999997</v>
      </c>
      <c r="F46" s="5">
        <v>2948.25</v>
      </c>
      <c r="G46" s="5">
        <v>1715.97</v>
      </c>
      <c r="H46" s="5">
        <v>1542.26</v>
      </c>
      <c r="J46" s="8"/>
      <c r="K46" s="8"/>
      <c r="L46" s="8"/>
      <c r="M46" s="8"/>
      <c r="N46" s="8"/>
      <c r="O46" s="8"/>
      <c r="P46" s="8"/>
    </row>
    <row r="47" spans="2:16" x14ac:dyDescent="0.3">
      <c r="B47" s="5">
        <v>0.4</v>
      </c>
      <c r="C47" s="5">
        <v>520.48199999999997</v>
      </c>
      <c r="D47" s="5">
        <v>334.245</v>
      </c>
      <c r="E47" s="5">
        <v>302.14800000000002</v>
      </c>
      <c r="F47" s="5">
        <v>2602.42</v>
      </c>
      <c r="G47" s="5">
        <v>1671.22</v>
      </c>
      <c r="H47" s="5">
        <v>1510.74</v>
      </c>
      <c r="J47" s="8"/>
      <c r="K47" s="8"/>
      <c r="L47" s="8"/>
      <c r="M47" s="8"/>
      <c r="N47" s="8"/>
      <c r="O47" s="8"/>
      <c r="P47" s="8"/>
    </row>
    <row r="48" spans="2:16" x14ac:dyDescent="0.3">
      <c r="B48" s="5">
        <v>0.45</v>
      </c>
      <c r="C48" s="5">
        <v>532.06700000000001</v>
      </c>
      <c r="D48" s="5">
        <v>286.82900000000001</v>
      </c>
      <c r="E48" s="5">
        <v>315.03899999999999</v>
      </c>
      <c r="F48" s="5">
        <v>2660.34</v>
      </c>
      <c r="G48" s="5">
        <v>1434.15</v>
      </c>
      <c r="H48" s="5">
        <v>1575.19</v>
      </c>
      <c r="J48" s="8"/>
      <c r="K48" s="8"/>
      <c r="L48" s="8"/>
      <c r="M48" s="8"/>
      <c r="N48" s="8"/>
      <c r="O48" s="8"/>
      <c r="P48" s="8"/>
    </row>
    <row r="49" spans="2:16" x14ac:dyDescent="0.3">
      <c r="B49" s="5">
        <v>0.5</v>
      </c>
      <c r="C49" s="5">
        <v>396.11900000000003</v>
      </c>
      <c r="D49" s="5">
        <v>394.02800000000002</v>
      </c>
      <c r="E49" s="5">
        <v>313.11099999999999</v>
      </c>
      <c r="F49" s="5">
        <v>1980.59</v>
      </c>
      <c r="G49" s="5">
        <v>1970.14</v>
      </c>
      <c r="H49" s="5">
        <v>1565.56</v>
      </c>
      <c r="J49" s="8"/>
      <c r="K49" s="8"/>
      <c r="L49" s="8"/>
      <c r="M49" s="8"/>
      <c r="N49" s="8"/>
      <c r="O49" s="8"/>
      <c r="P49" s="8"/>
    </row>
    <row r="50" spans="2:16" x14ac:dyDescent="0.3">
      <c r="B50" s="5">
        <v>0.55000000000000004</v>
      </c>
      <c r="C50" s="5">
        <v>377.36099999999999</v>
      </c>
      <c r="D50" s="5">
        <v>294.54300000000001</v>
      </c>
      <c r="E50" s="5">
        <v>325.11500000000001</v>
      </c>
      <c r="F50" s="5">
        <v>1886.8</v>
      </c>
      <c r="G50" s="5">
        <v>1472.21</v>
      </c>
      <c r="H50" s="5">
        <v>1625.58</v>
      </c>
      <c r="J50" s="8"/>
      <c r="K50" s="8"/>
      <c r="L50" s="8"/>
      <c r="M50" s="8"/>
      <c r="N50" s="8"/>
      <c r="O50" s="8"/>
      <c r="P50" s="8"/>
    </row>
    <row r="51" spans="2:16" x14ac:dyDescent="0.3">
      <c r="B51" s="5">
        <v>0.6</v>
      </c>
      <c r="C51" s="5">
        <v>208.16300000000001</v>
      </c>
      <c r="D51" s="5">
        <v>405.61500000000001</v>
      </c>
      <c r="E51" s="5">
        <v>333.69499999999999</v>
      </c>
      <c r="F51" s="5">
        <v>1040.81</v>
      </c>
      <c r="G51" s="5">
        <v>2028.08</v>
      </c>
      <c r="H51" s="5">
        <v>1668.48</v>
      </c>
      <c r="J51" s="8"/>
      <c r="K51" s="8"/>
      <c r="L51" s="8"/>
      <c r="M51" s="8"/>
      <c r="N51" s="8"/>
      <c r="O51" s="8"/>
      <c r="P51" s="8"/>
    </row>
    <row r="52" spans="2:16" x14ac:dyDescent="0.3">
      <c r="B52" s="5">
        <v>0.65</v>
      </c>
      <c r="C52" s="5">
        <v>212.25200000000001</v>
      </c>
      <c r="D52" s="5">
        <v>387.34500000000003</v>
      </c>
      <c r="E52" s="5">
        <v>327.577</v>
      </c>
      <c r="F52" s="5">
        <v>1061.26</v>
      </c>
      <c r="G52" s="5">
        <v>1936.73</v>
      </c>
      <c r="H52" s="5">
        <v>1637.89</v>
      </c>
      <c r="J52" s="8"/>
      <c r="K52" s="8"/>
      <c r="L52" s="8"/>
      <c r="M52" s="8"/>
      <c r="N52" s="8"/>
      <c r="O52" s="8"/>
      <c r="P52" s="8"/>
    </row>
    <row r="53" spans="2:16" x14ac:dyDescent="0.3">
      <c r="B53" s="5">
        <v>0.7</v>
      </c>
      <c r="C53" s="5">
        <v>162.654</v>
      </c>
      <c r="D53" s="5">
        <v>458.92099999999999</v>
      </c>
      <c r="E53" s="5">
        <v>359.34300000000002</v>
      </c>
      <c r="F53" s="5">
        <v>813.26900000000001</v>
      </c>
      <c r="G53" s="5">
        <v>2294.6</v>
      </c>
      <c r="H53" s="5">
        <v>1796.72</v>
      </c>
      <c r="J53" s="8"/>
      <c r="K53" s="8"/>
      <c r="L53" s="8"/>
      <c r="M53" s="8"/>
      <c r="N53" s="8"/>
      <c r="O53" s="8"/>
      <c r="P53" s="8"/>
    </row>
    <row r="54" spans="2:16" x14ac:dyDescent="0.3">
      <c r="I54" s="6"/>
    </row>
    <row r="55" spans="2:16" x14ac:dyDescent="0.3">
      <c r="C55">
        <f t="shared" ref="C55:H55" si="2">SKEW(C41:C53)</f>
        <v>7.9904425968124596E-2</v>
      </c>
      <c r="D55">
        <f t="shared" si="2"/>
        <v>0.64545680217103196</v>
      </c>
      <c r="E55">
        <f t="shared" si="2"/>
        <v>1.1411650509639439</v>
      </c>
      <c r="F55">
        <f t="shared" si="2"/>
        <v>7.9908428444596752E-2</v>
      </c>
      <c r="G55">
        <f t="shared" si="2"/>
        <v>0.64561333329529347</v>
      </c>
      <c r="H55">
        <f t="shared" si="2"/>
        <v>1.1412121876135197</v>
      </c>
      <c r="I55" s="6" t="s">
        <v>28</v>
      </c>
    </row>
    <row r="57" spans="2:16" x14ac:dyDescent="0.3">
      <c r="B57" s="21"/>
    </row>
    <row r="58" spans="2:16" x14ac:dyDescent="0.3">
      <c r="B58" s="21"/>
    </row>
    <row r="59" spans="2:16" x14ac:dyDescent="0.3">
      <c r="C59" s="24"/>
      <c r="D59" s="24"/>
      <c r="E59" s="24"/>
      <c r="F59" s="24"/>
      <c r="G59" s="24"/>
      <c r="H59" s="24"/>
      <c r="K59" s="24"/>
      <c r="L59" s="24"/>
      <c r="M59" s="24"/>
      <c r="N59" s="24"/>
      <c r="O59" s="24"/>
      <c r="P59" s="24"/>
    </row>
    <row r="60" spans="2:16" x14ac:dyDescent="0.3">
      <c r="B60" s="6"/>
      <c r="C60" s="6"/>
      <c r="D60" s="6"/>
      <c r="E60" s="6"/>
      <c r="F60" s="6"/>
      <c r="G60" s="6"/>
      <c r="H60" s="6"/>
      <c r="J60" s="6"/>
      <c r="K60" s="6"/>
      <c r="L60" s="6"/>
      <c r="M60" s="6"/>
      <c r="N60" s="6"/>
      <c r="O60" s="6"/>
      <c r="P60" s="6"/>
    </row>
    <row r="61" spans="2:16" x14ac:dyDescent="0.3">
      <c r="B61" s="8"/>
      <c r="C61" s="8"/>
      <c r="D61" s="8"/>
      <c r="E61" s="8"/>
      <c r="F61" s="8"/>
      <c r="G61" s="8"/>
      <c r="H61" s="8"/>
      <c r="J61" s="8"/>
      <c r="K61" s="8"/>
      <c r="L61" s="8"/>
      <c r="M61" s="8"/>
      <c r="N61" s="8"/>
      <c r="O61" s="8"/>
      <c r="P61" s="8"/>
    </row>
    <row r="62" spans="2:16" x14ac:dyDescent="0.3">
      <c r="B62" s="8"/>
      <c r="C62" s="8"/>
      <c r="D62" s="8"/>
      <c r="E62" s="8"/>
      <c r="F62" s="8"/>
      <c r="G62" s="8"/>
      <c r="H62" s="8"/>
      <c r="J62" s="8"/>
      <c r="K62" s="8"/>
      <c r="L62" s="8"/>
      <c r="M62" s="8"/>
      <c r="N62" s="8"/>
      <c r="O62" s="8"/>
      <c r="P62" s="8"/>
    </row>
    <row r="63" spans="2:16" x14ac:dyDescent="0.3">
      <c r="B63" s="8"/>
      <c r="C63" s="8"/>
      <c r="D63" s="8"/>
      <c r="E63" s="8"/>
      <c r="F63" s="8"/>
      <c r="G63" s="8"/>
      <c r="H63" s="8"/>
      <c r="J63" s="8"/>
      <c r="K63" s="8"/>
      <c r="L63" s="8"/>
      <c r="M63" s="8"/>
      <c r="N63" s="8"/>
      <c r="O63" s="8"/>
      <c r="P63" s="8"/>
    </row>
    <row r="64" spans="2:16" x14ac:dyDescent="0.3">
      <c r="B64" s="8"/>
      <c r="C64" s="8"/>
      <c r="D64" s="8"/>
      <c r="E64" s="8"/>
      <c r="F64" s="8"/>
      <c r="G64" s="8"/>
      <c r="H64" s="8"/>
      <c r="J64" s="8"/>
      <c r="K64" s="8"/>
      <c r="L64" s="8"/>
      <c r="M64" s="8"/>
      <c r="N64" s="8"/>
      <c r="O64" s="8"/>
      <c r="P64" s="8"/>
    </row>
    <row r="65" spans="2:16" x14ac:dyDescent="0.3">
      <c r="B65" s="8"/>
      <c r="C65" s="8"/>
      <c r="D65" s="8"/>
      <c r="E65" s="8"/>
      <c r="F65" s="8"/>
      <c r="G65" s="8"/>
      <c r="H65" s="8"/>
      <c r="J65" s="8"/>
      <c r="K65" s="8"/>
      <c r="L65" s="8"/>
      <c r="M65" s="8"/>
      <c r="N65" s="8"/>
      <c r="O65" s="8"/>
      <c r="P65" s="8"/>
    </row>
    <row r="66" spans="2:16" x14ac:dyDescent="0.3">
      <c r="B66" s="8"/>
      <c r="C66" s="8"/>
      <c r="D66" s="8"/>
      <c r="E66" s="8"/>
      <c r="F66" s="8"/>
      <c r="G66" s="8"/>
      <c r="H66" s="8"/>
      <c r="J66" s="8"/>
      <c r="K66" s="8"/>
      <c r="L66" s="8"/>
      <c r="M66" s="8"/>
      <c r="N66" s="8"/>
      <c r="O66" s="8"/>
      <c r="P66" s="8"/>
    </row>
    <row r="67" spans="2:16" x14ac:dyDescent="0.3">
      <c r="B67" s="8"/>
      <c r="C67" s="8"/>
      <c r="D67" s="8"/>
      <c r="E67" s="8"/>
      <c r="F67" s="8"/>
      <c r="G67" s="8"/>
      <c r="H67" s="8"/>
      <c r="J67" s="8"/>
      <c r="K67" s="8"/>
      <c r="L67" s="8"/>
      <c r="M67" s="8"/>
      <c r="N67" s="8"/>
      <c r="O67" s="8"/>
      <c r="P67" s="8"/>
    </row>
    <row r="68" spans="2:16" x14ac:dyDescent="0.3">
      <c r="B68" s="8"/>
      <c r="C68" s="8"/>
      <c r="D68" s="8"/>
      <c r="E68" s="8"/>
      <c r="F68" s="8"/>
      <c r="G68" s="8"/>
      <c r="H68" s="8"/>
      <c r="J68" s="8"/>
      <c r="K68" s="8"/>
      <c r="L68" s="8"/>
      <c r="M68" s="8"/>
      <c r="N68" s="8"/>
      <c r="O68" s="8"/>
      <c r="P68" s="8"/>
    </row>
    <row r="69" spans="2:16" x14ac:dyDescent="0.3">
      <c r="B69" s="8"/>
      <c r="C69" s="8"/>
      <c r="D69" s="8"/>
      <c r="E69" s="8"/>
      <c r="F69" s="8"/>
      <c r="G69" s="8"/>
      <c r="H69" s="8"/>
      <c r="J69" s="8"/>
      <c r="K69" s="8"/>
      <c r="L69" s="8"/>
      <c r="M69" s="8"/>
      <c r="N69" s="8"/>
      <c r="O69" s="8"/>
      <c r="P69" s="8"/>
    </row>
    <row r="70" spans="2:16" x14ac:dyDescent="0.3">
      <c r="B70" s="8"/>
      <c r="C70" s="8"/>
      <c r="D70" s="8"/>
      <c r="E70" s="8"/>
      <c r="F70" s="8"/>
      <c r="G70" s="8"/>
      <c r="H70" s="8"/>
      <c r="J70" s="8"/>
      <c r="K70" s="8"/>
      <c r="L70" s="8"/>
      <c r="M70" s="8"/>
      <c r="N70" s="8"/>
      <c r="O70" s="8"/>
      <c r="P70" s="8"/>
    </row>
    <row r="71" spans="2:16" x14ac:dyDescent="0.3">
      <c r="B71" s="8"/>
      <c r="C71" s="8"/>
      <c r="D71" s="8"/>
      <c r="E71" s="8"/>
      <c r="F71" s="8"/>
      <c r="G71" s="8"/>
      <c r="H71" s="8"/>
      <c r="J71" s="8"/>
      <c r="K71" s="8"/>
      <c r="L71" s="8"/>
      <c r="M71" s="8"/>
      <c r="N71" s="8"/>
      <c r="O71" s="8"/>
      <c r="P71" s="8"/>
    </row>
    <row r="72" spans="2:16" x14ac:dyDescent="0.3">
      <c r="B72" s="8"/>
      <c r="C72" s="8"/>
      <c r="D72" s="8"/>
      <c r="E72" s="8"/>
      <c r="F72" s="8"/>
      <c r="G72" s="8"/>
      <c r="H72" s="8"/>
      <c r="J72" s="8"/>
      <c r="K72" s="8"/>
      <c r="L72" s="8"/>
      <c r="M72" s="8"/>
      <c r="N72" s="8"/>
      <c r="O72" s="8"/>
      <c r="P72" s="8"/>
    </row>
    <row r="73" spans="2:16" x14ac:dyDescent="0.3">
      <c r="B73" s="8"/>
      <c r="C73" s="8"/>
      <c r="D73" s="8"/>
      <c r="E73" s="8"/>
      <c r="F73" s="8"/>
      <c r="G73" s="8"/>
      <c r="H73" s="8"/>
      <c r="J73" s="8"/>
      <c r="K73" s="8"/>
      <c r="L73" s="8"/>
      <c r="M73" s="8"/>
      <c r="N73" s="8"/>
      <c r="O73" s="8"/>
      <c r="P73" s="8"/>
    </row>
  </sheetData>
  <mergeCells count="37">
    <mergeCell ref="R4:T4"/>
    <mergeCell ref="R8:T8"/>
    <mergeCell ref="R12:T12"/>
    <mergeCell ref="J8:L8"/>
    <mergeCell ref="J12:L12"/>
    <mergeCell ref="N4:P4"/>
    <mergeCell ref="N8:P8"/>
    <mergeCell ref="N12:P12"/>
    <mergeCell ref="C3:E3"/>
    <mergeCell ref="F3:H3"/>
    <mergeCell ref="K3:M3"/>
    <mergeCell ref="N3:P3"/>
    <mergeCell ref="J4:L4"/>
    <mergeCell ref="B19:B20"/>
    <mergeCell ref="C21:E21"/>
    <mergeCell ref="F21:H21"/>
    <mergeCell ref="K21:M21"/>
    <mergeCell ref="N21:P21"/>
    <mergeCell ref="B37:B38"/>
    <mergeCell ref="C39:E39"/>
    <mergeCell ref="F39:H39"/>
    <mergeCell ref="K39:M39"/>
    <mergeCell ref="N39:P39"/>
    <mergeCell ref="B57:B58"/>
    <mergeCell ref="C59:E59"/>
    <mergeCell ref="F59:H59"/>
    <mergeCell ref="K59:M59"/>
    <mergeCell ref="N59:P59"/>
    <mergeCell ref="J30:L30"/>
    <mergeCell ref="N30:P30"/>
    <mergeCell ref="R30:T30"/>
    <mergeCell ref="J22:L22"/>
    <mergeCell ref="N22:P22"/>
    <mergeCell ref="R22:T22"/>
    <mergeCell ref="J26:L26"/>
    <mergeCell ref="N26:P26"/>
    <mergeCell ref="R26:T26"/>
  </mergeCells>
  <conditionalFormatting sqref="C19:H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H3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H5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K6">
    <cfRule type="colorScale" priority="1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1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4:K24">
    <cfRule type="colorScale" priority="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3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6:L6">
    <cfRule type="colorScale" priority="2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0:L10">
    <cfRule type="colorScale" priority="23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14:L14">
    <cfRule type="colorScale" priority="2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4:L24">
    <cfRule type="colorScale" priority="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  <cfRule type="colorScale" priority="1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28:L28">
    <cfRule type="colorScale" priority="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J32:L32">
    <cfRule type="colorScale" priority="6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6:P6">
    <cfRule type="colorScale" priority="2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0:P10">
    <cfRule type="colorScale" priority="2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14:P14">
    <cfRule type="colorScale" priority="19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4:P24">
    <cfRule type="colorScale" priority="12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28:P28">
    <cfRule type="colorScale" priority="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N32:P32">
    <cfRule type="colorScale" priority="5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6:T6">
    <cfRule type="colorScale" priority="2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0:T10">
    <cfRule type="colorScale" priority="21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14:T14">
    <cfRule type="colorScale" priority="18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4:T24">
    <cfRule type="colorScale" priority="10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28:T28">
    <cfRule type="colorScale" priority="7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conditionalFormatting sqref="R32:T32">
    <cfRule type="colorScale" priority="4">
      <colorScale>
        <cfvo type="min"/>
        <cfvo type="percentile" val="50"/>
        <cfvo type="max"/>
        <color theme="9" tint="0.59999389629810485"/>
        <color rgb="FFFFEB84"/>
        <color theme="5" tint="0.39997558519241921"/>
      </colorScale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41A0-D7C7-463E-BDC2-27CD833C7D60}">
  <dimension ref="C2:H16"/>
  <sheetViews>
    <sheetView workbookViewId="0">
      <selection activeCell="C7" sqref="C7:C16"/>
    </sheetView>
  </sheetViews>
  <sheetFormatPr defaultRowHeight="14.4" x14ac:dyDescent="0.3"/>
  <cols>
    <col min="3" max="3" width="16.21875" customWidth="1"/>
    <col min="4" max="4" width="15" customWidth="1"/>
    <col min="5" max="5" width="12.88671875" customWidth="1"/>
    <col min="7" max="7" width="15.109375" customWidth="1"/>
  </cols>
  <sheetData>
    <row r="2" spans="3:8" x14ac:dyDescent="0.3">
      <c r="C2" s="6"/>
      <c r="D2" s="6"/>
      <c r="E2" s="6"/>
      <c r="F2" s="6"/>
      <c r="G2" s="6"/>
      <c r="H2" s="6"/>
    </row>
    <row r="3" spans="3:8" x14ac:dyDescent="0.3">
      <c r="C3" s="4" t="s">
        <v>0</v>
      </c>
      <c r="D3" t="s">
        <v>63</v>
      </c>
      <c r="E3" t="s">
        <v>64</v>
      </c>
      <c r="F3" t="s">
        <v>65</v>
      </c>
      <c r="G3" t="s">
        <v>62</v>
      </c>
    </row>
    <row r="4" spans="3:8" x14ac:dyDescent="0.3">
      <c r="C4" s="4">
        <v>0.1</v>
      </c>
      <c r="E4" t="s">
        <v>1</v>
      </c>
      <c r="G4" t="s">
        <v>60</v>
      </c>
    </row>
    <row r="5" spans="3:8" x14ac:dyDescent="0.3">
      <c r="C5" s="4">
        <v>0.1</v>
      </c>
      <c r="E5" t="s">
        <v>30</v>
      </c>
      <c r="G5" t="s">
        <v>60</v>
      </c>
    </row>
    <row r="6" spans="3:8" x14ac:dyDescent="0.3">
      <c r="C6" s="4">
        <v>0.1</v>
      </c>
      <c r="E6" t="s">
        <v>31</v>
      </c>
      <c r="G6" t="s">
        <v>60</v>
      </c>
    </row>
    <row r="7" spans="3:8" x14ac:dyDescent="0.3">
      <c r="C7" s="4"/>
    </row>
    <row r="8" spans="3:8" x14ac:dyDescent="0.3">
      <c r="C8" s="4"/>
    </row>
    <row r="9" spans="3:8" x14ac:dyDescent="0.3">
      <c r="C9" s="4"/>
    </row>
    <row r="10" spans="3:8" x14ac:dyDescent="0.3">
      <c r="C10" s="4"/>
    </row>
    <row r="11" spans="3:8" x14ac:dyDescent="0.3">
      <c r="C11" s="4"/>
    </row>
    <row r="12" spans="3:8" x14ac:dyDescent="0.3">
      <c r="C12" s="4"/>
    </row>
    <row r="13" spans="3:8" x14ac:dyDescent="0.3">
      <c r="C13" s="4"/>
    </row>
    <row r="14" spans="3:8" x14ac:dyDescent="0.3">
      <c r="C14" s="4"/>
    </row>
    <row r="15" spans="3:8" x14ac:dyDescent="0.3">
      <c r="C15" s="4"/>
    </row>
    <row r="16" spans="3:8" x14ac:dyDescent="0.3">
      <c r="C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ED6A-EDE3-4EA1-94CD-18AE08265B19}">
  <dimension ref="A1:R160"/>
  <sheetViews>
    <sheetView topLeftCell="A78" zoomScale="85" zoomScaleNormal="85" workbookViewId="0">
      <selection activeCell="G4" sqref="G4"/>
    </sheetView>
  </sheetViews>
  <sheetFormatPr defaultRowHeight="14.4" x14ac:dyDescent="0.3"/>
  <cols>
    <col min="1" max="1" width="12.77734375" customWidth="1"/>
    <col min="2" max="2" width="25.109375" customWidth="1"/>
    <col min="3" max="3" width="13.77734375" customWidth="1"/>
    <col min="4" max="4" width="13.6640625" customWidth="1"/>
    <col min="5" max="5" width="16.44140625" customWidth="1"/>
    <col min="6" max="6" width="19.109375" customWidth="1"/>
    <col min="7" max="7" width="25" customWidth="1"/>
    <col min="10" max="10" width="15.44140625" customWidth="1"/>
    <col min="11" max="11" width="12.5546875" customWidth="1"/>
    <col min="12" max="12" width="11.109375" customWidth="1"/>
    <col min="13" max="13" width="11" customWidth="1"/>
    <col min="16" max="16" width="10.88671875" customWidth="1"/>
  </cols>
  <sheetData>
    <row r="1" spans="1:16" x14ac:dyDescent="0.3">
      <c r="A1" s="19"/>
      <c r="B1" s="19"/>
      <c r="C1" s="19"/>
      <c r="D1" s="20" t="s">
        <v>61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3">
      <c r="A2" s="6" t="s">
        <v>11</v>
      </c>
      <c r="J2" s="6" t="s">
        <v>60</v>
      </c>
    </row>
    <row r="3" spans="1:16" x14ac:dyDescent="0.3">
      <c r="B3" s="25" t="s">
        <v>4</v>
      </c>
      <c r="C3" s="25"/>
      <c r="D3" s="25"/>
      <c r="E3" s="25" t="s">
        <v>5</v>
      </c>
      <c r="F3" s="25"/>
      <c r="G3" s="25"/>
      <c r="J3" s="25" t="s">
        <v>4</v>
      </c>
      <c r="K3" s="25"/>
      <c r="L3" s="25"/>
      <c r="M3" s="3" t="s">
        <v>5</v>
      </c>
      <c r="N3" s="3"/>
      <c r="O3" s="3"/>
      <c r="P3" s="1"/>
    </row>
    <row r="4" spans="1:16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J4" s="3" t="s">
        <v>0</v>
      </c>
      <c r="K4" s="3" t="s">
        <v>1</v>
      </c>
      <c r="L4" s="3" t="s">
        <v>30</v>
      </c>
      <c r="M4" s="3" t="s">
        <v>31</v>
      </c>
      <c r="N4" s="3" t="s">
        <v>1</v>
      </c>
      <c r="O4" s="3" t="s">
        <v>30</v>
      </c>
      <c r="P4" s="3" t="s">
        <v>31</v>
      </c>
    </row>
    <row r="5" spans="1:16" x14ac:dyDescent="0.3">
      <c r="A5" s="2">
        <v>0.1</v>
      </c>
      <c r="B5">
        <v>447.3</v>
      </c>
      <c r="C5" s="1">
        <v>357</v>
      </c>
      <c r="D5" s="1">
        <v>226</v>
      </c>
      <c r="E5" s="1">
        <v>2236</v>
      </c>
      <c r="F5" s="1">
        <v>1785</v>
      </c>
      <c r="G5" s="1">
        <v>1130</v>
      </c>
      <c r="J5" s="1">
        <f t="shared" ref="J5:P5" si="0">_xlfn.RANK.AVG(A5, A5:A17, 1)</f>
        <v>1</v>
      </c>
      <c r="K5" s="1">
        <f t="shared" si="0"/>
        <v>6</v>
      </c>
      <c r="L5" s="1">
        <f t="shared" si="0"/>
        <v>7</v>
      </c>
      <c r="M5" s="1">
        <f t="shared" si="0"/>
        <v>2</v>
      </c>
      <c r="N5" s="1">
        <f t="shared" si="0"/>
        <v>6</v>
      </c>
      <c r="O5" s="1">
        <f t="shared" si="0"/>
        <v>9</v>
      </c>
      <c r="P5" s="1">
        <f t="shared" si="0"/>
        <v>2</v>
      </c>
    </row>
    <row r="6" spans="1:16" x14ac:dyDescent="0.3">
      <c r="A6" s="2">
        <v>0.15</v>
      </c>
      <c r="B6" s="1">
        <v>270.89999999999998</v>
      </c>
      <c r="C6" s="1">
        <v>233.6</v>
      </c>
      <c r="D6" s="1">
        <v>217.9</v>
      </c>
      <c r="E6" s="1">
        <v>1355</v>
      </c>
      <c r="F6" s="1">
        <v>1168</v>
      </c>
      <c r="G6" s="1">
        <v>1090</v>
      </c>
      <c r="J6" s="1">
        <f t="shared" ref="J6:P6" si="1">_xlfn.RANK.AVG(A6, A5:A17, 1)</f>
        <v>2</v>
      </c>
      <c r="K6" s="1">
        <f t="shared" si="1"/>
        <v>2</v>
      </c>
      <c r="L6" s="1">
        <f t="shared" si="1"/>
        <v>1</v>
      </c>
      <c r="M6" s="1">
        <f t="shared" si="1"/>
        <v>1</v>
      </c>
      <c r="N6" s="1">
        <f t="shared" si="1"/>
        <v>2</v>
      </c>
      <c r="O6" s="1">
        <f t="shared" si="1"/>
        <v>2</v>
      </c>
      <c r="P6" s="1">
        <f t="shared" si="1"/>
        <v>1</v>
      </c>
    </row>
    <row r="7" spans="1:16" x14ac:dyDescent="0.3">
      <c r="A7" s="2">
        <v>0.2</v>
      </c>
      <c r="B7" s="1">
        <v>513.70000000000005</v>
      </c>
      <c r="C7" s="1">
        <v>377.3</v>
      </c>
      <c r="D7" s="1">
        <v>233.1</v>
      </c>
      <c r="E7" s="1">
        <v>2568</v>
      </c>
      <c r="F7" s="1">
        <v>1887</v>
      </c>
      <c r="G7" s="1">
        <v>1165</v>
      </c>
      <c r="J7" s="1">
        <f t="shared" ref="J7:P7" si="2">_xlfn.RANK.AVG(A7, A5:A17, 1)</f>
        <v>3</v>
      </c>
      <c r="K7" s="1">
        <f t="shared" si="2"/>
        <v>12</v>
      </c>
      <c r="L7" s="1">
        <f t="shared" si="2"/>
        <v>9</v>
      </c>
      <c r="M7" s="1">
        <f t="shared" si="2"/>
        <v>5</v>
      </c>
      <c r="N7" s="1">
        <f t="shared" si="2"/>
        <v>12</v>
      </c>
      <c r="O7" s="1">
        <f t="shared" si="2"/>
        <v>11</v>
      </c>
      <c r="P7" s="1">
        <f t="shared" si="2"/>
        <v>5</v>
      </c>
    </row>
    <row r="8" spans="1:16" x14ac:dyDescent="0.3">
      <c r="A8" s="2">
        <v>0.25</v>
      </c>
      <c r="B8" s="1">
        <v>481.6</v>
      </c>
      <c r="C8" s="1">
        <v>349.2</v>
      </c>
      <c r="D8" s="1">
        <v>226.1</v>
      </c>
      <c r="E8" s="1">
        <v>2408</v>
      </c>
      <c r="F8" s="1">
        <v>1746</v>
      </c>
      <c r="G8" s="1">
        <v>1133</v>
      </c>
      <c r="J8" s="1">
        <f t="shared" ref="J8:P8" si="3">_xlfn.RANK.AVG(A8, A5:A17, 1)</f>
        <v>4</v>
      </c>
      <c r="K8" s="1">
        <f t="shared" si="3"/>
        <v>10</v>
      </c>
      <c r="L8" s="1">
        <f t="shared" si="3"/>
        <v>6</v>
      </c>
      <c r="M8" s="1">
        <f t="shared" si="3"/>
        <v>3</v>
      </c>
      <c r="N8" s="1">
        <f t="shared" si="3"/>
        <v>10</v>
      </c>
      <c r="O8" s="1">
        <f t="shared" si="3"/>
        <v>8</v>
      </c>
      <c r="P8" s="1">
        <f t="shared" si="3"/>
        <v>3</v>
      </c>
    </row>
    <row r="9" spans="1:16" x14ac:dyDescent="0.3">
      <c r="A9" s="2">
        <v>0.3</v>
      </c>
      <c r="B9" s="1">
        <v>435.5</v>
      </c>
      <c r="C9" s="1">
        <v>325.5</v>
      </c>
      <c r="D9" s="1">
        <v>227.4</v>
      </c>
      <c r="E9" s="1">
        <v>2178</v>
      </c>
      <c r="F9" s="1">
        <v>1628</v>
      </c>
      <c r="G9" s="1">
        <v>1137</v>
      </c>
      <c r="J9" s="1">
        <f t="shared" ref="J9:P9" si="4">_xlfn.RANK.AVG(A9, A5:A17, 1)</f>
        <v>5</v>
      </c>
      <c r="K9" s="1">
        <f t="shared" si="4"/>
        <v>5</v>
      </c>
      <c r="L9" s="1">
        <f t="shared" si="4"/>
        <v>4</v>
      </c>
      <c r="M9" s="1">
        <f t="shared" si="4"/>
        <v>4</v>
      </c>
      <c r="N9" s="1">
        <f t="shared" si="4"/>
        <v>5</v>
      </c>
      <c r="O9" s="1">
        <f t="shared" si="4"/>
        <v>5</v>
      </c>
      <c r="P9" s="1">
        <f t="shared" si="4"/>
        <v>4</v>
      </c>
    </row>
    <row r="10" spans="1:16" x14ac:dyDescent="0.3">
      <c r="A10" s="2">
        <v>0.35</v>
      </c>
      <c r="B10" s="1">
        <v>472.1</v>
      </c>
      <c r="C10" s="1">
        <v>438</v>
      </c>
      <c r="D10" s="1">
        <v>238.2</v>
      </c>
      <c r="E10" s="1">
        <v>2361</v>
      </c>
      <c r="F10" s="1">
        <v>1740</v>
      </c>
      <c r="G10" s="1">
        <v>1191</v>
      </c>
      <c r="J10" s="1">
        <f t="shared" ref="J10:P10" si="5">_xlfn.RANK.AVG(A10, A5:A17, 1)</f>
        <v>6</v>
      </c>
      <c r="K10" s="1">
        <f t="shared" si="5"/>
        <v>9</v>
      </c>
      <c r="L10" s="1">
        <f t="shared" si="5"/>
        <v>12</v>
      </c>
      <c r="M10" s="1">
        <f t="shared" si="5"/>
        <v>7</v>
      </c>
      <c r="N10" s="1">
        <f t="shared" si="5"/>
        <v>9</v>
      </c>
      <c r="O10" s="1">
        <f t="shared" si="5"/>
        <v>7</v>
      </c>
      <c r="P10" s="1">
        <f t="shared" si="5"/>
        <v>7</v>
      </c>
    </row>
    <row r="11" spans="1:16" x14ac:dyDescent="0.3">
      <c r="A11" s="2">
        <v>0.4</v>
      </c>
      <c r="B11" s="1">
        <v>461.6</v>
      </c>
      <c r="C11" s="1">
        <v>376.3</v>
      </c>
      <c r="D11" s="1">
        <v>253.3</v>
      </c>
      <c r="E11" s="1">
        <v>2308</v>
      </c>
      <c r="F11" s="1">
        <v>1881</v>
      </c>
      <c r="G11" s="1">
        <v>1266</v>
      </c>
      <c r="J11" s="1">
        <f t="shared" ref="J11:P11" si="6">_xlfn.RANK.AVG(A11, A5:A17, 1)</f>
        <v>7</v>
      </c>
      <c r="K11" s="1">
        <f t="shared" si="6"/>
        <v>8</v>
      </c>
      <c r="L11" s="1">
        <f t="shared" si="6"/>
        <v>8</v>
      </c>
      <c r="M11" s="1">
        <f t="shared" si="6"/>
        <v>8</v>
      </c>
      <c r="N11" s="1">
        <f t="shared" si="6"/>
        <v>8</v>
      </c>
      <c r="O11" s="1">
        <f t="shared" si="6"/>
        <v>10</v>
      </c>
      <c r="P11" s="1">
        <f t="shared" si="6"/>
        <v>8</v>
      </c>
    </row>
    <row r="12" spans="1:16" x14ac:dyDescent="0.3">
      <c r="A12" s="2">
        <v>0.45</v>
      </c>
      <c r="B12" s="1">
        <v>871.7</v>
      </c>
      <c r="C12" s="1">
        <v>580.1</v>
      </c>
      <c r="D12" s="1">
        <v>256</v>
      </c>
      <c r="E12" s="1">
        <v>4358</v>
      </c>
      <c r="F12" s="1">
        <v>2900</v>
      </c>
      <c r="G12" s="1">
        <v>1280</v>
      </c>
      <c r="J12" s="1">
        <f t="shared" ref="J12:P12" si="7">_xlfn.RANK.AVG(A12, A5:A17, 1)</f>
        <v>8</v>
      </c>
      <c r="K12" s="1">
        <f t="shared" si="7"/>
        <v>13</v>
      </c>
      <c r="L12" s="1">
        <f t="shared" si="7"/>
        <v>13</v>
      </c>
      <c r="M12" s="1">
        <f t="shared" si="7"/>
        <v>9</v>
      </c>
      <c r="N12" s="1">
        <f t="shared" si="7"/>
        <v>13</v>
      </c>
      <c r="O12" s="1">
        <f t="shared" si="7"/>
        <v>13</v>
      </c>
      <c r="P12" s="1">
        <f t="shared" si="7"/>
        <v>9</v>
      </c>
    </row>
    <row r="13" spans="1:16" x14ac:dyDescent="0.3">
      <c r="A13" s="2">
        <v>0.5</v>
      </c>
      <c r="B13" s="1">
        <v>278.2</v>
      </c>
      <c r="C13" s="1">
        <v>258.8</v>
      </c>
      <c r="D13" s="1">
        <v>235.6</v>
      </c>
      <c r="E13" s="1">
        <v>1391</v>
      </c>
      <c r="F13" s="1">
        <v>1294</v>
      </c>
      <c r="G13" s="1">
        <v>1178</v>
      </c>
      <c r="J13" s="1">
        <f t="shared" ref="J13:P13" si="8">_xlfn.RANK.AVG(A13, A5:A17, 1)</f>
        <v>9</v>
      </c>
      <c r="K13" s="1">
        <f t="shared" si="8"/>
        <v>3</v>
      </c>
      <c r="L13" s="1">
        <f t="shared" si="8"/>
        <v>2</v>
      </c>
      <c r="M13" s="1">
        <f t="shared" si="8"/>
        <v>6</v>
      </c>
      <c r="N13" s="1">
        <f t="shared" si="8"/>
        <v>3</v>
      </c>
      <c r="O13" s="1">
        <f t="shared" si="8"/>
        <v>3</v>
      </c>
      <c r="P13" s="1">
        <f t="shared" si="8"/>
        <v>6</v>
      </c>
    </row>
    <row r="14" spans="1:16" x14ac:dyDescent="0.3">
      <c r="A14" s="2">
        <v>0.55000000000000004</v>
      </c>
      <c r="B14" s="1">
        <v>485.6</v>
      </c>
      <c r="C14" s="1">
        <v>347.2</v>
      </c>
      <c r="D14" s="1">
        <v>273.7</v>
      </c>
      <c r="E14" s="1">
        <v>2428</v>
      </c>
      <c r="F14" s="1">
        <v>1736</v>
      </c>
      <c r="G14" s="1">
        <v>1369</v>
      </c>
      <c r="J14" s="1">
        <f t="shared" ref="J14:P14" si="9">_xlfn.RANK.AVG(A14, A5:A17, 1)</f>
        <v>10</v>
      </c>
      <c r="K14" s="1">
        <f t="shared" si="9"/>
        <v>11</v>
      </c>
      <c r="L14" s="1">
        <f t="shared" si="9"/>
        <v>5</v>
      </c>
      <c r="M14" s="1">
        <f t="shared" si="9"/>
        <v>11</v>
      </c>
      <c r="N14" s="1">
        <f t="shared" si="9"/>
        <v>11</v>
      </c>
      <c r="O14" s="1">
        <f t="shared" si="9"/>
        <v>6</v>
      </c>
      <c r="P14" s="1">
        <f t="shared" si="9"/>
        <v>11</v>
      </c>
    </row>
    <row r="15" spans="1:16" x14ac:dyDescent="0.3">
      <c r="A15" s="2">
        <v>0.6</v>
      </c>
      <c r="B15" s="1">
        <v>284.10000000000002</v>
      </c>
      <c r="C15" s="1">
        <v>293</v>
      </c>
      <c r="D15" s="1">
        <v>265.10000000000002</v>
      </c>
      <c r="E15" s="1">
        <v>1421</v>
      </c>
      <c r="F15" s="1">
        <v>1465</v>
      </c>
      <c r="G15" s="1">
        <v>1326</v>
      </c>
      <c r="J15" s="1">
        <f t="shared" ref="J15:P15" si="10">_xlfn.RANK.AVG(A15, A5:A17, 1)</f>
        <v>11</v>
      </c>
      <c r="K15" s="1">
        <f t="shared" si="10"/>
        <v>4</v>
      </c>
      <c r="L15" s="1">
        <f t="shared" si="10"/>
        <v>3</v>
      </c>
      <c r="M15" s="1">
        <f t="shared" si="10"/>
        <v>10</v>
      </c>
      <c r="N15" s="1">
        <f t="shared" si="10"/>
        <v>4</v>
      </c>
      <c r="O15" s="1">
        <f t="shared" si="10"/>
        <v>4</v>
      </c>
      <c r="P15" s="1">
        <f t="shared" si="10"/>
        <v>10</v>
      </c>
    </row>
    <row r="16" spans="1:16" x14ac:dyDescent="0.3">
      <c r="A16" s="2">
        <v>0.65</v>
      </c>
      <c r="B16" s="1">
        <v>195.5</v>
      </c>
      <c r="C16" s="1">
        <v>399</v>
      </c>
      <c r="D16" s="1">
        <v>309</v>
      </c>
      <c r="E16" s="1">
        <v>977.4</v>
      </c>
      <c r="F16" s="1">
        <v>1995</v>
      </c>
      <c r="G16" s="1">
        <v>1545</v>
      </c>
      <c r="J16" s="1">
        <f t="shared" ref="J16:P16" si="11">_xlfn.RANK.AVG(A16, A5:A17, 1)</f>
        <v>12</v>
      </c>
      <c r="K16" s="1">
        <f t="shared" si="11"/>
        <v>1</v>
      </c>
      <c r="L16" s="1">
        <f t="shared" si="11"/>
        <v>10</v>
      </c>
      <c r="M16" s="1">
        <f t="shared" si="11"/>
        <v>12</v>
      </c>
      <c r="N16" s="1">
        <f t="shared" si="11"/>
        <v>1</v>
      </c>
      <c r="O16" s="1">
        <f t="shared" si="11"/>
        <v>12</v>
      </c>
      <c r="P16" s="1">
        <f t="shared" si="11"/>
        <v>12</v>
      </c>
    </row>
    <row r="17" spans="1:16" x14ac:dyDescent="0.3">
      <c r="A17" s="2">
        <v>0.7</v>
      </c>
      <c r="B17" s="1">
        <v>455.4</v>
      </c>
      <c r="C17" s="1">
        <v>415.5</v>
      </c>
      <c r="D17" s="1">
        <v>313.8</v>
      </c>
      <c r="E17" s="1">
        <v>2277</v>
      </c>
      <c r="F17" s="1">
        <v>415.5</v>
      </c>
      <c r="G17" s="1">
        <v>1569</v>
      </c>
      <c r="J17" s="1">
        <f t="shared" ref="J17:P17" si="12">_xlfn.RANK.AVG(A17, A5:A17, 1)</f>
        <v>13</v>
      </c>
      <c r="K17" s="1">
        <f t="shared" si="12"/>
        <v>7</v>
      </c>
      <c r="L17" s="1">
        <f t="shared" si="12"/>
        <v>11</v>
      </c>
      <c r="M17" s="1">
        <f t="shared" si="12"/>
        <v>13</v>
      </c>
      <c r="N17" s="1">
        <f t="shared" si="12"/>
        <v>7</v>
      </c>
      <c r="O17" s="1">
        <f t="shared" si="12"/>
        <v>1</v>
      </c>
      <c r="P17" s="1">
        <f t="shared" si="12"/>
        <v>13</v>
      </c>
    </row>
    <row r="18" spans="1:16" x14ac:dyDescent="0.3">
      <c r="B18">
        <f>CORREL(B5:B17,A5:A17)</f>
        <v>-0.14704904063158336</v>
      </c>
      <c r="C18">
        <f>CORREL(C5:C17,A5:A17)</f>
        <v>0.20670030472262074</v>
      </c>
      <c r="D18">
        <f>CORREL(D5:D17,A5:A17)</f>
        <v>0.88368822700514671</v>
      </c>
      <c r="E18">
        <f>CORREL(E5:E17,A5:A17)</f>
        <v>-0.14703100921649401</v>
      </c>
      <c r="F18">
        <f>CORREL(F5:F17,A5:A17)</f>
        <v>-0.20320754762904383</v>
      </c>
      <c r="G18">
        <f>CORREL(G5:G17,A5:A17)</f>
        <v>0.88390065845195509</v>
      </c>
      <c r="J18" t="s">
        <v>29</v>
      </c>
      <c r="K18">
        <f>CORREL(J5:J17,K5:K17)</f>
        <v>-0.15384615384615383</v>
      </c>
      <c r="L18">
        <f>CORREL(J5:J17,L5:L17)</f>
        <v>0.21428571428571427</v>
      </c>
      <c r="M18">
        <f>CORREL(J5:J17,M5:M17)</f>
        <v>0.93956043956043955</v>
      </c>
      <c r="N18">
        <f>CORREL(J5:J17,N5:N17)</f>
        <v>-0.15384615384615383</v>
      </c>
      <c r="O18">
        <f>CORREL(J5:J17,O5:O17)</f>
        <v>-0.16483516483516483</v>
      </c>
      <c r="P18">
        <f>CORREL(J5:J17,P5:P17)</f>
        <v>0.93956043956043955</v>
      </c>
    </row>
    <row r="19" spans="1:16" x14ac:dyDescent="0.3">
      <c r="J19" t="s">
        <v>33</v>
      </c>
      <c r="K19" cm="1">
        <f t="array" ref="K19:P19">B18:G18</f>
        <v>-0.14704904063158336</v>
      </c>
      <c r="L19">
        <v>0.20670030472262074</v>
      </c>
      <c r="M19">
        <v>0.88368822700514671</v>
      </c>
      <c r="N19">
        <v>-0.14703100921649401</v>
      </c>
      <c r="O19">
        <v>-0.20320754762904383</v>
      </c>
      <c r="P19">
        <v>0.88390065845195509</v>
      </c>
    </row>
    <row r="20" spans="1:16" x14ac:dyDescent="0.3">
      <c r="K20" t="str">
        <f t="shared" ref="K20:P20" si="13">IF(ABS(K18) &gt; ABS(K19), " (Monotonic)", " (Linear)")</f>
        <v xml:space="preserve"> (Monotonic)</v>
      </c>
      <c r="L20" t="str">
        <f t="shared" si="13"/>
        <v xml:space="preserve"> (Monotonic)</v>
      </c>
      <c r="M20" t="str">
        <f t="shared" si="13"/>
        <v xml:space="preserve"> (Monotonic)</v>
      </c>
      <c r="N20" t="str">
        <f t="shared" si="13"/>
        <v xml:space="preserve"> (Monotonic)</v>
      </c>
      <c r="O20" t="str">
        <f t="shared" si="13"/>
        <v xml:space="preserve"> (Linear)</v>
      </c>
      <c r="P20" t="str">
        <f t="shared" si="13"/>
        <v xml:space="preserve"> (Monotonic)</v>
      </c>
    </row>
    <row r="21" spans="1:16" x14ac:dyDescent="0.3">
      <c r="A21" s="21" t="s">
        <v>10</v>
      </c>
    </row>
    <row r="22" spans="1:16" x14ac:dyDescent="0.3">
      <c r="A22" s="21"/>
      <c r="J22" t="s">
        <v>17</v>
      </c>
    </row>
    <row r="23" spans="1:16" x14ac:dyDescent="0.3">
      <c r="A23" s="1" t="s">
        <v>8</v>
      </c>
      <c r="B23" s="25" t="s">
        <v>4</v>
      </c>
      <c r="C23" s="25"/>
      <c r="D23" s="25"/>
      <c r="E23" s="25" t="s">
        <v>5</v>
      </c>
      <c r="F23" s="25"/>
      <c r="G23" s="25"/>
      <c r="J23" s="25" t="s">
        <v>4</v>
      </c>
      <c r="K23" s="25"/>
      <c r="L23" s="25"/>
      <c r="M23" s="3" t="s">
        <v>5</v>
      </c>
      <c r="N23" s="3"/>
      <c r="O23" s="1"/>
      <c r="P23" s="1"/>
    </row>
    <row r="24" spans="1:16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1</v>
      </c>
      <c r="F24" s="3" t="s">
        <v>2</v>
      </c>
      <c r="G24" s="3" t="s">
        <v>3</v>
      </c>
      <c r="J24" s="3" t="s">
        <v>0</v>
      </c>
      <c r="K24" s="3" t="s">
        <v>1</v>
      </c>
      <c r="L24" s="3" t="s">
        <v>30</v>
      </c>
      <c r="M24" s="3" t="s">
        <v>31</v>
      </c>
      <c r="N24" s="3" t="s">
        <v>1</v>
      </c>
      <c r="O24" s="3" t="s">
        <v>30</v>
      </c>
      <c r="P24" s="3" t="s">
        <v>31</v>
      </c>
    </row>
    <row r="25" spans="1:16" x14ac:dyDescent="0.3">
      <c r="A25" s="5">
        <v>0.1</v>
      </c>
      <c r="B25" s="5">
        <v>622.24480000000005</v>
      </c>
      <c r="C25" s="5">
        <v>382.41037</v>
      </c>
      <c r="D25" s="5">
        <v>281.12380000000002</v>
      </c>
      <c r="E25" s="5">
        <v>3111.2240000000002</v>
      </c>
      <c r="F25" s="5">
        <v>1912.0519999999999</v>
      </c>
      <c r="G25" s="5">
        <v>281.12380000000002</v>
      </c>
      <c r="J25" s="1">
        <f t="shared" ref="J25:P25" si="14">_xlfn.RANK.AVG(A25, A25:A37, 1)</f>
        <v>1</v>
      </c>
      <c r="K25" s="1">
        <f t="shared" si="14"/>
        <v>12</v>
      </c>
      <c r="L25" s="1">
        <f t="shared" si="14"/>
        <v>7</v>
      </c>
      <c r="M25" s="1">
        <f t="shared" si="14"/>
        <v>5</v>
      </c>
      <c r="N25" s="1">
        <f t="shared" si="14"/>
        <v>12</v>
      </c>
      <c r="O25" s="1">
        <f t="shared" si="14"/>
        <v>7</v>
      </c>
      <c r="P25" s="1">
        <f t="shared" si="14"/>
        <v>5</v>
      </c>
    </row>
    <row r="26" spans="1:16" x14ac:dyDescent="0.3">
      <c r="A26" s="5">
        <v>0.15</v>
      </c>
      <c r="B26" s="5">
        <v>338.84140000000002</v>
      </c>
      <c r="C26" s="5">
        <v>247.76615899999999</v>
      </c>
      <c r="D26" s="5">
        <v>270.49470000000002</v>
      </c>
      <c r="E26" s="5">
        <v>1694.2070000000001</v>
      </c>
      <c r="F26" s="5">
        <v>1238.8309999999999</v>
      </c>
      <c r="G26" s="5">
        <v>270.49470000000002</v>
      </c>
      <c r="J26" s="1">
        <f t="shared" ref="J26:P26" si="15">_xlfn.RANK.AVG(A26, A25:A37, 1)</f>
        <v>2</v>
      </c>
      <c r="K26" s="1">
        <f t="shared" si="15"/>
        <v>2</v>
      </c>
      <c r="L26" s="1">
        <f t="shared" si="15"/>
        <v>1</v>
      </c>
      <c r="M26" s="1">
        <f t="shared" si="15"/>
        <v>2</v>
      </c>
      <c r="N26" s="1">
        <f t="shared" si="15"/>
        <v>2</v>
      </c>
      <c r="O26" s="1">
        <f t="shared" si="15"/>
        <v>1</v>
      </c>
      <c r="P26" s="1">
        <f t="shared" si="15"/>
        <v>2</v>
      </c>
    </row>
    <row r="27" spans="1:16" x14ac:dyDescent="0.3">
      <c r="A27" s="5">
        <v>0.2</v>
      </c>
      <c r="B27" s="5">
        <v>627.97019999999998</v>
      </c>
      <c r="C27" s="5">
        <v>421.76452599999999</v>
      </c>
      <c r="D27" s="5">
        <v>257.46199999999999</v>
      </c>
      <c r="E27" s="5">
        <v>3139.8510000000001</v>
      </c>
      <c r="F27" s="5">
        <v>2108.8220000000001</v>
      </c>
      <c r="G27" s="5">
        <v>257.46199999999999</v>
      </c>
      <c r="J27" s="1">
        <f t="shared" ref="J27:P27" si="16">_xlfn.RANK.AVG(A27, A25:A37, 1)</f>
        <v>3</v>
      </c>
      <c r="K27" s="1">
        <f t="shared" si="16"/>
        <v>13</v>
      </c>
      <c r="L27" s="1">
        <f t="shared" si="16"/>
        <v>12</v>
      </c>
      <c r="M27" s="1">
        <f t="shared" si="16"/>
        <v>1</v>
      </c>
      <c r="N27" s="1">
        <f t="shared" si="16"/>
        <v>13</v>
      </c>
      <c r="O27" s="1">
        <f t="shared" si="16"/>
        <v>12</v>
      </c>
      <c r="P27" s="1">
        <f t="shared" si="16"/>
        <v>1</v>
      </c>
    </row>
    <row r="28" spans="1:16" x14ac:dyDescent="0.3">
      <c r="A28" s="5">
        <v>0.25</v>
      </c>
      <c r="B28" s="5">
        <v>596.81989999999996</v>
      </c>
      <c r="C28" s="5">
        <v>400.04888899999997</v>
      </c>
      <c r="D28" s="5">
        <v>284.40050000000002</v>
      </c>
      <c r="E28" s="5">
        <v>2984.1</v>
      </c>
      <c r="F28" s="5">
        <v>2000.2439999999999</v>
      </c>
      <c r="G28" s="5">
        <v>284.40050000000002</v>
      </c>
      <c r="J28" s="1">
        <f t="shared" ref="J28:P28" si="17">_xlfn.RANK.AVG(A28, A25:A37, 1)</f>
        <v>4</v>
      </c>
      <c r="K28" s="1">
        <f t="shared" si="17"/>
        <v>11</v>
      </c>
      <c r="L28" s="1">
        <f t="shared" si="17"/>
        <v>10</v>
      </c>
      <c r="M28" s="1">
        <f t="shared" si="17"/>
        <v>6</v>
      </c>
      <c r="N28" s="1">
        <f t="shared" si="17"/>
        <v>11</v>
      </c>
      <c r="O28" s="1">
        <f t="shared" si="17"/>
        <v>10</v>
      </c>
      <c r="P28" s="1">
        <f t="shared" si="17"/>
        <v>6</v>
      </c>
    </row>
    <row r="29" spans="1:16" x14ac:dyDescent="0.3">
      <c r="A29" s="5">
        <v>0.3</v>
      </c>
      <c r="B29" s="5">
        <v>344.08359999999999</v>
      </c>
      <c r="C29" s="5">
        <v>270.01156600000002</v>
      </c>
      <c r="D29" s="5">
        <v>280.10419999999999</v>
      </c>
      <c r="E29" s="5">
        <v>1720.4179999999999</v>
      </c>
      <c r="F29" s="5">
        <v>1350.058</v>
      </c>
      <c r="G29" s="5">
        <v>280.10419999999999</v>
      </c>
      <c r="J29" s="1">
        <f t="shared" ref="J29:P29" si="18">_xlfn.RANK.AVG(A29, A25:A37, 1)</f>
        <v>5</v>
      </c>
      <c r="K29" s="1">
        <f t="shared" si="18"/>
        <v>3</v>
      </c>
      <c r="L29" s="1">
        <f t="shared" si="18"/>
        <v>2</v>
      </c>
      <c r="M29" s="1">
        <f t="shared" si="18"/>
        <v>4</v>
      </c>
      <c r="N29" s="1">
        <f t="shared" si="18"/>
        <v>3</v>
      </c>
      <c r="O29" s="1">
        <f t="shared" si="18"/>
        <v>2</v>
      </c>
      <c r="P29" s="1">
        <f t="shared" si="18"/>
        <v>4</v>
      </c>
    </row>
    <row r="30" spans="1:16" x14ac:dyDescent="0.3">
      <c r="A30" s="5">
        <v>0.35</v>
      </c>
      <c r="B30" s="5">
        <v>534.29499999999996</v>
      </c>
      <c r="C30" s="5">
        <v>288.39752199999998</v>
      </c>
      <c r="D30" s="5">
        <v>278.43419999999998</v>
      </c>
      <c r="E30" s="5">
        <v>2671.4749999999999</v>
      </c>
      <c r="F30" s="5">
        <v>1441.9880000000001</v>
      </c>
      <c r="G30" s="5">
        <v>278.43419999999998</v>
      </c>
      <c r="J30" s="1">
        <f t="shared" ref="J30:P30" si="19">_xlfn.RANK.AVG(A30, A25:A37, 1)</f>
        <v>6</v>
      </c>
      <c r="K30" s="1">
        <f t="shared" si="19"/>
        <v>9</v>
      </c>
      <c r="L30" s="1">
        <f t="shared" si="19"/>
        <v>4</v>
      </c>
      <c r="M30" s="1">
        <f t="shared" si="19"/>
        <v>3</v>
      </c>
      <c r="N30" s="1">
        <f t="shared" si="19"/>
        <v>9</v>
      </c>
      <c r="O30" s="1">
        <f t="shared" si="19"/>
        <v>4</v>
      </c>
      <c r="P30" s="1">
        <f t="shared" si="19"/>
        <v>3</v>
      </c>
    </row>
    <row r="31" spans="1:16" x14ac:dyDescent="0.3">
      <c r="A31" s="5">
        <v>0.4</v>
      </c>
      <c r="B31" s="5">
        <v>384.05329999999998</v>
      </c>
      <c r="C31" s="5">
        <v>270.31384300000002</v>
      </c>
      <c r="D31" s="5">
        <v>285.09640000000002</v>
      </c>
      <c r="E31" s="5">
        <v>1920.2670000000001</v>
      </c>
      <c r="F31" s="5">
        <v>1351.569</v>
      </c>
      <c r="G31" s="5">
        <v>285.09640000000002</v>
      </c>
      <c r="J31" s="1">
        <f t="shared" ref="J31:P31" si="20">_xlfn.RANK.AVG(A31, A25:A37, 1)</f>
        <v>7</v>
      </c>
      <c r="K31" s="1">
        <f t="shared" si="20"/>
        <v>4</v>
      </c>
      <c r="L31" s="1">
        <f t="shared" si="20"/>
        <v>3</v>
      </c>
      <c r="M31" s="1">
        <f t="shared" si="20"/>
        <v>7</v>
      </c>
      <c r="N31" s="1">
        <f t="shared" si="20"/>
        <v>4</v>
      </c>
      <c r="O31" s="1">
        <f t="shared" si="20"/>
        <v>3</v>
      </c>
      <c r="P31" s="1">
        <f t="shared" si="20"/>
        <v>7</v>
      </c>
    </row>
    <row r="32" spans="1:16" x14ac:dyDescent="0.3">
      <c r="A32" s="5">
        <v>0.45</v>
      </c>
      <c r="B32" s="5">
        <v>562.75699999999995</v>
      </c>
      <c r="C32" s="5">
        <v>403.45931999999999</v>
      </c>
      <c r="D32" s="5">
        <v>310.46109999999999</v>
      </c>
      <c r="E32" s="5">
        <v>2813.7849999999999</v>
      </c>
      <c r="F32" s="5">
        <v>2017.297</v>
      </c>
      <c r="G32" s="5">
        <v>310.46109999999999</v>
      </c>
      <c r="J32" s="1">
        <f t="shared" ref="J32:P32" si="21">_xlfn.RANK.AVG(A32, A25:A37, 1)</f>
        <v>8</v>
      </c>
      <c r="K32" s="1">
        <f t="shared" si="21"/>
        <v>10</v>
      </c>
      <c r="L32" s="1">
        <f t="shared" si="21"/>
        <v>11</v>
      </c>
      <c r="M32" s="1">
        <f t="shared" si="21"/>
        <v>9</v>
      </c>
      <c r="N32" s="1">
        <f t="shared" si="21"/>
        <v>10</v>
      </c>
      <c r="O32" s="1">
        <f t="shared" si="21"/>
        <v>11</v>
      </c>
      <c r="P32" s="1">
        <f t="shared" si="21"/>
        <v>9</v>
      </c>
    </row>
    <row r="33" spans="1:16" x14ac:dyDescent="0.3">
      <c r="A33" s="5">
        <v>0.5</v>
      </c>
      <c r="B33" s="5">
        <v>425.7577</v>
      </c>
      <c r="C33" s="5">
        <v>333.55685399999999</v>
      </c>
      <c r="D33" s="5">
        <v>305.13529999999997</v>
      </c>
      <c r="E33" s="5">
        <v>2128.788</v>
      </c>
      <c r="F33" s="5">
        <v>1667.7840000000001</v>
      </c>
      <c r="G33" s="5">
        <v>305.13529999999997</v>
      </c>
      <c r="J33" s="1">
        <f t="shared" ref="J33:P33" si="22">_xlfn.RANK.AVG(A33, A25:A37, 1)</f>
        <v>9</v>
      </c>
      <c r="K33" s="1">
        <f t="shared" si="22"/>
        <v>6</v>
      </c>
      <c r="L33" s="1">
        <f t="shared" si="22"/>
        <v>5</v>
      </c>
      <c r="M33" s="1">
        <f t="shared" si="22"/>
        <v>8</v>
      </c>
      <c r="N33" s="1">
        <f t="shared" si="22"/>
        <v>6</v>
      </c>
      <c r="O33" s="1">
        <f t="shared" si="22"/>
        <v>5</v>
      </c>
      <c r="P33" s="1">
        <f t="shared" si="22"/>
        <v>8</v>
      </c>
    </row>
    <row r="34" spans="1:16" x14ac:dyDescent="0.3">
      <c r="A34" s="5">
        <v>0.55000000000000004</v>
      </c>
      <c r="B34" s="5">
        <v>330.0016</v>
      </c>
      <c r="C34" s="5">
        <v>340.36364700000001</v>
      </c>
      <c r="D34" s="5">
        <v>322.44330000000002</v>
      </c>
      <c r="E34" s="5">
        <v>1650.008</v>
      </c>
      <c r="F34" s="5">
        <v>1701.818</v>
      </c>
      <c r="G34" s="5">
        <v>322.44330000000002</v>
      </c>
      <c r="J34" s="1">
        <f t="shared" ref="J34:P34" si="23">_xlfn.RANK.AVG(A34, A25:A37, 1)</f>
        <v>10</v>
      </c>
      <c r="K34" s="1">
        <f t="shared" si="23"/>
        <v>1</v>
      </c>
      <c r="L34" s="1">
        <f t="shared" si="23"/>
        <v>6</v>
      </c>
      <c r="M34" s="1">
        <f t="shared" si="23"/>
        <v>10</v>
      </c>
      <c r="N34" s="1">
        <f t="shared" si="23"/>
        <v>1</v>
      </c>
      <c r="O34" s="1">
        <f t="shared" si="23"/>
        <v>6</v>
      </c>
      <c r="P34" s="1">
        <f t="shared" si="23"/>
        <v>10</v>
      </c>
    </row>
    <row r="35" spans="1:16" x14ac:dyDescent="0.3">
      <c r="A35" s="5">
        <v>0.6</v>
      </c>
      <c r="B35" s="5">
        <v>411.03070000000002</v>
      </c>
      <c r="C35" s="5">
        <v>393.63983200000001</v>
      </c>
      <c r="D35" s="5">
        <v>322.58069999999998</v>
      </c>
      <c r="E35" s="5">
        <v>2055.154</v>
      </c>
      <c r="F35" s="5">
        <v>1968.1990000000001</v>
      </c>
      <c r="G35" s="5">
        <v>322.58069999999998</v>
      </c>
      <c r="J35" s="1">
        <f t="shared" ref="J35:P35" si="24">_xlfn.RANK.AVG(A35, A25:A37, 1)</f>
        <v>11</v>
      </c>
      <c r="K35" s="1">
        <f t="shared" si="24"/>
        <v>5</v>
      </c>
      <c r="L35" s="1">
        <f t="shared" si="24"/>
        <v>9</v>
      </c>
      <c r="M35" s="1">
        <f t="shared" si="24"/>
        <v>11</v>
      </c>
      <c r="N35" s="1">
        <f t="shared" si="24"/>
        <v>5</v>
      </c>
      <c r="O35" s="1">
        <f t="shared" si="24"/>
        <v>9</v>
      </c>
      <c r="P35" s="1">
        <f t="shared" si="24"/>
        <v>11</v>
      </c>
    </row>
    <row r="36" spans="1:16" x14ac:dyDescent="0.3">
      <c r="A36" s="5">
        <v>0.65</v>
      </c>
      <c r="B36" s="5">
        <v>485.80279999999999</v>
      </c>
      <c r="C36" s="5">
        <v>451.57788099999999</v>
      </c>
      <c r="D36" s="5">
        <v>322.59769999999997</v>
      </c>
      <c r="E36" s="5">
        <v>2429.0140000000001</v>
      </c>
      <c r="F36" s="5">
        <v>2257.8890000000001</v>
      </c>
      <c r="G36" s="5">
        <v>322.59769999999997</v>
      </c>
      <c r="J36" s="1">
        <f t="shared" ref="J36:P36" si="25">_xlfn.RANK.AVG(A36, A25:A37, 1)</f>
        <v>12</v>
      </c>
      <c r="K36" s="1">
        <f t="shared" si="25"/>
        <v>8</v>
      </c>
      <c r="L36" s="1">
        <f t="shared" si="25"/>
        <v>13</v>
      </c>
      <c r="M36" s="1">
        <f t="shared" si="25"/>
        <v>12</v>
      </c>
      <c r="N36" s="1">
        <f t="shared" si="25"/>
        <v>8</v>
      </c>
      <c r="O36" s="1">
        <f t="shared" si="25"/>
        <v>13</v>
      </c>
      <c r="P36" s="1">
        <f t="shared" si="25"/>
        <v>12</v>
      </c>
    </row>
    <row r="37" spans="1:16" x14ac:dyDescent="0.3">
      <c r="A37" s="5">
        <v>0.7</v>
      </c>
      <c r="B37" s="5">
        <v>436.19819999999999</v>
      </c>
      <c r="C37" s="5">
        <v>390.22345000000001</v>
      </c>
      <c r="D37" s="5">
        <v>328.43259999999998</v>
      </c>
      <c r="E37" s="5">
        <v>2180.991</v>
      </c>
      <c r="F37" s="5">
        <v>1951.117</v>
      </c>
      <c r="G37" s="5">
        <v>328.43259999999998</v>
      </c>
      <c r="J37" s="1">
        <f t="shared" ref="J37:P37" si="26">_xlfn.RANK.AVG(A37, A25:A37, 1)</f>
        <v>13</v>
      </c>
      <c r="K37" s="1">
        <f t="shared" si="26"/>
        <v>7</v>
      </c>
      <c r="L37" s="1">
        <f t="shared" si="26"/>
        <v>8</v>
      </c>
      <c r="M37" s="1">
        <f t="shared" si="26"/>
        <v>13</v>
      </c>
      <c r="N37" s="1">
        <f t="shared" si="26"/>
        <v>7</v>
      </c>
      <c r="O37" s="1">
        <f t="shared" si="26"/>
        <v>8</v>
      </c>
      <c r="P37" s="1">
        <f t="shared" si="26"/>
        <v>13</v>
      </c>
    </row>
    <row r="38" spans="1:16" x14ac:dyDescent="0.3">
      <c r="B38">
        <f>CORREL(B25:B37,A25:A37)</f>
        <v>-0.36314126830690902</v>
      </c>
      <c r="C38">
        <f>CORREL(C25:C37,A25:A37)</f>
        <v>0.32849450105776118</v>
      </c>
      <c r="D38">
        <f>CORREL(D25:D37,A25:A37)</f>
        <v>0.91136175064402247</v>
      </c>
      <c r="E38">
        <f>CORREL(E25:E37,A25:A37)</f>
        <v>-0.36314128085689124</v>
      </c>
      <c r="F38">
        <f>CORREL(F25:F37,A25:A37)</f>
        <v>0.32849441691996584</v>
      </c>
      <c r="G38">
        <f>CORREL(G25:G37,A25:A37)</f>
        <v>0.91136175064402247</v>
      </c>
      <c r="J38" t="s">
        <v>29</v>
      </c>
      <c r="K38">
        <f>CORREL(J25:J37,K25:K37)</f>
        <v>-0.30219780219780218</v>
      </c>
      <c r="L38">
        <f>CORREL(J25:J37,L25:L37)</f>
        <v>0.30219780219780218</v>
      </c>
      <c r="M38">
        <f>CORREL(J25:J37,M25:M37)</f>
        <v>0.90109890109890112</v>
      </c>
      <c r="N38">
        <f>CORREL(J25:J37,N25:N37)</f>
        <v>-0.30219780219780218</v>
      </c>
      <c r="O38">
        <f>CORREL(J25:J37,O25:O37)</f>
        <v>0.30219780219780218</v>
      </c>
      <c r="P38">
        <f>CORREL(J25:J37,P25:P37)</f>
        <v>0.90109890109890112</v>
      </c>
    </row>
    <row r="39" spans="1:16" x14ac:dyDescent="0.3">
      <c r="J39" t="s">
        <v>33</v>
      </c>
      <c r="K39" cm="1">
        <f t="array" ref="K39:P39">B38:G38</f>
        <v>-0.36314126830690902</v>
      </c>
      <c r="L39">
        <v>0.32849450105776118</v>
      </c>
      <c r="M39">
        <v>0.91136175064402247</v>
      </c>
      <c r="N39">
        <v>-0.36314128085689124</v>
      </c>
      <c r="O39">
        <v>0.32849441691996584</v>
      </c>
      <c r="P39">
        <v>0.91136175064402247</v>
      </c>
    </row>
    <row r="40" spans="1:16" x14ac:dyDescent="0.3">
      <c r="K40" t="str">
        <f t="shared" ref="K40:P40" si="27">IF(ABS(K38) &gt; ABS(K39), " (Monotonic)", " (Linear)")</f>
        <v xml:space="preserve"> (Linear)</v>
      </c>
      <c r="L40" t="str">
        <f t="shared" si="27"/>
        <v xml:space="preserve"> (Linear)</v>
      </c>
      <c r="M40" t="str">
        <f t="shared" si="27"/>
        <v xml:space="preserve"> (Linear)</v>
      </c>
      <c r="N40" t="str">
        <f t="shared" si="27"/>
        <v xml:space="preserve"> (Linear)</v>
      </c>
      <c r="O40" t="str">
        <f t="shared" si="27"/>
        <v xml:space="preserve"> (Linear)</v>
      </c>
      <c r="P40" t="str">
        <f t="shared" si="27"/>
        <v xml:space="preserve"> (Linear)</v>
      </c>
    </row>
    <row r="42" spans="1:16" x14ac:dyDescent="0.3">
      <c r="A42" s="21" t="s">
        <v>9</v>
      </c>
    </row>
    <row r="43" spans="1:16" x14ac:dyDescent="0.3">
      <c r="A43" s="21"/>
      <c r="J43" t="s">
        <v>16</v>
      </c>
    </row>
    <row r="44" spans="1:16" x14ac:dyDescent="0.3">
      <c r="A44" s="1" t="s">
        <v>8</v>
      </c>
      <c r="B44" s="25" t="s">
        <v>4</v>
      </c>
      <c r="C44" s="25"/>
      <c r="D44" s="25"/>
      <c r="E44" s="25" t="s">
        <v>5</v>
      </c>
      <c r="F44" s="25"/>
      <c r="G44" s="25"/>
      <c r="J44" s="25" t="s">
        <v>4</v>
      </c>
      <c r="K44" s="25"/>
      <c r="L44" s="25"/>
      <c r="M44" s="3" t="s">
        <v>5</v>
      </c>
      <c r="N44" s="3"/>
      <c r="O44" s="1"/>
      <c r="P44" s="1"/>
    </row>
    <row r="45" spans="1:16" x14ac:dyDescent="0.3">
      <c r="A45" s="3" t="s">
        <v>0</v>
      </c>
      <c r="B45" s="3" t="s">
        <v>1</v>
      </c>
      <c r="C45" s="3" t="s">
        <v>2</v>
      </c>
      <c r="D45" s="3" t="s">
        <v>3</v>
      </c>
      <c r="E45" s="3" t="s">
        <v>1</v>
      </c>
      <c r="F45" s="3" t="s">
        <v>2</v>
      </c>
      <c r="G45" s="3" t="s">
        <v>3</v>
      </c>
      <c r="J45" s="3" t="s">
        <v>0</v>
      </c>
      <c r="K45" s="3" t="s">
        <v>1</v>
      </c>
      <c r="L45" s="3" t="s">
        <v>30</v>
      </c>
      <c r="M45" s="3" t="s">
        <v>31</v>
      </c>
      <c r="N45" s="3" t="s">
        <v>1</v>
      </c>
      <c r="O45" s="3" t="s">
        <v>30</v>
      </c>
      <c r="P45" s="3" t="s">
        <v>31</v>
      </c>
    </row>
    <row r="46" spans="1:16" x14ac:dyDescent="0.3">
      <c r="A46" s="5">
        <v>0.1</v>
      </c>
      <c r="B46" s="5">
        <v>347.613</v>
      </c>
      <c r="C46" s="5">
        <v>310.23399999999998</v>
      </c>
      <c r="D46" s="5">
        <v>291.05</v>
      </c>
      <c r="E46" s="5">
        <v>1738.07</v>
      </c>
      <c r="F46" s="5">
        <v>1551.17</v>
      </c>
      <c r="G46" s="5">
        <v>1455.25</v>
      </c>
      <c r="J46" s="1">
        <f t="shared" ref="J46:P46" si="28">_xlfn.RANK.AVG(A46, A46:A58, 1)</f>
        <v>1</v>
      </c>
      <c r="K46" s="1">
        <f t="shared" si="28"/>
        <v>6</v>
      </c>
      <c r="L46" s="1">
        <f t="shared" si="28"/>
        <v>7</v>
      </c>
      <c r="M46" s="1">
        <f t="shared" si="28"/>
        <v>1</v>
      </c>
      <c r="N46" s="1">
        <f t="shared" si="28"/>
        <v>6</v>
      </c>
      <c r="O46" s="1">
        <f t="shared" si="28"/>
        <v>7</v>
      </c>
      <c r="P46" s="1">
        <f t="shared" si="28"/>
        <v>1</v>
      </c>
    </row>
    <row r="47" spans="1:16" x14ac:dyDescent="0.3">
      <c r="A47" s="5">
        <v>0.15</v>
      </c>
      <c r="B47" s="5">
        <v>359.08</v>
      </c>
      <c r="C47" s="5">
        <v>256.346</v>
      </c>
      <c r="D47" s="5">
        <v>293.22899999999998</v>
      </c>
      <c r="E47" s="5">
        <v>1795.4</v>
      </c>
      <c r="F47" s="5">
        <v>1281.73</v>
      </c>
      <c r="G47" s="5">
        <v>1466.15</v>
      </c>
      <c r="J47" s="1">
        <f t="shared" ref="J47:P47" si="29">_xlfn.RANK.AVG(A47, A46:A58, 1)</f>
        <v>2</v>
      </c>
      <c r="K47" s="1">
        <f t="shared" si="29"/>
        <v>7</v>
      </c>
      <c r="L47" s="1">
        <f t="shared" si="29"/>
        <v>2</v>
      </c>
      <c r="M47" s="1">
        <f t="shared" si="29"/>
        <v>2</v>
      </c>
      <c r="N47" s="1">
        <f t="shared" si="29"/>
        <v>7</v>
      </c>
      <c r="O47" s="1">
        <f t="shared" si="29"/>
        <v>2</v>
      </c>
      <c r="P47" s="1">
        <f t="shared" si="29"/>
        <v>2</v>
      </c>
    </row>
    <row r="48" spans="1:16" x14ac:dyDescent="0.3">
      <c r="A48" s="5">
        <v>0.2</v>
      </c>
      <c r="B48" s="5">
        <v>454.59399999999999</v>
      </c>
      <c r="C48" s="5">
        <v>247.32499999999999</v>
      </c>
      <c r="D48" s="5">
        <v>299.53899999999999</v>
      </c>
      <c r="E48" s="5">
        <v>2272.9699999999998</v>
      </c>
      <c r="F48" s="5">
        <v>1236.6300000000001</v>
      </c>
      <c r="G48" s="5">
        <v>1497.7</v>
      </c>
      <c r="J48" s="1">
        <f t="shared" ref="J48:P48" si="30">_xlfn.RANK.AVG(A48, A46:A58, 1)</f>
        <v>3</v>
      </c>
      <c r="K48" s="1">
        <f t="shared" si="30"/>
        <v>10</v>
      </c>
      <c r="L48" s="1">
        <f t="shared" si="30"/>
        <v>1</v>
      </c>
      <c r="M48" s="1">
        <f t="shared" si="30"/>
        <v>4</v>
      </c>
      <c r="N48" s="1">
        <f t="shared" si="30"/>
        <v>10</v>
      </c>
      <c r="O48" s="1">
        <f t="shared" si="30"/>
        <v>1</v>
      </c>
      <c r="P48" s="1">
        <f t="shared" si="30"/>
        <v>4</v>
      </c>
    </row>
    <row r="49" spans="1:18" x14ac:dyDescent="0.3">
      <c r="A49" s="5">
        <v>0.25</v>
      </c>
      <c r="B49" s="5">
        <v>305.303</v>
      </c>
      <c r="C49" s="5">
        <v>282.48</v>
      </c>
      <c r="D49" s="5">
        <v>296.22000000000003</v>
      </c>
      <c r="E49" s="5">
        <v>1526.51</v>
      </c>
      <c r="F49" s="5">
        <v>1412.4</v>
      </c>
      <c r="G49" s="5">
        <v>1481.11</v>
      </c>
      <c r="J49" s="1">
        <f t="shared" ref="J49:P49" si="31">_xlfn.RANK.AVG(A49, A46:A58, 1)</f>
        <v>4</v>
      </c>
      <c r="K49" s="1">
        <f t="shared" si="31"/>
        <v>4</v>
      </c>
      <c r="L49" s="1">
        <f t="shared" si="31"/>
        <v>4</v>
      </c>
      <c r="M49" s="1">
        <f t="shared" si="31"/>
        <v>3</v>
      </c>
      <c r="N49" s="1">
        <f t="shared" si="31"/>
        <v>4</v>
      </c>
      <c r="O49" s="1">
        <f t="shared" si="31"/>
        <v>4</v>
      </c>
      <c r="P49" s="1">
        <f t="shared" si="31"/>
        <v>3</v>
      </c>
    </row>
    <row r="50" spans="1:18" x14ac:dyDescent="0.3">
      <c r="A50" s="5">
        <v>0.3</v>
      </c>
      <c r="B50" s="5">
        <v>337.88400000000001</v>
      </c>
      <c r="C50" s="5">
        <v>272.71699999999998</v>
      </c>
      <c r="D50" s="5">
        <v>308.47399999999999</v>
      </c>
      <c r="E50" s="5">
        <v>1689.42</v>
      </c>
      <c r="F50" s="5">
        <v>1363.58</v>
      </c>
      <c r="G50" s="5">
        <v>1542.37</v>
      </c>
      <c r="J50" s="1">
        <f t="shared" ref="J50:P50" si="32">_xlfn.RANK.AVG(A50, A46:A58, 1)</f>
        <v>5</v>
      </c>
      <c r="K50" s="1">
        <f t="shared" si="32"/>
        <v>5</v>
      </c>
      <c r="L50" s="1">
        <f t="shared" si="32"/>
        <v>3</v>
      </c>
      <c r="M50" s="1">
        <f t="shared" si="32"/>
        <v>7</v>
      </c>
      <c r="N50" s="1">
        <f t="shared" si="32"/>
        <v>5</v>
      </c>
      <c r="O50" s="1">
        <f t="shared" si="32"/>
        <v>3</v>
      </c>
      <c r="P50" s="1">
        <f t="shared" si="32"/>
        <v>7</v>
      </c>
    </row>
    <row r="51" spans="1:18" x14ac:dyDescent="0.3">
      <c r="A51" s="5">
        <v>0.35</v>
      </c>
      <c r="B51" s="5">
        <v>589.65</v>
      </c>
      <c r="C51" s="5">
        <v>343.19299999999998</v>
      </c>
      <c r="D51" s="5">
        <v>308.45299999999997</v>
      </c>
      <c r="E51" s="5">
        <v>2948.25</v>
      </c>
      <c r="F51" s="5">
        <v>1715.97</v>
      </c>
      <c r="G51" s="5">
        <v>1542.26</v>
      </c>
      <c r="J51" s="1">
        <f t="shared" ref="J51:P51" si="33">_xlfn.RANK.AVG(A51, A46:A58, 1)</f>
        <v>6</v>
      </c>
      <c r="K51" s="1">
        <f t="shared" si="33"/>
        <v>13</v>
      </c>
      <c r="L51" s="1">
        <f t="shared" si="33"/>
        <v>9</v>
      </c>
      <c r="M51" s="1">
        <f t="shared" si="33"/>
        <v>6</v>
      </c>
      <c r="N51" s="1">
        <f t="shared" si="33"/>
        <v>13</v>
      </c>
      <c r="O51" s="1">
        <f t="shared" si="33"/>
        <v>9</v>
      </c>
      <c r="P51" s="1">
        <f t="shared" si="33"/>
        <v>6</v>
      </c>
    </row>
    <row r="52" spans="1:18" x14ac:dyDescent="0.3">
      <c r="A52" s="5">
        <v>0.4</v>
      </c>
      <c r="B52" s="5">
        <v>520.48199999999997</v>
      </c>
      <c r="C52" s="5">
        <v>334.245</v>
      </c>
      <c r="D52" s="5">
        <v>302.14800000000002</v>
      </c>
      <c r="E52" s="5">
        <v>2602.42</v>
      </c>
      <c r="F52" s="5">
        <v>1671.22</v>
      </c>
      <c r="G52" s="5">
        <v>1510.74</v>
      </c>
      <c r="J52" s="1">
        <f t="shared" ref="J52:P52" si="34">_xlfn.RANK.AVG(A52, A46:A58, 1)</f>
        <v>7</v>
      </c>
      <c r="K52" s="1">
        <f t="shared" si="34"/>
        <v>11</v>
      </c>
      <c r="L52" s="1">
        <f t="shared" si="34"/>
        <v>8</v>
      </c>
      <c r="M52" s="1">
        <f t="shared" si="34"/>
        <v>5</v>
      </c>
      <c r="N52" s="1">
        <f t="shared" si="34"/>
        <v>11</v>
      </c>
      <c r="O52" s="1">
        <f t="shared" si="34"/>
        <v>8</v>
      </c>
      <c r="P52" s="1">
        <f t="shared" si="34"/>
        <v>5</v>
      </c>
    </row>
    <row r="53" spans="1:18" x14ac:dyDescent="0.3">
      <c r="A53" s="5">
        <v>0.45</v>
      </c>
      <c r="B53" s="5">
        <v>532.06700000000001</v>
      </c>
      <c r="C53" s="5">
        <v>286.82900000000001</v>
      </c>
      <c r="D53" s="5">
        <v>315.03899999999999</v>
      </c>
      <c r="E53" s="5">
        <v>2660.34</v>
      </c>
      <c r="F53" s="5">
        <v>1434.15</v>
      </c>
      <c r="G53" s="5">
        <v>1575.19</v>
      </c>
      <c r="J53" s="1">
        <f t="shared" ref="J53:P53" si="35">_xlfn.RANK.AVG(A53, A46:A58, 1)</f>
        <v>8</v>
      </c>
      <c r="K53" s="1">
        <f t="shared" si="35"/>
        <v>12</v>
      </c>
      <c r="L53" s="1">
        <f t="shared" si="35"/>
        <v>5</v>
      </c>
      <c r="M53" s="1">
        <f t="shared" si="35"/>
        <v>9</v>
      </c>
      <c r="N53" s="1">
        <f t="shared" si="35"/>
        <v>12</v>
      </c>
      <c r="O53" s="1">
        <f t="shared" si="35"/>
        <v>5</v>
      </c>
      <c r="P53" s="1">
        <f t="shared" si="35"/>
        <v>9</v>
      </c>
    </row>
    <row r="54" spans="1:18" x14ac:dyDescent="0.3">
      <c r="A54" s="5">
        <v>0.5</v>
      </c>
      <c r="B54" s="5">
        <v>396.11900000000003</v>
      </c>
      <c r="C54" s="5">
        <v>394.02800000000002</v>
      </c>
      <c r="D54" s="5">
        <v>313.11099999999999</v>
      </c>
      <c r="E54" s="5">
        <v>1980.59</v>
      </c>
      <c r="F54" s="5">
        <v>1970.14</v>
      </c>
      <c r="G54" s="5">
        <v>1565.56</v>
      </c>
      <c r="J54" s="1">
        <f t="shared" ref="J54:P54" si="36">_xlfn.RANK.AVG(A54, A46:A58, 1)</f>
        <v>9</v>
      </c>
      <c r="K54" s="1">
        <f t="shared" si="36"/>
        <v>9</v>
      </c>
      <c r="L54" s="1">
        <f t="shared" si="36"/>
        <v>11</v>
      </c>
      <c r="M54" s="1">
        <f t="shared" si="36"/>
        <v>8</v>
      </c>
      <c r="N54" s="1">
        <f t="shared" si="36"/>
        <v>9</v>
      </c>
      <c r="O54" s="1">
        <f t="shared" si="36"/>
        <v>11</v>
      </c>
      <c r="P54" s="1">
        <f t="shared" si="36"/>
        <v>8</v>
      </c>
    </row>
    <row r="55" spans="1:18" x14ac:dyDescent="0.3">
      <c r="A55" s="5">
        <v>0.55000000000000004</v>
      </c>
      <c r="B55" s="5">
        <v>377.36099999999999</v>
      </c>
      <c r="C55" s="5">
        <v>294.54300000000001</v>
      </c>
      <c r="D55" s="5">
        <v>325.11500000000001</v>
      </c>
      <c r="E55" s="5">
        <v>1886.8</v>
      </c>
      <c r="F55" s="5">
        <v>1472.21</v>
      </c>
      <c r="G55" s="5">
        <v>1625.58</v>
      </c>
      <c r="J55" s="1">
        <f t="shared" ref="J55:P55" si="37">_xlfn.RANK.AVG(A55, A46:A58, 1)</f>
        <v>10</v>
      </c>
      <c r="K55" s="1">
        <f t="shared" si="37"/>
        <v>8</v>
      </c>
      <c r="L55" s="1">
        <f t="shared" si="37"/>
        <v>6</v>
      </c>
      <c r="M55" s="1">
        <f t="shared" si="37"/>
        <v>10</v>
      </c>
      <c r="N55" s="1">
        <f t="shared" si="37"/>
        <v>8</v>
      </c>
      <c r="O55" s="1">
        <f t="shared" si="37"/>
        <v>6</v>
      </c>
      <c r="P55" s="1">
        <f t="shared" si="37"/>
        <v>10</v>
      </c>
    </row>
    <row r="56" spans="1:18" x14ac:dyDescent="0.3">
      <c r="A56" s="5">
        <v>0.6</v>
      </c>
      <c r="B56" s="5">
        <v>208.16300000000001</v>
      </c>
      <c r="C56" s="5">
        <v>405.61500000000001</v>
      </c>
      <c r="D56" s="5">
        <v>333.69499999999999</v>
      </c>
      <c r="E56" s="5">
        <v>1040.81</v>
      </c>
      <c r="F56" s="5">
        <v>2028.08</v>
      </c>
      <c r="G56" s="5">
        <v>1668.48</v>
      </c>
      <c r="J56" s="1">
        <f t="shared" ref="J56:P56" si="38">_xlfn.RANK.AVG(A56, A46:A58, 1)</f>
        <v>11</v>
      </c>
      <c r="K56" s="1">
        <f t="shared" si="38"/>
        <v>2</v>
      </c>
      <c r="L56" s="1">
        <f t="shared" si="38"/>
        <v>12</v>
      </c>
      <c r="M56" s="1">
        <f t="shared" si="38"/>
        <v>12</v>
      </c>
      <c r="N56" s="1">
        <f t="shared" si="38"/>
        <v>2</v>
      </c>
      <c r="O56" s="1">
        <f t="shared" si="38"/>
        <v>12</v>
      </c>
      <c r="P56" s="1">
        <f t="shared" si="38"/>
        <v>12</v>
      </c>
    </row>
    <row r="57" spans="1:18" x14ac:dyDescent="0.3">
      <c r="A57" s="5">
        <v>0.65</v>
      </c>
      <c r="B57" s="5">
        <v>212.25200000000001</v>
      </c>
      <c r="C57" s="5">
        <v>387.34500000000003</v>
      </c>
      <c r="D57" s="5">
        <v>327.577</v>
      </c>
      <c r="E57" s="5">
        <v>1061.26</v>
      </c>
      <c r="F57" s="5">
        <v>1936.73</v>
      </c>
      <c r="G57" s="5">
        <v>1637.89</v>
      </c>
      <c r="J57" s="1">
        <f t="shared" ref="J57:P57" si="39">_xlfn.RANK.AVG(A57, A46:A58, 1)</f>
        <v>12</v>
      </c>
      <c r="K57" s="1">
        <f t="shared" si="39"/>
        <v>3</v>
      </c>
      <c r="L57" s="1">
        <f t="shared" si="39"/>
        <v>10</v>
      </c>
      <c r="M57" s="1">
        <f t="shared" si="39"/>
        <v>11</v>
      </c>
      <c r="N57" s="1">
        <f t="shared" si="39"/>
        <v>3</v>
      </c>
      <c r="O57" s="1">
        <f t="shared" si="39"/>
        <v>10</v>
      </c>
      <c r="P57" s="1">
        <f t="shared" si="39"/>
        <v>11</v>
      </c>
    </row>
    <row r="58" spans="1:18" x14ac:dyDescent="0.3">
      <c r="A58" s="5">
        <v>0.7</v>
      </c>
      <c r="B58" s="5">
        <v>162.654</v>
      </c>
      <c r="C58" s="5">
        <v>458.92099999999999</v>
      </c>
      <c r="D58" s="5">
        <v>359.34300000000002</v>
      </c>
      <c r="E58" s="5">
        <v>813.26900000000001</v>
      </c>
      <c r="F58" s="5">
        <v>2294.6</v>
      </c>
      <c r="G58" s="5">
        <v>1796.72</v>
      </c>
      <c r="J58" s="1">
        <f t="shared" ref="J58:P58" si="40">_xlfn.RANK.AVG(A58, A46:A58, 1)</f>
        <v>13</v>
      </c>
      <c r="K58" s="1">
        <f t="shared" si="40"/>
        <v>1</v>
      </c>
      <c r="L58" s="1">
        <f t="shared" si="40"/>
        <v>13</v>
      </c>
      <c r="M58" s="1">
        <f t="shared" si="40"/>
        <v>13</v>
      </c>
      <c r="N58" s="1">
        <f t="shared" si="40"/>
        <v>1</v>
      </c>
      <c r="O58" s="1">
        <f t="shared" si="40"/>
        <v>13</v>
      </c>
      <c r="P58" s="1">
        <f t="shared" si="40"/>
        <v>13</v>
      </c>
    </row>
    <row r="59" spans="1:18" x14ac:dyDescent="0.3">
      <c r="B59">
        <f>CORREL(B46:B58,A46:A58)</f>
        <v>-0.41826799127637831</v>
      </c>
      <c r="C59">
        <f>CORREL(C46:C58,A46:A58)</f>
        <v>0.78703362207077343</v>
      </c>
      <c r="D59">
        <f>CORREL(D46:D58,A46:A58)</f>
        <v>0.91370176058016417</v>
      </c>
      <c r="E59">
        <f>CORREL(E46:E58,A46:A58)</f>
        <v>-0.41826861114194819</v>
      </c>
      <c r="F59">
        <f>CORREL(F46:F58,A46:A58)</f>
        <v>0.7868823476399146</v>
      </c>
      <c r="G59">
        <f>CORREL(G46:G58,A46:A58)</f>
        <v>0.91370167695650895</v>
      </c>
      <c r="J59" t="s">
        <v>29</v>
      </c>
      <c r="K59">
        <f>CORREL(J46:J58,K46:K58)</f>
        <v>-0.34615384615384615</v>
      </c>
      <c r="L59">
        <f>CORREL(J46:J58,L46:L58)</f>
        <v>0.75824175824175821</v>
      </c>
      <c r="M59">
        <f>CORREL(J46:J58,M46:M58)</f>
        <v>0.96153846153846156</v>
      </c>
      <c r="N59">
        <f>CORREL(J46:J58,N46:N58)</f>
        <v>-0.34615384615384615</v>
      </c>
      <c r="O59">
        <f>CORREL(J46:J58,O46:O58)</f>
        <v>0.75824175824175821</v>
      </c>
      <c r="P59">
        <f>CORREL(J46:J58,P46:P58)</f>
        <v>0.96153846153846156</v>
      </c>
    </row>
    <row r="60" spans="1:18" x14ac:dyDescent="0.3">
      <c r="J60" t="s">
        <v>33</v>
      </c>
      <c r="K60" cm="1">
        <f t="array" ref="K60:P60">B59:G59</f>
        <v>-0.41826799127637831</v>
      </c>
      <c r="L60">
        <v>0.78703362207077343</v>
      </c>
      <c r="M60">
        <v>0.91370176058016417</v>
      </c>
      <c r="N60">
        <v>-0.41826861114194819</v>
      </c>
      <c r="O60">
        <v>0.7868823476399146</v>
      </c>
      <c r="P60">
        <v>0.91370167695650895</v>
      </c>
    </row>
    <row r="61" spans="1:18" x14ac:dyDescent="0.3">
      <c r="A61" s="26" t="s">
        <v>32</v>
      </c>
      <c r="B61" s="26"/>
      <c r="C61" s="26"/>
      <c r="D61" s="26"/>
      <c r="E61" s="26"/>
      <c r="F61" s="26"/>
      <c r="G61" s="26"/>
      <c r="K61" t="str">
        <f t="shared" ref="K61:P61" si="41">IF(ABS(K59) &gt; ABS(K60), " (Monotonic)", " (Linear)")</f>
        <v xml:space="preserve"> (Linear)</v>
      </c>
      <c r="L61" t="str">
        <f t="shared" si="41"/>
        <v xml:space="preserve"> (Linear)</v>
      </c>
      <c r="M61" t="str">
        <f t="shared" si="41"/>
        <v xml:space="preserve"> (Monotonic)</v>
      </c>
      <c r="N61" t="str">
        <f t="shared" si="41"/>
        <v xml:space="preserve"> (Linear)</v>
      </c>
      <c r="O61" t="str">
        <f t="shared" si="41"/>
        <v xml:space="preserve"> (Linear)</v>
      </c>
      <c r="P61" t="str">
        <f t="shared" si="41"/>
        <v xml:space="preserve"> (Monotonic)</v>
      </c>
    </row>
    <row r="62" spans="1:18" x14ac:dyDescent="0.3">
      <c r="A62" s="26"/>
      <c r="B62" s="26"/>
      <c r="C62" s="26"/>
      <c r="D62" s="26"/>
      <c r="E62" s="26"/>
      <c r="F62" s="26"/>
      <c r="G62" s="26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x14ac:dyDescent="0.3">
      <c r="J63" s="6" t="s">
        <v>60</v>
      </c>
    </row>
    <row r="64" spans="1:18" ht="14.4" customHeight="1" x14ac:dyDescent="0.3">
      <c r="A64" s="1"/>
      <c r="B64" s="23" t="s">
        <v>6</v>
      </c>
      <c r="C64" s="23"/>
      <c r="D64" s="23"/>
      <c r="E64" s="23" t="s">
        <v>7</v>
      </c>
      <c r="F64" s="23"/>
      <c r="G64" s="23"/>
      <c r="J64" s="23" t="s">
        <v>6</v>
      </c>
      <c r="K64" s="23"/>
      <c r="L64" s="23"/>
      <c r="M64" s="23" t="s">
        <v>7</v>
      </c>
      <c r="N64" s="23"/>
      <c r="O64" s="23"/>
      <c r="P64" s="23"/>
    </row>
    <row r="65" spans="1:16" ht="28.8" x14ac:dyDescent="0.3">
      <c r="A65" s="10" t="s">
        <v>0</v>
      </c>
      <c r="B65" s="3" t="s">
        <v>1</v>
      </c>
      <c r="C65" s="3" t="s">
        <v>2</v>
      </c>
      <c r="D65" s="3" t="s">
        <v>3</v>
      </c>
      <c r="E65" s="3" t="s">
        <v>1</v>
      </c>
      <c r="F65" s="3" t="s">
        <v>2</v>
      </c>
      <c r="G65" s="3" t="s">
        <v>3</v>
      </c>
      <c r="J65" s="3" t="s">
        <v>0</v>
      </c>
      <c r="K65" s="3" t="s">
        <v>1</v>
      </c>
      <c r="L65" s="3" t="s">
        <v>30</v>
      </c>
      <c r="M65" s="3" t="s">
        <v>31</v>
      </c>
      <c r="N65" s="3" t="s">
        <v>1</v>
      </c>
      <c r="O65" s="3" t="s">
        <v>30</v>
      </c>
      <c r="P65" s="3" t="s">
        <v>31</v>
      </c>
    </row>
    <row r="66" spans="1:16" x14ac:dyDescent="0.3">
      <c r="A66" s="2">
        <v>0.1</v>
      </c>
      <c r="B66" s="7">
        <v>0.88249999999999995</v>
      </c>
      <c r="C66" s="7">
        <v>0.81140000000000001</v>
      </c>
      <c r="D66" s="7">
        <v>0.62870000000000004</v>
      </c>
      <c r="E66" s="7">
        <v>4.4130000000000003</v>
      </c>
      <c r="F66" s="7">
        <v>4.0570000000000004</v>
      </c>
      <c r="G66" s="7">
        <v>3.1429999999999998</v>
      </c>
      <c r="J66" s="1">
        <f t="shared" ref="J66:P66" si="42">_xlfn.RANK.AVG(A66, A66:A78, 1)</f>
        <v>1</v>
      </c>
      <c r="K66" s="1">
        <f t="shared" si="42"/>
        <v>2</v>
      </c>
      <c r="L66" s="1">
        <f t="shared" si="42"/>
        <v>2</v>
      </c>
      <c r="M66" s="1">
        <f t="shared" si="42"/>
        <v>12</v>
      </c>
      <c r="N66" s="1">
        <f t="shared" si="42"/>
        <v>2</v>
      </c>
      <c r="O66" s="1">
        <f t="shared" si="42"/>
        <v>2</v>
      </c>
      <c r="P66" s="1">
        <f t="shared" si="42"/>
        <v>12</v>
      </c>
    </row>
    <row r="67" spans="1:16" x14ac:dyDescent="0.3">
      <c r="A67" s="2">
        <v>0.15</v>
      </c>
      <c r="B67" s="7">
        <v>0.76449999999999996</v>
      </c>
      <c r="C67" s="7">
        <v>0.72719999999999996</v>
      </c>
      <c r="D67" s="7">
        <v>0.64500000000000002</v>
      </c>
      <c r="E67" s="7">
        <v>3.8220000000000001</v>
      </c>
      <c r="F67" s="7">
        <v>3.6360000000000001</v>
      </c>
      <c r="G67" s="7">
        <v>3.2250000000000001</v>
      </c>
      <c r="J67" s="1">
        <f t="shared" ref="J67:P67" si="43">_xlfn.RANK.AVG(A67, A66:A78, 1)</f>
        <v>2</v>
      </c>
      <c r="K67" s="1">
        <f t="shared" si="43"/>
        <v>1</v>
      </c>
      <c r="L67" s="1">
        <f t="shared" si="43"/>
        <v>1</v>
      </c>
      <c r="M67" s="1">
        <f t="shared" si="43"/>
        <v>13</v>
      </c>
      <c r="N67" s="1">
        <f t="shared" si="43"/>
        <v>1</v>
      </c>
      <c r="O67" s="1">
        <f t="shared" si="43"/>
        <v>1</v>
      </c>
      <c r="P67" s="1">
        <f t="shared" si="43"/>
        <v>13</v>
      </c>
    </row>
    <row r="68" spans="1:16" x14ac:dyDescent="0.3">
      <c r="A68" s="2">
        <v>0.2</v>
      </c>
      <c r="B68" s="7">
        <v>1.157</v>
      </c>
      <c r="C68" s="7">
        <v>0.94840000000000002</v>
      </c>
      <c r="D68" s="7">
        <v>0.6048</v>
      </c>
      <c r="E68" s="7">
        <v>5.7869999999999999</v>
      </c>
      <c r="F68" s="7">
        <v>4.742</v>
      </c>
      <c r="G68" s="7">
        <v>3.024</v>
      </c>
      <c r="J68" s="1">
        <f t="shared" ref="J68:P68" si="44">_xlfn.RANK.AVG(A68, A66:A78, 1)</f>
        <v>3</v>
      </c>
      <c r="K68" s="1">
        <f t="shared" si="44"/>
        <v>5</v>
      </c>
      <c r="L68" s="1">
        <f t="shared" si="44"/>
        <v>5</v>
      </c>
      <c r="M68" s="1">
        <f t="shared" si="44"/>
        <v>10</v>
      </c>
      <c r="N68" s="1">
        <f t="shared" si="44"/>
        <v>5</v>
      </c>
      <c r="O68" s="1">
        <f t="shared" si="44"/>
        <v>5</v>
      </c>
      <c r="P68" s="1">
        <f t="shared" si="44"/>
        <v>10</v>
      </c>
    </row>
    <row r="69" spans="1:16" x14ac:dyDescent="0.3">
      <c r="A69" s="2">
        <v>0.25</v>
      </c>
      <c r="B69" s="7">
        <v>0.96930000000000005</v>
      </c>
      <c r="C69" s="7">
        <v>0.8407</v>
      </c>
      <c r="D69" s="7">
        <v>0.61919999999999997</v>
      </c>
      <c r="E69" s="7">
        <v>4.8470000000000004</v>
      </c>
      <c r="F69" s="7">
        <v>4.2039999999999997</v>
      </c>
      <c r="G69" s="7">
        <v>3.0960000000000001</v>
      </c>
      <c r="J69" s="1">
        <f t="shared" ref="J69:P69" si="45">_xlfn.RANK.AVG(A69, A66:A78, 1)</f>
        <v>4</v>
      </c>
      <c r="K69" s="1">
        <f t="shared" si="45"/>
        <v>3</v>
      </c>
      <c r="L69" s="1">
        <f t="shared" si="45"/>
        <v>3</v>
      </c>
      <c r="M69" s="1">
        <f t="shared" si="45"/>
        <v>11</v>
      </c>
      <c r="N69" s="1">
        <f t="shared" si="45"/>
        <v>3</v>
      </c>
      <c r="O69" s="1">
        <f t="shared" si="45"/>
        <v>3</v>
      </c>
      <c r="P69" s="1">
        <f t="shared" si="45"/>
        <v>11</v>
      </c>
    </row>
    <row r="70" spans="1:16" x14ac:dyDescent="0.3">
      <c r="A70" s="2">
        <v>0.3</v>
      </c>
      <c r="B70" s="7">
        <v>1.1060000000000001</v>
      </c>
      <c r="C70" s="7">
        <v>0.89590000000000003</v>
      </c>
      <c r="D70" s="7">
        <v>0.60409999999999997</v>
      </c>
      <c r="E70" s="7">
        <v>5.53</v>
      </c>
      <c r="F70" s="7">
        <v>4.4790000000000001</v>
      </c>
      <c r="G70" s="7">
        <v>3.02</v>
      </c>
      <c r="J70" s="1">
        <f t="shared" ref="J70:P70" si="46">_xlfn.RANK.AVG(A70, A66:A78, 1)</f>
        <v>5</v>
      </c>
      <c r="K70" s="1">
        <f t="shared" si="46"/>
        <v>4</v>
      </c>
      <c r="L70" s="1">
        <f t="shared" si="46"/>
        <v>4</v>
      </c>
      <c r="M70" s="1">
        <f t="shared" si="46"/>
        <v>9</v>
      </c>
      <c r="N70" s="1">
        <f t="shared" si="46"/>
        <v>4</v>
      </c>
      <c r="O70" s="1">
        <f t="shared" si="46"/>
        <v>4</v>
      </c>
      <c r="P70" s="1">
        <f t="shared" si="46"/>
        <v>9</v>
      </c>
    </row>
    <row r="71" spans="1:16" x14ac:dyDescent="0.3">
      <c r="A71" s="2">
        <v>0.35</v>
      </c>
      <c r="B71" s="7">
        <v>1.296</v>
      </c>
      <c r="C71" s="7">
        <v>0.96319999999999995</v>
      </c>
      <c r="D71" s="7">
        <v>0.58779999999999999</v>
      </c>
      <c r="E71" s="7">
        <v>6.4790000000000001</v>
      </c>
      <c r="F71" s="7">
        <v>4.8159999999999998</v>
      </c>
      <c r="G71" s="7">
        <v>2.9390000000000001</v>
      </c>
      <c r="J71" s="1">
        <f t="shared" ref="J71:P71" si="47">_xlfn.RANK.AVG(A71, A66:A78, 1)</f>
        <v>6</v>
      </c>
      <c r="K71" s="1">
        <f t="shared" si="47"/>
        <v>6</v>
      </c>
      <c r="L71" s="1">
        <f t="shared" si="47"/>
        <v>6</v>
      </c>
      <c r="M71" s="1">
        <f t="shared" si="47"/>
        <v>8</v>
      </c>
      <c r="N71" s="1">
        <f t="shared" si="47"/>
        <v>6</v>
      </c>
      <c r="O71" s="1">
        <f t="shared" si="47"/>
        <v>6</v>
      </c>
      <c r="P71" s="1">
        <f t="shared" si="47"/>
        <v>8</v>
      </c>
    </row>
    <row r="72" spans="1:16" x14ac:dyDescent="0.3">
      <c r="A72" s="2">
        <v>0.4</v>
      </c>
      <c r="B72" s="7">
        <v>1.6279999999999999</v>
      </c>
      <c r="C72" s="7">
        <v>1.1299999999999999</v>
      </c>
      <c r="D72" s="7">
        <v>0.5726</v>
      </c>
      <c r="E72" s="7">
        <v>8.1419999999999995</v>
      </c>
      <c r="F72" s="7">
        <v>5.6479999999999997</v>
      </c>
      <c r="G72" s="7">
        <v>2.863</v>
      </c>
      <c r="J72" s="1">
        <f t="shared" ref="J72:P72" si="48">_xlfn.RANK.AVG(A72, A66:A78, 1)</f>
        <v>7</v>
      </c>
      <c r="K72" s="1">
        <f t="shared" si="48"/>
        <v>8</v>
      </c>
      <c r="L72" s="1">
        <f t="shared" si="48"/>
        <v>8</v>
      </c>
      <c r="M72" s="1">
        <f t="shared" si="48"/>
        <v>7</v>
      </c>
      <c r="N72" s="1">
        <f t="shared" si="48"/>
        <v>8</v>
      </c>
      <c r="O72" s="1">
        <f t="shared" si="48"/>
        <v>8</v>
      </c>
      <c r="P72" s="1">
        <f t="shared" si="48"/>
        <v>7</v>
      </c>
    </row>
    <row r="73" spans="1:16" x14ac:dyDescent="0.3">
      <c r="A73" s="2">
        <v>0.45</v>
      </c>
      <c r="B73" s="7">
        <v>2.6749999999999998</v>
      </c>
      <c r="C73" s="7">
        <v>1.24</v>
      </c>
      <c r="D73" s="7">
        <v>0.54769999999999996</v>
      </c>
      <c r="E73" s="7">
        <v>13.38</v>
      </c>
      <c r="F73" s="7">
        <v>6.1989999999999998</v>
      </c>
      <c r="G73" s="7">
        <v>2.7389999999999999</v>
      </c>
      <c r="J73" s="1">
        <f t="shared" ref="J73:P73" si="49">_xlfn.RANK.AVG(A73, A66:A78, 1)</f>
        <v>8</v>
      </c>
      <c r="K73" s="1">
        <f t="shared" si="49"/>
        <v>9</v>
      </c>
      <c r="L73" s="1">
        <f t="shared" si="49"/>
        <v>9</v>
      </c>
      <c r="M73" s="1">
        <f t="shared" si="49"/>
        <v>5</v>
      </c>
      <c r="N73" s="1">
        <f t="shared" si="49"/>
        <v>9</v>
      </c>
      <c r="O73" s="1">
        <f t="shared" si="49"/>
        <v>9</v>
      </c>
      <c r="P73" s="1">
        <f t="shared" si="49"/>
        <v>5</v>
      </c>
    </row>
    <row r="74" spans="1:16" x14ac:dyDescent="0.3">
      <c r="A74" s="2">
        <v>0.5</v>
      </c>
      <c r="B74" s="7">
        <v>1.5369999999999999</v>
      </c>
      <c r="C74" s="7">
        <v>1.0329999999999999</v>
      </c>
      <c r="D74" s="7">
        <v>0.56369999999999998</v>
      </c>
      <c r="E74" s="7">
        <v>7.6840000000000002</v>
      </c>
      <c r="F74" s="7">
        <v>5.1660000000000004</v>
      </c>
      <c r="G74" s="7">
        <v>2.819</v>
      </c>
      <c r="J74" s="1">
        <f t="shared" ref="J74:P74" si="50">_xlfn.RANK.AVG(A74, A66:A78, 1)</f>
        <v>9</v>
      </c>
      <c r="K74" s="1">
        <f t="shared" si="50"/>
        <v>7</v>
      </c>
      <c r="L74" s="1">
        <f t="shared" si="50"/>
        <v>7</v>
      </c>
      <c r="M74" s="1">
        <f t="shared" si="50"/>
        <v>6</v>
      </c>
      <c r="N74" s="1">
        <f t="shared" si="50"/>
        <v>7</v>
      </c>
      <c r="O74" s="1">
        <f t="shared" si="50"/>
        <v>7</v>
      </c>
      <c r="P74" s="1">
        <f t="shared" si="50"/>
        <v>6</v>
      </c>
    </row>
    <row r="75" spans="1:16" x14ac:dyDescent="0.3">
      <c r="A75" s="2">
        <v>0.55000000000000004</v>
      </c>
      <c r="B75" s="7">
        <v>3.8690000000000002</v>
      </c>
      <c r="C75" s="7">
        <v>1.6910000000000001</v>
      </c>
      <c r="D75" s="7">
        <v>0.50149999999999995</v>
      </c>
      <c r="E75" s="7">
        <v>19.2</v>
      </c>
      <c r="F75" s="7">
        <v>8.4570000000000007</v>
      </c>
      <c r="G75" s="7">
        <v>2.508</v>
      </c>
      <c r="J75" s="1">
        <f t="shared" ref="J75:P75" si="51">_xlfn.RANK.AVG(A75, A66:A78, 1)</f>
        <v>10</v>
      </c>
      <c r="K75" s="1">
        <f t="shared" si="51"/>
        <v>11</v>
      </c>
      <c r="L75" s="1">
        <f t="shared" si="51"/>
        <v>12</v>
      </c>
      <c r="M75" s="1">
        <f t="shared" si="51"/>
        <v>3</v>
      </c>
      <c r="N75" s="1">
        <f t="shared" si="51"/>
        <v>11</v>
      </c>
      <c r="O75" s="1">
        <f t="shared" si="51"/>
        <v>12</v>
      </c>
      <c r="P75" s="1">
        <f t="shared" si="51"/>
        <v>3</v>
      </c>
    </row>
    <row r="76" spans="1:16" x14ac:dyDescent="0.3">
      <c r="A76" s="2">
        <v>0.6</v>
      </c>
      <c r="B76" s="7">
        <v>3.0830000000000002</v>
      </c>
      <c r="C76" s="7">
        <v>1.357</v>
      </c>
      <c r="D76" s="7">
        <v>0.5171</v>
      </c>
      <c r="E76" s="7">
        <v>15.41</v>
      </c>
      <c r="F76" s="7">
        <v>6.7839999999999998</v>
      </c>
      <c r="G76" s="7">
        <v>2.5859999999999999</v>
      </c>
      <c r="J76" s="1">
        <f t="shared" ref="J76:P76" si="52">_xlfn.RANK.AVG(A76, A66:A78, 1)</f>
        <v>11</v>
      </c>
      <c r="K76" s="1">
        <f t="shared" si="52"/>
        <v>10</v>
      </c>
      <c r="L76" s="1">
        <f t="shared" si="52"/>
        <v>10</v>
      </c>
      <c r="M76" s="1">
        <f t="shared" si="52"/>
        <v>4</v>
      </c>
      <c r="N76" s="1">
        <f t="shared" si="52"/>
        <v>10</v>
      </c>
      <c r="O76" s="1">
        <f t="shared" si="52"/>
        <v>10</v>
      </c>
      <c r="P76" s="1">
        <f t="shared" si="52"/>
        <v>4</v>
      </c>
    </row>
    <row r="77" spans="1:16" x14ac:dyDescent="0.3">
      <c r="A77" s="2">
        <v>0.65</v>
      </c>
      <c r="B77" s="7">
        <v>7.3789999999999996</v>
      </c>
      <c r="C77" s="7">
        <v>1.544</v>
      </c>
      <c r="D77" s="7">
        <v>0.49249999999999999</v>
      </c>
      <c r="E77" s="7">
        <v>36.89</v>
      </c>
      <c r="F77" s="7">
        <v>7.718</v>
      </c>
      <c r="G77" s="7">
        <v>2.4630000000000001</v>
      </c>
      <c r="J77" s="1">
        <f t="shared" ref="J77:P77" si="53">_xlfn.RANK.AVG(A77, A66:A78, 1)</f>
        <v>12</v>
      </c>
      <c r="K77" s="1">
        <f t="shared" si="53"/>
        <v>12</v>
      </c>
      <c r="L77" s="1">
        <f t="shared" si="53"/>
        <v>11</v>
      </c>
      <c r="M77" s="1">
        <f t="shared" si="53"/>
        <v>2</v>
      </c>
      <c r="N77" s="1">
        <f t="shared" si="53"/>
        <v>12</v>
      </c>
      <c r="O77" s="1">
        <f t="shared" si="53"/>
        <v>11</v>
      </c>
      <c r="P77" s="1">
        <f t="shared" si="53"/>
        <v>2</v>
      </c>
    </row>
    <row r="78" spans="1:16" x14ac:dyDescent="0.3">
      <c r="A78" s="2">
        <v>0.7</v>
      </c>
      <c r="B78" s="7">
        <v>9.1669999999999998</v>
      </c>
      <c r="C78" s="7">
        <v>1.905</v>
      </c>
      <c r="D78" s="7">
        <v>0.46350000000000002</v>
      </c>
      <c r="E78" s="7">
        <v>45.84</v>
      </c>
      <c r="F78" s="7">
        <v>9.5239999999999991</v>
      </c>
      <c r="G78" s="7">
        <v>2.3170000000000002</v>
      </c>
      <c r="J78" s="1">
        <f t="shared" ref="J78:P78" si="54">_xlfn.RANK.AVG(A78, A66:A78, 1)</f>
        <v>13</v>
      </c>
      <c r="K78" s="1">
        <f t="shared" si="54"/>
        <v>13</v>
      </c>
      <c r="L78" s="1">
        <f t="shared" si="54"/>
        <v>13</v>
      </c>
      <c r="M78" s="1">
        <f t="shared" si="54"/>
        <v>1</v>
      </c>
      <c r="N78" s="1">
        <f t="shared" si="54"/>
        <v>13</v>
      </c>
      <c r="O78" s="1">
        <f t="shared" si="54"/>
        <v>13</v>
      </c>
      <c r="P78" s="1">
        <f t="shared" si="54"/>
        <v>1</v>
      </c>
    </row>
    <row r="79" spans="1:16" x14ac:dyDescent="0.3">
      <c r="B79">
        <f>CORREL(B66:B78,A66:A78)</f>
        <v>0.81710191811049859</v>
      </c>
      <c r="C79">
        <f>CORREL(C66:C78,A66:A78)</f>
        <v>0.8983885697569769</v>
      </c>
      <c r="D79">
        <f>CORREL(D66:D78,A66:A78)</f>
        <v>-0.96448333942413078</v>
      </c>
      <c r="E79">
        <f>CORREL(E66:E78,A66:A78)</f>
        <v>0.81667514731295354</v>
      </c>
      <c r="F79">
        <f>CORREL(F66:F78,A66:A78)</f>
        <v>0.89832223087939977</v>
      </c>
      <c r="G79">
        <f>CORREL(G66:G78,A66:A78)</f>
        <v>-0.96434830655198345</v>
      </c>
      <c r="J79" t="s">
        <v>29</v>
      </c>
      <c r="K79">
        <f>CORREL(J66:J78,K66:K78)</f>
        <v>0.95604395604395609</v>
      </c>
      <c r="L79">
        <f>CORREL(J66:J78,L66:L78)</f>
        <v>0.94505494505494503</v>
      </c>
      <c r="M79">
        <f>CORREL(J66:J78,M66:M78)</f>
        <v>-0.97802197802197799</v>
      </c>
      <c r="N79">
        <f>CORREL(J66:J78,N66:N78)</f>
        <v>0.95604395604395609</v>
      </c>
      <c r="O79">
        <f>CORREL(J66:J78,O66:O78)</f>
        <v>0.94505494505494503</v>
      </c>
      <c r="P79">
        <f>CORREL(J66:J78,P66:P78)</f>
        <v>-0.97802197802197799</v>
      </c>
    </row>
    <row r="80" spans="1:16" x14ac:dyDescent="0.3">
      <c r="J80" t="s">
        <v>33</v>
      </c>
      <c r="K80" cm="1">
        <f t="array" ref="K80:P80">B79:G79</f>
        <v>0.81710191811049859</v>
      </c>
      <c r="L80">
        <v>0.8983885697569769</v>
      </c>
      <c r="M80">
        <v>-0.96448333942413078</v>
      </c>
      <c r="N80">
        <v>0.81667514731295354</v>
      </c>
      <c r="O80">
        <v>0.89832223087939977</v>
      </c>
      <c r="P80">
        <v>-0.96434830655198345</v>
      </c>
    </row>
    <row r="81" spans="1:16" x14ac:dyDescent="0.3">
      <c r="K81" t="str">
        <f t="shared" ref="K81:P81" si="55">IF(ABS(K79) &gt; ABS(K80), " (Monotonic)", " (Linear)")</f>
        <v xml:space="preserve"> (Monotonic)</v>
      </c>
      <c r="L81" t="str">
        <f t="shared" si="55"/>
        <v xml:space="preserve"> (Monotonic)</v>
      </c>
      <c r="M81" t="str">
        <f t="shared" si="55"/>
        <v xml:space="preserve"> (Monotonic)</v>
      </c>
      <c r="N81" t="str">
        <f t="shared" si="55"/>
        <v xml:space="preserve"> (Monotonic)</v>
      </c>
      <c r="O81" t="str">
        <f t="shared" si="55"/>
        <v xml:space="preserve"> (Monotonic)</v>
      </c>
      <c r="P81" t="str">
        <f t="shared" si="55"/>
        <v xml:space="preserve"> (Monotonic)</v>
      </c>
    </row>
    <row r="82" spans="1:16" x14ac:dyDescent="0.3">
      <c r="J82" t="s">
        <v>17</v>
      </c>
    </row>
    <row r="83" spans="1:16" x14ac:dyDescent="0.3">
      <c r="A83" s="1"/>
      <c r="B83" s="23" t="s">
        <v>6</v>
      </c>
      <c r="C83" s="23"/>
      <c r="D83" s="23"/>
      <c r="E83" s="23" t="s">
        <v>7</v>
      </c>
      <c r="F83" s="23"/>
      <c r="G83" s="23"/>
      <c r="J83" s="23" t="s">
        <v>6</v>
      </c>
      <c r="K83" s="23"/>
      <c r="L83" s="23"/>
      <c r="M83" s="23" t="s">
        <v>7</v>
      </c>
      <c r="N83" s="23"/>
      <c r="O83" s="23"/>
      <c r="P83" s="23"/>
    </row>
    <row r="84" spans="1:16" ht="28.8" x14ac:dyDescent="0.3">
      <c r="A84" s="9" t="s">
        <v>0</v>
      </c>
      <c r="B84" s="3" t="s">
        <v>1</v>
      </c>
      <c r="C84" s="3" t="s">
        <v>2</v>
      </c>
      <c r="D84" s="3" t="s">
        <v>3</v>
      </c>
      <c r="E84" s="3" t="s">
        <v>1</v>
      </c>
      <c r="F84" s="3" t="s">
        <v>2</v>
      </c>
      <c r="G84" s="3" t="s">
        <v>3</v>
      </c>
      <c r="J84" s="3" t="s">
        <v>0</v>
      </c>
      <c r="K84" s="3" t="s">
        <v>1</v>
      </c>
      <c r="L84" s="3" t="s">
        <v>30</v>
      </c>
      <c r="M84" s="3" t="s">
        <v>31</v>
      </c>
      <c r="N84" s="3" t="s">
        <v>1</v>
      </c>
      <c r="O84" s="3" t="s">
        <v>30</v>
      </c>
      <c r="P84" s="3" t="s">
        <v>31</v>
      </c>
    </row>
    <row r="85" spans="1:16" x14ac:dyDescent="0.3">
      <c r="A85" s="5">
        <v>0.1</v>
      </c>
      <c r="B85" s="5">
        <v>0.97549474199999997</v>
      </c>
      <c r="C85" s="5">
        <v>0.81185441999999997</v>
      </c>
      <c r="D85" s="5">
        <v>0.63321126000000005</v>
      </c>
      <c r="E85" s="5">
        <v>5.8529686930000002</v>
      </c>
      <c r="F85" s="5">
        <v>4.8711266499999999</v>
      </c>
      <c r="G85" s="5">
        <v>3.7992675299999998</v>
      </c>
      <c r="J85" s="1">
        <f t="shared" ref="J85:P85" si="56">_xlfn.RANK.AVG(A85, A85:A97, 1)</f>
        <v>1</v>
      </c>
      <c r="K85" s="1">
        <f t="shared" si="56"/>
        <v>2</v>
      </c>
      <c r="L85" s="1">
        <f t="shared" si="56"/>
        <v>2</v>
      </c>
      <c r="M85" s="1">
        <f t="shared" si="56"/>
        <v>11</v>
      </c>
      <c r="N85" s="1">
        <f t="shared" si="56"/>
        <v>2</v>
      </c>
      <c r="O85" s="1">
        <f t="shared" si="56"/>
        <v>2</v>
      </c>
      <c r="P85" s="1">
        <f t="shared" si="56"/>
        <v>11</v>
      </c>
    </row>
    <row r="86" spans="1:16" x14ac:dyDescent="0.3">
      <c r="A86" s="5">
        <v>0.15</v>
      </c>
      <c r="B86" s="5">
        <v>0.77768611899999995</v>
      </c>
      <c r="C86" s="5">
        <v>0.71833979999999997</v>
      </c>
      <c r="D86" s="5">
        <v>0.65866577999999998</v>
      </c>
      <c r="E86" s="5">
        <v>4.6661167140000002</v>
      </c>
      <c r="F86" s="5">
        <v>4.3100390400000004</v>
      </c>
      <c r="G86" s="5">
        <v>3.95199466</v>
      </c>
      <c r="J86" s="1">
        <f t="shared" ref="J86:P86" si="57">_xlfn.RANK.AVG(A86, A85:A97, 1)</f>
        <v>2</v>
      </c>
      <c r="K86" s="1">
        <f t="shared" si="57"/>
        <v>1</v>
      </c>
      <c r="L86" s="1">
        <f t="shared" si="57"/>
        <v>1</v>
      </c>
      <c r="M86" s="1">
        <f t="shared" si="57"/>
        <v>13</v>
      </c>
      <c r="N86" s="1">
        <f t="shared" si="57"/>
        <v>1</v>
      </c>
      <c r="O86" s="1">
        <f t="shared" si="57"/>
        <v>1</v>
      </c>
      <c r="P86" s="1">
        <f t="shared" si="57"/>
        <v>13</v>
      </c>
    </row>
    <row r="87" spans="1:16" x14ac:dyDescent="0.3">
      <c r="A87" s="5">
        <v>0.2</v>
      </c>
      <c r="B87" s="5">
        <v>1.01016748</v>
      </c>
      <c r="C87" s="5">
        <v>0.81482189999999999</v>
      </c>
      <c r="D87" s="5">
        <v>0.63839102000000003</v>
      </c>
      <c r="E87" s="5">
        <v>6.0610046390000001</v>
      </c>
      <c r="F87" s="5">
        <v>4.8889317500000002</v>
      </c>
      <c r="G87" s="5">
        <v>3.8303461099999998</v>
      </c>
      <c r="J87" s="1">
        <f t="shared" ref="J87:P87" si="58">_xlfn.RANK.AVG(A87, A85:A97, 1)</f>
        <v>3</v>
      </c>
      <c r="K87" s="1">
        <f t="shared" si="58"/>
        <v>4</v>
      </c>
      <c r="L87" s="1">
        <f t="shared" si="58"/>
        <v>3</v>
      </c>
      <c r="M87" s="1">
        <f t="shared" si="58"/>
        <v>12</v>
      </c>
      <c r="N87" s="1">
        <f t="shared" si="58"/>
        <v>4</v>
      </c>
      <c r="O87" s="1">
        <f t="shared" si="58"/>
        <v>3</v>
      </c>
      <c r="P87" s="1">
        <f t="shared" si="58"/>
        <v>12</v>
      </c>
    </row>
    <row r="88" spans="1:16" x14ac:dyDescent="0.3">
      <c r="A88" s="5">
        <v>0.25</v>
      </c>
      <c r="B88" s="5">
        <v>1.207677007</v>
      </c>
      <c r="C88" s="5">
        <v>0.91026896000000002</v>
      </c>
      <c r="D88" s="5">
        <v>0.62354016000000001</v>
      </c>
      <c r="E88" s="5">
        <v>7.2460622790000002</v>
      </c>
      <c r="F88" s="5">
        <v>5.4616136600000003</v>
      </c>
      <c r="G88" s="5">
        <v>3.7412407399999998</v>
      </c>
      <c r="J88" s="1">
        <f t="shared" ref="J88:P88" si="59">_xlfn.RANK.AVG(A88, A85:A97, 1)</f>
        <v>4</v>
      </c>
      <c r="K88" s="1">
        <f t="shared" si="59"/>
        <v>6</v>
      </c>
      <c r="L88" s="1">
        <f t="shared" si="59"/>
        <v>7</v>
      </c>
      <c r="M88" s="1">
        <f t="shared" si="59"/>
        <v>10</v>
      </c>
      <c r="N88" s="1">
        <f t="shared" si="59"/>
        <v>6</v>
      </c>
      <c r="O88" s="1">
        <f t="shared" si="59"/>
        <v>7</v>
      </c>
      <c r="P88" s="1">
        <f t="shared" si="59"/>
        <v>10</v>
      </c>
    </row>
    <row r="89" spans="1:16" x14ac:dyDescent="0.3">
      <c r="A89" s="5">
        <v>0.3</v>
      </c>
      <c r="B89" s="5">
        <v>0.98536866899999997</v>
      </c>
      <c r="C89" s="5">
        <v>0.83904529000000005</v>
      </c>
      <c r="D89" s="5">
        <v>0.62064611999999997</v>
      </c>
      <c r="E89" s="5">
        <v>5.9122123719999999</v>
      </c>
      <c r="F89" s="5">
        <v>5.0342712399999998</v>
      </c>
      <c r="G89" s="5">
        <v>3.7238769500000002</v>
      </c>
      <c r="J89" s="1">
        <f t="shared" ref="J89:P89" si="60">_xlfn.RANK.AVG(A89, A85:A97, 1)</f>
        <v>5</v>
      </c>
      <c r="K89" s="1">
        <f t="shared" si="60"/>
        <v>3</v>
      </c>
      <c r="L89" s="1">
        <f t="shared" si="60"/>
        <v>4</v>
      </c>
      <c r="M89" s="1">
        <f t="shared" si="60"/>
        <v>9</v>
      </c>
      <c r="N89" s="1">
        <f t="shared" si="60"/>
        <v>3</v>
      </c>
      <c r="O89" s="1">
        <f t="shared" si="60"/>
        <v>4</v>
      </c>
      <c r="P89" s="1">
        <f t="shared" si="60"/>
        <v>9</v>
      </c>
    </row>
    <row r="90" spans="1:16" x14ac:dyDescent="0.3">
      <c r="A90" s="5">
        <v>0.35</v>
      </c>
      <c r="B90" s="5">
        <v>1.118869543</v>
      </c>
      <c r="C90" s="5">
        <v>0.87795299000000004</v>
      </c>
      <c r="D90" s="5">
        <v>0.60921901000000001</v>
      </c>
      <c r="E90" s="5">
        <v>6.7132167819999999</v>
      </c>
      <c r="F90" s="5">
        <v>5.2677178400000004</v>
      </c>
      <c r="G90" s="5">
        <v>3.6553139699999999</v>
      </c>
      <c r="J90" s="1">
        <f t="shared" ref="J90:P90" si="61">_xlfn.RANK.AVG(A90, A85:A97, 1)</f>
        <v>6</v>
      </c>
      <c r="K90" s="1">
        <f t="shared" si="61"/>
        <v>5</v>
      </c>
      <c r="L90" s="1">
        <f t="shared" si="61"/>
        <v>6</v>
      </c>
      <c r="M90" s="1">
        <f t="shared" si="61"/>
        <v>7</v>
      </c>
      <c r="N90" s="1">
        <f t="shared" si="61"/>
        <v>5</v>
      </c>
      <c r="O90" s="1">
        <f t="shared" si="61"/>
        <v>6</v>
      </c>
      <c r="P90" s="1">
        <f t="shared" si="61"/>
        <v>7</v>
      </c>
    </row>
    <row r="91" spans="1:16" x14ac:dyDescent="0.3">
      <c r="A91" s="5">
        <v>0.4</v>
      </c>
      <c r="B91" s="5">
        <v>1.2113596200000001</v>
      </c>
      <c r="C91" s="5">
        <v>0.86965227000000001</v>
      </c>
      <c r="D91" s="5">
        <v>0.61592316999999996</v>
      </c>
      <c r="E91" s="5">
        <v>7.2681574820000003</v>
      </c>
      <c r="F91" s="5">
        <v>5.2179131500000002</v>
      </c>
      <c r="G91" s="5">
        <v>3.6955390000000001</v>
      </c>
      <c r="J91" s="1">
        <f t="shared" ref="J91:P91" si="62">_xlfn.RANK.AVG(A91, A85:A97, 1)</f>
        <v>7</v>
      </c>
      <c r="K91" s="1">
        <f t="shared" si="62"/>
        <v>7</v>
      </c>
      <c r="L91" s="1">
        <f t="shared" si="62"/>
        <v>5</v>
      </c>
      <c r="M91" s="1">
        <f t="shared" si="62"/>
        <v>8</v>
      </c>
      <c r="N91" s="1">
        <f t="shared" si="62"/>
        <v>7</v>
      </c>
      <c r="O91" s="1">
        <f t="shared" si="62"/>
        <v>5</v>
      </c>
      <c r="P91" s="1">
        <f t="shared" si="62"/>
        <v>8</v>
      </c>
    </row>
    <row r="92" spans="1:16" x14ac:dyDescent="0.3">
      <c r="A92" s="5">
        <v>0.45</v>
      </c>
      <c r="B92" s="5">
        <v>1.825900912</v>
      </c>
      <c r="C92" s="5">
        <v>1.2023917399999999</v>
      </c>
      <c r="D92" s="5">
        <v>0.55895828999999997</v>
      </c>
      <c r="E92" s="5">
        <v>10.955405239999999</v>
      </c>
      <c r="F92" s="5">
        <v>7.21435022</v>
      </c>
      <c r="G92" s="5">
        <v>3.35374975</v>
      </c>
      <c r="J92" s="1">
        <f t="shared" ref="J92:P92" si="63">_xlfn.RANK.AVG(A92, A85:A97, 1)</f>
        <v>8</v>
      </c>
      <c r="K92" s="1">
        <f t="shared" si="63"/>
        <v>8</v>
      </c>
      <c r="L92" s="1">
        <f t="shared" si="63"/>
        <v>9</v>
      </c>
      <c r="M92" s="1">
        <f t="shared" si="63"/>
        <v>6</v>
      </c>
      <c r="N92" s="1">
        <f t="shared" si="63"/>
        <v>8</v>
      </c>
      <c r="O92" s="1">
        <f t="shared" si="63"/>
        <v>9</v>
      </c>
      <c r="P92" s="1">
        <f t="shared" si="63"/>
        <v>6</v>
      </c>
    </row>
    <row r="93" spans="1:16" x14ac:dyDescent="0.3">
      <c r="A93" s="5">
        <v>0.5</v>
      </c>
      <c r="B93" s="5">
        <v>1.959617972</v>
      </c>
      <c r="C93" s="5">
        <v>1.17751658</v>
      </c>
      <c r="D93" s="5">
        <v>0.55060107000000003</v>
      </c>
      <c r="E93" s="5">
        <v>11.7577076</v>
      </c>
      <c r="F93" s="5">
        <v>7.0651001899999999</v>
      </c>
      <c r="G93" s="5">
        <v>3.3036065099999998</v>
      </c>
      <c r="J93" s="1">
        <f t="shared" ref="J93:P93" si="64">_xlfn.RANK.AVG(A93, A85:A97, 1)</f>
        <v>9</v>
      </c>
      <c r="K93" s="1">
        <f t="shared" si="64"/>
        <v>9</v>
      </c>
      <c r="L93" s="1">
        <f t="shared" si="64"/>
        <v>8</v>
      </c>
      <c r="M93" s="1">
        <f t="shared" si="64"/>
        <v>5</v>
      </c>
      <c r="N93" s="1">
        <f t="shared" si="64"/>
        <v>9</v>
      </c>
      <c r="O93" s="1">
        <f t="shared" si="64"/>
        <v>8</v>
      </c>
      <c r="P93" s="1">
        <f t="shared" si="64"/>
        <v>5</v>
      </c>
    </row>
    <row r="94" spans="1:16" x14ac:dyDescent="0.3">
      <c r="A94" s="5">
        <v>0.55000000000000004</v>
      </c>
      <c r="B94" s="5">
        <v>2.4276161190000001</v>
      </c>
      <c r="C94" s="5">
        <v>1.2991489199999999</v>
      </c>
      <c r="D94" s="5">
        <v>0.54038112999999999</v>
      </c>
      <c r="E94" s="5">
        <v>14.56569672</v>
      </c>
      <c r="F94" s="5">
        <v>7.79489374</v>
      </c>
      <c r="G94" s="5">
        <v>3.2422866799999999</v>
      </c>
      <c r="J94" s="1">
        <f t="shared" ref="J94:P94" si="65">_xlfn.RANK.AVG(A94, A85:A97, 1)</f>
        <v>10</v>
      </c>
      <c r="K94" s="1">
        <f t="shared" si="65"/>
        <v>10</v>
      </c>
      <c r="L94" s="1">
        <f t="shared" si="65"/>
        <v>10</v>
      </c>
      <c r="M94" s="1">
        <f t="shared" si="65"/>
        <v>4</v>
      </c>
      <c r="N94" s="1">
        <f t="shared" si="65"/>
        <v>10</v>
      </c>
      <c r="O94" s="1">
        <f t="shared" si="65"/>
        <v>10</v>
      </c>
      <c r="P94" s="1">
        <f t="shared" si="65"/>
        <v>4</v>
      </c>
    </row>
    <row r="95" spans="1:16" x14ac:dyDescent="0.3">
      <c r="A95" s="5">
        <v>0.6</v>
      </c>
      <c r="B95" s="5">
        <v>2.5595653060000001</v>
      </c>
      <c r="C95" s="5">
        <v>1.4082384100000001</v>
      </c>
      <c r="D95" s="5">
        <v>0.51242005999999996</v>
      </c>
      <c r="E95" s="5">
        <v>15.357391359999999</v>
      </c>
      <c r="F95" s="5">
        <v>8.4494304699999994</v>
      </c>
      <c r="G95" s="5">
        <v>3.0745203499999998</v>
      </c>
      <c r="J95" s="1">
        <f t="shared" ref="J95:P95" si="66">_xlfn.RANK.AVG(A95, A85:A97, 1)</f>
        <v>11</v>
      </c>
      <c r="K95" s="1">
        <f t="shared" si="66"/>
        <v>11</v>
      </c>
      <c r="L95" s="1">
        <f t="shared" si="66"/>
        <v>11</v>
      </c>
      <c r="M95" s="1">
        <f t="shared" si="66"/>
        <v>3</v>
      </c>
      <c r="N95" s="1">
        <f t="shared" si="66"/>
        <v>11</v>
      </c>
      <c r="O95" s="1">
        <f t="shared" si="66"/>
        <v>11</v>
      </c>
      <c r="P95" s="1">
        <f t="shared" si="66"/>
        <v>3</v>
      </c>
    </row>
    <row r="96" spans="1:16" x14ac:dyDescent="0.3">
      <c r="A96" s="5">
        <v>0.65</v>
      </c>
      <c r="B96" s="5">
        <v>3.9526369570000002</v>
      </c>
      <c r="C96" s="5">
        <v>1.54630208</v>
      </c>
      <c r="D96" s="5">
        <v>0.49870613000000003</v>
      </c>
      <c r="E96" s="5">
        <v>23.71582222</v>
      </c>
      <c r="F96" s="5">
        <v>9.2778120000000008</v>
      </c>
      <c r="G96" s="5">
        <v>2.9922368499999998</v>
      </c>
      <c r="J96" s="1">
        <f t="shared" ref="J96:P96" si="67">_xlfn.RANK.AVG(A96, A85:A97, 1)</f>
        <v>12</v>
      </c>
      <c r="K96" s="1">
        <f t="shared" si="67"/>
        <v>12</v>
      </c>
      <c r="L96" s="1">
        <f t="shared" si="67"/>
        <v>12</v>
      </c>
      <c r="M96" s="1">
        <f t="shared" si="67"/>
        <v>2</v>
      </c>
      <c r="N96" s="1">
        <f t="shared" si="67"/>
        <v>12</v>
      </c>
      <c r="O96" s="1">
        <f t="shared" si="67"/>
        <v>12</v>
      </c>
      <c r="P96" s="1">
        <f t="shared" si="67"/>
        <v>2</v>
      </c>
    </row>
    <row r="97" spans="1:16" x14ac:dyDescent="0.3">
      <c r="A97" s="5">
        <v>0.7</v>
      </c>
      <c r="B97" s="5">
        <v>5.855989933</v>
      </c>
      <c r="C97" s="5">
        <v>1.6380325600000001</v>
      </c>
      <c r="D97" s="5">
        <v>0.49126866000000002</v>
      </c>
      <c r="E97" s="5">
        <v>35.135940550000001</v>
      </c>
      <c r="F97" s="5">
        <v>9.8281955700000001</v>
      </c>
      <c r="G97" s="5">
        <v>2.94761205</v>
      </c>
      <c r="J97" s="1">
        <f t="shared" ref="J97:P97" si="68">_xlfn.RANK.AVG(A97, A85:A97, 1)</f>
        <v>13</v>
      </c>
      <c r="K97" s="1">
        <f t="shared" si="68"/>
        <v>13</v>
      </c>
      <c r="L97" s="1">
        <f t="shared" si="68"/>
        <v>13</v>
      </c>
      <c r="M97" s="1">
        <f t="shared" si="68"/>
        <v>1</v>
      </c>
      <c r="N97" s="1">
        <f t="shared" si="68"/>
        <v>13</v>
      </c>
      <c r="O97" s="1">
        <f t="shared" si="68"/>
        <v>13</v>
      </c>
      <c r="P97" s="1">
        <f t="shared" si="68"/>
        <v>1</v>
      </c>
    </row>
    <row r="98" spans="1:16" x14ac:dyDescent="0.3">
      <c r="B98">
        <f>CORREL(B85:B97,A85:A97)</f>
        <v>0.84181849093606853</v>
      </c>
      <c r="C98">
        <f>CORREL(C85:C97,A85:A97)</f>
        <v>0.94123705409748659</v>
      </c>
      <c r="D98">
        <f>CORREL(D85:D97,A85:A97)</f>
        <v>-0.96139889523657729</v>
      </c>
      <c r="E98">
        <f>CORREL(E85:E97,A85:A97)</f>
        <v>0.84181847671192767</v>
      </c>
      <c r="F98">
        <f>CORREL(F85:F97,A85:A97)</f>
        <v>0.94123703609194975</v>
      </c>
      <c r="G98">
        <f>CORREL(G85:G97,A85:A97)</f>
        <v>-0.96139888879746094</v>
      </c>
      <c r="J98" t="s">
        <v>29</v>
      </c>
      <c r="K98">
        <f>CORREL(J85:J97,K85:K97)</f>
        <v>0.96703296703296704</v>
      </c>
      <c r="L98">
        <f>CORREL(J85:J97,L85:L97)</f>
        <v>0.95054945054945061</v>
      </c>
      <c r="M98">
        <f>CORREL(J85:J97,M85:M97)</f>
        <v>-0.97802197802197799</v>
      </c>
      <c r="N98">
        <f>CORREL(J85:J97,N85:N97)</f>
        <v>0.96703296703296704</v>
      </c>
      <c r="O98">
        <f>CORREL(J85:J97,O85:O97)</f>
        <v>0.95054945054945061</v>
      </c>
      <c r="P98">
        <f>CORREL(J85:J97,P85:P97)</f>
        <v>-0.97802197802197799</v>
      </c>
    </row>
    <row r="99" spans="1:16" x14ac:dyDescent="0.3">
      <c r="J99" t="s">
        <v>33</v>
      </c>
      <c r="K99" cm="1">
        <f t="array" ref="K99:P99">B98:G98</f>
        <v>0.84181849093606853</v>
      </c>
      <c r="L99">
        <v>0.94123705409748659</v>
      </c>
      <c r="M99">
        <v>-0.96139889523657729</v>
      </c>
      <c r="N99">
        <v>0.84181847671192767</v>
      </c>
      <c r="O99">
        <v>0.94123703609194975</v>
      </c>
      <c r="P99">
        <v>-0.96139888879746094</v>
      </c>
    </row>
    <row r="100" spans="1:16" x14ac:dyDescent="0.3">
      <c r="K100" t="str">
        <f t="shared" ref="K100:P100" si="69">IF(ABS(K98) &gt; ABS(K99), " (Monotonic)", " (Linear)")</f>
        <v xml:space="preserve"> (Monotonic)</v>
      </c>
      <c r="L100" t="str">
        <f t="shared" si="69"/>
        <v xml:space="preserve"> (Monotonic)</v>
      </c>
      <c r="M100" t="str">
        <f t="shared" si="69"/>
        <v xml:space="preserve"> (Monotonic)</v>
      </c>
      <c r="N100" t="str">
        <f t="shared" si="69"/>
        <v xml:space="preserve"> (Monotonic)</v>
      </c>
      <c r="O100" t="str">
        <f t="shared" si="69"/>
        <v xml:space="preserve"> (Monotonic)</v>
      </c>
      <c r="P100" t="str">
        <f t="shared" si="69"/>
        <v xml:space="preserve"> (Monotonic)</v>
      </c>
    </row>
    <row r="101" spans="1:16" x14ac:dyDescent="0.3">
      <c r="A101" s="1"/>
      <c r="B101" s="23" t="s">
        <v>6</v>
      </c>
      <c r="C101" s="23"/>
      <c r="D101" s="23"/>
      <c r="E101" s="23" t="s">
        <v>7</v>
      </c>
      <c r="F101" s="23"/>
      <c r="G101" s="23"/>
      <c r="I101" t="s">
        <v>16</v>
      </c>
      <c r="J101" s="23" t="s">
        <v>6</v>
      </c>
      <c r="K101" s="23"/>
      <c r="L101" s="23"/>
      <c r="M101" s="23" t="s">
        <v>7</v>
      </c>
      <c r="N101" s="23"/>
      <c r="O101" s="23"/>
      <c r="P101" s="23"/>
    </row>
    <row r="102" spans="1:16" ht="28.8" x14ac:dyDescent="0.3">
      <c r="A102" s="10" t="s">
        <v>0</v>
      </c>
      <c r="B102" s="3" t="s">
        <v>1</v>
      </c>
      <c r="C102" s="3" t="s">
        <v>2</v>
      </c>
      <c r="D102" s="3" t="s">
        <v>3</v>
      </c>
      <c r="E102" s="3" t="s">
        <v>1</v>
      </c>
      <c r="F102" s="3" t="s">
        <v>2</v>
      </c>
      <c r="G102" s="3" t="s">
        <v>3</v>
      </c>
      <c r="J102" s="3" t="s">
        <v>0</v>
      </c>
      <c r="K102" s="3" t="s">
        <v>1</v>
      </c>
      <c r="L102" s="3" t="s">
        <v>30</v>
      </c>
      <c r="M102" s="3" t="s">
        <v>31</v>
      </c>
      <c r="N102" s="3" t="s">
        <v>1</v>
      </c>
      <c r="O102" s="3" t="s">
        <v>30</v>
      </c>
      <c r="P102" s="3" t="s">
        <v>31</v>
      </c>
    </row>
    <row r="103" spans="1:16" x14ac:dyDescent="0.3">
      <c r="A103" s="5">
        <v>0.1</v>
      </c>
      <c r="B103" s="5">
        <v>-0.73896099999999998</v>
      </c>
      <c r="C103" s="5">
        <v>-0.73519100000000004</v>
      </c>
      <c r="D103" s="5">
        <v>-0.63744000000000001</v>
      </c>
      <c r="E103" s="5">
        <v>-3.6947999999999999</v>
      </c>
      <c r="F103" s="5">
        <v>-3.6759499999999998</v>
      </c>
      <c r="G103" s="5">
        <v>-3.1871999999999998</v>
      </c>
      <c r="J103" s="1">
        <f t="shared" ref="J103:P103" si="70">_xlfn.RANK.AVG(A103, A103:A115, 1)</f>
        <v>1</v>
      </c>
      <c r="K103" s="1">
        <f t="shared" si="70"/>
        <v>13</v>
      </c>
      <c r="L103" s="1">
        <f t="shared" si="70"/>
        <v>12</v>
      </c>
      <c r="M103" s="1">
        <f t="shared" si="70"/>
        <v>1</v>
      </c>
      <c r="N103" s="1">
        <f t="shared" si="70"/>
        <v>13</v>
      </c>
      <c r="O103" s="1">
        <f t="shared" si="70"/>
        <v>12</v>
      </c>
      <c r="P103" s="1">
        <f t="shared" si="70"/>
        <v>1</v>
      </c>
    </row>
    <row r="104" spans="1:16" x14ac:dyDescent="0.3">
      <c r="A104" s="5">
        <v>0.15</v>
      </c>
      <c r="B104" s="5">
        <v>-0.85552099999999998</v>
      </c>
      <c r="C104" s="5">
        <v>-0.72375900000000004</v>
      </c>
      <c r="D104" s="5">
        <v>-0.63121000000000005</v>
      </c>
      <c r="E104" s="5">
        <v>-4.2776100000000001</v>
      </c>
      <c r="F104" s="5">
        <v>-3.6187900000000002</v>
      </c>
      <c r="G104" s="5">
        <v>-3.15605</v>
      </c>
      <c r="J104" s="1">
        <f t="shared" ref="J104:P104" si="71">_xlfn.RANK.AVG(A104, A103:A115, 1)</f>
        <v>2</v>
      </c>
      <c r="K104" s="1">
        <f t="shared" si="71"/>
        <v>10</v>
      </c>
      <c r="L104" s="1">
        <f t="shared" si="71"/>
        <v>13</v>
      </c>
      <c r="M104" s="1">
        <f t="shared" si="71"/>
        <v>2</v>
      </c>
      <c r="N104" s="1">
        <f t="shared" si="71"/>
        <v>10</v>
      </c>
      <c r="O104" s="1">
        <f t="shared" si="71"/>
        <v>13</v>
      </c>
      <c r="P104" s="1">
        <f t="shared" si="71"/>
        <v>2</v>
      </c>
    </row>
    <row r="105" spans="1:16" x14ac:dyDescent="0.3">
      <c r="A105" s="5">
        <v>0.2</v>
      </c>
      <c r="B105" s="5">
        <v>-0.84881799999999996</v>
      </c>
      <c r="C105" s="5">
        <v>-0.75097100000000006</v>
      </c>
      <c r="D105" s="5">
        <v>-0.61675000000000002</v>
      </c>
      <c r="E105" s="5">
        <v>-4.2440899999999999</v>
      </c>
      <c r="F105" s="5">
        <v>-3.7545799999999998</v>
      </c>
      <c r="G105" s="5">
        <v>-3.0837500000000002</v>
      </c>
      <c r="J105" s="1">
        <f t="shared" ref="J105:P105" si="72">_xlfn.RANK.AVG(A105, A103:A115, 1)</f>
        <v>3</v>
      </c>
      <c r="K105" s="1">
        <f t="shared" si="72"/>
        <v>12</v>
      </c>
      <c r="L105" s="1">
        <f t="shared" si="72"/>
        <v>11</v>
      </c>
      <c r="M105" s="1">
        <f t="shared" si="72"/>
        <v>3</v>
      </c>
      <c r="N105" s="1">
        <f t="shared" si="72"/>
        <v>12</v>
      </c>
      <c r="O105" s="1">
        <f t="shared" si="72"/>
        <v>11</v>
      </c>
      <c r="P105" s="1">
        <f t="shared" si="72"/>
        <v>3</v>
      </c>
    </row>
    <row r="106" spans="1:16" x14ac:dyDescent="0.3">
      <c r="A106" s="5">
        <v>0.25</v>
      </c>
      <c r="B106" s="5">
        <v>-0.85245000000000004</v>
      </c>
      <c r="C106" s="5">
        <v>-0.77422599999999997</v>
      </c>
      <c r="D106" s="5">
        <v>-0.61488500000000001</v>
      </c>
      <c r="E106" s="5">
        <v>-4.2622499999999999</v>
      </c>
      <c r="F106" s="5">
        <v>-3.87113</v>
      </c>
      <c r="G106" s="5">
        <v>-3.0744199999999999</v>
      </c>
      <c r="J106" s="1">
        <f t="shared" ref="J106:P106" si="73">_xlfn.RANK.AVG(A106, A103:A115, 1)</f>
        <v>4</v>
      </c>
      <c r="K106" s="1">
        <f t="shared" si="73"/>
        <v>11</v>
      </c>
      <c r="L106" s="1">
        <f t="shared" si="73"/>
        <v>10</v>
      </c>
      <c r="M106" s="1">
        <f t="shared" si="73"/>
        <v>4</v>
      </c>
      <c r="N106" s="1">
        <f t="shared" si="73"/>
        <v>11</v>
      </c>
      <c r="O106" s="1">
        <f t="shared" si="73"/>
        <v>10</v>
      </c>
      <c r="P106" s="1">
        <f t="shared" si="73"/>
        <v>4</v>
      </c>
    </row>
    <row r="107" spans="1:16" x14ac:dyDescent="0.3">
      <c r="A107" s="5">
        <v>0.3</v>
      </c>
      <c r="B107" s="5">
        <v>-0.98593200000000003</v>
      </c>
      <c r="C107" s="5">
        <v>-0.83319600000000005</v>
      </c>
      <c r="D107" s="5">
        <v>-0.59652799999999995</v>
      </c>
      <c r="E107" s="5">
        <v>-4.9296600000000002</v>
      </c>
      <c r="F107" s="5">
        <v>-4.1659800000000002</v>
      </c>
      <c r="G107" s="5">
        <v>-2.98264</v>
      </c>
      <c r="J107" s="1">
        <f t="shared" ref="J107:P107" si="74">_xlfn.RANK.AVG(A107, A103:A115, 1)</f>
        <v>5</v>
      </c>
      <c r="K107" s="1">
        <f t="shared" si="74"/>
        <v>9</v>
      </c>
      <c r="L107" s="1">
        <f t="shared" si="74"/>
        <v>9</v>
      </c>
      <c r="M107" s="1">
        <f t="shared" si="74"/>
        <v>5</v>
      </c>
      <c r="N107" s="1">
        <f t="shared" si="74"/>
        <v>9</v>
      </c>
      <c r="O107" s="1">
        <f t="shared" si="74"/>
        <v>9</v>
      </c>
      <c r="P107" s="1">
        <f t="shared" si="74"/>
        <v>5</v>
      </c>
    </row>
    <row r="108" spans="1:16" x14ac:dyDescent="0.3">
      <c r="A108" s="5">
        <v>0.35</v>
      </c>
      <c r="B108" s="5">
        <v>-1.2456700000000001</v>
      </c>
      <c r="C108" s="5">
        <v>-0.89981599999999995</v>
      </c>
      <c r="D108" s="5">
        <v>-0.59249499999999999</v>
      </c>
      <c r="E108" s="5">
        <v>-6.2283600000000003</v>
      </c>
      <c r="F108" s="5">
        <v>-4.4990800000000002</v>
      </c>
      <c r="G108" s="5">
        <v>-2.9624700000000002</v>
      </c>
      <c r="J108" s="1">
        <f t="shared" ref="J108:P108" si="75">_xlfn.RANK.AVG(A108, A103:A115, 1)</f>
        <v>6</v>
      </c>
      <c r="K108" s="1">
        <f t="shared" si="75"/>
        <v>8</v>
      </c>
      <c r="L108" s="1">
        <f t="shared" si="75"/>
        <v>8</v>
      </c>
      <c r="M108" s="1">
        <f t="shared" si="75"/>
        <v>6</v>
      </c>
      <c r="N108" s="1">
        <f t="shared" si="75"/>
        <v>8</v>
      </c>
      <c r="O108" s="1">
        <f t="shared" si="75"/>
        <v>8</v>
      </c>
      <c r="P108" s="1">
        <f t="shared" si="75"/>
        <v>6</v>
      </c>
    </row>
    <row r="109" spans="1:16" x14ac:dyDescent="0.3">
      <c r="A109" s="5">
        <v>0.4</v>
      </c>
      <c r="B109" s="5">
        <v>-1.4191199999999999</v>
      </c>
      <c r="C109" s="5">
        <v>-0.97768200000000005</v>
      </c>
      <c r="D109" s="5">
        <v>-0.57570299999999996</v>
      </c>
      <c r="E109" s="5">
        <v>-7.0956099999999998</v>
      </c>
      <c r="F109" s="5">
        <v>-4.8884100000000004</v>
      </c>
      <c r="G109" s="5">
        <v>-2.8785099999999999</v>
      </c>
      <c r="J109" s="1">
        <f t="shared" ref="J109:P109" si="76">_xlfn.RANK.AVG(A109, A103:A115, 1)</f>
        <v>7</v>
      </c>
      <c r="K109" s="1">
        <f t="shared" si="76"/>
        <v>7</v>
      </c>
      <c r="L109" s="1">
        <f t="shared" si="76"/>
        <v>6</v>
      </c>
      <c r="M109" s="1">
        <f t="shared" si="76"/>
        <v>8</v>
      </c>
      <c r="N109" s="1">
        <f t="shared" si="76"/>
        <v>7</v>
      </c>
      <c r="O109" s="1">
        <f t="shared" si="76"/>
        <v>6</v>
      </c>
      <c r="P109" s="1">
        <f t="shared" si="76"/>
        <v>8</v>
      </c>
    </row>
    <row r="110" spans="1:16" x14ac:dyDescent="0.3">
      <c r="A110" s="5">
        <v>0.45</v>
      </c>
      <c r="B110" s="5">
        <v>-1.6689000000000001</v>
      </c>
      <c r="C110" s="5">
        <v>-0.96630000000000005</v>
      </c>
      <c r="D110" s="5">
        <v>-0.57770200000000005</v>
      </c>
      <c r="E110" s="5">
        <v>-8.3445199999999993</v>
      </c>
      <c r="F110" s="5">
        <v>-4.8315000000000001</v>
      </c>
      <c r="G110" s="5">
        <v>-2.8885100000000001</v>
      </c>
      <c r="J110" s="1">
        <f t="shared" ref="J110:P110" si="77">_xlfn.RANK.AVG(A110, A103:A115, 1)</f>
        <v>8</v>
      </c>
      <c r="K110" s="1">
        <f t="shared" si="77"/>
        <v>6</v>
      </c>
      <c r="L110" s="1">
        <f t="shared" si="77"/>
        <v>7</v>
      </c>
      <c r="M110" s="1">
        <f t="shared" si="77"/>
        <v>7</v>
      </c>
      <c r="N110" s="1">
        <f t="shared" si="77"/>
        <v>6</v>
      </c>
      <c r="O110" s="1">
        <f t="shared" si="77"/>
        <v>7</v>
      </c>
      <c r="P110" s="1">
        <f t="shared" si="77"/>
        <v>7</v>
      </c>
    </row>
    <row r="111" spans="1:16" x14ac:dyDescent="0.3">
      <c r="A111" s="5">
        <v>0.5</v>
      </c>
      <c r="B111" s="5">
        <v>-2.1589299999999998</v>
      </c>
      <c r="C111" s="5">
        <v>-1.1082799999999999</v>
      </c>
      <c r="D111" s="5">
        <v>-0.55891800000000003</v>
      </c>
      <c r="E111" s="5">
        <v>-10.794700000000001</v>
      </c>
      <c r="F111" s="5">
        <v>-5.5413899999999998</v>
      </c>
      <c r="G111" s="5">
        <v>-2.7945899999999999</v>
      </c>
      <c r="J111" s="1">
        <f t="shared" ref="J111:P111" si="78">_xlfn.RANK.AVG(A111, A103:A115, 1)</f>
        <v>9</v>
      </c>
      <c r="K111" s="1">
        <f t="shared" si="78"/>
        <v>5</v>
      </c>
      <c r="L111" s="1">
        <f t="shared" si="78"/>
        <v>5</v>
      </c>
      <c r="M111" s="1">
        <f t="shared" si="78"/>
        <v>9</v>
      </c>
      <c r="N111" s="1">
        <f t="shared" si="78"/>
        <v>5</v>
      </c>
      <c r="O111" s="1">
        <f t="shared" si="78"/>
        <v>5</v>
      </c>
      <c r="P111" s="1">
        <f t="shared" si="78"/>
        <v>9</v>
      </c>
    </row>
    <row r="112" spans="1:16" x14ac:dyDescent="0.3">
      <c r="A112" s="5">
        <v>0.55000000000000004</v>
      </c>
      <c r="B112" s="5">
        <v>-2.7256</v>
      </c>
      <c r="C112" s="5">
        <v>-1.1904699999999999</v>
      </c>
      <c r="D112" s="5">
        <v>-0.53503800000000001</v>
      </c>
      <c r="E112" s="5">
        <v>-13.628</v>
      </c>
      <c r="F112" s="5">
        <v>-5.95235</v>
      </c>
      <c r="G112" s="5">
        <v>-2.6751900000000002</v>
      </c>
      <c r="J112" s="1">
        <f t="shared" ref="J112:P112" si="79">_xlfn.RANK.AVG(A112, A103:A115, 1)</f>
        <v>10</v>
      </c>
      <c r="K112" s="1">
        <f t="shared" si="79"/>
        <v>4</v>
      </c>
      <c r="L112" s="1">
        <f t="shared" si="79"/>
        <v>4</v>
      </c>
      <c r="M112" s="1">
        <f t="shared" si="79"/>
        <v>10</v>
      </c>
      <c r="N112" s="1">
        <f t="shared" si="79"/>
        <v>4</v>
      </c>
      <c r="O112" s="1">
        <f t="shared" si="79"/>
        <v>4</v>
      </c>
      <c r="P112" s="1">
        <f t="shared" si="79"/>
        <v>10</v>
      </c>
    </row>
    <row r="113" spans="1:16" x14ac:dyDescent="0.3">
      <c r="A113" s="5">
        <v>0.6</v>
      </c>
      <c r="B113" s="5">
        <v>-9.3440399999999997</v>
      </c>
      <c r="C113" s="5">
        <v>-1.35998</v>
      </c>
      <c r="D113" s="5">
        <v>-0.50766599999999995</v>
      </c>
      <c r="E113" s="5">
        <v>-46.720199999999998</v>
      </c>
      <c r="F113" s="5">
        <v>-6.7999000000000001</v>
      </c>
      <c r="G113" s="5">
        <v>-2.5383300000000002</v>
      </c>
      <c r="J113" s="1">
        <f t="shared" ref="J113:P113" si="80">_xlfn.RANK.AVG(A113, A103:A115, 1)</f>
        <v>11</v>
      </c>
      <c r="K113" s="1">
        <f t="shared" si="80"/>
        <v>3</v>
      </c>
      <c r="L113" s="1">
        <f t="shared" si="80"/>
        <v>3</v>
      </c>
      <c r="M113" s="1">
        <f t="shared" si="80"/>
        <v>12</v>
      </c>
      <c r="N113" s="1">
        <f t="shared" si="80"/>
        <v>3</v>
      </c>
      <c r="O113" s="1">
        <f t="shared" si="80"/>
        <v>3</v>
      </c>
      <c r="P113" s="1">
        <f t="shared" si="80"/>
        <v>12</v>
      </c>
    </row>
    <row r="114" spans="1:16" x14ac:dyDescent="0.3">
      <c r="A114" s="5">
        <v>0.65</v>
      </c>
      <c r="B114" s="5">
        <v>-16.4879</v>
      </c>
      <c r="C114" s="5">
        <v>-1.40595</v>
      </c>
      <c r="D114" s="5">
        <v>-0.509413</v>
      </c>
      <c r="E114" s="5">
        <v>-82.439300000000003</v>
      </c>
      <c r="F114" s="5">
        <v>-7.0297700000000001</v>
      </c>
      <c r="G114" s="5">
        <v>-2.5470600000000001</v>
      </c>
      <c r="J114" s="1">
        <f t="shared" ref="J114:P114" si="81">_xlfn.RANK.AVG(A114, A103:A115, 1)</f>
        <v>12</v>
      </c>
      <c r="K114" s="1">
        <f t="shared" si="81"/>
        <v>2</v>
      </c>
      <c r="L114" s="1">
        <f t="shared" si="81"/>
        <v>2</v>
      </c>
      <c r="M114" s="1">
        <f t="shared" si="81"/>
        <v>11</v>
      </c>
      <c r="N114" s="1">
        <f t="shared" si="81"/>
        <v>2</v>
      </c>
      <c r="O114" s="1">
        <f t="shared" si="81"/>
        <v>2</v>
      </c>
      <c r="P114" s="1">
        <f t="shared" si="81"/>
        <v>11</v>
      </c>
    </row>
    <row r="115" spans="1:16" x14ac:dyDescent="0.3">
      <c r="A115" s="5">
        <v>0.7</v>
      </c>
      <c r="B115" s="5">
        <v>-233.18600000000001</v>
      </c>
      <c r="C115" s="5">
        <v>-1.55324</v>
      </c>
      <c r="D115" s="5">
        <v>-0.474383</v>
      </c>
      <c r="E115" s="5">
        <v>-1165.93</v>
      </c>
      <c r="F115" s="5">
        <v>-7.7662199999999997</v>
      </c>
      <c r="G115" s="5">
        <v>-2.3719199999999998</v>
      </c>
      <c r="J115" s="1">
        <f t="shared" ref="J115:P115" si="82">_xlfn.RANK.AVG(A115, A103:A115, 1)</f>
        <v>13</v>
      </c>
      <c r="K115" s="1">
        <f t="shared" si="82"/>
        <v>1</v>
      </c>
      <c r="L115" s="1">
        <f t="shared" si="82"/>
        <v>1</v>
      </c>
      <c r="M115" s="1">
        <f t="shared" si="82"/>
        <v>13</v>
      </c>
      <c r="N115" s="1">
        <f t="shared" si="82"/>
        <v>1</v>
      </c>
      <c r="O115" s="1">
        <f t="shared" si="82"/>
        <v>1</v>
      </c>
      <c r="P115" s="1">
        <f t="shared" si="82"/>
        <v>13</v>
      </c>
    </row>
    <row r="116" spans="1:16" x14ac:dyDescent="0.3">
      <c r="B116">
        <f>CORREL(B103:B115,A103:A115)</f>
        <v>-0.5071590431883638</v>
      </c>
      <c r="C116">
        <f>CORREL(C103:C115,A103:A115)</f>
        <v>-0.96419097870783621</v>
      </c>
      <c r="D116">
        <f>CORREL(D103:D115,A103:A115)</f>
        <v>0.97792904054889074</v>
      </c>
      <c r="E116">
        <f>CORREL(E103:E115,A103:A115)</f>
        <v>-0.50715898564678652</v>
      </c>
      <c r="F116">
        <f>CORREL(F103:F115,A103:A115)</f>
        <v>-0.96419226943671832</v>
      </c>
      <c r="G116">
        <f>CORREL(G103:G115,A103:A115)</f>
        <v>0.97793015715796705</v>
      </c>
      <c r="J116" t="s">
        <v>29</v>
      </c>
      <c r="K116">
        <f>CORREL(J103:J115,K103:K115)</f>
        <v>-0.98351648351648358</v>
      </c>
      <c r="L116">
        <f>CORREL(J103:J115,L103:L115)</f>
        <v>-0.98901098901098905</v>
      </c>
      <c r="M116">
        <f>CORREL(J103:J115,M103:M115)</f>
        <v>0.98901098901098905</v>
      </c>
      <c r="N116">
        <f>CORREL(J103:J115,N103:N115)</f>
        <v>-0.98351648351648358</v>
      </c>
      <c r="O116">
        <f>CORREL(J103:J115,O103:O115)</f>
        <v>-0.98901098901098905</v>
      </c>
      <c r="P116">
        <f>CORREL(J103:J115,P103:P115)</f>
        <v>0.98901098901098905</v>
      </c>
    </row>
    <row r="117" spans="1:16" x14ac:dyDescent="0.3">
      <c r="J117" t="s">
        <v>33</v>
      </c>
      <c r="K117" cm="1">
        <f t="array" ref="K117:P117">B116:G116</f>
        <v>-0.5071590431883638</v>
      </c>
      <c r="L117">
        <v>-0.96419097870783621</v>
      </c>
      <c r="M117">
        <v>0.97792904054889074</v>
      </c>
      <c r="N117">
        <v>-0.50715898564678652</v>
      </c>
      <c r="O117">
        <v>-0.96419226943671832</v>
      </c>
      <c r="P117">
        <v>0.97793015715796705</v>
      </c>
    </row>
    <row r="118" spans="1:16" x14ac:dyDescent="0.3">
      <c r="K118" t="str">
        <f t="shared" ref="K118:P118" si="83">IF(ABS(K116) &gt; ABS(K117), " (Monotonic)", " (Linear)")</f>
        <v xml:space="preserve"> (Monotonic)</v>
      </c>
      <c r="L118" t="str">
        <f t="shared" si="83"/>
        <v xml:space="preserve"> (Monotonic)</v>
      </c>
      <c r="M118" t="str">
        <f t="shared" si="83"/>
        <v xml:space="preserve"> (Monotonic)</v>
      </c>
      <c r="N118" t="str">
        <f t="shared" si="83"/>
        <v xml:space="preserve"> (Monotonic)</v>
      </c>
      <c r="O118" t="str">
        <f t="shared" si="83"/>
        <v xml:space="preserve"> (Monotonic)</v>
      </c>
      <c r="P118" t="str">
        <f t="shared" si="83"/>
        <v xml:space="preserve"> (Monotonic)</v>
      </c>
    </row>
    <row r="145" spans="1:10" x14ac:dyDescent="0.3">
      <c r="A145" s="6"/>
    </row>
    <row r="146" spans="1:10" x14ac:dyDescent="0.3">
      <c r="B146" s="25"/>
      <c r="C146" s="25"/>
      <c r="D146" s="25"/>
      <c r="E146" s="25"/>
      <c r="F146" s="25"/>
      <c r="G146" s="25"/>
    </row>
    <row r="147" spans="1:10" x14ac:dyDescent="0.3">
      <c r="A147" s="3"/>
      <c r="B147" s="3"/>
      <c r="C147" s="3"/>
      <c r="D147" s="3"/>
      <c r="E147" s="3"/>
      <c r="F147" s="3"/>
      <c r="G147" s="3"/>
      <c r="J147" s="3"/>
    </row>
    <row r="148" spans="1:10" x14ac:dyDescent="0.3">
      <c r="A148" s="2"/>
      <c r="C148" s="1"/>
      <c r="D148" s="1"/>
      <c r="E148" s="1"/>
      <c r="F148" s="1"/>
      <c r="G148" s="1"/>
    </row>
    <row r="149" spans="1:10" x14ac:dyDescent="0.3">
      <c r="A149" s="2"/>
      <c r="B149" s="1"/>
      <c r="C149" s="1"/>
      <c r="D149" s="1"/>
      <c r="E149" s="1"/>
      <c r="F149" s="1"/>
      <c r="G149" s="1"/>
    </row>
    <row r="150" spans="1:10" x14ac:dyDescent="0.3">
      <c r="A150" s="2"/>
      <c r="B150" s="1"/>
      <c r="C150" s="1"/>
      <c r="D150" s="1"/>
      <c r="E150" s="1"/>
      <c r="F150" s="1"/>
      <c r="G150" s="1"/>
    </row>
    <row r="151" spans="1:10" x14ac:dyDescent="0.3">
      <c r="A151" s="2"/>
      <c r="B151" s="1"/>
      <c r="C151" s="1"/>
      <c r="D151" s="1"/>
      <c r="E151" s="1"/>
      <c r="F151" s="1"/>
      <c r="G151" s="1"/>
    </row>
    <row r="152" spans="1:10" x14ac:dyDescent="0.3">
      <c r="A152" s="2"/>
      <c r="B152" s="1"/>
      <c r="C152" s="1"/>
      <c r="D152" s="1"/>
      <c r="E152" s="1"/>
      <c r="F152" s="1"/>
      <c r="G152" s="1"/>
    </row>
    <row r="153" spans="1:10" x14ac:dyDescent="0.3">
      <c r="A153" s="2"/>
      <c r="B153" s="1"/>
      <c r="C153" s="1"/>
      <c r="D153" s="1"/>
      <c r="E153" s="1"/>
      <c r="F153" s="1"/>
      <c r="G153" s="1"/>
    </row>
    <row r="154" spans="1:10" x14ac:dyDescent="0.3">
      <c r="A154" s="2"/>
      <c r="B154" s="1"/>
      <c r="C154" s="1"/>
      <c r="D154" s="1"/>
      <c r="E154" s="1"/>
      <c r="F154" s="1"/>
      <c r="G154" s="1"/>
    </row>
    <row r="155" spans="1:10" x14ac:dyDescent="0.3">
      <c r="A155" s="2"/>
      <c r="B155" s="1"/>
      <c r="C155" s="1"/>
      <c r="D155" s="1"/>
      <c r="E155" s="1"/>
      <c r="F155" s="1"/>
      <c r="G155" s="1"/>
    </row>
    <row r="156" spans="1:10" x14ac:dyDescent="0.3">
      <c r="A156" s="2"/>
      <c r="B156" s="1"/>
      <c r="C156" s="1"/>
      <c r="D156" s="1"/>
      <c r="E156" s="1"/>
      <c r="F156" s="1"/>
      <c r="G156" s="1"/>
    </row>
    <row r="157" spans="1:10" x14ac:dyDescent="0.3">
      <c r="A157" s="2"/>
      <c r="B157" s="1"/>
      <c r="C157" s="1"/>
      <c r="D157" s="1"/>
      <c r="E157" s="1"/>
      <c r="F157" s="1"/>
      <c r="G157" s="1"/>
    </row>
    <row r="158" spans="1:10" x14ac:dyDescent="0.3">
      <c r="A158" s="2"/>
      <c r="B158" s="1"/>
      <c r="C158" s="1"/>
      <c r="D158" s="1"/>
      <c r="E158" s="1"/>
      <c r="F158" s="1"/>
      <c r="G158" s="1"/>
    </row>
    <row r="159" spans="1:10" x14ac:dyDescent="0.3">
      <c r="A159" s="2"/>
      <c r="B159" s="1"/>
      <c r="C159" s="1"/>
      <c r="D159" s="1"/>
      <c r="E159" s="1"/>
      <c r="F159" s="1"/>
      <c r="G159" s="1"/>
    </row>
    <row r="160" spans="1:10" x14ac:dyDescent="0.3">
      <c r="A160" s="2"/>
      <c r="B160" s="1"/>
      <c r="C160" s="1"/>
      <c r="D160" s="1"/>
      <c r="E160" s="1"/>
      <c r="F160" s="1"/>
      <c r="G160" s="1"/>
    </row>
  </sheetData>
  <mergeCells count="26">
    <mergeCell ref="E3:G3"/>
    <mergeCell ref="A21:A22"/>
    <mergeCell ref="B23:D23"/>
    <mergeCell ref="E23:G23"/>
    <mergeCell ref="A42:A43"/>
    <mergeCell ref="B101:D101"/>
    <mergeCell ref="E101:G101"/>
    <mergeCell ref="B146:D146"/>
    <mergeCell ref="E146:G146"/>
    <mergeCell ref="J3:L3"/>
    <mergeCell ref="J23:L23"/>
    <mergeCell ref="J44:L44"/>
    <mergeCell ref="J64:L64"/>
    <mergeCell ref="B44:D44"/>
    <mergeCell ref="E44:G44"/>
    <mergeCell ref="B64:D64"/>
    <mergeCell ref="E64:G64"/>
    <mergeCell ref="A61:G62"/>
    <mergeCell ref="B83:D83"/>
    <mergeCell ref="E83:G83"/>
    <mergeCell ref="B3:D3"/>
    <mergeCell ref="M64:P64"/>
    <mergeCell ref="J83:L83"/>
    <mergeCell ref="M83:P83"/>
    <mergeCell ref="J101:L101"/>
    <mergeCell ref="M101:P101"/>
  </mergeCells>
  <conditionalFormatting sqref="B21:G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G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Displacement</vt:lpstr>
      <vt:lpstr>Stress</vt:lpstr>
      <vt:lpstr>Sheet1</vt:lpstr>
      <vt:lpstr>Correlation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2025-02-02T19:18:30Z</dcterms:created>
  <dcterms:modified xsi:type="dcterms:W3CDTF">2025-02-12T14:35:41Z</dcterms:modified>
</cp:coreProperties>
</file>