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hidePivotFieldList="1"/>
  <mc:AlternateContent xmlns:mc="http://schemas.openxmlformats.org/markup-compatibility/2006">
    <mc:Choice Requires="x15">
      <x15ac:absPath xmlns:x15ac="http://schemas.microsoft.com/office/spreadsheetml/2010/11/ac" url="/Users/kaleemullah/Desktop/Hidayatullah/"/>
    </mc:Choice>
  </mc:AlternateContent>
  <xr:revisionPtr revIDLastSave="0" documentId="8_{4AB52116-CA05-0946-84AE-3C2A465D0D3A}" xr6:coauthVersionLast="47" xr6:coauthVersionMax="47" xr10:uidLastSave="{00000000-0000-0000-0000-000000000000}"/>
  <bookViews>
    <workbookView xWindow="0" yWindow="740" windowWidth="29400" windowHeight="16840" activeTab="2" xr2:uid="{00000000-000D-0000-FFFF-FFFF00000000}"/>
  </bookViews>
  <sheets>
    <sheet name="Analysis" sheetId="3" r:id="rId1"/>
    <sheet name="Data" sheetId="1" r:id="rId2"/>
    <sheet name="layout" sheetId="2" r:id="rId3"/>
  </sheets>
  <definedNames>
    <definedName name="_xlchart.v1.10" hidden="1">Analysis!$D$24:$D$27</definedName>
    <definedName name="_xlchart.v1.11" hidden="1">Analysis!$E$23</definedName>
    <definedName name="_xlchart.v1.12" hidden="1">Analysis!$E$24:$E$27</definedName>
    <definedName name="_xlchart.v1.21" hidden="1">Analysis!$D$24:$D$27</definedName>
    <definedName name="_xlchart.v1.22" hidden="1">Analysis!$E$23</definedName>
    <definedName name="_xlchart.v1.23" hidden="1">Analysis!$E$24:$E$27</definedName>
    <definedName name="_xlchart.v1.4" hidden="1">Analysis!$D$24:$D$27</definedName>
    <definedName name="_xlchart.v1.5" hidden="1">Analysis!$E$23</definedName>
    <definedName name="_xlchart.v1.6" hidden="1">Analysis!$E$24:$E$27</definedName>
    <definedName name="_xlchart.v1.7" hidden="1">Analysis!$D$24:$D$27</definedName>
    <definedName name="_xlchart.v1.8" hidden="1">Analysis!$E$23</definedName>
    <definedName name="_xlchart.v1.9" hidden="1">Analysis!$E$24:$E$27</definedName>
    <definedName name="_xlchart.v5.0" hidden="1">Analysis!$D$48</definedName>
    <definedName name="_xlchart.v5.1" hidden="1">Analysis!$D$49:$D$97</definedName>
    <definedName name="_xlchart.v5.13" hidden="1">Analysis!$D$48</definedName>
    <definedName name="_xlchart.v5.14" hidden="1">Analysis!$D$49:$D$97</definedName>
    <definedName name="_xlchart.v5.15" hidden="1">Analysis!$E$48</definedName>
    <definedName name="_xlchart.v5.16" hidden="1">Analysis!$E$49:$E$97</definedName>
    <definedName name="_xlchart.v5.17" hidden="1">Analysis!$D$48</definedName>
    <definedName name="_xlchart.v5.18" hidden="1">Analysis!$D$49:$D$97</definedName>
    <definedName name="_xlchart.v5.19" hidden="1">Analysis!$E$48</definedName>
    <definedName name="_xlchart.v5.2" hidden="1">Analysis!$E$48</definedName>
    <definedName name="_xlchart.v5.20" hidden="1">Analysis!$E$49:$E$97</definedName>
    <definedName name="_xlchart.v5.3" hidden="1">Analysis!$E$49:$E$97</definedName>
    <definedName name="Slicer_Region">#N/A</definedName>
    <definedName name="Slicer_Segment">#N/A</definedName>
    <definedName name="Slicer_Year">#N/A</definedName>
  </definedNames>
  <calcPr calcId="191029"/>
  <pivotCaches>
    <pivotCache cacheId="3"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 uri="GoogleSheetsCustomDataVersion1">
      <go:sheetsCustomData xmlns:go="http://customooxmlschemas.google.com/" r:id="rId8" roundtripDataSignature="AMtx7mgYS6wfnPy0iIjdhtUlD2xFm8j14w=="/>
    </ext>
  </extLst>
</workbook>
</file>

<file path=xl/calcChain.xml><?xml version="1.0" encoding="utf-8"?>
<calcChain xmlns="http://schemas.openxmlformats.org/spreadsheetml/2006/main">
  <c r="D50" i="3" l="1"/>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49" i="3"/>
  <c r="D25" i="3"/>
  <c r="D26" i="3"/>
  <c r="D27" i="3"/>
  <c r="D24"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53" i="3"/>
  <c r="E96" i="3"/>
  <c r="E61" i="3"/>
  <c r="E60" i="3"/>
  <c r="E94" i="3"/>
  <c r="E65" i="3"/>
  <c r="E77" i="3"/>
  <c r="E81" i="3"/>
  <c r="E93" i="3"/>
  <c r="E68" i="3"/>
  <c r="E71" i="3"/>
  <c r="E97" i="3"/>
  <c r="E50" i="3"/>
  <c r="E78" i="3"/>
  <c r="E51" i="3"/>
  <c r="E62" i="3"/>
  <c r="E76" i="3"/>
  <c r="E87" i="3"/>
  <c r="E49" i="3"/>
  <c r="E66" i="3"/>
  <c r="E79" i="3"/>
  <c r="E67" i="3"/>
  <c r="E63" i="3"/>
  <c r="E92" i="3"/>
  <c r="E72" i="3"/>
  <c r="E26" i="3"/>
  <c r="E58" i="3"/>
  <c r="E55" i="3"/>
  <c r="E59" i="3"/>
  <c r="E86" i="3"/>
  <c r="E84" i="3"/>
  <c r="E56" i="3"/>
  <c r="E25" i="3"/>
  <c r="E74" i="3"/>
  <c r="E95" i="3"/>
  <c r="E75" i="3"/>
  <c r="E88" i="3"/>
  <c r="E69" i="3"/>
  <c r="E57" i="3"/>
  <c r="E24" i="3"/>
  <c r="E90" i="3"/>
  <c r="E80" i="3"/>
  <c r="E52" i="3"/>
  <c r="E70" i="3"/>
  <c r="E82" i="3"/>
  <c r="E64" i="3"/>
  <c r="E83" i="3"/>
  <c r="E73" i="3"/>
  <c r="E85" i="3"/>
  <c r="E89" i="3"/>
  <c r="E91" i="3"/>
  <c r="E54" i="3"/>
  <c r="E135" i="3"/>
  <c r="D135" i="3"/>
  <c r="C135" i="3"/>
  <c r="B135" i="3"/>
  <c r="I135" i="3"/>
  <c r="H135" i="3"/>
  <c r="G135" i="3"/>
  <c r="F135" i="3"/>
  <c r="E27" i="3" l="1"/>
</calcChain>
</file>

<file path=xl/sharedStrings.xml><?xml version="1.0" encoding="utf-8"?>
<sst xmlns="http://schemas.openxmlformats.org/spreadsheetml/2006/main" count="130015" uniqueCount="10952">
  <si>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</si>
  <si>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</si>
  <si>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</si>
  <si>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</si>
  <si>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</si>
  <si>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</si>
  <si>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</si>
  <si>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</si>
  <si>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</si>
  <si>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</si>
  <si>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</si>
  <si>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</si>
  <si>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</si>
  <si>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</si>
  <si>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</si>
  <si>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</si>
  <si>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</si>
  <si>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</si>
  <si>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</si>
  <si>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</si>
  <si>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</si>
  <si>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</si>
  <si>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</si>
  <si>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</si>
  <si>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</si>
  <si>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</si>
  <si>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</si>
  <si>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</si>
  <si>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</si>
  <si>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</si>
  <si>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</si>
  <si>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</si>
  <si>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</si>
  <si>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</si>
  <si>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</si>
  <si>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</si>
  <si>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</si>
  <si>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</si>
  <si>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</si>
  <si>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</si>
  <si>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</si>
  <si>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</si>
  <si>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</si>
  <si>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</si>
  <si>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</si>
  <si>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</si>
  <si>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</si>
  <si>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</si>
  <si>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</si>
  <si>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</si>
  <si>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</si>
  <si>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</si>
  <si>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</si>
  <si>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</si>
  <si>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</si>
  <si>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</si>
  <si>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</si>
  <si>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</si>
  <si>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</si>
  <si>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</si>
  <si>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</si>
  <si>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</si>
  <si>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</si>
  <si>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</si>
  <si>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</si>
  <si>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</si>
  <si>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</si>
  <si>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</si>
  <si>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</si>
  <si>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</si>
  <si>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</si>
  <si>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</si>
  <si>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</si>
  <si>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</si>
  <si>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</si>
  <si>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</si>
  <si>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</si>
  <si>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</si>
  <si>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</si>
  <si>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</si>
  <si>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</si>
  <si>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</si>
  <si>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</si>
  <si>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</si>
  <si>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</si>
  <si>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</si>
  <si>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</si>
  <si>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</si>
  <si>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</si>
  <si>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</si>
  <si>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</si>
  <si>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</si>
  <si>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</si>
  <si>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</si>
  <si>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</si>
  <si>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</si>
  <si>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</si>
  <si>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</si>
  <si>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</si>
  <si>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</si>
  <si>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</si>
  <si>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</si>
  <si>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</si>
  <si>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</si>
  <si>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</si>
  <si>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</si>
  <si>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</si>
  <si>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</si>
  <si>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</si>
  <si>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</si>
  <si>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</si>
  <si>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</si>
  <si>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</si>
  <si>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</si>
  <si>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</si>
  <si>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</si>
  <si>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</si>
  <si>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</si>
  <si>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</si>
  <si>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</si>
  <si>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</si>
  <si>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</si>
  <si>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</si>
  <si>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</si>
  <si>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</si>
  <si>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</si>
  <si>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</si>
  <si>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</si>
  <si>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</si>
  <si>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</si>
  <si>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</si>
  <si>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</si>
  <si>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</si>
  <si>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</si>
  <si>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</si>
  <si>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</si>
  <si>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</si>
  <si>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</si>
  <si>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</si>
  <si>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</si>
  <si>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</si>
  <si>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</si>
  <si>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</si>
  <si>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</si>
  <si>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</si>
  <si>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</si>
  <si>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</si>
  <si>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</si>
  <si>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</si>
  <si>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</si>
  <si>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</si>
  <si>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</si>
  <si>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</si>
  <si>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</si>
  <si>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</si>
  <si>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</si>
  <si>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</si>
  <si>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</si>
  <si>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</si>
  <si>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</si>
  <si>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</si>
  <si>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</si>
  <si>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</si>
  <si>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</si>
  <si>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</si>
  <si>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</si>
  <si>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</si>
  <si>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</si>
  <si>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</si>
  <si>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</si>
  <si>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</si>
  <si>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</si>
  <si>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</si>
  <si>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</si>
  <si>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</si>
  <si>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</si>
  <si>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</si>
  <si>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</si>
  <si>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</si>
  <si>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</si>
  <si>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</si>
  <si>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</si>
  <si>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</si>
  <si>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</si>
  <si>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</si>
  <si>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</si>
  <si>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</si>
  <si>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</si>
  <si>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</si>
  <si>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</si>
  <si>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</si>
  <si>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</si>
  <si>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</si>
  <si>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</si>
  <si>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</si>
  <si>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</si>
  <si>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</si>
  <si>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</si>
  <si>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</si>
  <si>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</si>
  <si>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</si>
  <si>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</si>
  <si>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</si>
  <si>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</si>
  <si>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</si>
  <si>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</si>
  <si>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</si>
  <si>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</si>
  <si>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</si>
  <si>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</si>
  <si>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</si>
  <si>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</si>
  <si>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</si>
  <si>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</si>
  <si>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</si>
  <si>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</si>
  <si>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</si>
  <si>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</si>
  <si>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</si>
  <si>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</si>
  <si>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</si>
  <si>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</si>
  <si>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</si>
  <si>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</si>
  <si>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</si>
  <si>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</si>
  <si>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</si>
  <si>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</si>
  <si>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</si>
  <si>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</si>
  <si>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</si>
  <si>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</si>
  <si>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</si>
  <si>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</si>
  <si>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</si>
  <si>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</si>
  <si>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</si>
  <si>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</si>
  <si>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</si>
  <si>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</si>
  <si>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</si>
  <si>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</si>
  <si>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</si>
  <si>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</si>
  <si>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</si>
  <si>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</si>
  <si>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</si>
  <si>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</si>
  <si>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</si>
  <si>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</si>
  <si>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</si>
  <si>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</si>
  <si>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</si>
  <si>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</si>
  <si>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</si>
  <si>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</si>
  <si>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</si>
  <si>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</si>
  <si>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</si>
  <si>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</si>
  <si>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</si>
  <si>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</si>
  <si>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</si>
  <si>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</si>
  <si>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</si>
  <si>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</si>
  <si>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</si>
  <si>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</si>
  <si>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</si>
  <si>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</si>
  <si>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</si>
  <si>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</si>
  <si>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</si>
  <si>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</si>
  <si>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</si>
  <si>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</si>
  <si>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</si>
  <si>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</si>
  <si>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</si>
  <si>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</si>
  <si>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</si>
  <si>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</si>
  <si>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</si>
  <si>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</si>
  <si>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</si>
  <si>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</si>
  <si>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</si>
  <si>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</si>
  <si>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</si>
  <si>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</si>
  <si>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</si>
  <si>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</si>
  <si>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</si>
  <si>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</si>
  <si>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</si>
  <si>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</si>
  <si>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</si>
  <si>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</si>
  <si>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</si>
  <si>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</si>
  <si>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</si>
  <si>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</si>
  <si>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</si>
  <si>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</si>
  <si>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</si>
  <si>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</si>
  <si>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</si>
  <si>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</si>
  <si>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</si>
  <si>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</si>
  <si>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</si>
  <si>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</si>
  <si>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</si>
  <si>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</si>
  <si>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</si>
  <si>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</si>
  <si>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</si>
  <si>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</si>
  <si>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</si>
  <si>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</si>
  <si>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</si>
  <si>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</si>
  <si>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</si>
  <si>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</si>
  <si>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</si>
  <si>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</si>
  <si>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</si>
  <si>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</si>
  <si>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</si>
  <si>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</si>
  <si>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</si>
  <si>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</si>
  <si>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</si>
  <si>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</si>
  <si>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</si>
  <si>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</si>
  <si>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</si>
  <si>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</si>
  <si>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</si>
  <si>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</si>
  <si>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</si>
  <si>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</si>
  <si>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</si>
  <si>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</si>
  <si>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</si>
  <si>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</si>
  <si>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</si>
  <si>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</si>
  <si>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</si>
  <si>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</si>
  <si>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</si>
  <si>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</si>
  <si>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</si>
  <si>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</si>
  <si>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</si>
  <si>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</si>
  <si>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</si>
  <si>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</si>
  <si>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</si>
  <si>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</si>
  <si>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</si>
  <si>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</si>
  <si>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</si>
  <si>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</si>
  <si>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</si>
  <si>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</si>
  <si>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</si>
  <si>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</si>
  <si>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</si>
  <si>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</si>
  <si>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</si>
  <si>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</si>
  <si>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</si>
  <si>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</si>
  <si>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</si>
  <si>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</si>
  <si>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</si>
  <si>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</si>
  <si>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</si>
  <si>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</si>
  <si>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</si>
  <si>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</si>
  <si>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</si>
  <si>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</si>
  <si>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</si>
  <si>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</si>
  <si>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</si>
  <si>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</si>
  <si>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</si>
  <si>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</si>
  <si>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</si>
  <si>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</si>
  <si>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</si>
  <si>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</si>
  <si>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</si>
  <si>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</si>
  <si>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</si>
  <si>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</si>
  <si>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</si>
  <si>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</si>
  <si>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</si>
  <si>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</si>
  <si>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</si>
  <si>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</si>
  <si>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</si>
  <si>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</si>
  <si>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</si>
  <si>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</si>
  <si>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</si>
  <si>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</si>
  <si>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</si>
  <si>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</si>
  <si>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</si>
  <si>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</si>
  <si>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</si>
  <si>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</si>
  <si>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</si>
  <si>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</si>
  <si>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</si>
  <si>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</si>
  <si>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</si>
  <si>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</si>
  <si>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</si>
  <si>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</si>
  <si>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</si>
  <si>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</si>
  <si>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</si>
  <si>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</si>
  <si>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</si>
  <si>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</si>
  <si>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</si>
  <si>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</si>
  <si>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</si>
  <si>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</si>
  <si>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</si>
  <si>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</si>
  <si>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</si>
  <si>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</si>
  <si>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</si>
  <si>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</si>
  <si>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</si>
  <si>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</si>
  <si>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</si>
  <si>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</si>
  <si>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</si>
  <si>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</si>
  <si>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</si>
  <si>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</si>
  <si>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</si>
  <si>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</si>
  <si>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</si>
  <si>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</si>
  <si>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</si>
  <si>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</si>
  <si>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</si>
  <si>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</si>
  <si>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</si>
  <si>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</si>
  <si>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</si>
  <si>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</si>
  <si>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</si>
  <si>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</si>
  <si>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</si>
  <si>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</si>
  <si>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</si>
  <si>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</si>
  <si>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</si>
  <si>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</si>
  <si>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</si>
  <si>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</si>
  <si>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</si>
  <si>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</si>
  <si>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</si>
  <si>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</si>
  <si>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</si>
  <si>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</si>
  <si>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</si>
  <si>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</si>
  <si>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</si>
  <si>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</si>
  <si>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</si>
  <si>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</si>
  <si>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</si>
  <si>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</si>
  <si>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</si>
  <si>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</si>
  <si>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</si>
  <si>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</si>
  <si>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</si>
  <si>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</si>
  <si>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</si>
  <si>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</si>
  <si>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</si>
  <si>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</si>
  <si>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</si>
  <si>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</si>
  <si>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</si>
  <si>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</si>
  <si>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</si>
  <si>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</si>
  <si>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</si>
  <si>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</si>
  <si>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</si>
  <si>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</si>
  <si>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</si>
  <si>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</si>
  <si>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</si>
  <si>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</si>
  <si>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</si>
  <si>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</si>
  <si>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</si>
  <si>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</si>
  <si>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</si>
  <si>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</si>
  <si>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</si>
  <si>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</si>
  <si>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</si>
  <si>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</si>
  <si>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</si>
  <si>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</si>
  <si>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</si>
  <si>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</si>
  <si>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</si>
  <si>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</si>
  <si>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</si>
  <si>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</si>
  <si>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</si>
  <si>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</si>
  <si>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</si>
  <si>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</si>
  <si>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</si>
  <si>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</si>
  <si>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</si>
  <si>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</si>
  <si>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</si>
  <si>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</si>
  <si>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</si>
  <si>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</si>
  <si>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</si>
  <si>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</si>
  <si>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</si>
  <si>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</si>
  <si>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</si>
  <si>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</si>
  <si>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</si>
  <si>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</si>
  <si>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</si>
  <si>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</si>
  <si>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</si>
  <si>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</si>
  <si>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</si>
  <si>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</si>
  <si>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</si>
  <si>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</si>
  <si>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</si>
  <si>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</si>
  <si>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</si>
  <si>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</si>
  <si>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</si>
  <si>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</si>
  <si>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</si>
  <si>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</si>
  <si>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</si>
  <si>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</si>
  <si>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</si>
  <si>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</si>
  <si>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</si>
  <si>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</si>
  <si>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</si>
  <si>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</si>
  <si>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</si>
  <si>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</si>
  <si>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</si>
  <si>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</si>
  <si>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</si>
  <si>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</si>
  <si>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</si>
  <si>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</si>
  <si>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</si>
  <si>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</si>
  <si>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</si>
  <si>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</si>
  <si>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</si>
  <si>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</si>
  <si>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</si>
  <si>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</si>
  <si>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</si>
  <si>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</si>
  <si>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</si>
  <si>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</si>
  <si>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</si>
  <si>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</si>
  <si>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</si>
  <si>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</si>
  <si>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</si>
  <si>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</si>
  <si>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</si>
  <si>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</si>
  <si>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</si>
  <si>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</si>
  <si>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</si>
  <si>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</si>
  <si>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</si>
  <si>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</si>
  <si>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</si>
  <si>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</si>
  <si>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</si>
  <si>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</si>
  <si>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</si>
  <si>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</si>
  <si>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</si>
  <si>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</si>
  <si>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</si>
  <si>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</si>
  <si>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</si>
  <si>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</si>
  <si>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</si>
  <si>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</si>
  <si>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</si>
  <si>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</si>
  <si>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</si>
  <si>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</si>
  <si>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</si>
  <si>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</si>
  <si>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</si>
  <si>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</si>
  <si>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</si>
  <si>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</si>
  <si>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</si>
  <si>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</si>
  <si>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</si>
  <si>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</si>
  <si>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</si>
  <si>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</si>
  <si>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</si>
  <si>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</si>
  <si>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</si>
  <si>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</si>
  <si>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</si>
  <si>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</si>
  <si>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</si>
  <si>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</si>
  <si>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</si>
  <si>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</si>
  <si>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</si>
  <si>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</si>
  <si>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</si>
  <si>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</si>
  <si>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</si>
  <si>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</si>
  <si>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</si>
  <si>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</si>
  <si>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</si>
  <si>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</si>
  <si>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</si>
  <si>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</si>
  <si>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</si>
  <si>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</si>
  <si>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</si>
  <si>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</si>
  <si>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</si>
  <si>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</si>
  <si>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</si>
  <si>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</si>
  <si>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</si>
  <si>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</si>
  <si>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</si>
  <si>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</si>
  <si>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</si>
  <si>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</si>
  <si>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</si>
  <si>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</si>
  <si>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</si>
  <si>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</si>
  <si>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</si>
  <si>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</si>
  <si>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</si>
  <si>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</si>
  <si>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</si>
  <si>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</si>
  <si>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</si>
  <si>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</si>
  <si>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</si>
  <si>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</si>
  <si>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</si>
  <si>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</si>
  <si>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</si>
  <si>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</si>
  <si>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</si>
  <si>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</si>
  <si>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</si>
  <si>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</si>
  <si>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</si>
  <si>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</si>
  <si>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</si>
  <si>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</si>
  <si>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</si>
  <si>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</si>
  <si>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</si>
  <si>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</si>
  <si>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</si>
  <si>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</si>
  <si>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</si>
  <si>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</si>
  <si>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</si>
  <si>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</si>
  <si>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</si>
  <si>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</si>
  <si>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</si>
  <si>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</si>
  <si>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</si>
  <si>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</si>
  <si>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</si>
  <si>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</si>
  <si>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</si>
  <si>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</si>
  <si>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</si>
  <si>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</si>
  <si>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</si>
  <si>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</si>
  <si>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</si>
  <si>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</si>
  <si>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</si>
  <si>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</si>
  <si>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</si>
  <si>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</si>
  <si>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</si>
  <si>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</si>
  <si>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</si>
  <si>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</si>
  <si>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</si>
  <si>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</si>
  <si>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</si>
  <si>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</si>
  <si>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</si>
  <si>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</si>
  <si>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</si>
  <si>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</si>
  <si>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</si>
  <si>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</si>
  <si>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</si>
  <si>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</si>
  <si>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</si>
  <si>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</si>
  <si>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</si>
  <si>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</si>
  <si>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</si>
  <si>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</si>
  <si>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</si>
  <si>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</si>
  <si>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</si>
  <si>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</si>
  <si>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</si>
  <si>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</si>
  <si>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</si>
  <si>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</si>
  <si>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</si>
  <si>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</si>
  <si>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</si>
  <si>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</si>
  <si>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</si>
  <si>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</si>
  <si>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</si>
  <si>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</si>
  <si>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</si>
  <si>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</si>
  <si>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</si>
  <si>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</si>
  <si>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</si>
  <si>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</si>
  <si>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</si>
  <si>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</si>
  <si>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</si>
  <si>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</si>
  <si>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</si>
  <si>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</si>
  <si>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</si>
  <si>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</si>
  <si>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</si>
  <si>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</si>
  <si>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</si>
  <si>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</si>
  <si>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</si>
  <si>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</si>
  <si>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</si>
  <si>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</si>
  <si>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</si>
  <si>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</si>
  <si>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</si>
  <si>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</si>
  <si>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</si>
  <si>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</si>
  <si>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</si>
  <si>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</si>
  <si>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</si>
  <si>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</si>
  <si>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</si>
  <si>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</si>
  <si>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</si>
  <si>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</si>
  <si>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</si>
  <si>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</si>
  <si>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</si>
  <si>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</si>
  <si>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</si>
  <si>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</si>
  <si>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</si>
  <si>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</si>
  <si>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</si>
  <si>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</si>
  <si>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</si>
  <si>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</si>
  <si>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</si>
  <si>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</si>
  <si>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</si>
  <si>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</si>
  <si>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</si>
  <si>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</si>
  <si>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</si>
  <si>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</si>
  <si>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</si>
  <si>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</si>
  <si>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</si>
  <si>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</si>
  <si>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</si>
  <si>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</si>
  <si>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</si>
  <si>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</si>
  <si>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</si>
  <si>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</si>
  <si>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</si>
  <si>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</si>
  <si>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</si>
  <si>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</si>
  <si>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</si>
  <si>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</si>
  <si>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</si>
  <si>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</si>
  <si>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</si>
  <si>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</si>
  <si>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</si>
  <si>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</si>
  <si>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</si>
  <si>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</si>
  <si>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</si>
  <si>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</si>
  <si>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</si>
  <si>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</si>
  <si>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</si>
  <si>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</si>
  <si>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</si>
  <si>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</si>
  <si>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</si>
  <si>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</si>
  <si>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</si>
  <si>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</si>
  <si>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</si>
  <si>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</si>
  <si>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</si>
  <si>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</si>
  <si>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</si>
  <si>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</si>
  <si>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</si>
  <si>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</si>
  <si>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</si>
  <si>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</si>
  <si>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</si>
  <si>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</si>
  <si>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</si>
  <si>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</si>
  <si>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</si>
  <si>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</si>
  <si>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</si>
  <si>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</si>
  <si>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</si>
  <si>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</si>
  <si>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</si>
  <si>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</si>
  <si>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</si>
  <si>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</si>
  <si>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</si>
  <si>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</si>
  <si>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</si>
  <si>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</si>
  <si>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</si>
  <si>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</si>
  <si>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</si>
  <si>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</si>
  <si>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</si>
  <si>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</si>
  <si>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</si>
  <si>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</si>
  <si>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</si>
  <si>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</si>
  <si>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</si>
  <si>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</si>
  <si>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</si>
  <si>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</si>
  <si>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</si>
  <si>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</si>
  <si>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</si>
  <si>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</si>
  <si>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</si>
  <si>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</si>
  <si>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</si>
  <si>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</si>
  <si>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</si>
  <si>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</si>
  <si>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</si>
  <si>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</si>
  <si>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</si>
  <si>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</si>
  <si>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</si>
  <si>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</si>
  <si>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</si>
  <si>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</si>
  <si>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</si>
  <si>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</si>
  <si>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</si>
  <si>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</si>
  <si>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</si>
  <si>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</si>
  <si>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</si>
  <si>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</si>
  <si>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</si>
  <si>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</si>
  <si>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</si>
  <si>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</si>
  <si>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</si>
  <si>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</si>
  <si>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</si>
  <si>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</si>
  <si>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</si>
  <si>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</si>
  <si>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</si>
  <si>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</si>
  <si>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</si>
  <si>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</si>
  <si>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</si>
  <si>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</si>
  <si>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</si>
  <si>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</si>
  <si>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</si>
  <si>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</si>
  <si>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</si>
  <si>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</si>
  <si>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</si>
  <si>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</si>
  <si>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</si>
  <si>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</si>
  <si>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</si>
  <si>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</si>
  <si>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</si>
  <si>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</si>
  <si>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</si>
  <si>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</si>
  <si>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</si>
  <si>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</si>
  <si>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</si>
  <si>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</si>
  <si>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</si>
  <si>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</si>
  <si>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</si>
  <si>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</si>
  <si>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</si>
  <si>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</si>
  <si>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</si>
  <si>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</si>
  <si>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</si>
  <si>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</si>
  <si>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</si>
  <si>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</si>
  <si>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</si>
  <si>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</si>
  <si>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</si>
  <si>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</si>
  <si>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</si>
  <si>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</si>
  <si>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</si>
  <si>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</si>
  <si>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</si>
  <si>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</si>
  <si>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</si>
  <si>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</si>
  <si>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</si>
  <si>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</si>
  <si>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</si>
  <si>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</si>
  <si>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</si>
  <si>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</si>
  <si>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</si>
  <si>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</si>
  <si>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</si>
  <si>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</si>
  <si>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</si>
  <si>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</si>
  <si>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</si>
  <si>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</si>
  <si>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</si>
  <si>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</si>
  <si>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</si>
  <si>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</si>
  <si>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</si>
  <si>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</si>
  <si>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</si>
  <si>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</si>
  <si>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</si>
  <si>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</si>
  <si>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</si>
  <si>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</si>
  <si>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</si>
  <si>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</si>
  <si>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</si>
  <si>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</si>
  <si>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</si>
  <si>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</si>
  <si>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</si>
  <si>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</si>
  <si>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</si>
  <si>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</si>
  <si>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</si>
  <si>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</si>
  <si>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</si>
  <si>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</si>
  <si>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</si>
  <si>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</si>
  <si>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</si>
  <si>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</si>
  <si>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</si>
  <si>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</si>
  <si>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</si>
  <si>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</si>
  <si>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</si>
  <si>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</si>
  <si>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</si>
  <si>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</si>
  <si>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</si>
  <si>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</si>
  <si>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</si>
  <si>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</si>
  <si>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</si>
  <si>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</si>
  <si>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</si>
  <si>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</si>
  <si>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</si>
  <si>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</si>
  <si>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</si>
  <si>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</si>
  <si>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</si>
  <si>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</si>
  <si>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</si>
  <si>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</si>
  <si>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</si>
  <si>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</si>
  <si>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</si>
  <si>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</si>
  <si>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</si>
  <si>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</si>
  <si>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</si>
  <si>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</si>
  <si>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</si>
  <si>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</si>
  <si>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</si>
  <si>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</si>
  <si>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</si>
  <si>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</si>
  <si>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</si>
  <si>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</si>
  <si>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</si>
  <si>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</si>
  <si>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</si>
  <si>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</si>
  <si>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</si>
  <si>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</si>
  <si>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</si>
  <si>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</si>
  <si>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</si>
  <si>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</si>
  <si>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</si>
  <si>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</si>
  <si>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</si>
  <si>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</si>
  <si>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</si>
  <si>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</si>
  <si>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</si>
  <si>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</si>
  <si>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</si>
  <si>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</si>
  <si>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</si>
  <si>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</si>
  <si>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</si>
  <si>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</si>
  <si>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</si>
  <si>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</si>
  <si>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</si>
  <si>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</si>
  <si>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</si>
  <si>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</si>
  <si>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</si>
  <si>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</si>
  <si>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</si>
  <si>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</si>
  <si>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</si>
  <si>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</si>
  <si>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</si>
  <si>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</si>
  <si>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</si>
  <si>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</si>
  <si>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</si>
  <si>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</si>
  <si>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</si>
  <si>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</si>
  <si>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</si>
  <si>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</si>
  <si>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</si>
  <si>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</si>
  <si>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</si>
  <si>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</si>
  <si>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</si>
  <si>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</si>
  <si>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</si>
  <si>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</si>
  <si>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</si>
  <si>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</si>
  <si>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</si>
  <si>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</si>
  <si>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</si>
  <si>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</si>
  <si>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</si>
  <si>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</si>
  <si>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</si>
  <si>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</si>
  <si>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</si>
  <si>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</si>
  <si>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</si>
  <si>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</si>
  <si>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</si>
  <si>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</si>
  <si>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</si>
  <si>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</si>
  <si>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</si>
  <si>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</si>
  <si>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</si>
  <si>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</si>
  <si>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</si>
  <si>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</si>
  <si>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</si>
  <si>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</si>
  <si>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</si>
  <si>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</si>
  <si>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</si>
  <si>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</si>
  <si>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</si>
  <si>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</si>
  <si>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</si>
  <si>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</si>
  <si>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</si>
  <si>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</si>
  <si>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</si>
  <si>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</si>
  <si>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</si>
  <si>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</si>
  <si>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</si>
  <si>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</si>
  <si>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</si>
  <si>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</si>
  <si>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</si>
  <si>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</si>
  <si>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</si>
  <si>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</si>
  <si>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</si>
  <si>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</si>
  <si>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</si>
  <si>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</si>
  <si>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</si>
  <si>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</si>
  <si>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</si>
  <si>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</si>
  <si>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</si>
  <si>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</si>
  <si>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</si>
  <si>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</si>
  <si>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</si>
  <si>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</si>
  <si>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</si>
  <si>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</si>
  <si>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</si>
  <si>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</si>
  <si>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</si>
  <si>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</si>
  <si>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</si>
  <si>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</si>
  <si>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</si>
  <si>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</si>
  <si>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</si>
  <si>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</si>
  <si>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</si>
  <si>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</si>
  <si>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</si>
  <si>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</si>
  <si>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</si>
  <si>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</si>
  <si>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</si>
  <si>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</si>
  <si>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</si>
  <si>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</si>
  <si>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</si>
  <si>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</si>
  <si>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</si>
  <si>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</si>
  <si>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</si>
  <si>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</si>
  <si>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</si>
  <si>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</si>
  <si>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</si>
  <si>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</si>
  <si>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</si>
  <si>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</si>
  <si>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</si>
  <si>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</si>
  <si>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</si>
  <si>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</si>
  <si>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</si>
  <si>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</si>
  <si>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</si>
  <si>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</si>
  <si>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</si>
  <si>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</si>
  <si>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</si>
  <si>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</si>
  <si>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</si>
  <si>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</si>
  <si>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</si>
  <si>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</si>
  <si>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</si>
  <si>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</si>
  <si>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</si>
  <si>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</si>
  <si>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</si>
  <si>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</si>
  <si>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</si>
  <si>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</si>
  <si>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</si>
  <si>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</si>
  <si>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</si>
  <si>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</si>
  <si>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</si>
  <si>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</si>
  <si>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</si>
  <si>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</si>
  <si>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</si>
  <si>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</si>
  <si>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</si>
  <si>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</si>
  <si>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</si>
  <si>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</si>
  <si>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</si>
  <si>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</si>
  <si>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</si>
  <si>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</si>
  <si>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</si>
  <si>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</si>
  <si>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</si>
  <si>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</si>
  <si>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</si>
  <si>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</si>
  <si>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</si>
  <si>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</si>
  <si>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</si>
  <si>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</si>
  <si>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</si>
  <si>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</si>
  <si>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</si>
  <si>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</si>
  <si>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</si>
  <si>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</si>
  <si>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</si>
  <si>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</si>
  <si>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</si>
  <si>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</si>
  <si>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</si>
  <si>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</si>
  <si>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</si>
  <si>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</si>
  <si>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</si>
  <si>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</si>
  <si>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</si>
  <si>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</si>
  <si>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</si>
  <si>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</si>
  <si>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</si>
  <si>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</si>
  <si>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</si>
  <si>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</si>
  <si>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</si>
  <si>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</si>
  <si>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</si>
  <si>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</si>
  <si>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</si>
  <si>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</si>
  <si>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</si>
  <si>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</si>
  <si>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</si>
  <si>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</si>
  <si>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</si>
  <si>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</si>
  <si>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</si>
  <si>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</si>
  <si>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</si>
  <si>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</si>
  <si>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</si>
  <si>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</si>
  <si>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</si>
  <si>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</si>
  <si>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</si>
  <si>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</si>
  <si>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</si>
  <si>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</si>
  <si>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</si>
  <si>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</si>
  <si>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</si>
  <si>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</si>
  <si>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</si>
  <si>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</si>
  <si>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</si>
  <si>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</si>
  <si>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</si>
  <si>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</si>
  <si>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</si>
  <si>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</si>
  <si>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</si>
  <si>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</si>
  <si>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</si>
  <si>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</si>
  <si>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</si>
  <si>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</si>
  <si>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</si>
  <si>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</si>
  <si>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</si>
  <si>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</si>
  <si>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</si>
  <si>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</si>
  <si>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</si>
  <si>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</si>
  <si>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</si>
  <si>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</si>
  <si>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</si>
  <si>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</si>
  <si>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</si>
  <si>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</si>
  <si>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</si>
  <si>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</si>
  <si>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</si>
  <si>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</si>
  <si>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</si>
  <si>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</si>
  <si>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</si>
  <si>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</si>
  <si>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</si>
  <si>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</si>
  <si>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</si>
  <si>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</si>
  <si>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</si>
  <si>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</si>
  <si>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</si>
  <si>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</si>
  <si>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</si>
  <si>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</si>
  <si>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</si>
  <si>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</si>
  <si>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</si>
  <si>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</si>
  <si>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</si>
  <si>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</si>
  <si>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</si>
  <si>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</si>
  <si>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</si>
  <si>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</si>
  <si>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</si>
  <si>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</si>
  <si>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</si>
  <si>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</si>
  <si>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</si>
  <si>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</si>
  <si>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</si>
  <si>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</si>
  <si>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</si>
  <si>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</si>
  <si>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</si>
  <si>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</si>
  <si>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</si>
  <si>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</si>
  <si>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</si>
  <si>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</si>
  <si>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</si>
  <si>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</si>
  <si>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</si>
  <si>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</si>
  <si>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</si>
  <si>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</si>
  <si>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</si>
  <si>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</si>
  <si>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</si>
  <si>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</si>
  <si>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</si>
  <si>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</si>
  <si>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</si>
  <si>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</si>
  <si>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</si>
  <si>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</si>
  <si>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</si>
  <si>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</si>
  <si>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</si>
  <si>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</si>
  <si>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</si>
  <si>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</si>
  <si>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</si>
  <si>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</si>
  <si>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</si>
  <si>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</si>
  <si>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</si>
  <si>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</si>
  <si>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</si>
  <si>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</si>
  <si>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</si>
  <si>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</si>
  <si>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</si>
  <si>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</si>
  <si>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</si>
  <si>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</si>
  <si>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</si>
  <si>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</si>
  <si>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</si>
  <si>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</si>
  <si>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</si>
  <si>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</si>
  <si>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</si>
  <si>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</si>
  <si>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</si>
  <si>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</si>
  <si>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</si>
  <si>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</si>
  <si>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</si>
  <si>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</si>
  <si>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</si>
  <si>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</si>
  <si>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</si>
  <si>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</si>
  <si>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</si>
  <si>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</si>
  <si>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</si>
  <si>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</si>
  <si>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</si>
  <si>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</si>
  <si>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</si>
  <si>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</si>
  <si>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</si>
  <si>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</si>
  <si>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</si>
  <si>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</si>
  <si>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</si>
  <si>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</si>
  <si>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</si>
  <si>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</si>
  <si>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</si>
  <si>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</si>
  <si>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</si>
  <si>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</si>
  <si>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</si>
  <si>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</si>
  <si>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</si>
  <si>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</si>
  <si>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</si>
  <si>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</si>
  <si>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</si>
  <si>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</si>
  <si>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</si>
  <si>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</si>
  <si>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</si>
  <si>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</si>
  <si>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</si>
  <si>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</si>
  <si>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</si>
  <si>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</si>
  <si>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</si>
  <si>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</si>
  <si>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</si>
  <si>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</si>
  <si>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</si>
  <si>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</si>
  <si>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</si>
  <si>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</si>
  <si>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</si>
  <si>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</si>
  <si>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</si>
  <si>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</si>
  <si>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</si>
  <si>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</si>
  <si>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</si>
  <si>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</si>
  <si>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</si>
  <si>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</si>
  <si>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</si>
  <si>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</si>
  <si>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</si>
  <si>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</si>
  <si>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</si>
  <si>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</si>
  <si>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</si>
  <si>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</si>
  <si>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</si>
  <si>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</si>
  <si>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</si>
  <si>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</si>
  <si>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</si>
  <si>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</si>
  <si>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</si>
  <si>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</si>
  <si>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</si>
  <si>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</si>
  <si>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</si>
  <si>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</si>
  <si>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</si>
  <si>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</si>
  <si>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</si>
  <si>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</si>
  <si>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</si>
  <si>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</si>
  <si>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</si>
  <si>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</si>
  <si>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</si>
  <si>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</si>
  <si>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</si>
  <si>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</si>
  <si>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</si>
  <si>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</si>
  <si>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</si>
  <si>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</si>
  <si>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</si>
  <si>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</si>
  <si>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</si>
  <si>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</si>
  <si>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</si>
  <si>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</si>
  <si>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</si>
  <si>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</si>
  <si>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</si>
  <si>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</si>
  <si>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</si>
  <si>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</si>
  <si>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</si>
  <si>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</si>
  <si>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</si>
  <si>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</si>
  <si>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</si>
  <si>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</si>
  <si>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</si>
  <si>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</si>
  <si>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</si>
  <si>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</si>
  <si>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</si>
  <si>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</si>
  <si>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</si>
  <si>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</si>
  <si>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</si>
  <si>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</si>
  <si>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</si>
  <si>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</si>
  <si>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</si>
  <si>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</si>
  <si>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</si>
  <si>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</si>
  <si>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</si>
  <si>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</si>
  <si>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</si>
  <si>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</si>
  <si>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</si>
  <si>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</si>
  <si>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</si>
  <si>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</si>
  <si>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</si>
  <si>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</si>
  <si>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</si>
  <si>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</si>
  <si>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</si>
  <si>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</si>
  <si>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</si>
  <si>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</si>
  <si>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</si>
  <si>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</si>
  <si>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</si>
  <si>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</si>
  <si>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</si>
  <si>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</si>
  <si>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</si>
  <si>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</si>
  <si>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</si>
  <si>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</si>
  <si>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</si>
  <si>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</si>
  <si>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</si>
  <si>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</si>
  <si>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</si>
  <si>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</si>
  <si>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</si>
  <si>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</si>
  <si>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</si>
  <si>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</si>
  <si>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</si>
  <si>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</si>
  <si>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</si>
  <si>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</si>
  <si>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</si>
  <si>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</si>
  <si>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</si>
  <si>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</si>
  <si>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</si>
  <si>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</si>
  <si>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</si>
  <si>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</si>
  <si>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</si>
  <si>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</si>
  <si>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</si>
  <si>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</si>
  <si>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</si>
  <si>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</si>
  <si>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</si>
  <si>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</si>
  <si>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</si>
  <si>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</si>
  <si>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</si>
  <si>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</si>
  <si>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</si>
  <si>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</si>
  <si>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</si>
  <si>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</si>
  <si>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</si>
  <si>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</si>
  <si>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</si>
  <si>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</si>
  <si>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</si>
  <si>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</si>
  <si>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</si>
  <si>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</si>
  <si>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</si>
  <si>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</si>
  <si>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</si>
  <si>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</si>
  <si>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</si>
  <si>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</si>
  <si>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</si>
  <si>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</si>
  <si>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</si>
  <si>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</si>
  <si>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</si>
  <si>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</si>
  <si>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</si>
  <si>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</si>
  <si>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</si>
  <si>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</si>
  <si>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</si>
  <si>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</si>
  <si>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</si>
  <si>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</si>
  <si>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</si>
  <si>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</si>
  <si>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</si>
  <si>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</si>
  <si>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</si>
  <si>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</si>
  <si>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</si>
  <si>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</si>
  <si>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</si>
  <si>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</si>
  <si>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</si>
  <si>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</si>
  <si>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</si>
  <si>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</si>
  <si>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</si>
  <si>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</si>
  <si>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</si>
  <si>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</si>
  <si>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</si>
  <si>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</si>
  <si>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</si>
  <si>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</si>
  <si>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</si>
  <si>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</si>
  <si>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</si>
  <si>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</si>
  <si>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</si>
  <si>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</si>
  <si>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</si>
  <si>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</si>
  <si>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</si>
  <si>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</si>
  <si>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</si>
  <si>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</si>
  <si>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</si>
  <si>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</si>
  <si>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</si>
  <si>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</si>
  <si>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</si>
  <si>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</si>
  <si>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</si>
  <si>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</si>
  <si>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</si>
  <si>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</si>
  <si>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</si>
  <si>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</si>
  <si>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</si>
  <si>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</si>
  <si>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</si>
  <si>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</si>
  <si>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</si>
  <si>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</si>
  <si>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</si>
  <si>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</si>
  <si>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</si>
  <si>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</si>
  <si>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</si>
  <si>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</si>
  <si>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</si>
  <si>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</si>
  <si>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</si>
  <si>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</si>
  <si>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</si>
  <si>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</si>
  <si>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</si>
  <si>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</si>
  <si>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</si>
  <si>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</si>
  <si>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</si>
  <si>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</si>
  <si>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</si>
  <si>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</si>
  <si>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</si>
  <si>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</si>
  <si>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</si>
  <si>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</si>
  <si>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</si>
  <si>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</si>
  <si>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</si>
  <si>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</si>
  <si>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</si>
  <si>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</si>
  <si>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</si>
  <si>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</si>
  <si>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</si>
  <si>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</si>
  <si>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</si>
  <si>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</si>
  <si>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</si>
  <si>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</si>
  <si>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</si>
  <si>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</si>
  <si>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</si>
  <si>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</si>
  <si>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</si>
  <si>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</si>
  <si>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</si>
  <si>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</si>
  <si>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</si>
  <si>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</si>
  <si>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</si>
  <si>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</si>
  <si>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</si>
  <si>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</si>
  <si>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</si>
  <si>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</si>
  <si>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</si>
  <si>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</si>
  <si>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</si>
  <si>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</si>
  <si>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</si>
  <si>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</si>
  <si>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</si>
  <si>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</si>
  <si>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</si>
  <si>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</si>
  <si>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</si>
  <si>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</si>
  <si>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</si>
  <si>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</si>
  <si>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</si>
  <si>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</si>
  <si>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</si>
  <si>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</si>
  <si>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</si>
  <si>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</si>
  <si>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</si>
  <si>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</si>
  <si>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</si>
  <si>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</si>
  <si>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</si>
  <si>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</si>
  <si>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</si>
  <si>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</si>
  <si>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</si>
  <si>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</si>
  <si>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</si>
  <si>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</si>
  <si>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</si>
  <si>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</si>
  <si>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</si>
  <si>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</si>
  <si>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</si>
  <si>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</si>
  <si>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</si>
  <si>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</si>
  <si>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</si>
  <si>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</si>
  <si>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</si>
  <si>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</si>
  <si>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</si>
  <si>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</si>
  <si>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</si>
  <si>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</si>
  <si>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</si>
  <si>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</si>
  <si>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</si>
  <si>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</si>
  <si>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</si>
  <si>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</si>
  <si>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</si>
  <si>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</si>
  <si>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</si>
  <si>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</si>
  <si>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</si>
  <si>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</si>
  <si>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</si>
  <si>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</si>
  <si>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</si>
  <si>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</si>
  <si>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</si>
  <si>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</si>
  <si>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</si>
  <si>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</si>
  <si>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</si>
  <si>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</si>
  <si>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</si>
  <si>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</si>
  <si>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</si>
  <si>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</si>
  <si>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</si>
  <si>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</si>
  <si>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</si>
  <si>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</si>
  <si>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</si>
  <si>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</si>
  <si>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</si>
  <si>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</si>
  <si>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</si>
  <si>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</si>
  <si>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</si>
  <si>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</si>
  <si>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</si>
  <si>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</si>
  <si>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</si>
  <si>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</si>
  <si>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</si>
  <si>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</si>
  <si>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</si>
  <si>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</si>
  <si>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</si>
  <si>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</si>
  <si>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</si>
  <si>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</si>
  <si>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</si>
  <si>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</si>
  <si>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</si>
  <si>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</si>
  <si>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</si>
  <si>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</si>
  <si>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</si>
  <si>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</si>
  <si>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</si>
  <si>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</si>
  <si>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</si>
  <si>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</si>
  <si>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</si>
  <si>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</si>
  <si>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</si>
  <si>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</si>
  <si>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</si>
  <si>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</si>
  <si>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</si>
  <si>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</si>
  <si>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</si>
  <si>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</si>
  <si>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</si>
  <si>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</si>
  <si>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</si>
  <si>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</si>
  <si>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</si>
  <si>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</si>
  <si>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</si>
  <si>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</si>
  <si>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</si>
  <si>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</si>
  <si>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</si>
  <si>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</si>
  <si>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</si>
  <si>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</si>
  <si>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</si>
  <si>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</si>
  <si>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</si>
  <si>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</si>
  <si>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</si>
  <si>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</si>
  <si>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</si>
  <si>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</si>
  <si>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</si>
  <si>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</si>
  <si>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</si>
  <si>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</si>
  <si>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</si>
  <si>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</si>
  <si>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</si>
  <si>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</si>
  <si>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</si>
  <si>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</si>
  <si>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</si>
  <si>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</si>
  <si>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</si>
  <si>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</si>
  <si>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</si>
  <si>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</si>
  <si>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</si>
  <si>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</si>
  <si>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</si>
  <si>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</si>
  <si>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</si>
  <si>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</si>
  <si>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</si>
  <si>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</si>
  <si>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</si>
  <si>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</si>
  <si>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</si>
  <si>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</si>
  <si>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</si>
  <si>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</si>
  <si>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</si>
  <si>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</si>
  <si>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</si>
  <si>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</si>
  <si>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</si>
  <si>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</si>
  <si>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</si>
  <si>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</si>
  <si>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</si>
  <si>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</si>
  <si>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</si>
  <si>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</si>
  <si>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</si>
  <si>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</si>
  <si>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</si>
  <si>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</si>
  <si>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</si>
  <si>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</si>
  <si>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</si>
  <si>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</si>
  <si>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</si>
  <si>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</si>
  <si>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</si>
  <si>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</si>
  <si>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</si>
  <si>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</si>
  <si>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</si>
  <si>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</si>
  <si>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</si>
  <si>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</si>
  <si>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</si>
  <si>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</si>
  <si>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</si>
  <si>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</si>
  <si>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</si>
  <si>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</si>
  <si>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</si>
  <si>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</si>
  <si>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</si>
  <si>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</si>
  <si>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</si>
  <si>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</si>
  <si>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</si>
  <si>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</si>
  <si>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</si>
  <si>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</si>
  <si>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</si>
  <si>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</si>
  <si>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</si>
  <si>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</si>
  <si>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</si>
  <si>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</si>
  <si>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</si>
  <si>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</si>
  <si>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</si>
  <si>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</si>
  <si>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</si>
  <si>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</si>
  <si>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</si>
  <si>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</si>
  <si>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</si>
  <si>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</si>
  <si>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</si>
  <si>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</si>
  <si>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</si>
  <si>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</si>
  <si>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</si>
  <si>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</si>
  <si>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</si>
  <si>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</si>
  <si>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</si>
  <si>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</si>
  <si>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</si>
  <si>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</si>
  <si>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</si>
  <si>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</si>
  <si>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</si>
  <si>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</si>
  <si>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</si>
  <si>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</si>
  <si>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</si>
  <si>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</si>
  <si>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</si>
  <si>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</si>
  <si>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</si>
  <si>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</si>
  <si>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</si>
  <si>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</si>
  <si>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</si>
  <si>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</si>
  <si>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</si>
  <si>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</si>
  <si>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</si>
  <si>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</si>
  <si>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</si>
  <si>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</si>
  <si>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</si>
  <si>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</si>
  <si>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</si>
  <si>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</si>
  <si>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</si>
  <si>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</si>
  <si>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</si>
  <si>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</si>
  <si>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</si>
  <si>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</si>
  <si>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</si>
  <si>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</si>
  <si>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</si>
  <si>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</si>
  <si>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</si>
  <si>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</si>
  <si>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</si>
  <si>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</si>
  <si>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</si>
  <si>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</si>
  <si>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</si>
  <si>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</si>
  <si>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</si>
  <si>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</si>
  <si>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</si>
  <si>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</si>
  <si>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</si>
  <si>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</si>
  <si>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</si>
  <si>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</si>
  <si>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</si>
  <si>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</si>
  <si>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</si>
  <si>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</si>
  <si>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</si>
  <si>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</si>
  <si>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</si>
  <si>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</si>
  <si>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</si>
  <si>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</si>
  <si>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</si>
  <si>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</si>
  <si>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</si>
  <si>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</si>
  <si>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</si>
  <si>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</si>
  <si>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</si>
  <si>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</si>
  <si>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</si>
  <si>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</si>
  <si>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</si>
  <si>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</si>
  <si>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</si>
  <si>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</si>
  <si>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</si>
  <si>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</si>
  <si>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</si>
  <si>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</si>
  <si>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</si>
  <si>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</si>
  <si>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</si>
  <si>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</si>
  <si>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</si>
  <si>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</si>
  <si>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</si>
  <si>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</si>
  <si>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</si>
  <si>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</si>
  <si>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</si>
  <si>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</si>
  <si>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</si>
  <si>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</si>
  <si>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</si>
  <si>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</si>
  <si>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</si>
  <si>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</si>
  <si>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</si>
  <si>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</si>
  <si>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</si>
  <si>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</si>
  <si>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</si>
  <si>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</si>
  <si>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</si>
  <si>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</si>
  <si>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</si>
  <si>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</si>
  <si>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</si>
  <si>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</si>
  <si>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</si>
  <si>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</si>
  <si>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</si>
  <si>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</si>
  <si>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</si>
  <si>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</si>
  <si>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</si>
  <si>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</si>
  <si>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</si>
  <si>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</si>
  <si>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</si>
  <si>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</si>
  <si>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</si>
  <si>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</si>
  <si>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</si>
  <si>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</si>
  <si>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</si>
  <si>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</si>
  <si>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</si>
  <si>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</si>
  <si>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</si>
  <si>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</si>
  <si>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</si>
  <si>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</si>
  <si>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</si>
  <si>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</si>
  <si>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</si>
  <si>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</si>
  <si>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</si>
  <si>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</si>
  <si>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</si>
  <si>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</si>
  <si>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</si>
  <si>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</si>
  <si>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</si>
  <si>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</si>
  <si>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</si>
  <si>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</si>
  <si>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</si>
  <si>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</si>
  <si>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</si>
  <si>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</si>
  <si>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</si>
  <si>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</si>
  <si>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</si>
  <si>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</si>
  <si>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</si>
  <si>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</si>
  <si>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</si>
  <si>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</si>
  <si>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</si>
  <si>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</si>
  <si>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</si>
  <si>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</si>
  <si>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</si>
  <si>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</si>
  <si>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</si>
  <si>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</si>
  <si>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</si>
  <si>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</si>
  <si>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</si>
  <si>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</si>
  <si>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</si>
  <si>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</si>
  <si>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</si>
  <si>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</si>
  <si>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</si>
  <si>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</si>
  <si>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</si>
  <si>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</si>
  <si>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</si>
  <si>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</si>
  <si>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</si>
  <si>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</si>
  <si>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</si>
  <si>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</si>
  <si>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</si>
  <si>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</si>
  <si>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</si>
  <si>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</si>
  <si>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</si>
  <si>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</si>
  <si>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</si>
  <si>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</si>
  <si>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</si>
  <si>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</si>
  <si>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</si>
  <si>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</si>
  <si>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</si>
  <si>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</si>
  <si>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</si>
  <si>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</si>
  <si>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</si>
  <si>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</si>
  <si>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</si>
  <si>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</si>
  <si>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</si>
  <si>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</si>
  <si>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</si>
  <si>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</si>
  <si>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</si>
  <si>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</si>
  <si>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</si>
  <si>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</si>
  <si>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</si>
  <si>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</si>
  <si>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</si>
  <si>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</si>
  <si>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</si>
  <si>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</si>
  <si>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</si>
  <si>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</si>
  <si>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</si>
  <si>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</si>
  <si>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</si>
  <si>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</si>
  <si>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</si>
  <si>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</si>
  <si>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</si>
  <si>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</si>
  <si>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</si>
  <si>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</si>
  <si>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</si>
  <si>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</si>
  <si>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</si>
  <si>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</si>
  <si>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</si>
  <si>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</si>
  <si>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</si>
  <si>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</si>
  <si>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</si>
  <si>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</si>
  <si>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</si>
  <si>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</si>
  <si>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</si>
  <si>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</si>
  <si>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</si>
  <si>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</si>
  <si>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</si>
  <si>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</si>
  <si>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</si>
  <si>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</si>
  <si>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</si>
  <si>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</si>
  <si>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</si>
  <si>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</si>
  <si>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</si>
  <si>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</si>
  <si>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</si>
  <si>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</si>
  <si>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</si>
  <si>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</si>
  <si>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</si>
  <si>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</si>
  <si>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</si>
  <si>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</si>
  <si>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</si>
  <si>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</si>
  <si>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</si>
  <si>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</si>
  <si>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</si>
  <si>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</si>
  <si>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</si>
  <si>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</si>
  <si>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</si>
  <si>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</si>
  <si>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</si>
  <si>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</si>
  <si>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</si>
  <si>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</si>
  <si>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</si>
  <si>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</si>
  <si>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</si>
  <si>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</si>
  <si>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</si>
  <si>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</si>
  <si>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</si>
  <si>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</si>
  <si>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</si>
  <si>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</si>
  <si>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</si>
  <si>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</si>
  <si>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</si>
  <si>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</si>
  <si>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</si>
  <si>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</si>
  <si>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</si>
  <si>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</si>
  <si>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</si>
  <si>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</si>
  <si>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</si>
  <si>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</si>
  <si>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</si>
  <si>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</si>
  <si>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</si>
  <si>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</si>
  <si>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</si>
  <si>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</si>
  <si>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</si>
  <si>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</si>
  <si>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</si>
  <si>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</si>
  <si>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</si>
  <si>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</si>
  <si>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</si>
  <si>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</si>
  <si>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</si>
  <si>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</si>
  <si>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</si>
  <si>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</si>
  <si>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</si>
  <si>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</si>
  <si>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</si>
  <si>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</si>
  <si>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</si>
  <si>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</si>
  <si>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</si>
  <si>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</si>
  <si>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</si>
  <si>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</si>
  <si>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</si>
  <si>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</si>
  <si>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</si>
  <si>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</si>
  <si>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</si>
  <si>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</si>
  <si>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</si>
  <si>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</si>
  <si>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</si>
  <si>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</si>
  <si>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</si>
  <si>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</si>
  <si>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</si>
  <si>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</si>
  <si>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</si>
  <si>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</si>
  <si>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</si>
  <si>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</si>
  <si>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</si>
  <si>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</si>
  <si>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</si>
  <si>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</si>
  <si>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</si>
  <si>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</si>
  <si>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</si>
  <si>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</si>
  <si>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</si>
  <si>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</si>
  <si>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</si>
  <si>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</si>
  <si>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</si>
  <si>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</si>
  <si>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</si>
  <si>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</si>
  <si>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</si>
  <si>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</si>
  <si>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</si>
  <si>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</si>
  <si>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</si>
  <si>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</si>
  <si>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</si>
  <si>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</si>
  <si>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</si>
  <si>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</si>
  <si>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</si>
  <si>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</si>
  <si>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</si>
  <si>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</si>
  <si>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</si>
  <si>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</si>
  <si>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</si>
  <si>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</si>
  <si>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</si>
  <si>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</si>
  <si>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</si>
  <si>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</si>
  <si>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</si>
  <si>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</si>
  <si>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</si>
  <si>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</si>
  <si>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</si>
  <si>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</si>
  <si>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</si>
  <si>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</si>
  <si>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</si>
  <si>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</si>
  <si>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</si>
  <si>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</si>
  <si>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</si>
  <si>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</si>
  <si>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</si>
  <si>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</si>
  <si>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</si>
  <si>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</si>
  <si>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</si>
  <si>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</si>
  <si>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</si>
  <si>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</si>
  <si>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</si>
  <si>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</si>
  <si>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</si>
  <si>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</si>
  <si>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</si>
  <si>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</si>
  <si>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</si>
  <si>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</si>
  <si>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</si>
  <si>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</si>
  <si>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</si>
  <si>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</si>
  <si>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</si>
  <si>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</si>
  <si>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</si>
  <si>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</si>
  <si>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</si>
  <si>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</si>
  <si>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</si>
  <si>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</si>
  <si>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</si>
  <si>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</si>
  <si>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</si>
  <si>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</si>
  <si>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</si>
  <si>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</si>
  <si>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</si>
  <si>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</si>
  <si>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</si>
  <si>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</si>
  <si>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</si>
  <si>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</si>
  <si>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</si>
  <si>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</si>
  <si>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</si>
  <si>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</si>
  <si>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</si>
  <si>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</si>
  <si>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</si>
  <si>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</si>
  <si>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</si>
  <si>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</si>
  <si>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</si>
  <si>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</si>
  <si>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</si>
  <si>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</si>
  <si>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</si>
  <si>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</si>
  <si>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</si>
  <si>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</si>
  <si>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</si>
  <si>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</si>
  <si>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</si>
  <si>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</si>
  <si>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</si>
  <si>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</si>
  <si>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</si>
  <si>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</si>
  <si>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</si>
  <si>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</si>
  <si>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</si>
  <si>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</si>
  <si>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</si>
  <si>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</si>
  <si>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</si>
  <si>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</si>
  <si>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</si>
  <si>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</si>
  <si>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</si>
  <si>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</si>
  <si>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</si>
  <si>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</si>
  <si>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</si>
  <si>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</si>
  <si>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</si>
  <si>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</si>
  <si>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</si>
  <si>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</si>
  <si>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</si>
  <si>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</si>
  <si>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</si>
  <si>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</si>
  <si>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</si>
  <si>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</si>
  <si>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</si>
  <si>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</si>
  <si>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</si>
  <si>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</si>
  <si>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</si>
  <si>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</si>
  <si>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</si>
  <si>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</si>
  <si>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</si>
  <si>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</si>
  <si>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</si>
  <si>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</si>
  <si>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</si>
  <si>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</si>
  <si>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</si>
  <si>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</si>
  <si>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</si>
  <si>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</si>
  <si>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</si>
  <si>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</si>
  <si>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</si>
  <si>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</si>
  <si>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</si>
  <si>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</si>
  <si>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</si>
  <si>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</si>
  <si>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</si>
  <si>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</si>
  <si>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</si>
  <si>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</si>
  <si>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</si>
  <si>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</si>
  <si>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</si>
  <si>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</si>
  <si>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</si>
  <si>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</si>
  <si>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</si>
  <si>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</si>
  <si>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</si>
  <si>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</si>
  <si>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</si>
  <si>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</si>
  <si>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</si>
  <si>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</si>
  <si>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</si>
  <si>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</si>
  <si>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</si>
  <si>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</si>
  <si>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</si>
  <si>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</si>
  <si>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</si>
  <si>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</si>
  <si>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</si>
  <si>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</si>
  <si>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</si>
  <si>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</si>
  <si>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</si>
  <si>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</si>
  <si>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</si>
  <si>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</si>
  <si>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</si>
  <si>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</si>
  <si>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</si>
  <si>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</si>
  <si>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</si>
  <si>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</si>
  <si>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</si>
  <si>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</si>
  <si>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</si>
  <si>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</si>
  <si>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</si>
  <si>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</si>
  <si>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</si>
  <si>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</si>
  <si>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</si>
  <si>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</si>
  <si>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</si>
  <si>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</si>
  <si>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</si>
  <si>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</si>
  <si>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</si>
  <si>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</si>
  <si>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</si>
  <si>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</si>
  <si>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</si>
  <si>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</si>
  <si>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</si>
  <si>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</si>
  <si>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</si>
  <si>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</si>
  <si>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</si>
  <si>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</si>
  <si>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</si>
  <si>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</si>
  <si>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</si>
  <si>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</si>
  <si>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</si>
  <si>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</si>
  <si>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</si>
  <si>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</si>
  <si>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</si>
  <si>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</si>
  <si>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</si>
  <si>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</si>
  <si>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</si>
  <si>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</si>
  <si>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</si>
  <si>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</si>
  <si>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</si>
  <si>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</si>
  <si>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</si>
  <si>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</si>
  <si>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</si>
  <si>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</si>
  <si>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</si>
  <si>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</si>
  <si>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</si>
  <si>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</si>
  <si>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</si>
  <si>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</si>
  <si>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</si>
  <si>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</si>
  <si>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</si>
  <si>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</si>
  <si>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</si>
  <si>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</si>
  <si>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</si>
  <si>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</si>
  <si>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</si>
  <si>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</si>
  <si>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</si>
  <si>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</si>
  <si>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</si>
  <si>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</si>
  <si>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</si>
  <si>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</si>
  <si>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</si>
  <si>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</si>
  <si>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</si>
  <si>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</si>
  <si>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</si>
  <si>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</si>
  <si>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</si>
  <si>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</si>
  <si>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</si>
  <si>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</si>
  <si>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</si>
  <si>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</si>
  <si>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</si>
  <si>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</si>
  <si>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</si>
  <si>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</si>
  <si>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</si>
  <si>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</si>
  <si>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</si>
  <si>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</si>
  <si>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</si>
  <si>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</si>
  <si>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</si>
  <si>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</si>
  <si>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</si>
  <si>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</si>
  <si>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</si>
  <si>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</si>
  <si>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</si>
  <si>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</si>
  <si>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</si>
  <si>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</si>
  <si>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</si>
  <si>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</si>
  <si>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</si>
  <si>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</si>
  <si>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</si>
  <si>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</si>
  <si>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</si>
  <si>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</si>
  <si>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</si>
  <si>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</si>
  <si>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</si>
  <si>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</si>
  <si>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</si>
  <si>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</si>
  <si>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</si>
  <si>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</si>
  <si>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</si>
  <si>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</si>
  <si>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</si>
  <si>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</si>
  <si>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</si>
  <si>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</si>
  <si>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</si>
  <si>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</si>
  <si>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</si>
  <si>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</si>
  <si>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</si>
  <si>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</si>
  <si>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</si>
  <si>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</si>
  <si>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</si>
  <si>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</si>
  <si>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</si>
  <si>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</si>
  <si>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</si>
  <si>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</si>
  <si>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</si>
  <si>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</si>
  <si>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</si>
  <si>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</si>
  <si>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</si>
  <si>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</si>
  <si>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</si>
  <si>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</si>
  <si>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</si>
  <si>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</si>
  <si>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</si>
  <si>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</si>
  <si>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</si>
  <si>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</si>
  <si>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</si>
  <si>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</si>
  <si>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</si>
  <si>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</si>
  <si>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</si>
  <si>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</si>
  <si>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</si>
  <si>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</si>
  <si>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</si>
  <si>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</si>
  <si>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</si>
  <si>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</si>
  <si>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</si>
  <si>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</si>
  <si>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</si>
  <si>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</si>
  <si>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</si>
  <si>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</si>
  <si>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</si>
  <si>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</si>
  <si>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</si>
  <si>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</si>
  <si>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</si>
  <si>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</si>
  <si>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</si>
  <si>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</si>
  <si>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</si>
  <si>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</si>
  <si>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</si>
  <si>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</si>
  <si>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</si>
  <si>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</si>
  <si>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</si>
  <si>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</si>
  <si>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</si>
  <si>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</si>
  <si>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</si>
  <si>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</si>
  <si>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</si>
  <si>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</si>
  <si>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</si>
  <si>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</si>
  <si>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</si>
  <si>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</si>
  <si>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</si>
  <si>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</si>
  <si>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</si>
  <si>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</si>
  <si>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</si>
  <si>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</si>
  <si>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</si>
  <si>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</si>
  <si>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</si>
  <si>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</si>
  <si>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</si>
  <si>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</si>
  <si>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</si>
  <si>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</si>
  <si>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</si>
  <si>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</si>
  <si>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</si>
  <si>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</si>
  <si>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</si>
  <si>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</si>
  <si>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</si>
  <si>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</si>
  <si>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</si>
  <si>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</si>
  <si>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</si>
  <si>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</si>
  <si>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</si>
  <si>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</si>
  <si>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</si>
  <si>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</si>
  <si>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</si>
  <si>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</si>
  <si>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</si>
  <si>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</si>
  <si>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</si>
  <si>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</si>
  <si>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</si>
  <si>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</si>
  <si>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</si>
  <si>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</si>
  <si>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</si>
  <si>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</si>
  <si>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</si>
  <si>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</si>
  <si>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</si>
  <si>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</si>
  <si>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</si>
  <si>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</si>
  <si>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</si>
  <si>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</si>
  <si>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</si>
  <si>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</si>
  <si>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</si>
  <si>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</si>
  <si>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</si>
  <si>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</si>
  <si>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</si>
  <si>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</si>
  <si>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</si>
  <si>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</si>
  <si>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</si>
  <si>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</si>
  <si>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</si>
  <si>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</si>
  <si>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</si>
  <si>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</si>
  <si>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</si>
  <si>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</si>
  <si>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</si>
  <si>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</si>
  <si>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</si>
  <si>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</si>
  <si>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</si>
  <si>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</si>
  <si>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</si>
  <si>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</si>
  <si>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</si>
  <si>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</si>
  <si>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</si>
  <si>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</si>
  <si>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</si>
  <si>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</si>
  <si>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</si>
  <si>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</si>
  <si>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</si>
  <si>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</si>
  <si>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</si>
  <si>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</si>
  <si>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</si>
  <si>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</si>
  <si>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</si>
  <si>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</si>
  <si>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</si>
  <si>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</si>
  <si>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</si>
  <si>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</si>
  <si>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</si>
  <si>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</si>
  <si>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</si>
  <si>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</si>
  <si>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</si>
  <si>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</si>
  <si>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</si>
  <si>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</si>
  <si>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</si>
  <si>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</si>
  <si>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</si>
  <si>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</si>
  <si>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</si>
  <si>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</si>
  <si>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</si>
  <si>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</si>
  <si>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</si>
  <si>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</si>
  <si>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</si>
  <si>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</si>
  <si>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</si>
  <si>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</si>
  <si>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</si>
  <si>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</si>
  <si>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</si>
  <si>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</si>
  <si>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</si>
  <si>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</si>
  <si>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</si>
  <si>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</si>
  <si>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</si>
  <si>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</si>
  <si>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</si>
  <si>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</si>
  <si>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</si>
  <si>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</si>
  <si>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</si>
  <si>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</si>
  <si>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</si>
  <si>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</si>
  <si>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</si>
  <si>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</si>
  <si>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</si>
  <si>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</si>
  <si>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</si>
  <si>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</si>
  <si>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</si>
  <si>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</si>
  <si>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</si>
  <si>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</si>
  <si>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</si>
  <si>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</si>
  <si>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</si>
  <si>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</si>
  <si>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</si>
  <si>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</si>
  <si>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</si>
  <si>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</si>
  <si>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</si>
  <si>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</si>
  <si>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</si>
  <si>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</si>
  <si>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</si>
  <si>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</si>
  <si>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</si>
  <si>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</si>
  <si>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</si>
  <si>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</si>
  <si>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</si>
  <si>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</si>
  <si>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</si>
  <si>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</si>
  <si>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</si>
  <si>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</si>
  <si>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</si>
  <si>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</si>
  <si>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</si>
  <si>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</si>
  <si>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</si>
  <si>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</si>
  <si>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</si>
  <si>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</si>
  <si>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</si>
  <si>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</si>
  <si>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</si>
  <si>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</si>
  <si>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</si>
  <si>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</si>
  <si>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</si>
  <si>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</si>
  <si>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</si>
  <si>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</si>
  <si>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</si>
  <si>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</si>
  <si>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</si>
  <si>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</si>
  <si>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</si>
  <si>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</si>
  <si>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</si>
  <si>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</si>
  <si>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</si>
  <si>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</si>
  <si>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</si>
  <si>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</si>
  <si>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</si>
  <si>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</si>
  <si>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</si>
  <si>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</si>
  <si>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</si>
  <si>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</si>
  <si>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</si>
  <si>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</si>
  <si>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</si>
  <si>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</si>
  <si>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</si>
  <si>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</si>
  <si>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</si>
  <si>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</si>
  <si>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</si>
  <si>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</si>
  <si>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</si>
  <si>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</si>
  <si>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</si>
  <si>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</si>
  <si>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</si>
  <si>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</si>
  <si>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</si>
  <si>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</si>
  <si>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</si>
  <si>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</si>
  <si>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</si>
  <si>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</si>
  <si>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</si>
  <si>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</si>
  <si>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</si>
  <si>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</si>
  <si>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</si>
  <si>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</si>
  <si>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</si>
  <si>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</si>
  <si>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</si>
  <si>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</si>
  <si>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</si>
  <si>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</si>
  <si>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</si>
  <si>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</si>
  <si>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</si>
  <si>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</si>
  <si>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</si>
  <si>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</si>
  <si>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</si>
  <si>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</si>
  <si>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</si>
  <si>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</si>
  <si>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</si>
  <si>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</si>
  <si>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</si>
  <si>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</si>
  <si>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</si>
  <si>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</si>
  <si>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</si>
  <si>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</si>
  <si>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</si>
  <si>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</si>
  <si>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</si>
  <si>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</si>
  <si>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</si>
  <si>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</si>
  <si>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</si>
  <si>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</si>
  <si>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</si>
  <si>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</si>
  <si>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</si>
  <si>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</si>
  <si>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</si>
  <si>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</si>
  <si>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</si>
  <si>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</si>
  <si>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</si>
  <si>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</si>
  <si>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</si>
  <si>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</si>
  <si>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</si>
  <si>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</si>
  <si>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</si>
  <si>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</si>
  <si>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</si>
  <si>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</si>
  <si>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</si>
  <si>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</si>
  <si>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</si>
  <si>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</si>
  <si>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</si>
  <si>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</si>
  <si>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</si>
  <si>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</si>
  <si>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</si>
  <si>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</si>
  <si>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</si>
  <si>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</si>
  <si>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</si>
  <si>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</si>
  <si>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</si>
  <si>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</si>
  <si>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</si>
  <si>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</si>
  <si>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</si>
  <si>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</si>
  <si>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</si>
  <si>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</si>
  <si>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</si>
  <si>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</si>
  <si>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</si>
  <si>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</si>
  <si>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</si>
  <si>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</si>
  <si>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</si>
  <si>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</si>
  <si>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</si>
  <si>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</si>
  <si>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</si>
  <si>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</si>
  <si>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</si>
  <si>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</si>
  <si>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</si>
  <si>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</si>
  <si>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</si>
  <si>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</si>
  <si>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</si>
  <si>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</si>
  <si>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</si>
  <si>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</si>
  <si>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</si>
  <si>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</si>
  <si>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</si>
  <si>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</si>
  <si>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</si>
  <si>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</si>
  <si>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</si>
  <si>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</si>
  <si>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</si>
  <si>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</si>
  <si>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</si>
  <si>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</si>
  <si>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</si>
  <si>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</si>
  <si>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</si>
  <si>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</si>
  <si>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</si>
  <si>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</si>
  <si>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</si>
  <si>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</si>
  <si>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</si>
  <si>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</si>
  <si>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</si>
  <si>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</si>
  <si>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</si>
  <si>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</si>
  <si>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</si>
  <si>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</si>
  <si>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</si>
  <si>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</si>
  <si>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</si>
  <si>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</si>
  <si>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</si>
  <si>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</si>
  <si>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</si>
  <si>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</si>
  <si>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</si>
  <si>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</si>
  <si>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</si>
  <si>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</si>
  <si>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</si>
  <si>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</si>
  <si>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</si>
  <si>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</si>
  <si>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</si>
  <si>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</si>
  <si>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</si>
  <si>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</si>
  <si>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</si>
  <si>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</si>
  <si>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</si>
  <si>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</si>
  <si>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</si>
  <si>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</si>
  <si>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</si>
  <si>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</si>
  <si>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</si>
  <si>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</si>
  <si>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</si>
  <si>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</si>
  <si>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</si>
  <si>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</si>
  <si>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</si>
  <si>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</si>
  <si>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</si>
  <si>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</si>
  <si>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</si>
  <si>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</si>
  <si>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</si>
  <si>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</si>
  <si>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</si>
  <si>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</si>
  <si>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</si>
  <si>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</si>
  <si>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</si>
  <si>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</si>
  <si>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</si>
  <si>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</si>
  <si>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</si>
  <si>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</si>
  <si>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</si>
  <si>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</si>
  <si>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</si>
  <si>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</si>
  <si>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</si>
  <si>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</si>
  <si>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</si>
  <si>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</si>
  <si>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</si>
  <si>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</si>
  <si>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</si>
  <si>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</si>
  <si>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</si>
  <si>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</si>
  <si>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</si>
  <si>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</si>
  <si>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</si>
  <si>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</si>
  <si>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</si>
  <si>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</si>
  <si>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</si>
  <si>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</si>
  <si>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</si>
  <si>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</si>
  <si>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</si>
  <si>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</si>
  <si>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</si>
  <si>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</si>
  <si>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</si>
  <si>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</si>
  <si>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</si>
  <si>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</si>
  <si>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</si>
  <si>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</si>
  <si>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</si>
  <si>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</si>
  <si>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</si>
  <si>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</si>
  <si>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</si>
  <si>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</si>
  <si>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</si>
  <si>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</si>
  <si>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</si>
  <si>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</si>
  <si>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</si>
  <si>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</si>
  <si>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</si>
  <si>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</si>
  <si>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</si>
  <si>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</si>
  <si>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</si>
  <si>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</si>
  <si>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</si>
  <si>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</si>
  <si>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</si>
  <si>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</si>
  <si>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</si>
  <si>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</si>
  <si>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</si>
  <si>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</si>
  <si>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</si>
  <si>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</si>
  <si>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</si>
  <si>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</si>
  <si>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</si>
  <si>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</si>
  <si>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</si>
  <si>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</si>
  <si>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</si>
  <si>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</si>
  <si>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</si>
  <si>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</si>
  <si>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</si>
  <si>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</si>
  <si>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</si>
  <si>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</si>
  <si>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</si>
  <si>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</si>
  <si>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</si>
  <si>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</si>
  <si>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</si>
  <si>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</si>
  <si>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</si>
  <si>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</si>
  <si>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</si>
  <si>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</si>
  <si>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</si>
  <si>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</si>
  <si>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</si>
  <si>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</si>
  <si>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</si>
  <si>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</si>
  <si>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</si>
  <si>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</si>
  <si>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</si>
  <si>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</si>
  <si>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</si>
  <si>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</si>
  <si>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</si>
  <si>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</si>
  <si>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</si>
  <si>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</si>
  <si>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</si>
  <si>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</si>
  <si>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</si>
  <si>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</si>
  <si>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</si>
  <si>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</si>
  <si>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</si>
  <si>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</si>
  <si>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</si>
  <si>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</si>
  <si>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</si>
  <si>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</si>
  <si>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</si>
  <si>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</si>
  <si>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</si>
  <si>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</si>
  <si>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</si>
  <si>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</si>
  <si>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</si>
  <si>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</si>
  <si>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</si>
  <si>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</si>
  <si>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</si>
  <si>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</si>
  <si>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</si>
  <si>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</si>
  <si>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</si>
  <si>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</si>
  <si>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</si>
  <si>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</si>
  <si>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</si>
  <si>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</si>
  <si>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</si>
  <si>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</si>
  <si>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</si>
  <si>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</si>
  <si>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</si>
  <si>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</si>
  <si>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</si>
  <si>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</si>
  <si>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</si>
  <si>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</si>
  <si>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</si>
  <si>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</si>
  <si>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</si>
  <si>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</si>
  <si>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</si>
  <si>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</si>
  <si>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</si>
  <si>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</si>
  <si>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</si>
  <si>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</si>
  <si>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</si>
  <si>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</si>
  <si>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</si>
  <si>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</si>
  <si>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</si>
  <si>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</si>
  <si>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</si>
  <si>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</si>
  <si>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</si>
  <si>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</si>
  <si>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</si>
  <si>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</si>
  <si>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</si>
  <si>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</si>
  <si>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</si>
  <si>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</si>
  <si>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</si>
  <si>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</si>
  <si>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</si>
  <si>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</si>
  <si>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</si>
  <si>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</si>
  <si>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</si>
  <si>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</si>
  <si>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</si>
  <si>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</si>
  <si>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</si>
  <si>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</si>
  <si>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</si>
  <si>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</si>
  <si>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</si>
  <si>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</si>
  <si>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</si>
  <si>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</si>
  <si>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</si>
  <si>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</si>
  <si>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</si>
  <si>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</si>
  <si>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</si>
  <si>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</si>
  <si>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</si>
  <si>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</si>
  <si>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</si>
  <si>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</si>
  <si>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</si>
  <si>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</si>
  <si>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</si>
  <si>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</si>
  <si>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</si>
  <si>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</si>
  <si>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</si>
  <si>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</si>
  <si>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</si>
  <si>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</si>
  <si>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</si>
  <si>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</si>
  <si>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</si>
  <si>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</si>
  <si>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</si>
  <si>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</si>
  <si>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</si>
  <si>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</si>
  <si>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</si>
  <si>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</si>
  <si>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</si>
  <si>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</si>
  <si>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</si>
  <si>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</si>
  <si>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</si>
  <si>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</si>
  <si>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</si>
  <si>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</si>
  <si>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</si>
  <si>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</si>
  <si>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</si>
  <si>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</si>
  <si>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</si>
  <si>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</si>
  <si>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</si>
  <si>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</si>
  <si>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</si>
  <si>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</si>
  <si>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</si>
  <si>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</si>
  <si>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</si>
  <si>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</si>
  <si>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</si>
  <si>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</si>
  <si>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</si>
  <si>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</si>
  <si>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</si>
  <si>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</si>
  <si>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</si>
  <si>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</si>
  <si>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</si>
  <si>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</si>
  <si>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</si>
  <si>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</si>
  <si>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</si>
  <si>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</si>
  <si>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</si>
  <si>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</si>
  <si>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</si>
  <si>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</si>
  <si>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</si>
  <si>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</si>
  <si>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</si>
  <si>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</si>
  <si>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</si>
  <si>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</si>
  <si>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</si>
  <si>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</si>
  <si>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</si>
  <si>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</si>
  <si>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</si>
  <si>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</si>
  <si>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</si>
  <si>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</si>
  <si>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</si>
  <si>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</si>
  <si>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</si>
  <si>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</si>
  <si>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</si>
  <si>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</si>
  <si>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</si>
  <si>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</si>
  <si>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</si>
  <si>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</si>
  <si>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</si>
  <si>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</si>
  <si>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</si>
  <si>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</si>
  <si>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</si>
  <si>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</si>
  <si>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</si>
  <si>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</si>
  <si>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</si>
  <si>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</si>
  <si>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</si>
  <si>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</si>
  <si>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</si>
  <si>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</si>
  <si>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</si>
  <si>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</si>
  <si>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</si>
  <si>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</si>
  <si>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</si>
  <si>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</si>
  <si>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</si>
  <si>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</si>
  <si>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</si>
  <si>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</si>
  <si>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</si>
  <si>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</si>
  <si>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</si>
  <si>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</si>
  <si>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</si>
  <si>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</si>
  <si>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</si>
  <si>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</si>
  <si>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</si>
  <si>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</si>
  <si>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</si>
  <si>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</si>
  <si>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</si>
  <si>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</si>
  <si>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</si>
  <si>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</si>
  <si>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</si>
  <si>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</si>
  <si>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</si>
  <si>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</si>
  <si>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</si>
  <si>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</si>
  <si>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</si>
  <si>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</si>
  <si>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</si>
  <si>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</si>
  <si>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</si>
  <si>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</si>
  <si>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</si>
  <si>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</si>
  <si>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</si>
  <si>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</si>
  <si>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</si>
  <si>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</si>
  <si>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</si>
  <si>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</si>
  <si>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</si>
  <si>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</si>
  <si>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</si>
  <si>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</si>
  <si>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</si>
  <si>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</si>
  <si>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</si>
  <si>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</si>
  <si>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</si>
  <si>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</si>
  <si>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</si>
  <si>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</si>
  <si>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</si>
  <si>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</si>
  <si>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</si>
  <si>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</si>
  <si>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</si>
  <si>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</si>
  <si>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</si>
  <si>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</si>
  <si>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</si>
  <si>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</si>
  <si>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</si>
  <si>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</si>
  <si>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</si>
  <si>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</si>
  <si>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</si>
  <si>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</si>
  <si>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</si>
  <si>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</si>
  <si>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</si>
  <si>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</si>
  <si>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</si>
  <si>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</si>
  <si>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</si>
  <si>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</si>
  <si>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</si>
  <si>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</si>
  <si>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</si>
  <si>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</si>
  <si>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</si>
  <si>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</si>
  <si>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</si>
  <si>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</si>
  <si>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</si>
  <si>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</si>
  <si>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</si>
  <si>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</si>
  <si>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</si>
  <si>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</si>
  <si>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</si>
  <si>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</si>
  <si>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</si>
  <si>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</si>
  <si>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</si>
  <si>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</si>
  <si>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</si>
  <si>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</si>
  <si>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</si>
  <si>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</si>
  <si>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</si>
  <si>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</si>
  <si>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</si>
  <si>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</si>
  <si>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</si>
  <si>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</si>
  <si>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</si>
  <si>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</si>
  <si>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</si>
  <si>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</si>
  <si>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</si>
  <si>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</si>
  <si>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</si>
  <si>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</si>
  <si>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</si>
  <si>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</si>
  <si>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</si>
  <si>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</si>
  <si>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</si>
  <si>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</si>
  <si>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</si>
  <si>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</si>
  <si>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</si>
  <si>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</si>
  <si>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</si>
  <si>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</si>
  <si>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</si>
  <si>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</si>
  <si>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</si>
  <si>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</si>
  <si>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</si>
  <si>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</si>
  <si>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</si>
  <si>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</si>
  <si>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</si>
  <si>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</si>
  <si>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</si>
  <si>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</si>
  <si>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</si>
  <si>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</si>
  <si>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</si>
  <si>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</si>
  <si>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</si>
  <si>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</si>
  <si>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</si>
  <si>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</si>
  <si>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</si>
  <si>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</si>
  <si>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</si>
  <si>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</si>
  <si>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</si>
  <si>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</si>
  <si>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</si>
  <si>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</si>
  <si>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</si>
  <si>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</si>
  <si>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</si>
  <si>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</si>
  <si>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</si>
  <si>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</si>
  <si>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</si>
  <si>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</si>
  <si>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</si>
  <si>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</si>
  <si>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</si>
  <si>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</si>
  <si>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</si>
  <si>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</si>
  <si>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</si>
  <si>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</si>
  <si>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</si>
  <si>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</si>
  <si>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</si>
  <si>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</si>
  <si>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</si>
  <si>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</si>
  <si>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</si>
  <si>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</si>
  <si>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</si>
  <si>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</si>
  <si>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</si>
  <si>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</si>
  <si>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</si>
  <si>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</si>
  <si>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</si>
  <si>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</si>
  <si>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</si>
  <si>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</si>
  <si>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</si>
  <si>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</si>
  <si>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</si>
  <si>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</si>
  <si>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</si>
  <si>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</si>
  <si>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</si>
  <si>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</si>
  <si>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</si>
  <si>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</si>
  <si>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</si>
  <si>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</si>
  <si>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</si>
  <si>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</si>
  <si>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</si>
  <si>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</si>
  <si>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</si>
  <si>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</si>
  <si>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</si>
  <si>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</si>
  <si>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</si>
  <si>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</si>
  <si>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</si>
  <si>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</si>
  <si>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</si>
  <si>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</si>
  <si>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</si>
  <si>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</si>
  <si>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</si>
  <si>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</si>
  <si>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</si>
  <si>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</si>
  <si>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</si>
  <si>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</si>
  <si>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</si>
  <si>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</si>
  <si>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</si>
  <si>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</si>
  <si>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</si>
  <si>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</si>
  <si>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</si>
  <si>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</si>
  <si>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</si>
  <si>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</si>
  <si>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</si>
  <si>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</si>
  <si>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</si>
  <si>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</si>
  <si>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</si>
  <si>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</si>
  <si>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</si>
  <si>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</si>
  <si>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</si>
  <si>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</si>
  <si>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</si>
  <si>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</si>
  <si>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</si>
  <si>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</si>
  <si>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</si>
  <si>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</si>
  <si>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</si>
  <si>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</si>
  <si>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</si>
  <si>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</si>
  <si>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</si>
  <si>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</si>
  <si>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</si>
  <si>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</si>
  <si>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</si>
  <si>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</si>
  <si>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</si>
  <si>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</si>
  <si>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</si>
  <si>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</si>
  <si>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</si>
  <si>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</si>
  <si>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</si>
  <si>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</si>
  <si>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</si>
  <si>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</si>
  <si>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</si>
  <si>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</si>
  <si>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</si>
  <si>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</si>
  <si>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</si>
  <si>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</si>
  <si>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</si>
  <si>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</si>
  <si>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</si>
  <si>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</si>
  <si>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</si>
  <si>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</si>
  <si>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</si>
  <si>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</si>
  <si>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</si>
  <si>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</si>
  <si>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</si>
  <si>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</si>
  <si>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</si>
  <si>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</si>
  <si>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</si>
  <si>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</si>
  <si>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</si>
  <si>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</si>
  <si>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</si>
  <si>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</si>
  <si>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</si>
  <si>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</si>
  <si>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</si>
  <si>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</si>
  <si>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</si>
  <si>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</si>
  <si>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</si>
  <si>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</si>
  <si>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</si>
  <si>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</si>
  <si>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</si>
  <si>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</si>
  <si>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</si>
  <si>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</si>
  <si>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</si>
  <si>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</si>
  <si>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</si>
  <si>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</si>
  <si>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</si>
  <si>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</si>
  <si>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</si>
  <si>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</si>
  <si>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</si>
  <si>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</si>
  <si>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</si>
  <si>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</si>
  <si>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</si>
  <si>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</si>
  <si>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</si>
  <si>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</si>
  <si>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</si>
  <si>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</si>
  <si>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</si>
  <si>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</si>
  <si>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</si>
  <si>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</si>
  <si>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</si>
  <si>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</si>
  <si>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</si>
  <si>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</si>
  <si>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</si>
  <si>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</si>
  <si>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</si>
  <si>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</si>
  <si>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</si>
  <si>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</si>
  <si>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</si>
  <si>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</si>
  <si>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</si>
  <si>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</si>
  <si>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</si>
  <si>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</si>
  <si>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</si>
  <si>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</si>
  <si>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</si>
  <si>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</si>
  <si>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</si>
  <si>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</si>
  <si>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</si>
  <si>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</si>
  <si>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</si>
  <si>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</si>
  <si>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</si>
  <si>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</si>
  <si>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</si>
  <si>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</si>
  <si>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</si>
  <si>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</si>
  <si>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</si>
  <si>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</si>
  <si>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</si>
  <si>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</si>
  <si>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</si>
  <si>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</si>
  <si>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</si>
  <si>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</si>
  <si>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</si>
  <si>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</si>
  <si>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</si>
  <si>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</si>
  <si>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</si>
  <si>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</si>
  <si>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</si>
  <si>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</si>
  <si>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</si>
  <si>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</si>
  <si>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</si>
  <si>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</si>
  <si>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</si>
  <si>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</si>
  <si>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</si>
  <si>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</si>
  <si>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</si>
  <si>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</si>
  <si>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</si>
  <si>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</si>
  <si>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</si>
  <si>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</si>
  <si>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</si>
  <si>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</si>
  <si>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</si>
  <si>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</si>
  <si>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</si>
  <si>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</si>
  <si>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</si>
  <si>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</si>
  <si>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</si>
  <si>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</si>
  <si>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</si>
  <si>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</si>
  <si>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</si>
  <si>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</si>
  <si>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</si>
  <si>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</si>
  <si>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</si>
  <si>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</si>
  <si>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</si>
  <si>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</si>
  <si>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</si>
  <si>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</si>
  <si>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</si>
  <si>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</si>
  <si>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</si>
  <si>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</si>
  <si>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</si>
  <si>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</si>
  <si>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</si>
  <si>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</si>
  <si>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</si>
  <si>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</si>
  <si>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</si>
  <si>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</si>
  <si>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</si>
  <si>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</si>
  <si>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</si>
  <si>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</si>
  <si>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</si>
  <si>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</si>
  <si>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</si>
  <si>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</si>
  <si>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</si>
  <si>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</si>
  <si>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</si>
  <si>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</si>
  <si>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</si>
  <si>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</si>
  <si>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</si>
  <si>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</si>
  <si>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</si>
  <si>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</si>
  <si>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</si>
  <si>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</si>
  <si>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</si>
  <si>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</si>
  <si>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</si>
  <si>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</si>
  <si>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</si>
  <si>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</si>
  <si>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</si>
  <si>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</si>
  <si>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</si>
  <si>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</si>
  <si>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</si>
  <si>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</si>
  <si>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</si>
  <si>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</si>
  <si>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</si>
  <si>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</si>
  <si>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</si>
  <si>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</si>
  <si>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</si>
  <si>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</si>
  <si>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</si>
  <si>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</si>
  <si>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</si>
  <si>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</si>
  <si>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</si>
  <si>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</si>
  <si>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</si>
  <si>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</si>
  <si>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</si>
  <si>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</si>
  <si>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</si>
  <si>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</si>
  <si>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</si>
  <si>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</si>
  <si>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</si>
  <si>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</si>
  <si>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</si>
  <si>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</si>
  <si>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</si>
  <si>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</si>
  <si>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</si>
  <si>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</si>
  <si>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</si>
  <si>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</si>
  <si>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</si>
  <si>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</si>
  <si>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</si>
  <si>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</si>
  <si>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</si>
  <si>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</si>
  <si>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</si>
  <si>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</si>
  <si>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</si>
  <si>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</si>
  <si>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</si>
  <si>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</si>
  <si>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</si>
  <si>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</si>
  <si>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</si>
  <si>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</si>
  <si>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</si>
  <si>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</si>
  <si>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</si>
  <si>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</si>
  <si>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</si>
  <si>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</si>
  <si>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</si>
  <si>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</si>
  <si>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</si>
  <si>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</si>
  <si>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</si>
  <si>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</si>
  <si>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</si>
  <si>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</si>
  <si>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</si>
  <si>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</si>
  <si>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</si>
  <si>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</si>
  <si>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</si>
  <si>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</si>
  <si>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</si>
  <si>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</si>
  <si>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</si>
  <si>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</si>
  <si>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</si>
  <si>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</si>
  <si>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</si>
  <si>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</si>
  <si>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</si>
  <si>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</si>
  <si>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</si>
  <si>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</si>
  <si>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</si>
  <si>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</si>
  <si>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</si>
  <si>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</si>
  <si>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</si>
  <si>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</si>
  <si>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</si>
  <si>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</si>
  <si>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</si>
  <si>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</si>
  <si>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</si>
  <si>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</si>
  <si>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</si>
  <si>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</si>
  <si>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</si>
  <si>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</si>
  <si>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</si>
  <si>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</si>
  <si>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</si>
  <si>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</si>
  <si>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</si>
  <si>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</si>
  <si>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</si>
  <si>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</si>
  <si>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</si>
  <si>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</si>
  <si>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</si>
  <si>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</si>
  <si>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</si>
  <si>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</si>
  <si>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</si>
  <si>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</si>
  <si>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</si>
  <si>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</si>
  <si>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</si>
  <si>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</si>
  <si>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</si>
  <si>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</si>
  <si>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</si>
  <si>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</si>
  <si>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</si>
  <si>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</si>
  <si>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</si>
  <si>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</si>
  <si>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</si>
  <si>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</si>
  <si>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</si>
  <si>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</si>
  <si>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</si>
  <si>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</si>
  <si>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</si>
  <si>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</si>
  <si>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</si>
  <si>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</si>
  <si>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</si>
  <si>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</si>
  <si>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</si>
  <si>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</si>
  <si>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</si>
  <si>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</si>
  <si>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</si>
  <si>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</si>
  <si>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</si>
  <si>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</si>
  <si>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</si>
  <si>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</si>
  <si>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</si>
  <si>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</si>
  <si>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</si>
  <si>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</si>
  <si>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</si>
  <si>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</si>
  <si>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</si>
  <si>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</si>
  <si>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</si>
  <si>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</si>
  <si>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</si>
  <si>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</si>
  <si>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</si>
  <si>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</si>
  <si>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</si>
  <si>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</si>
  <si>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</si>
  <si>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</si>
  <si>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</si>
  <si>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</si>
  <si>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</si>
  <si>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</si>
  <si>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</si>
  <si>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</si>
  <si>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</si>
  <si>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</si>
  <si>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</si>
  <si>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</si>
  <si>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</si>
  <si>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</si>
  <si>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</si>
  <si>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</si>
  <si>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</si>
  <si>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</si>
  <si>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</si>
  <si>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</si>
  <si>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</si>
  <si>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</si>
  <si>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</si>
  <si>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</si>
  <si>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</si>
  <si>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</si>
  <si>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</si>
  <si>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</si>
  <si>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</si>
  <si>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</si>
  <si>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</si>
  <si>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</si>
  <si>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</si>
  <si>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</si>
  <si>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</si>
  <si>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</si>
  <si>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</si>
  <si>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</si>
  <si>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</si>
  <si>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</si>
  <si>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</si>
  <si>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</si>
  <si>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</si>
  <si>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</si>
  <si>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</si>
  <si>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</si>
  <si>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</si>
  <si>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</si>
  <si>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</si>
  <si>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</si>
  <si>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</si>
  <si>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</si>
  <si>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</si>
  <si>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</si>
  <si>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</si>
  <si>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</si>
  <si>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</si>
  <si>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</si>
  <si>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</si>
  <si>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</si>
  <si>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</si>
  <si>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</si>
  <si>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</si>
  <si>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</si>
  <si>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</si>
  <si>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</si>
  <si>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</si>
  <si>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</si>
  <si>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</si>
  <si>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</si>
  <si>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</si>
  <si>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</si>
  <si>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</si>
  <si>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</si>
  <si>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</si>
  <si>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</si>
  <si>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</si>
  <si>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</si>
  <si>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</si>
  <si>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</si>
  <si>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</si>
  <si>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</si>
  <si>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</si>
  <si>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</si>
  <si>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</si>
  <si>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</si>
  <si>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</si>
  <si>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</si>
  <si>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</si>
  <si>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</si>
  <si>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</si>
  <si>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</si>
  <si>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</si>
  <si>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</si>
  <si>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</si>
  <si>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</si>
  <si>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</si>
  <si>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</si>
  <si>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</si>
  <si>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</si>
  <si>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</si>
  <si>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</si>
  <si>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</si>
  <si>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</si>
  <si>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</si>
  <si>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</si>
  <si>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</si>
  <si>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</si>
  <si>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</si>
  <si>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</si>
  <si>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</si>
  <si>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</si>
  <si>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</si>
  <si>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</si>
  <si>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</si>
  <si>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</si>
  <si>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</si>
  <si>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</si>
  <si>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</si>
  <si>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</si>
  <si>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</si>
  <si>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</si>
  <si>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</si>
  <si>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</si>
  <si>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</si>
  <si>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</si>
  <si>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</si>
  <si>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</si>
  <si>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</si>
  <si>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</si>
  <si>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</si>
  <si>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</si>
  <si>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</si>
  <si>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</si>
  <si>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</si>
  <si>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</si>
  <si>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</si>
  <si>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</si>
  <si>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</si>
  <si>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</si>
  <si>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</si>
  <si>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</si>
  <si>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</si>
  <si>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</si>
  <si>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</si>
  <si>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</si>
  <si>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</si>
  <si>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</si>
  <si>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</si>
  <si>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</si>
  <si>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</si>
  <si>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</si>
  <si>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</si>
  <si>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</si>
  <si>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</si>
  <si>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</si>
  <si>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</si>
  <si>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</si>
  <si>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</si>
  <si>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</si>
  <si>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</si>
  <si>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</si>
  <si>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</si>
  <si>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</si>
  <si>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</si>
  <si>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</si>
  <si>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</si>
  <si>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</si>
  <si>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</si>
  <si>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</si>
  <si>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</si>
  <si>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</si>
  <si>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</si>
  <si>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</si>
  <si>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</si>
  <si>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</si>
  <si>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</si>
  <si>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</si>
  <si>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</si>
  <si>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</si>
  <si>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</si>
  <si>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</si>
  <si>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</si>
  <si>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</si>
  <si>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</si>
  <si>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</si>
  <si>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</si>
  <si>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</si>
  <si>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</si>
  <si>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</si>
  <si>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</si>
  <si>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</si>
  <si>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</si>
  <si>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</si>
  <si>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</si>
  <si>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</si>
  <si>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</si>
  <si>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</si>
  <si>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</si>
  <si>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</si>
  <si>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</si>
  <si>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</si>
  <si>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</si>
  <si>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</si>
  <si>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</si>
  <si>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</si>
  <si>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</si>
  <si>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</si>
  <si>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</si>
  <si>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</si>
  <si>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</si>
  <si>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</si>
  <si>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</si>
  <si>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</si>
  <si>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</si>
  <si>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</si>
  <si>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</si>
  <si>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</si>
  <si>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</si>
  <si>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</si>
  <si>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</si>
  <si>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</si>
  <si>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</si>
  <si>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</si>
  <si>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</si>
  <si>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</si>
  <si>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</si>
  <si>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</si>
  <si>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</si>
  <si>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</si>
  <si>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</si>
  <si>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</si>
  <si>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</si>
  <si>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</si>
  <si>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</si>
  <si>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</si>
  <si>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</si>
  <si>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</si>
  <si>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</si>
  <si>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</si>
  <si>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</si>
  <si>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</si>
  <si>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</si>
  <si>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</si>
  <si>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</si>
  <si>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</si>
  <si>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</si>
  <si>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</si>
  <si>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</si>
  <si>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</si>
  <si>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</si>
  <si>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</si>
  <si>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</si>
  <si>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</si>
  <si>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</si>
  <si>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</si>
  <si>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</si>
  <si>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</si>
  <si>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</si>
  <si>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</si>
  <si>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</si>
  <si>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</si>
  <si>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</si>
  <si>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</si>
  <si>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</si>
  <si>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</si>
  <si>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</si>
  <si>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</si>
  <si>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</si>
  <si>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</si>
  <si>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</si>
  <si>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</si>
  <si>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</si>
  <si>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</si>
  <si>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</si>
  <si>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</si>
  <si>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</si>
  <si>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</si>
  <si>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</si>
  <si>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</si>
  <si>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</si>
  <si>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</si>
  <si>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</si>
  <si>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</si>
  <si>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</si>
  <si>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</si>
  <si>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</si>
  <si>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</si>
  <si>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</si>
  <si>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</si>
  <si>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</si>
  <si>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</si>
  <si>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</si>
  <si>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</si>
  <si>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</si>
  <si>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</si>
  <si>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</si>
  <si>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</si>
  <si>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</si>
  <si>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</si>
  <si>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</si>
  <si>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</si>
  <si>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</si>
  <si>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</si>
  <si>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</si>
  <si>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</si>
  <si>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</si>
  <si>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</si>
  <si>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</si>
  <si>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</si>
  <si>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</si>
  <si>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</si>
  <si>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</si>
  <si>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</si>
  <si>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</si>
  <si>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</si>
  <si>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</si>
  <si>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</si>
  <si>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</si>
  <si>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</si>
  <si>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</si>
  <si>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</si>
  <si>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</si>
  <si>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</si>
  <si>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</si>
  <si>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</si>
  <si>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</si>
  <si>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</si>
  <si>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</si>
  <si>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</si>
  <si>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</si>
  <si>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</si>
  <si>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</si>
  <si>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</si>
  <si>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</si>
  <si>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</si>
  <si>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</si>
  <si>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</si>
  <si>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</si>
  <si>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</si>
  <si>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</si>
  <si>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</si>
  <si>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</si>
  <si>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</si>
  <si>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</si>
  <si>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</si>
  <si>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</si>
  <si>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</si>
  <si>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</si>
  <si>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</si>
  <si>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</si>
  <si>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</si>
  <si>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</si>
  <si>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</si>
  <si>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</si>
  <si>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</si>
  <si>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</si>
  <si>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</si>
  <si>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</si>
  <si>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</si>
  <si>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</si>
  <si>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</si>
  <si>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</si>
  <si>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</si>
  <si>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</si>
  <si>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</si>
  <si>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</si>
  <si>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</si>
  <si>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</si>
  <si>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</si>
  <si>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</si>
  <si>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</si>
  <si>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</si>
  <si>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</si>
  <si>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</si>
  <si>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</si>
  <si>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</si>
  <si>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</si>
  <si>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</si>
  <si>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</si>
  <si>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</si>
  <si>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</si>
  <si>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</si>
  <si>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</si>
  <si>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</si>
  <si>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</si>
  <si>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</si>
  <si>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</si>
  <si>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</si>
  <si>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</si>
  <si>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</si>
  <si>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</si>
  <si>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</si>
  <si>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</si>
  <si>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</si>
  <si>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</si>
  <si>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</si>
  <si>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</si>
  <si>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</si>
  <si>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</si>
  <si>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</si>
  <si>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</si>
  <si>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</si>
  <si>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</si>
  <si>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</si>
  <si>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</si>
  <si>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</si>
  <si>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</si>
  <si>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</si>
  <si>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</si>
  <si>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</si>
  <si>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</si>
  <si>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</si>
  <si>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</si>
  <si>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</si>
  <si>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</si>
  <si>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</si>
  <si>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</si>
  <si>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</si>
  <si>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</si>
  <si>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</si>
  <si>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</si>
  <si>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</si>
  <si>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</si>
  <si>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</si>
  <si>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</si>
  <si>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</si>
  <si>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</si>
  <si>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</si>
  <si>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</si>
  <si>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</si>
  <si>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</si>
  <si>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</si>
  <si>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</si>
  <si>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</si>
  <si>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</si>
  <si>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</si>
  <si>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</si>
  <si>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</si>
  <si>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</si>
  <si>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</si>
  <si>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</si>
  <si>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</si>
  <si>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</si>
  <si>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</si>
  <si>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</si>
  <si>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</si>
  <si>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</si>
  <si>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</si>
  <si>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</si>
  <si>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</si>
  <si>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</si>
  <si>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</si>
  <si>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</si>
  <si>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</si>
  <si>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</si>
  <si>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</si>
  <si>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</si>
  <si>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</si>
  <si>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</si>
  <si>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</si>
  <si>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</si>
  <si>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</si>
  <si>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</si>
  <si>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</si>
  <si>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</si>
  <si>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</si>
  <si>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</si>
  <si>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</si>
  <si>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</si>
  <si>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</si>
  <si>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</si>
  <si>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</si>
  <si>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</si>
  <si>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</si>
  <si>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</si>
  <si>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</si>
  <si>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</si>
  <si>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</si>
  <si>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</si>
  <si>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</si>
  <si>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</si>
  <si>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</si>
  <si>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</si>
  <si>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</si>
  <si>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</si>
  <si>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</si>
  <si>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</si>
  <si>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</si>
  <si>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</si>
  <si>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</si>
  <si>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</si>
  <si>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</si>
  <si>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</si>
  <si>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</si>
  <si>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</si>
  <si>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</si>
  <si>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</si>
  <si>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</si>
  <si>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</si>
  <si>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</si>
  <si>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</si>
  <si>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</si>
  <si>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</si>
  <si>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</si>
  <si>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</si>
  <si>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</si>
  <si>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</si>
  <si>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</si>
  <si>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</si>
  <si>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</si>
  <si>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</si>
  <si>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</si>
  <si>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</si>
  <si>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</si>
  <si>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</si>
  <si>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</si>
  <si>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</si>
  <si>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</si>
  <si>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</si>
  <si>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</si>
  <si>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</si>
  <si>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</si>
  <si>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</si>
  <si>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</si>
  <si>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</si>
  <si>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</si>
  <si>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</si>
  <si>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</si>
  <si>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</si>
  <si>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</si>
  <si>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</si>
  <si>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</si>
  <si>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</si>
  <si>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</si>
  <si>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</si>
  <si>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</si>
  <si>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</si>
  <si>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</si>
  <si>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</si>
  <si>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</si>
  <si>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</si>
  <si>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</si>
  <si>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</si>
  <si>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</si>
  <si>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</si>
  <si>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</si>
  <si>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</si>
  <si>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</si>
  <si>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</si>
  <si>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</si>
  <si>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</si>
  <si>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</si>
  <si>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</si>
  <si>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</si>
  <si>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</si>
  <si>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</si>
  <si>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</si>
  <si>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</si>
  <si>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</si>
  <si>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</si>
  <si>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</si>
  <si>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</si>
  <si>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</si>
  <si>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</si>
  <si>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</si>
  <si>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</si>
  <si>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</si>
  <si>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</si>
  <si>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</si>
  <si>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</si>
  <si>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</si>
  <si>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</si>
  <si>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</si>
  <si>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</si>
  <si>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</si>
  <si>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</si>
  <si>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</si>
  <si>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</si>
  <si>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</si>
  <si>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</si>
  <si>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</si>
  <si>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</si>
  <si>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</si>
  <si>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</si>
  <si>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</si>
  <si>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</si>
  <si>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</si>
  <si>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</si>
  <si>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</si>
  <si>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</si>
  <si>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</si>
  <si>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</si>
  <si>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</si>
  <si>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</si>
  <si>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</si>
  <si>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</si>
  <si>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</si>
  <si>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</si>
  <si>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</si>
  <si>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</si>
  <si>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</si>
  <si>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</si>
  <si>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</si>
  <si>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</si>
  <si>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</si>
  <si>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</si>
  <si>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</si>
  <si>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</si>
  <si>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</si>
  <si>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</si>
  <si>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</si>
  <si>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</si>
  <si>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</si>
  <si>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</si>
  <si>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</si>
  <si>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</si>
  <si>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</si>
  <si>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</si>
  <si>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</si>
  <si>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</si>
  <si>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</si>
  <si>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</si>
  <si>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</si>
  <si>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</si>
  <si>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</si>
  <si>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</si>
  <si>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</si>
  <si>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</si>
  <si>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</si>
  <si>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</si>
  <si>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</si>
  <si>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</si>
  <si>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</si>
  <si>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</si>
  <si>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</si>
  <si>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</si>
  <si>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</si>
  <si>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</si>
  <si>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</si>
  <si>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</si>
  <si>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</si>
  <si>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</si>
  <si>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</si>
  <si>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</si>
  <si>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</si>
  <si>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</si>
  <si>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</si>
  <si>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</si>
  <si>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</si>
  <si>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</si>
  <si>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</si>
  <si>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</si>
  <si>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</si>
  <si>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</si>
  <si>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</si>
  <si>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</si>
  <si>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</si>
  <si>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</si>
  <si>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</si>
  <si>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</si>
  <si>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</si>
  <si>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</si>
  <si>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</si>
  <si>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</si>
  <si>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</si>
  <si>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</si>
  <si>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</si>
  <si>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</si>
  <si>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</si>
  <si>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</si>
  <si>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</si>
  <si>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</si>
  <si>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</si>
  <si>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</si>
  <si>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</si>
  <si>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</si>
  <si>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</si>
  <si>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</si>
  <si>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</si>
  <si>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</si>
  <si>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</si>
  <si>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</si>
  <si>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</si>
  <si>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</si>
  <si>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</si>
  <si>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</si>
  <si>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</si>
  <si>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</si>
  <si>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</si>
  <si>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</si>
  <si>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</si>
  <si>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</si>
  <si>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</si>
  <si>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</si>
  <si>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</si>
  <si>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</si>
  <si>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</si>
  <si>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</si>
  <si>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</si>
  <si>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</si>
  <si>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</si>
  <si>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</si>
  <si>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</si>
  <si>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</si>
  <si>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</si>
  <si>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</si>
  <si>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</si>
  <si>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</si>
  <si>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</si>
  <si>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</si>
  <si>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</si>
  <si>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</si>
  <si>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</si>
  <si>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</si>
  <si>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</si>
  <si>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</si>
  <si>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</si>
  <si>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</si>
  <si>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</si>
  <si>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</si>
  <si>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</si>
  <si>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</si>
  <si>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</si>
  <si>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</si>
  <si>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</si>
  <si>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</si>
  <si>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</si>
  <si>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</si>
  <si>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</si>
  <si>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</si>
  <si>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</si>
  <si>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</si>
  <si>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</si>
  <si>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</si>
  <si>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</si>
  <si>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</si>
  <si>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</si>
  <si>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</si>
  <si>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</si>
  <si>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</si>
  <si>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</si>
  <si>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</si>
  <si>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</si>
  <si>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</si>
  <si>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</si>
  <si>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</si>
  <si>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</si>
  <si>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</si>
  <si>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</si>
  <si>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</si>
  <si>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</si>
  <si>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</si>
  <si>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</si>
  <si>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</si>
  <si>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</si>
  <si>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</si>
  <si>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</si>
  <si>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</si>
  <si>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</si>
  <si>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</si>
  <si>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</si>
  <si>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</si>
  <si>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</si>
  <si>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</si>
  <si>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</si>
  <si>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</si>
  <si>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</si>
  <si>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</si>
  <si>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</si>
  <si>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</si>
  <si>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</si>
  <si>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</si>
  <si>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</si>
  <si>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</si>
  <si>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</si>
  <si>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</si>
  <si>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</si>
  <si>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</si>
  <si>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</si>
  <si>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</si>
  <si>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</si>
  <si>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</si>
  <si>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</si>
  <si>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</si>
  <si>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</si>
  <si>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</si>
  <si>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</si>
  <si>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</si>
  <si>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</si>
  <si>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</si>
  <si>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</si>
  <si>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</si>
  <si>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</si>
  <si>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</si>
  <si>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</si>
  <si>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</si>
  <si>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</si>
  <si>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</si>
  <si>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</si>
  <si>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</si>
  <si>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</si>
  <si>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</si>
  <si>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</si>
  <si>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</si>
  <si>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</si>
  <si>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</si>
  <si>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</si>
  <si>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</si>
  <si>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</si>
  <si>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</si>
  <si>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</si>
  <si>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</si>
  <si>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</si>
  <si>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</si>
  <si>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</si>
  <si>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</si>
  <si>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</si>
  <si>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</si>
  <si>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</si>
  <si>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</si>
  <si>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</si>
  <si>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</si>
  <si>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</si>
  <si>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</si>
  <si>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</si>
  <si>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</si>
  <si>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</si>
  <si>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</si>
  <si>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</si>
  <si>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</si>
  <si>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</si>
  <si>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</si>
  <si>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</si>
  <si>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</si>
  <si>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</si>
  <si>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</si>
  <si>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</si>
  <si>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</si>
  <si>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</si>
  <si>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</si>
  <si>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</si>
  <si>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</si>
  <si>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</si>
  <si>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</si>
  <si>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</si>
  <si>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</si>
  <si>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</si>
  <si>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</si>
  <si>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</si>
  <si>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</si>
  <si>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</si>
  <si>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</si>
  <si>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</si>
  <si>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</si>
  <si>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</si>
  <si>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</si>
  <si>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</si>
  <si>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</si>
  <si>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</si>
  <si>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</si>
  <si>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</si>
  <si>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</si>
  <si>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</si>
  <si>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</si>
  <si>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</si>
  <si>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</si>
  <si>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</si>
  <si>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</si>
  <si>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</si>
  <si>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</si>
  <si>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</si>
  <si>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</si>
  <si>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</si>
  <si>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</si>
  <si>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</si>
  <si>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</si>
  <si>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</si>
  <si>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</si>
  <si>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</si>
  <si>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</si>
  <si>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</si>
  <si>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</si>
  <si>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</si>
  <si>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</si>
  <si>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</si>
  <si>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</si>
  <si>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</si>
  <si>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</si>
  <si>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</si>
  <si>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</si>
  <si>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</si>
  <si>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</si>
  <si>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</si>
  <si>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</si>
  <si>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</si>
  <si>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</si>
  <si>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</si>
  <si>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</si>
  <si>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</si>
  <si>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</si>
  <si>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</si>
  <si>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</si>
  <si>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</si>
  <si>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</si>
  <si>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</si>
  <si>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</si>
  <si>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</si>
  <si>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</si>
  <si>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</si>
  <si>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</si>
  <si>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</si>
  <si>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</si>
  <si>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</si>
  <si>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</si>
  <si>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</si>
  <si>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</si>
  <si>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</si>
  <si>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</si>
  <si>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</si>
  <si>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</si>
  <si>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</si>
  <si>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</si>
  <si>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</si>
  <si>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</si>
  <si>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</si>
  <si>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</si>
  <si>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</si>
  <si>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</si>
  <si>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</si>
  <si>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</si>
  <si>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</si>
  <si>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</si>
  <si>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</si>
  <si>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</si>
  <si>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</si>
  <si>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</si>
  <si>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</si>
  <si>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</si>
  <si>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</si>
  <si>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</si>
  <si>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</si>
  <si>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</si>
  <si>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</si>
  <si>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</si>
  <si>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</si>
  <si>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</si>
  <si>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</si>
  <si>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</si>
  <si>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</si>
  <si>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</si>
  <si>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</si>
  <si>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</si>
  <si>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</si>
  <si>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</si>
  <si>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</si>
  <si>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</si>
  <si>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</si>
  <si>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</si>
  <si>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</si>
  <si>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</si>
  <si>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</si>
  <si>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</si>
  <si>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</si>
  <si>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</si>
  <si>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</si>
  <si>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</si>
  <si>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</si>
  <si>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</si>
  <si>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</si>
  <si>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</si>
  <si>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</si>
  <si>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</si>
  <si>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</si>
  <si>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</si>
  <si>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</si>
  <si>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</si>
  <si>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</si>
  <si>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</si>
  <si>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</si>
  <si>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</si>
  <si>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</si>
  <si>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</si>
  <si>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</si>
  <si>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</si>
  <si>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</si>
  <si>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</si>
  <si>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</si>
  <si>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</si>
  <si>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</si>
  <si>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</si>
  <si>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</si>
  <si>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</si>
  <si>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</si>
  <si>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</si>
  <si>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</si>
  <si>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</si>
  <si>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</si>
  <si>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</si>
  <si>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</si>
  <si>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</si>
  <si>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</si>
  <si>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</si>
  <si>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</si>
  <si>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</si>
  <si>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</si>
  <si>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</si>
  <si>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</si>
  <si>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</si>
  <si>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</si>
  <si>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</si>
  <si>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</si>
  <si>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</si>
  <si>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</si>
  <si>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</si>
  <si>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</si>
  <si>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</si>
  <si>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</si>
  <si>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</si>
  <si>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</si>
  <si>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</si>
  <si>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</si>
  <si>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</si>
  <si>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</si>
  <si>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</si>
  <si>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</si>
  <si>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</si>
  <si>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</si>
  <si>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</si>
  <si>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</si>
  <si>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</si>
  <si>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</si>
  <si>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</si>
  <si>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</si>
  <si>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</si>
  <si>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</si>
  <si>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</si>
  <si>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</si>
  <si>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</si>
  <si>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</si>
  <si>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</si>
  <si>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</si>
  <si>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</si>
  <si>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</si>
  <si>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</si>
  <si>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</si>
  <si>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</si>
  <si>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</si>
  <si>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</si>
  <si>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</si>
  <si>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</si>
  <si>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</si>
  <si>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</si>
  <si>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</si>
  <si>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</si>
  <si>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</si>
  <si>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</si>
  <si>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</si>
  <si>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</si>
  <si>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</si>
  <si>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</si>
  <si>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</si>
  <si>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</si>
  <si>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</si>
  <si>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</si>
  <si>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</si>
  <si>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</si>
  <si>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</si>
  <si>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</si>
  <si>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</si>
  <si>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</si>
  <si>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</si>
  <si>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</si>
  <si>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</si>
  <si>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</si>
  <si>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</si>
  <si>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</si>
  <si>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</si>
  <si>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</si>
  <si>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</si>
  <si>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</si>
  <si>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</si>
  <si>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</si>
  <si>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</si>
  <si>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</si>
  <si>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</si>
  <si>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</si>
  <si>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</si>
  <si>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</si>
  <si>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</si>
  <si>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</si>
  <si>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</si>
  <si>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</si>
  <si>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</si>
  <si>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</si>
  <si>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</si>
  <si>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</si>
  <si>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</si>
  <si>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</si>
  <si>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</si>
  <si>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</si>
  <si>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</si>
  <si>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</si>
  <si>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</si>
  <si>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</si>
  <si>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</si>
  <si>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</si>
  <si>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</si>
  <si>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</si>
  <si>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</si>
  <si>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</si>
  <si>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</si>
  <si>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</si>
  <si>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</si>
  <si>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</si>
  <si>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</si>
  <si>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</si>
  <si>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</si>
  <si>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</si>
  <si>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</si>
  <si>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</si>
  <si>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</si>
  <si>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</si>
  <si>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</si>
  <si>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</si>
  <si>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</si>
  <si>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</si>
  <si>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</si>
  <si>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</si>
  <si>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</si>
  <si>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</si>
  <si>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</si>
  <si>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</si>
  <si>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</si>
  <si>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</si>
  <si>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</si>
  <si>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</si>
  <si>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</si>
  <si>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</si>
  <si>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</si>
  <si>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</si>
  <si>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</si>
  <si>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</si>
  <si>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</si>
  <si>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</si>
  <si>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</si>
  <si>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</si>
  <si>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</si>
  <si>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</si>
  <si>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</si>
  <si>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</si>
  <si>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</si>
  <si>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</si>
  <si>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</si>
  <si>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</si>
  <si>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</si>
  <si>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</si>
  <si>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</si>
  <si>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</si>
  <si>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</si>
  <si>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</si>
  <si>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</si>
  <si>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</si>
  <si>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</si>
  <si>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</si>
  <si>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</si>
  <si>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</si>
  <si>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</si>
  <si>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</si>
  <si>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</si>
  <si>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</si>
  <si>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</si>
  <si>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</si>
  <si>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</si>
  <si>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</si>
  <si>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</si>
  <si>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</si>
  <si>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</si>
  <si>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</si>
  <si>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</si>
  <si>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</si>
  <si>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</si>
  <si>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</si>
  <si>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</si>
  <si>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</si>
  <si>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</si>
  <si>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</si>
  <si>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</si>
  <si>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</si>
  <si>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</si>
  <si>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</si>
  <si>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</si>
  <si>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</si>
  <si>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</si>
  <si>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</si>
  <si>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</si>
  <si>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</si>
  <si>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</si>
  <si>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</si>
  <si>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</si>
  <si>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</si>
  <si>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</si>
  <si>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</si>
  <si>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</si>
  <si>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</si>
  <si>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</si>
  <si>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</si>
  <si>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</si>
  <si>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</si>
  <si>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</si>
  <si>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</si>
  <si>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</si>
  <si>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</si>
  <si>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</si>
  <si>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</si>
  <si>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</si>
  <si>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</si>
  <si>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</si>
  <si>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</si>
  <si>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</si>
  <si>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</si>
  <si>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</si>
  <si>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</si>
  <si>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</si>
  <si>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</si>
  <si>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</si>
  <si>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</si>
  <si>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</si>
  <si>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</si>
  <si>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</si>
  <si>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</si>
  <si>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</si>
  <si>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</si>
  <si>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</si>
  <si>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</si>
  <si>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</si>
  <si>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</si>
  <si>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</si>
  <si>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</si>
  <si>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</si>
  <si>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</si>
  <si>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</si>
  <si>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</si>
  <si>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</si>
  <si>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</si>
  <si>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</si>
  <si>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</si>
  <si>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</si>
  <si>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</si>
  <si>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</si>
  <si>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</si>
  <si>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</si>
  <si>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</si>
  <si>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</si>
  <si>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</si>
  <si>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</si>
  <si>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</si>
  <si>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</si>
  <si>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</si>
  <si>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</si>
  <si>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</si>
  <si>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</si>
  <si>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</si>
  <si>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</si>
  <si>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</si>
  <si>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</si>
  <si>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</si>
  <si>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</si>
  <si>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</si>
  <si>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</si>
  <si>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</si>
  <si>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</si>
  <si>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</si>
  <si>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</si>
  <si>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</si>
  <si>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</si>
  <si>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</si>
  <si>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</si>
  <si>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</si>
  <si>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</si>
  <si>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</si>
  <si>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</si>
  <si>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</si>
  <si>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</si>
  <si>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</si>
  <si>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</si>
  <si>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</si>
  <si>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</si>
  <si>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</si>
  <si>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</si>
  <si>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</si>
  <si>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</si>
  <si>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</si>
  <si>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</si>
  <si>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</si>
  <si>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</si>
  <si>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</si>
  <si>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</si>
  <si>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</si>
  <si>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</si>
  <si>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</si>
  <si>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</si>
  <si>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</si>
  <si>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</si>
  <si>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</si>
  <si>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</si>
  <si>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</si>
  <si>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</si>
  <si>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</si>
  <si>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</si>
  <si>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</si>
  <si>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</si>
  <si>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</si>
  <si>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</si>
  <si>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</si>
  <si>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</si>
  <si>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</si>
  <si>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</si>
  <si>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</si>
  <si>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</si>
  <si>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</si>
  <si>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</si>
  <si>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</si>
  <si>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</si>
  <si>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</si>
  <si>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</si>
  <si>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</si>
  <si>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</si>
  <si>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</si>
  <si>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</si>
  <si>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</si>
  <si>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</si>
  <si>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</si>
  <si>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</si>
  <si>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</si>
  <si>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</si>
  <si>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</si>
  <si>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</si>
  <si>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</si>
  <si>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</si>
  <si>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</si>
  <si>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</si>
  <si>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</si>
  <si>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</si>
  <si>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</si>
  <si>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</si>
  <si>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</si>
  <si>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</si>
  <si>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</si>
  <si>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</si>
  <si>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</si>
  <si>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</si>
  <si>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</si>
  <si>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</si>
  <si>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</si>
  <si>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</si>
  <si>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</si>
  <si>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</si>
  <si>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</si>
  <si>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</si>
  <si>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</si>
  <si>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</si>
  <si>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</si>
  <si>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</si>
  <si>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</si>
  <si>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</si>
  <si>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</si>
  <si>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</si>
  <si>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</si>
  <si>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</si>
  <si>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</si>
  <si>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</si>
  <si>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</si>
  <si>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</si>
  <si>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</si>
  <si>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</si>
  <si>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</si>
  <si>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</si>
  <si>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</si>
  <si>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</si>
  <si>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</si>
  <si>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</si>
  <si>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</si>
  <si>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</si>
  <si>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</si>
  <si>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</si>
  <si>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</si>
  <si>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</si>
  <si>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</si>
  <si>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</si>
  <si>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</si>
  <si>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</si>
  <si>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</si>
  <si>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</si>
  <si>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</si>
  <si>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</si>
  <si>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</si>
  <si>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</si>
  <si>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</si>
  <si>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</si>
  <si>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</si>
  <si>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</si>
  <si>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</si>
  <si>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</si>
  <si>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</si>
  <si>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</si>
  <si>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</si>
  <si>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</si>
  <si>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</si>
  <si>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</si>
  <si>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</si>
  <si>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</si>
  <si>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</si>
  <si>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</si>
  <si>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</si>
  <si>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</si>
  <si>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</si>
  <si>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</si>
  <si>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</si>
  <si>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</si>
  <si>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</si>
  <si>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</si>
  <si>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</si>
  <si>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</si>
  <si>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</si>
  <si>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</si>
  <si>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</si>
  <si>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</si>
  <si>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</si>
  <si>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</si>
  <si>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</si>
  <si>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</si>
  <si>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</si>
  <si>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</si>
  <si>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</si>
  <si>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</si>
  <si>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</si>
  <si>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</si>
  <si>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</si>
  <si>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</si>
  <si>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</si>
  <si>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</si>
  <si>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</si>
  <si>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</si>
  <si>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</si>
  <si>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</si>
  <si>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</si>
  <si>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</si>
  <si>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</si>
  <si>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</si>
  <si>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</si>
  <si>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</si>
  <si>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</si>
  <si>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</si>
  <si>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</si>
  <si>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</si>
  <si>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</si>
  <si>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</si>
  <si>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</si>
  <si>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</si>
  <si>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</si>
  <si>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</si>
  <si>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</si>
  <si>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</si>
  <si>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</si>
  <si>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</si>
  <si>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</si>
  <si>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</si>
  <si>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</si>
  <si>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</si>
  <si>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</si>
  <si>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</si>
  <si>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</si>
  <si>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</si>
  <si>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</si>
  <si>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</si>
  <si>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</si>
  <si>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</si>
  <si>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</si>
  <si>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</si>
  <si>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</si>
  <si>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</si>
  <si>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</si>
  <si>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</si>
  <si>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</si>
  <si>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</si>
  <si>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</si>
  <si>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</si>
  <si>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</si>
  <si>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</si>
  <si>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</si>
  <si>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</si>
  <si>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</si>
  <si>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</si>
  <si>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</si>
  <si>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</si>
  <si>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</si>
  <si>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</si>
  <si>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</si>
  <si>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</si>
  <si>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</si>
  <si>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</si>
  <si>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</si>
  <si>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</si>
  <si>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</si>
  <si>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</si>
  <si>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</si>
  <si>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</si>
  <si>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</si>
  <si>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</si>
  <si>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</si>
  <si>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</si>
  <si>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</si>
  <si>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</si>
  <si>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</si>
  <si>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</si>
  <si>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</si>
  <si>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</si>
  <si>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</si>
  <si>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</si>
  <si>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</si>
  <si>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</si>
  <si>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</si>
  <si>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</si>
  <si>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</si>
  <si>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</si>
  <si>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</si>
  <si>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</si>
  <si>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</si>
  <si>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</si>
  <si>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</si>
  <si>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</si>
  <si>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</si>
  <si>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</si>
  <si>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</si>
  <si>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</si>
  <si>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</si>
  <si>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</si>
  <si>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</si>
  <si>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</si>
  <si>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</si>
  <si>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</si>
  <si>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</si>
  <si>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</si>
  <si>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</si>
  <si>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</si>
  <si>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</si>
  <si>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</si>
  <si>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</si>
  <si>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</si>
  <si>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</si>
  <si>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</si>
  <si>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</si>
  <si>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</si>
  <si>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</si>
  <si>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</si>
  <si>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</si>
  <si>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</si>
  <si>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</si>
  <si>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</si>
  <si>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</si>
  <si>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</si>
  <si>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</si>
  <si>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</si>
  <si>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</si>
  <si>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</si>
  <si>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</si>
  <si>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</si>
  <si>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</si>
  <si>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</si>
  <si>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</si>
  <si>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</si>
  <si>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</si>
  <si>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</si>
  <si>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</si>
  <si>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</si>
  <si>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</si>
  <si>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</si>
  <si>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</si>
  <si>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</si>
  <si>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</si>
  <si>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</si>
  <si>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</si>
  <si>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</si>
  <si>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</si>
  <si>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</si>
  <si>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</si>
  <si>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</si>
  <si>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</si>
  <si>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</si>
  <si>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</si>
  <si>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</si>
  <si>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</si>
  <si>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</si>
  <si>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</si>
  <si>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</si>
  <si>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</si>
  <si>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</si>
  <si>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</si>
  <si>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</si>
  <si>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</si>
  <si>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</si>
  <si>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</si>
  <si>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</si>
  <si>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</si>
  <si>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</si>
  <si>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</si>
  <si>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</si>
  <si>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</si>
  <si>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</si>
  <si>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</si>
  <si>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</si>
  <si>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</si>
  <si>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</si>
  <si>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</si>
  <si>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</si>
  <si>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</si>
  <si>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</si>
  <si>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</si>
  <si>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</si>
  <si>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</si>
  <si>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</si>
  <si>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</si>
  <si>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</si>
  <si>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</si>
  <si>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</si>
  <si>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</si>
  <si>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</si>
  <si>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</si>
  <si>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</si>
  <si>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</si>
  <si>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</si>
  <si>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</si>
  <si>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</si>
  <si>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</si>
  <si>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</si>
  <si>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</si>
  <si>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</si>
  <si>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</si>
  <si>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</si>
  <si>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</si>
  <si>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</si>
  <si>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</si>
  <si>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</si>
  <si>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</si>
  <si>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</si>
  <si>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</si>
  <si>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</si>
  <si>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</si>
  <si>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</si>
  <si>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</si>
  <si>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</si>
  <si>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</si>
  <si>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</si>
  <si>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</si>
  <si>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</si>
  <si>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</si>
  <si>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</si>
  <si>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</si>
  <si>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</si>
  <si>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</si>
  <si>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</si>
  <si>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</si>
  <si>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</si>
  <si>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</si>
  <si>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</si>
  <si>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</si>
  <si>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</si>
  <si>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</si>
  <si>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</si>
  <si>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</si>
  <si>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</si>
  <si>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</si>
  <si>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</si>
  <si>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</si>
  <si>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</si>
  <si>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</si>
  <si>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</si>
  <si>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</si>
  <si>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</si>
  <si>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</si>
  <si>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</si>
  <si>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</si>
  <si>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</si>
  <si>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</si>
  <si>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</si>
  <si>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</si>
  <si>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</si>
  <si>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</si>
  <si>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</si>
  <si>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</si>
  <si>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</si>
  <si>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</si>
  <si>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</si>
  <si>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</si>
  <si>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</si>
  <si>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</si>
  <si>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</si>
  <si>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</si>
  <si>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</si>
  <si>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</si>
  <si>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</si>
  <si>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</si>
  <si>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</si>
  <si>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</si>
  <si>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</si>
  <si>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</si>
  <si>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</si>
  <si>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</si>
  <si>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</si>
  <si>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</si>
  <si>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</si>
  <si>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</si>
  <si>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</si>
  <si>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</si>
  <si>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</si>
  <si>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</si>
  <si>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</si>
  <si>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</si>
  <si>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</si>
  <si>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</si>
  <si>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</si>
  <si>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</si>
  <si>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</si>
  <si>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</si>
  <si>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</si>
  <si>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</si>
  <si>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</si>
  <si>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</si>
  <si>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</si>
  <si>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</si>
  <si>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</si>
  <si>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</si>
  <si>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</si>
  <si>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</si>
  <si>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</si>
  <si>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</si>
  <si>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</si>
  <si>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</si>
  <si>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</si>
  <si>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</si>
  <si>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</si>
  <si>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</si>
  <si>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</si>
  <si>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</si>
  <si>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</si>
  <si>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</si>
  <si>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</si>
  <si>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</si>
  <si>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</si>
  <si>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</si>
  <si>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</si>
  <si>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</si>
  <si>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</si>
  <si>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</si>
  <si>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</si>
  <si>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</si>
  <si>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</si>
  <si>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</si>
  <si>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</si>
  <si>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</si>
  <si>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</si>
  <si>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</si>
  <si>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</si>
  <si>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</si>
  <si>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</si>
  <si>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</si>
  <si>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</si>
  <si>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</si>
  <si>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</si>
  <si>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</si>
  <si>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</si>
  <si>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</si>
  <si>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</si>
  <si>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</si>
  <si>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</si>
  <si>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</si>
  <si>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</si>
  <si>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</si>
  <si>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</si>
  <si>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</si>
  <si>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</si>
  <si>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</si>
  <si>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</si>
  <si>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</si>
  <si>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</si>
  <si>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</si>
  <si>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</si>
  <si>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</si>
  <si>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</si>
  <si>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</si>
  <si>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</si>
  <si>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</si>
  <si>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</si>
  <si>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</si>
  <si>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</si>
  <si>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</si>
  <si>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</si>
  <si>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</si>
  <si>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</si>
  <si>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</si>
  <si>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</si>
  <si>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</si>
  <si>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</si>
  <si>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</si>
  <si>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</si>
  <si>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</si>
  <si>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</si>
  <si>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</si>
  <si>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</si>
  <si>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</si>
  <si>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</si>
  <si>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</si>
  <si>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</si>
  <si>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</si>
  <si>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</si>
  <si>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</si>
  <si>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</si>
  <si>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</si>
  <si>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</si>
  <si>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</si>
  <si>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</si>
  <si>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</si>
  <si>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</si>
  <si>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</si>
  <si>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</si>
  <si>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</si>
  <si>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</si>
  <si>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</si>
  <si>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</si>
  <si>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</si>
  <si>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</si>
  <si>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</si>
  <si>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</si>
  <si>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</si>
  <si>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</si>
  <si>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</si>
  <si>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</si>
  <si>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</si>
  <si>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</si>
  <si>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</si>
  <si>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</si>
  <si>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</si>
  <si>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</si>
  <si>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</si>
  <si>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</si>
  <si>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</si>
  <si>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</si>
  <si>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</si>
  <si>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</si>
  <si>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</si>
  <si>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</si>
  <si>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</si>
  <si>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</si>
  <si>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</si>
  <si>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</si>
  <si>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</si>
  <si>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</si>
  <si>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</si>
  <si>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</si>
  <si>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</si>
  <si>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</si>
  <si>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</si>
  <si>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</si>
  <si>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</si>
  <si>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</si>
  <si>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</si>
  <si>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</si>
  <si>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</si>
  <si>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</si>
  <si>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</si>
  <si>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</si>
  <si>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</si>
  <si>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</si>
  <si>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</si>
  <si>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</si>
  <si>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</si>
  <si>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</si>
  <si>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</si>
  <si>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</si>
  <si>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</si>
  <si>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</si>
  <si>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</si>
  <si>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</si>
  <si>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</si>
  <si>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</si>
  <si>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</si>
  <si>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</si>
  <si>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</si>
  <si>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</si>
  <si>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</si>
  <si>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</si>
  <si>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</si>
  <si>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</si>
  <si>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</si>
  <si>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</si>
  <si>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</si>
  <si>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</si>
  <si>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</si>
  <si>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</si>
  <si>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</si>
  <si>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</si>
  <si>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</si>
  <si>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</si>
  <si>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</si>
  <si>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</si>
  <si>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</si>
  <si>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</si>
  <si>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</si>
  <si>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</si>
  <si>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</si>
  <si>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</si>
  <si>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</si>
  <si>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</si>
  <si>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</si>
  <si>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</si>
  <si>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</si>
  <si>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</si>
  <si>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</si>
  <si>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</si>
  <si>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</si>
  <si>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</si>
  <si>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</si>
  <si>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</si>
  <si>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</si>
  <si>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</si>
  <si>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</si>
  <si>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</si>
  <si>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</si>
  <si>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</si>
  <si>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</si>
  <si>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</si>
  <si>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</si>
  <si>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</si>
  <si>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</si>
  <si>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</si>
  <si>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</si>
  <si>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</si>
  <si>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</si>
  <si>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</si>
  <si>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</si>
  <si>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</si>
  <si>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</si>
  <si>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</si>
  <si>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</si>
  <si>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</si>
  <si>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</si>
  <si>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</si>
  <si>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</si>
  <si>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</si>
  <si>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</si>
  <si>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</si>
  <si>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</si>
  <si>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</si>
  <si>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</si>
  <si>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</si>
  <si>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</si>
  <si>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</si>
  <si>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</si>
  <si>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</si>
  <si>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</si>
  <si>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</si>
  <si>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</si>
  <si>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</si>
  <si>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</si>
  <si>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</si>
  <si>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</si>
  <si>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</si>
  <si>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</si>
  <si>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</si>
  <si>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</si>
  <si>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</si>
  <si>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</si>
  <si>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</si>
  <si>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</si>
  <si>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</si>
  <si>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</si>
  <si>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</si>
  <si>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</si>
  <si>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</si>
  <si>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</si>
  <si>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</si>
  <si>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</si>
  <si>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</si>
  <si>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</si>
  <si>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</si>
  <si>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</si>
  <si>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</si>
  <si>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</si>
  <si>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</si>
  <si>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</si>
  <si>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</si>
  <si>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</si>
  <si>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</si>
  <si>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</si>
  <si>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</si>
  <si>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</si>
  <si>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</si>
  <si>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</si>
  <si>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</si>
  <si>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</si>
  <si>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</si>
  <si>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</si>
  <si>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</si>
  <si>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</si>
  <si>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</si>
  <si>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</si>
  <si>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</si>
  <si>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</si>
  <si>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</si>
  <si>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</si>
  <si>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</si>
  <si>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</si>
  <si>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</si>
  <si>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</si>
  <si>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</si>
  <si>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</si>
  <si>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</si>
  <si>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</si>
  <si>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</si>
  <si>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</si>
  <si>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</si>
  <si>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</si>
  <si>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</si>
  <si>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</si>
  <si>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</si>
  <si>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</si>
  <si>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</si>
  <si>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</si>
  <si>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</si>
  <si>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</si>
  <si>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</si>
  <si>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</si>
  <si>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</si>
  <si>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</si>
  <si>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</si>
  <si>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</si>
  <si>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</si>
  <si>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</si>
  <si>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</si>
  <si>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</si>
  <si>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</si>
  <si>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</si>
  <si>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</si>
  <si>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</si>
  <si>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</si>
  <si>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</si>
  <si>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</si>
  <si>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</si>
  <si>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</si>
  <si>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</si>
  <si>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</si>
  <si>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</si>
  <si>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</si>
  <si>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</si>
  <si>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</si>
  <si>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</si>
  <si>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</si>
  <si>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</si>
  <si>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</si>
  <si>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</si>
  <si>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</si>
  <si>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</si>
  <si>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</si>
  <si>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</si>
  <si>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</si>
  <si>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</si>
  <si>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</si>
  <si>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</si>
  <si>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</si>
  <si>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</si>
  <si>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</si>
  <si>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</si>
  <si>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</si>
  <si>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</si>
  <si>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</si>
  <si>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</si>
  <si>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</si>
  <si>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</si>
  <si>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</si>
  <si>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</si>
  <si>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</si>
  <si>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</si>
  <si>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</si>
  <si>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</si>
  <si>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</si>
  <si>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</si>
  <si>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</si>
  <si>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</si>
  <si>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</si>
  <si>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</si>
  <si>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</si>
  <si>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</si>
  <si>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</si>
  <si>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</si>
  <si>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</si>
  <si>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</si>
  <si>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</si>
  <si>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</si>
  <si>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</si>
  <si>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</si>
  <si>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</si>
  <si>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</si>
  <si>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</si>
  <si>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</si>
  <si>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</si>
  <si>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</si>
  <si>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</si>
  <si>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</si>
  <si>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</si>
  <si>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</si>
  <si>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</si>
  <si>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</si>
  <si>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</si>
  <si>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</si>
  <si>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</si>
  <si>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</si>
  <si>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</si>
  <si>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</si>
  <si>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</si>
  <si>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</si>
  <si>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</si>
  <si>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</si>
  <si>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</si>
  <si>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</si>
  <si>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</si>
  <si>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</si>
  <si>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</si>
  <si>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</si>
  <si>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</si>
  <si>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</si>
  <si>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</si>
  <si>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</si>
  <si>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</si>
  <si>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</si>
  <si>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</si>
  <si>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</si>
  <si>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</si>
  <si>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</si>
  <si>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</si>
  <si>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</si>
  <si>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</si>
  <si>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</si>
  <si>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</si>
  <si>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</si>
  <si>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</si>
  <si>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</si>
  <si>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</si>
  <si>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</si>
  <si>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</si>
  <si>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</si>
  <si>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</si>
  <si>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</si>
  <si>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</si>
  <si>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</si>
  <si>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</si>
  <si>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</si>
  <si>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</si>
  <si>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</si>
  <si>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</si>
  <si>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</si>
  <si>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</si>
  <si>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</si>
  <si>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</si>
  <si>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</si>
  <si>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</si>
  <si>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</si>
  <si>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</si>
  <si>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</si>
  <si>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</si>
  <si>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</si>
  <si>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</si>
  <si>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</si>
  <si>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</si>
  <si>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</si>
  <si>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</si>
  <si>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</si>
  <si>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</si>
  <si>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</si>
  <si>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</si>
  <si>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</si>
  <si>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</si>
  <si>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</si>
  <si>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</si>
  <si>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</si>
  <si>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</si>
  <si>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</si>
  <si>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</si>
  <si>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</si>
  <si>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</si>
  <si>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</si>
  <si>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</si>
  <si>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</si>
  <si>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</si>
  <si>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</si>
  <si>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</si>
  <si>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</si>
  <si>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</si>
  <si>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</si>
  <si>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</si>
  <si>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</si>
  <si>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</si>
  <si>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</si>
  <si>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</si>
  <si>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</si>
  <si>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</si>
  <si>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</si>
  <si>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</si>
  <si>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</si>
  <si>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</si>
  <si>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</si>
  <si>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</si>
  <si>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</si>
  <si>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</si>
  <si>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</si>
  <si>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</si>
  <si>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</si>
  <si>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</si>
  <si>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</si>
  <si>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</si>
  <si>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</si>
  <si>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</si>
  <si>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</si>
  <si>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</si>
  <si>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</si>
  <si>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</si>
  <si>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</si>
  <si>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</si>
  <si>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</si>
  <si>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</si>
  <si>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</si>
  <si>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</si>
  <si>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</si>
  <si>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</si>
  <si>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</si>
  <si>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</si>
  <si>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</si>
  <si>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</si>
  <si>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</si>
  <si>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</si>
  <si>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</si>
  <si>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</si>
  <si>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</si>
  <si>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</si>
  <si>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</si>
  <si>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</si>
  <si>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</si>
  <si>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</si>
  <si>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</si>
  <si>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</si>
  <si>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</si>
  <si>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</si>
  <si>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</si>
  <si>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</si>
  <si>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</si>
  <si>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</si>
  <si>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</si>
  <si>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</si>
  <si>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</si>
  <si>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</si>
  <si>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</si>
  <si>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</si>
  <si>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</si>
  <si>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</si>
  <si>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</si>
  <si>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</si>
  <si>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</si>
  <si>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</si>
  <si>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</si>
  <si>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</si>
  <si>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</si>
  <si>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</si>
  <si>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</si>
  <si>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</si>
  <si>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</si>
  <si>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</si>
  <si>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</si>
  <si>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</si>
  <si>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</si>
  <si>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</si>
  <si>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</si>
  <si>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</si>
  <si>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</si>
  <si>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</si>
  <si>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</si>
  <si>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</si>
  <si>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</si>
  <si>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</si>
  <si>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</si>
  <si>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</si>
  <si>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</si>
  <si>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</si>
  <si>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</si>
  <si>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</si>
  <si>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</si>
  <si>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</si>
  <si>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</si>
  <si>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</si>
  <si>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</si>
  <si>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</si>
  <si>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</si>
  <si>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</si>
  <si>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</si>
  <si>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</si>
  <si>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</si>
  <si>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</si>
  <si>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</si>
  <si>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</si>
  <si>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</si>
  <si>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</si>
  <si>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</si>
  <si>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</si>
  <si>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</si>
  <si>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</si>
  <si>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</si>
  <si>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</si>
  <si>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</si>
  <si>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</si>
  <si>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</si>
  <si>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</si>
  <si>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</si>
  <si>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</si>
  <si>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</si>
  <si>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</si>
  <si>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</si>
  <si>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</si>
  <si>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</si>
  <si>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</si>
  <si>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</si>
  <si>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</si>
  <si>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</si>
  <si>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</si>
  <si>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</si>
  <si>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</si>
  <si>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</si>
  <si>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</si>
  <si>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</si>
  <si>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</si>
  <si>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</si>
  <si>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</si>
  <si>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</si>
  <si>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</si>
  <si>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</si>
  <si>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</si>
  <si>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</si>
  <si>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</si>
  <si>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</si>
  <si>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</si>
  <si>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</si>
  <si>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</si>
  <si>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</si>
  <si>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</si>
  <si>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</si>
  <si>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</si>
  <si>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</si>
  <si>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</si>
  <si>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</si>
  <si>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</si>
  <si>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</si>
  <si>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</si>
  <si>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</si>
  <si>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</si>
  <si>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</si>
  <si>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</si>
  <si>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</si>
  <si>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</si>
  <si>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</si>
  <si>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</si>
  <si>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</si>
  <si>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</si>
  <si>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</si>
  <si>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</si>
  <si>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</si>
  <si>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</si>
  <si>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</si>
  <si>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</si>
  <si>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</si>
  <si>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</si>
  <si>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</si>
  <si>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</si>
  <si>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</si>
  <si>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</si>
  <si>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</si>
  <si>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</si>
  <si>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</si>
  <si>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</si>
  <si>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</si>
  <si>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</si>
  <si>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</si>
  <si>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</si>
  <si>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</si>
  <si>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</si>
  <si>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</si>
  <si>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</si>
  <si>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</si>
  <si>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</si>
  <si>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</si>
  <si>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</si>
  <si>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</si>
  <si>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</si>
  <si>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</si>
  <si>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</si>
  <si>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</si>
  <si>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</si>
  <si>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</si>
  <si>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</si>
  <si>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</si>
  <si>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</si>
  <si>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</si>
  <si>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</si>
  <si>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</si>
  <si>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</si>
  <si>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</si>
  <si>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</si>
  <si>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</si>
  <si>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</si>
  <si>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</si>
  <si>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</si>
  <si>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</si>
  <si>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</si>
  <si>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</si>
  <si>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</si>
  <si>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</si>
  <si>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</si>
  <si>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</si>
  <si>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</si>
  <si>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</si>
  <si>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</si>
  <si>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</si>
  <si>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</si>
  <si>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</si>
  <si>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</si>
  <si>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</si>
  <si>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</si>
  <si>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</si>
  <si>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</si>
  <si>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</si>
  <si>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</si>
  <si>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</si>
  <si>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</si>
  <si>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</si>
  <si>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</si>
  <si>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</si>
  <si>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</si>
  <si>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</si>
  <si>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</si>
  <si>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</si>
  <si>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</si>
  <si>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</si>
  <si>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</si>
  <si>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</si>
  <si>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</si>
  <si>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</si>
  <si>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</si>
  <si>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</si>
  <si>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</si>
  <si>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</si>
  <si>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</si>
  <si>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</si>
  <si>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</si>
  <si>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</si>
  <si>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</si>
  <si>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</si>
  <si>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</si>
  <si>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</si>
  <si>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</si>
  <si>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</si>
  <si>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</si>
  <si>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</si>
  <si>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</si>
  <si>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</si>
  <si>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</si>
  <si>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</si>
  <si>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</si>
  <si>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</si>
  <si>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</si>
  <si>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</si>
  <si>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</si>
  <si>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</si>
  <si>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</si>
  <si>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</si>
  <si>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</si>
  <si>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</si>
  <si>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</si>
  <si>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</si>
  <si>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</si>
  <si>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</si>
  <si>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</si>
  <si>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</si>
  <si>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</si>
  <si>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</si>
  <si>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</si>
  <si>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</si>
  <si>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</si>
  <si>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</si>
  <si>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</si>
  <si>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</si>
  <si>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</si>
  <si>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</si>
  <si>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</si>
  <si>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</si>
  <si>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</si>
  <si>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</si>
  <si>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</si>
  <si>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</si>
  <si>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</si>
  <si>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</si>
  <si>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</si>
  <si>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</si>
  <si>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</si>
  <si>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</si>
  <si>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</si>
  <si>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</si>
  <si>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</si>
  <si>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</si>
  <si>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</si>
  <si>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</si>
  <si>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</si>
  <si>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</si>
  <si>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</si>
  <si>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</si>
  <si>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</si>
  <si>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</si>
  <si>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</si>
  <si>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</si>
  <si>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</si>
  <si>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</si>
  <si>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</si>
  <si>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</si>
  <si>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</si>
  <si>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</si>
  <si>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</si>
  <si>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</si>
  <si>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</si>
  <si>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</si>
  <si>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</si>
  <si>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</si>
  <si>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</si>
  <si>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</si>
  <si>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</si>
  <si>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</si>
  <si>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</si>
  <si>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</si>
  <si>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</si>
  <si>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</si>
  <si>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</si>
  <si>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</si>
  <si>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</si>
  <si>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</si>
  <si>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</si>
  <si>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</si>
  <si>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</si>
  <si>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</si>
  <si>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</si>
  <si>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</si>
  <si>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</si>
  <si>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</si>
  <si>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</si>
  <si>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</si>
  <si>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</si>
  <si>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</si>
  <si>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</si>
  <si>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</si>
  <si>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</si>
  <si>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</si>
  <si>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</si>
  <si>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</si>
  <si>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</si>
  <si>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</si>
  <si>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</si>
  <si>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</si>
  <si>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</si>
  <si>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</si>
  <si>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</si>
  <si>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</si>
  <si>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</si>
  <si>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</si>
  <si>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</si>
  <si>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</si>
  <si>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</si>
  <si>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</si>
  <si>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</si>
  <si>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</si>
  <si>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</si>
  <si>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</si>
  <si>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</si>
  <si>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</si>
  <si>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</si>
  <si>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</si>
  <si>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</si>
  <si>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</si>
  <si>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</si>
  <si>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</si>
  <si>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</si>
  <si>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</si>
  <si>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</si>
  <si>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</si>
  <si>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</si>
  <si>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</si>
  <si>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</si>
  <si>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</si>
  <si>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</si>
  <si>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</si>
  <si>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</si>
  <si>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</si>
  <si>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</si>
  <si>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</si>
  <si>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</si>
  <si>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</si>
  <si>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</si>
  <si>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</si>
  <si>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</si>
  <si>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</si>
  <si>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</si>
  <si>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</si>
  <si>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</si>
  <si>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</si>
  <si>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</si>
  <si>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</si>
  <si>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</si>
  <si>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</si>
  <si>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</si>
  <si>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</si>
  <si>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</si>
  <si>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</si>
  <si>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</si>
  <si>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</si>
  <si>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</si>
  <si>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</si>
  <si>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</si>
  <si>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</si>
  <si>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</si>
  <si>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</si>
  <si>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</si>
  <si>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</si>
  <si>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</si>
  <si>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</si>
  <si>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</si>
  <si>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</si>
  <si>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</si>
  <si>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</si>
  <si>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</si>
  <si>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</si>
  <si>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</si>
  <si>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</si>
  <si>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</si>
  <si>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</si>
  <si>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</si>
  <si>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</si>
  <si>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</si>
  <si>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</si>
  <si>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</si>
  <si>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</si>
  <si>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</si>
  <si>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</si>
  <si>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</si>
  <si>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</si>
  <si>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</si>
  <si>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</si>
  <si>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</si>
  <si>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</si>
  <si>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</si>
  <si>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</si>
  <si>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</si>
  <si>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</si>
  <si>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</si>
  <si>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</si>
  <si>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</si>
  <si>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</si>
  <si>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</si>
  <si>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</si>
  <si>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</si>
  <si>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</si>
  <si>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</si>
  <si>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</si>
  <si>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</si>
  <si>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</si>
  <si>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</si>
  <si>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</si>
  <si>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</si>
  <si>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</si>
  <si>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</si>
  <si>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</si>
  <si>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</si>
  <si>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</si>
  <si>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</si>
  <si>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</si>
  <si>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</si>
  <si>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</si>
  <si>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</si>
  <si>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</si>
  <si>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</si>
  <si>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</si>
  <si>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</si>
  <si>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</si>
  <si>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</si>
  <si>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</si>
  <si>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</si>
  <si>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</si>
  <si>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</si>
  <si>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</si>
  <si>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</si>
  <si>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</si>
  <si>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</si>
  <si>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</si>
  <si>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</si>
  <si>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</si>
  <si>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</si>
  <si>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</si>
  <si>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</si>
  <si>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</si>
  <si>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</si>
  <si>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</si>
  <si>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</si>
  <si>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</si>
  <si>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</si>
  <si>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</si>
  <si>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</si>
  <si>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</si>
  <si>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</si>
  <si>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</si>
  <si>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</si>
  <si>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</si>
  <si>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</si>
  <si>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</si>
  <si>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</si>
  <si>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</si>
  <si>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</si>
  <si>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</si>
  <si>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</si>
  <si>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</si>
  <si>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</si>
  <si>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</si>
  <si>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</si>
  <si>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</si>
  <si>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</si>
  <si>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</si>
  <si>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</si>
  <si>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</si>
  <si>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</si>
  <si>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</si>
  <si>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</si>
  <si>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</si>
  <si>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</si>
  <si>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</si>
  <si>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</si>
  <si>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</si>
  <si>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</si>
  <si>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</si>
  <si>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</si>
  <si>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</si>
  <si>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</si>
  <si>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</si>
  <si>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</si>
  <si>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</si>
  <si>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</si>
  <si>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</si>
  <si>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</si>
  <si>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</si>
  <si>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</si>
  <si>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</si>
  <si>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</si>
  <si>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</si>
  <si>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</si>
  <si>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</si>
  <si>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</si>
  <si>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</si>
  <si>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</si>
  <si>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</si>
  <si>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</si>
  <si>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</si>
  <si>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</si>
  <si>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</si>
  <si>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</si>
  <si>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</si>
  <si>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</si>
  <si>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</si>
  <si>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</si>
  <si>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</si>
  <si>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</si>
  <si>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</si>
  <si>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</si>
  <si>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</si>
  <si>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</si>
  <si>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</si>
  <si>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</si>
  <si>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</si>
  <si>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</si>
  <si>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</si>
  <si>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</si>
  <si>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</si>
  <si>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</si>
  <si>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</si>
  <si>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</si>
  <si>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</si>
  <si>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</si>
  <si>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</si>
  <si>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</si>
  <si>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</si>
  <si>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</si>
  <si>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</si>
  <si>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</si>
  <si>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</si>
  <si>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</si>
  <si>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</si>
  <si>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</si>
  <si>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</si>
  <si>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</si>
  <si>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</si>
  <si>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</si>
  <si>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</si>
  <si>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</si>
  <si>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</si>
  <si>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</si>
  <si>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</si>
  <si>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</si>
  <si>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</si>
  <si>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</si>
  <si>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</si>
  <si>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</si>
  <si>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</si>
  <si>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</si>
  <si>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</si>
  <si>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</si>
  <si>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</si>
  <si>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</si>
  <si>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</si>
  <si>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</si>
  <si>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</si>
  <si>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</si>
  <si>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</si>
  <si>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</si>
  <si>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</si>
  <si>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</si>
  <si>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</si>
  <si>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</si>
  <si>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</si>
  <si>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</si>
  <si>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</si>
  <si>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</si>
  <si>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</si>
  <si>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</si>
  <si>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</si>
  <si>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</si>
  <si>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</si>
  <si>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</si>
  <si>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</si>
  <si>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</si>
  <si>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</si>
  <si>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</si>
  <si>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</si>
  <si>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</si>
  <si>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</si>
  <si>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</si>
  <si>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</si>
  <si>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</si>
  <si>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</si>
  <si>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</si>
  <si>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</si>
  <si>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</si>
  <si>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</si>
  <si>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</si>
  <si>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</si>
  <si>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</si>
  <si>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</si>
  <si>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</si>
  <si>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</si>
  <si>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</si>
  <si>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</si>
  <si>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</si>
  <si>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</si>
  <si>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</si>
  <si>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</si>
  <si>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</si>
  <si>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</si>
  <si>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</si>
  <si>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</si>
  <si>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</si>
  <si>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</si>
  <si>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</si>
  <si>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</si>
  <si>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</si>
  <si>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</si>
  <si>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</si>
  <si>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</si>
  <si>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</si>
  <si>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</si>
  <si>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</si>
  <si>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</si>
  <si>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</si>
  <si>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</si>
  <si>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</si>
  <si>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</si>
  <si>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</si>
  <si>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</si>
  <si>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</si>
  <si>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</si>
  <si>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</si>
  <si>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</si>
  <si>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</si>
  <si>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</si>
  <si>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</si>
  <si>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</si>
  <si>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</si>
  <si>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</si>
  <si>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</si>
  <si>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</si>
  <si>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</si>
  <si>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</si>
  <si>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</si>
  <si>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</si>
  <si>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</si>
  <si>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</si>
  <si>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</si>
  <si>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</si>
  <si>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</si>
  <si>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</si>
  <si>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</si>
  <si>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</si>
  <si>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</si>
  <si>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</si>
  <si>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</si>
  <si>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</si>
  <si>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</si>
  <si>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</si>
  <si>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</si>
  <si>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</si>
  <si>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</si>
  <si>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</si>
  <si>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</si>
  <si>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</si>
  <si>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</si>
  <si>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</si>
  <si>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</si>
  <si>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</si>
  <si>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</si>
  <si>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</si>
  <si>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</si>
  <si>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</si>
  <si>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</si>
  <si>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</si>
  <si>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</si>
  <si>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</si>
  <si>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</si>
  <si>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</si>
  <si>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</si>
  <si>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</si>
  <si>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</si>
  <si>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</si>
  <si>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</si>
  <si>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</si>
  <si>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</si>
  <si>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</si>
  <si>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</si>
  <si>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</si>
  <si>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</si>
  <si>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</si>
  <si>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</si>
  <si>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</si>
  <si>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</si>
  <si>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</si>
  <si>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</si>
  <si>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</si>
  <si>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</si>
  <si>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</si>
  <si>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</si>
  <si>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</si>
  <si>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</si>
  <si>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</si>
  <si>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</si>
  <si>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</si>
  <si>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</si>
  <si>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</si>
  <si>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</si>
  <si>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</si>
  <si>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</si>
  <si>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</si>
  <si>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</si>
  <si>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</si>
  <si>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</si>
  <si>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</si>
  <si>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</si>
  <si>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</si>
  <si>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</si>
  <si>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</si>
  <si>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</si>
  <si>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</si>
  <si>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</si>
  <si>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</si>
  <si>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</si>
  <si>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</si>
  <si>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</si>
  <si>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</si>
  <si>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</si>
  <si>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</si>
  <si>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</si>
  <si>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</si>
  <si>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</si>
  <si>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</si>
  <si>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</si>
  <si>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</si>
  <si>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</si>
  <si>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</si>
  <si>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</si>
  <si>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</si>
  <si>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</si>
  <si>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</si>
  <si>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</si>
  <si>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</si>
  <si>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</si>
  <si>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</si>
  <si>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</si>
  <si>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</si>
  <si>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</si>
  <si>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</si>
  <si>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</si>
  <si>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</si>
  <si>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</si>
  <si>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</si>
  <si>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</si>
  <si>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</si>
  <si>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</si>
  <si>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</si>
  <si>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</si>
  <si>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</si>
  <si>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</si>
  <si>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</si>
  <si>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</si>
  <si>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</si>
  <si>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</si>
  <si>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</si>
  <si>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</si>
  <si>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</si>
  <si>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</si>
  <si>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</si>
  <si>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</si>
  <si>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</si>
  <si>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</si>
  <si>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</si>
  <si>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</si>
  <si>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</si>
  <si>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</si>
  <si>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</si>
  <si>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</si>
  <si>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</si>
  <si>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</si>
  <si>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</si>
  <si>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</si>
  <si>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</si>
  <si>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</si>
  <si>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</si>
  <si>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</si>
  <si>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</si>
  <si>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</si>
  <si>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</si>
  <si>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</si>
  <si>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</si>
  <si>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</si>
  <si>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</si>
  <si>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</si>
  <si>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</si>
  <si>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</si>
  <si>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</si>
  <si>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</si>
  <si>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</si>
  <si>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</si>
  <si>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</si>
  <si>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</si>
  <si>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</si>
  <si>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</si>
  <si>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</si>
  <si>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</si>
  <si>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</si>
  <si>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</si>
  <si>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</si>
  <si>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</si>
  <si>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</si>
  <si>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</si>
  <si>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</si>
  <si>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</si>
  <si>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</si>
  <si>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</si>
  <si>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</si>
  <si>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</si>
  <si>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</si>
  <si>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</si>
  <si>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</si>
  <si>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</si>
  <si>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</si>
  <si>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</si>
  <si>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</si>
  <si>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</si>
  <si>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</si>
  <si>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</si>
  <si>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</si>
  <si>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</si>
  <si>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</si>
  <si>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</si>
  <si>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</si>
  <si>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</si>
  <si>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</si>
  <si>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</si>
  <si>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</si>
  <si>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</si>
  <si>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</si>
  <si>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</si>
  <si>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</si>
  <si>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</si>
  <si>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</si>
  <si>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</si>
  <si>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</si>
  <si>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</si>
  <si>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</si>
  <si>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</si>
  <si>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</si>
  <si>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</si>
  <si>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</si>
  <si>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</si>
  <si>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</si>
  <si>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</si>
  <si>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</si>
  <si>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</si>
  <si>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</si>
  <si>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</si>
  <si>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</si>
  <si>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</si>
  <si>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</si>
  <si>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</si>
  <si>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</si>
  <si>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</si>
  <si>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</si>
  <si>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</si>
  <si>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</si>
  <si>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</si>
  <si>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</si>
  <si>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</si>
  <si>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</si>
  <si>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</si>
  <si>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</si>
  <si>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</si>
  <si>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</si>
  <si>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</si>
  <si>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</si>
  <si>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</si>
  <si>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</si>
  <si>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</si>
  <si>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</si>
  <si>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</si>
  <si>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</si>
  <si>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</si>
  <si>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</si>
  <si>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</si>
  <si>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</si>
  <si>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</si>
  <si>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</si>
  <si>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</si>
  <si>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</si>
  <si>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</si>
  <si>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</si>
  <si>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</si>
  <si>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</si>
  <si>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</si>
  <si>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</si>
  <si>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</si>
  <si>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</si>
  <si>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</si>
  <si>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</si>
  <si>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</si>
  <si>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</si>
  <si>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</si>
  <si>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</si>
  <si>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</si>
  <si>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</si>
  <si>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</si>
  <si>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</si>
  <si>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</si>
  <si>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</si>
  <si>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</si>
  <si>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</si>
  <si>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</si>
  <si>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</si>
  <si>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</si>
  <si>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</si>
  <si>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</si>
  <si>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</si>
  <si>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</si>
  <si>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</si>
  <si>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</si>
  <si>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</si>
  <si>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</si>
  <si>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</si>
  <si>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</si>
  <si>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</si>
  <si>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</si>
  <si>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</si>
  <si>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</si>
  <si>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</si>
  <si>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</si>
  <si>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</si>
  <si>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</si>
  <si>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</si>
  <si>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</si>
  <si>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</si>
  <si>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</si>
  <si>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</si>
  <si>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</si>
  <si>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</si>
  <si>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</si>
  <si>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</si>
  <si>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</si>
  <si>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</si>
  <si>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</si>
  <si>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</si>
  <si>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</si>
  <si>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</si>
  <si>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</si>
  <si>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</si>
  <si>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</si>
  <si>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</si>
  <si>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</si>
  <si>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</si>
  <si>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</si>
  <si>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</si>
  <si>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</si>
  <si>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</si>
  <si>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</si>
  <si>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</si>
  <si>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</si>
  <si>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</si>
  <si>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</si>
  <si>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</si>
  <si>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</si>
  <si>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</si>
  <si>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</si>
  <si>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</si>
  <si>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</si>
  <si>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</si>
  <si>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</si>
  <si>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</si>
  <si>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</si>
  <si>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</si>
  <si>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</si>
  <si>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</si>
  <si>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</si>
  <si>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</si>
  <si>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</si>
  <si>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</si>
  <si>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</si>
  <si>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</si>
  <si>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</si>
  <si>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</si>
  <si>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</si>
  <si>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</si>
  <si>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</si>
  <si>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</si>
  <si>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</si>
  <si>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</si>
  <si>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</si>
  <si>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</si>
  <si>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</si>
  <si>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</si>
  <si>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</si>
  <si>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</si>
  <si>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</si>
  <si>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</si>
  <si>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</si>
  <si>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</si>
  <si>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</si>
  <si>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</si>
  <si>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</si>
  <si>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</si>
  <si>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</si>
  <si>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</si>
  <si>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</si>
  <si>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</si>
  <si>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</si>
  <si>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</si>
  <si>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</si>
  <si>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</si>
  <si>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</si>
  <si>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</si>
  <si>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</si>
  <si>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</si>
  <si>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</si>
  <si>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</si>
  <si>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</si>
  <si>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</si>
  <si>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</si>
  <si>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</si>
  <si>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</si>
  <si>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</si>
  <si>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</si>
  <si>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</si>
  <si>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</si>
  <si>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</si>
  <si>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</si>
  <si>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</si>
  <si>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</si>
  <si>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</si>
  <si>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</si>
  <si>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</si>
  <si>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</si>
  <si>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</si>
  <si>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</si>
  <si>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</si>
  <si>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</si>
  <si>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</si>
  <si>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</si>
  <si>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</si>
  <si>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</si>
  <si>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</si>
  <si>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</si>
  <si>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</si>
  <si>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</si>
  <si>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</si>
  <si>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</si>
  <si>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</si>
  <si>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</si>
  <si>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</si>
  <si>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</si>
  <si>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</si>
  <si>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</si>
  <si>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</si>
  <si>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</si>
  <si>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</si>
  <si>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</si>
  <si>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</si>
  <si>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</si>
  <si>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</si>
  <si>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</si>
  <si>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</si>
  <si>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</si>
  <si>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</si>
  <si>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</si>
  <si>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</si>
  <si>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</si>
  <si>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</si>
  <si>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</si>
  <si>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</si>
  <si>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</si>
  <si>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</si>
  <si>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</si>
  <si>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</si>
  <si>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</si>
  <si>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</si>
  <si>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</si>
  <si>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</si>
  <si>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</si>
  <si>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</si>
  <si>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</si>
  <si>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</si>
  <si>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</si>
  <si>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</si>
  <si>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</si>
  <si>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</si>
  <si>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</si>
  <si>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</si>
  <si>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</si>
  <si>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</si>
  <si>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</si>
  <si>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</si>
  <si>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</si>
  <si>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</si>
  <si>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</si>
  <si>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</si>
  <si>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</si>
  <si>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</si>
  <si>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</si>
  <si>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</si>
  <si>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</si>
  <si>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</si>
  <si>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</si>
  <si>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</si>
  <si>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</si>
  <si>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</si>
  <si>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</si>
  <si>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</si>
  <si>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</si>
  <si>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</si>
  <si>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</si>
  <si>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</si>
  <si>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</si>
  <si>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</si>
  <si>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</si>
  <si>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</si>
  <si>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</si>
  <si>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</si>
  <si>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</si>
  <si>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</si>
  <si>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</si>
  <si>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</si>
  <si>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</si>
  <si>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</si>
  <si>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</si>
  <si>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</si>
  <si>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</si>
  <si>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</si>
  <si>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</si>
  <si>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</si>
  <si>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</si>
  <si>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</si>
  <si>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</si>
  <si>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</si>
  <si>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</si>
  <si>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</si>
  <si>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</si>
  <si>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</si>
  <si>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</si>
  <si>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</si>
  <si>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</si>
  <si>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</si>
  <si>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</si>
  <si>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</si>
  <si>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</si>
  <si>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</si>
  <si>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</si>
  <si>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</si>
  <si>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</si>
  <si>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</si>
  <si>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</si>
  <si>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</si>
  <si>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</si>
  <si>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</si>
  <si>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</si>
  <si>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</si>
  <si>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</si>
  <si>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</si>
  <si>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</si>
  <si>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</si>
  <si>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</si>
  <si>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</si>
  <si>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</si>
  <si>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</si>
  <si>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</si>
  <si>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</si>
  <si>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</si>
  <si>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</si>
  <si>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</si>
  <si>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</si>
  <si>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</si>
  <si>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</si>
  <si>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</si>
  <si>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</si>
  <si>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</si>
  <si>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</si>
  <si>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</si>
  <si>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</si>
  <si>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</si>
  <si>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</si>
  <si>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</si>
  <si>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</si>
  <si>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</si>
  <si>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</si>
  <si>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</si>
  <si>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</si>
  <si>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</si>
  <si>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</si>
  <si>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</si>
  <si>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</si>
  <si>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</si>
  <si>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</si>
  <si>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</si>
  <si>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</si>
  <si>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</si>
  <si>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</si>
  <si>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</si>
  <si>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</si>
  <si>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</si>
  <si>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</si>
  <si>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</si>
  <si>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</si>
  <si>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</si>
  <si>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</si>
  <si>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</si>
  <si>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</si>
  <si>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</si>
  <si>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</si>
  <si>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</si>
  <si>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</si>
  <si>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</si>
  <si>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</si>
  <si>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</si>
  <si>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</si>
  <si>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</si>
  <si>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</si>
  <si>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</si>
  <si>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</si>
  <si>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</si>
  <si>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</si>
  <si>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</si>
  <si>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</si>
  <si>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</si>
  <si>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</si>
  <si>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</si>
  <si>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</si>
  <si>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</si>
  <si>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</si>
  <si>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</si>
  <si>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</si>
  <si>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</si>
  <si>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</si>
  <si>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</si>
  <si>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</si>
  <si>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</si>
  <si>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</si>
  <si>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</si>
  <si>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</si>
  <si>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</si>
  <si>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</si>
  <si>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</si>
  <si>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</si>
  <si>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</si>
  <si>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</si>
  <si>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</si>
  <si>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</si>
  <si>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</si>
  <si>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</si>
  <si>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</si>
  <si>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</si>
  <si>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</si>
  <si>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</si>
  <si>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</si>
  <si>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</si>
  <si>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</si>
  <si>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</si>
  <si>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</si>
  <si>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</si>
  <si>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</si>
  <si>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</si>
  <si>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</si>
  <si>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</si>
  <si>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</si>
  <si>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</si>
  <si>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</si>
  <si>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</si>
  <si>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</si>
  <si>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</si>
  <si>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</si>
  <si>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</si>
  <si>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</si>
  <si>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</si>
  <si>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</si>
  <si>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</si>
  <si>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</si>
  <si>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</si>
  <si>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</si>
  <si>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</si>
  <si>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</si>
  <si>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</si>
  <si>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</si>
  <si>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</si>
  <si>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</si>
  <si>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</si>
  <si>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</si>
  <si>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</si>
  <si>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</si>
  <si>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</si>
  <si>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</si>
  <si>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</si>
  <si>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</si>
  <si>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</si>
  <si>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</si>
  <si>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</si>
  <si>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</si>
  <si>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</si>
  <si>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</si>
  <si>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</si>
  <si>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</si>
  <si>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</si>
  <si>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</si>
  <si>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</si>
  <si>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</si>
  <si>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</si>
  <si>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</si>
  <si>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</si>
  <si>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</si>
  <si>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</si>
  <si>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</si>
  <si>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</si>
  <si>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</si>
  <si>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</si>
  <si>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</si>
  <si>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</si>
  <si>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</si>
  <si>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</si>
  <si>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</si>
  <si>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</si>
  <si>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</si>
  <si>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</si>
  <si>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</si>
  <si>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</si>
  <si>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</si>
  <si>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</si>
  <si>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</si>
  <si>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</si>
  <si>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</si>
  <si>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</si>
  <si>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</si>
  <si>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</si>
  <si>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</si>
  <si>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</si>
  <si>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</si>
  <si>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</si>
  <si>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</si>
  <si>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</si>
  <si>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</si>
  <si>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</si>
  <si>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</si>
  <si>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</si>
  <si>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</si>
  <si>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</si>
  <si>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</si>
  <si>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</si>
  <si>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</si>
  <si>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</si>
  <si>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</si>
  <si>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</si>
  <si>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</si>
  <si>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</si>
  <si>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</si>
  <si>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</si>
  <si>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</si>
  <si>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</si>
  <si>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</si>
  <si>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</si>
  <si>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</si>
  <si>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</si>
  <si>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</si>
  <si>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</si>
  <si>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</si>
  <si>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</si>
  <si>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</si>
  <si>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</si>
  <si>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</si>
  <si>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</si>
  <si>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</si>
  <si>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</si>
  <si>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</si>
  <si>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</si>
  <si>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</si>
  <si>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</si>
  <si>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</si>
  <si>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</si>
  <si>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</si>
  <si>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</si>
  <si>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</si>
  <si>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</si>
  <si>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</si>
  <si>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</si>
  <si>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</si>
  <si>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</si>
  <si>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</si>
  <si>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</si>
  <si>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</si>
  <si>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</si>
  <si>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</si>
  <si>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</si>
  <si>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</si>
  <si>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</si>
  <si>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</si>
  <si>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</si>
  <si>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</si>
  <si>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</si>
  <si>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</si>
  <si>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</si>
  <si>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</si>
  <si>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</si>
  <si>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</si>
  <si>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</si>
  <si>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</si>
  <si>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</si>
  <si>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</si>
  <si>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</si>
  <si>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</si>
  <si>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</si>
  <si>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</si>
  <si>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</si>
  <si>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</si>
  <si>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</si>
  <si>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</si>
  <si>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</si>
  <si>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</si>
  <si>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</si>
  <si>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</si>
  <si>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</si>
  <si>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</si>
  <si>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</si>
  <si>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</si>
  <si>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</si>
  <si>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</si>
  <si>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</si>
  <si>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</si>
  <si>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</si>
  <si>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</si>
  <si>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</si>
  <si>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</si>
  <si>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</si>
  <si>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</si>
  <si>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</si>
  <si>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</si>
  <si>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</si>
  <si>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</si>
  <si>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</si>
  <si>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</si>
  <si>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</si>
  <si>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</si>
  <si>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</si>
  <si>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</si>
  <si>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</si>
  <si>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</si>
  <si>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</si>
  <si>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</si>
  <si>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</si>
  <si>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</si>
  <si>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</si>
  <si>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</si>
  <si>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</si>
  <si>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</si>
  <si>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</si>
  <si>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</si>
  <si>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</si>
  <si>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</si>
  <si>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</si>
  <si>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</si>
  <si>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</si>
  <si>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</si>
  <si>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</si>
  <si>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</si>
  <si>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</si>
  <si>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</si>
  <si>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</si>
  <si>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</si>
  <si>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</si>
  <si>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</si>
  <si>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</si>
  <si>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</si>
  <si>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</si>
  <si>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</si>
  <si>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</si>
  <si>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</si>
  <si>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</si>
  <si>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</si>
  <si>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</si>
  <si>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</si>
  <si>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</si>
  <si>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</si>
  <si>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</si>
  <si>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</si>
  <si>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</si>
  <si>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</si>
  <si>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</si>
  <si>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</si>
  <si>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</si>
  <si>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</si>
  <si>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</si>
  <si>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</si>
  <si>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</si>
  <si>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</si>
  <si>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</si>
  <si>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</si>
  <si>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</si>
  <si>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</si>
  <si>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</si>
  <si>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</si>
  <si>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</si>
  <si>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</si>
  <si>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</si>
  <si>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</si>
  <si>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</si>
  <si>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</si>
  <si>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</si>
  <si>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</si>
  <si>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</si>
  <si>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</si>
  <si>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</si>
  <si>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</si>
  <si>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</si>
  <si>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</si>
  <si>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</si>
  <si>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</si>
  <si>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</si>
  <si>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</si>
  <si>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</si>
  <si>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</si>
  <si>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</si>
  <si>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</si>
  <si>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</si>
  <si>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</si>
  <si>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</si>
  <si>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</si>
  <si>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</si>
  <si>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</si>
  <si>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</si>
  <si>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</si>
  <si>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</si>
  <si>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</si>
  <si>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</si>
  <si>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</si>
  <si>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</si>
  <si>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</si>
  <si>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</si>
  <si>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</si>
  <si>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</si>
  <si>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</si>
  <si>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</si>
  <si>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</si>
  <si>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</si>
  <si>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</si>
  <si>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</si>
  <si>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</si>
  <si>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</si>
  <si>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</si>
  <si>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</si>
  <si>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</si>
  <si>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</si>
  <si>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</si>
  <si>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</si>
  <si>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</si>
  <si>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</si>
  <si>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</si>
  <si>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</si>
  <si>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</si>
  <si>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</si>
  <si>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</si>
  <si>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</si>
  <si>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</si>
  <si>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</si>
  <si>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</si>
  <si>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</si>
  <si>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</si>
  <si>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</si>
  <si>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</si>
  <si>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</si>
  <si>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</si>
  <si>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</si>
  <si>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</si>
  <si>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</si>
  <si>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</si>
  <si>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</si>
  <si>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</si>
  <si>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</si>
  <si>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</si>
  <si>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</si>
  <si>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</si>
  <si>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</si>
  <si>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</si>
  <si>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</si>
  <si>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</si>
  <si>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</si>
  <si>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</si>
  <si>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</si>
  <si>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</si>
  <si>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</si>
  <si>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</si>
  <si>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</si>
  <si>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</si>
  <si>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</si>
  <si>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</si>
  <si>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</si>
  <si>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</si>
  <si>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</si>
  <si>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</si>
  <si>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</si>
  <si>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</si>
  <si>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</si>
  <si>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</si>
  <si>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</si>
  <si>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</si>
  <si>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</si>
  <si>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</si>
  <si>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</si>
  <si>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</si>
  <si>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</si>
  <si>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</si>
  <si>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</si>
  <si>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</si>
  <si>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</si>
  <si>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</si>
  <si>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</si>
  <si>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</si>
  <si>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</si>
  <si>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</si>
  <si>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</si>
  <si>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</si>
  <si>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</si>
  <si>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</si>
  <si>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</si>
  <si>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</si>
  <si>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</si>
  <si>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</si>
  <si>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</si>
  <si>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</si>
  <si>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</si>
  <si>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</si>
  <si>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</si>
  <si>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</si>
  <si>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</si>
  <si>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</si>
  <si>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</si>
  <si>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</si>
  <si>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</si>
  <si>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</si>
  <si>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</si>
  <si>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</si>
  <si>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</si>
  <si>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</si>
  <si>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</si>
  <si>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</si>
  <si>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</si>
  <si>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</si>
  <si>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</si>
  <si>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</si>
  <si>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</si>
  <si>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</si>
  <si>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</si>
  <si>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</si>
  <si>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</si>
  <si>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</si>
  <si>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</si>
  <si>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</si>
  <si>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</si>
  <si>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</si>
  <si>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</si>
  <si>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</si>
  <si>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</si>
  <si>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</si>
  <si>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</si>
  <si>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</si>
  <si>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</si>
  <si>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</si>
  <si>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</si>
  <si>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</si>
  <si>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</si>
  <si>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</si>
  <si>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</si>
  <si>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</si>
  <si>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</si>
  <si>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</si>
  <si>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</si>
  <si>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</si>
  <si>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</si>
  <si>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</si>
  <si>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</si>
  <si>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</si>
  <si>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</si>
  <si>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</si>
  <si>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</si>
  <si>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</si>
  <si>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</si>
  <si>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</si>
  <si>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</si>
  <si>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</si>
  <si>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</si>
  <si>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</si>
  <si>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</si>
  <si>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</si>
  <si>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</si>
  <si>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</si>
  <si>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</si>
  <si>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</si>
  <si>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</si>
  <si>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</si>
  <si>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</si>
  <si>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</si>
  <si>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</si>
  <si>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</si>
  <si>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</si>
  <si>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</si>
  <si>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</si>
  <si>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</si>
  <si>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</si>
  <si>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</si>
  <si>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</si>
  <si>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</si>
  <si>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</si>
  <si>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</si>
  <si>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</si>
  <si>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</si>
  <si>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</si>
  <si>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</si>
  <si>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</si>
  <si>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</si>
  <si>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</si>
  <si>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</si>
  <si>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</si>
  <si>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</si>
  <si>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</si>
  <si>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</si>
  <si>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</si>
  <si>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</si>
  <si>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</si>
  <si>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</si>
  <si>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</si>
  <si>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</si>
  <si>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</si>
  <si>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</si>
  <si>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</si>
  <si>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</si>
  <si>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</si>
  <si>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</si>
  <si>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</si>
  <si>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</si>
  <si>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</si>
  <si>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</si>
  <si>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</si>
  <si>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</si>
  <si>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</si>
  <si>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</si>
  <si>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</si>
  <si>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</si>
  <si>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</si>
  <si>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</si>
  <si>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</si>
  <si>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</si>
  <si>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</si>
  <si>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</si>
  <si>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</si>
  <si>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</si>
  <si>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</si>
  <si>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</si>
  <si>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</si>
  <si>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</si>
  <si>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</si>
  <si>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</si>
  <si>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</si>
  <si>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</si>
  <si>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</si>
  <si>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</si>
  <si>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</si>
  <si>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</si>
  <si>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</si>
  <si>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</si>
  <si>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</si>
  <si>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</si>
  <si>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</si>
  <si>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</si>
  <si>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</si>
  <si>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</si>
  <si>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</si>
  <si>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</si>
  <si>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</si>
  <si>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</si>
  <si>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</si>
  <si>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</si>
  <si>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</si>
  <si>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</si>
  <si>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</si>
  <si>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</si>
  <si>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</si>
  <si>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</si>
  <si>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</si>
  <si>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</si>
  <si>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</si>
  <si>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</si>
  <si>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</si>
  <si>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</si>
  <si>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</si>
  <si>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</si>
  <si>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</si>
  <si>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</si>
  <si>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</si>
  <si>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</si>
  <si>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</si>
  <si>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</si>
  <si>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</si>
  <si>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</si>
  <si>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</si>
  <si>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</si>
  <si>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</si>
  <si>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</si>
  <si>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</si>
  <si>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</si>
  <si>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</si>
  <si>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</si>
  <si>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</si>
  <si>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</si>
  <si>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</si>
  <si>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</si>
  <si>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</si>
  <si>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</si>
  <si>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</si>
  <si>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</si>
  <si>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</si>
  <si>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</si>
  <si>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</si>
  <si>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</si>
  <si>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</si>
  <si>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</si>
  <si>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</si>
  <si>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</si>
  <si>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</si>
  <si>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</si>
  <si>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</si>
  <si>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</si>
  <si>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</si>
  <si>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</si>
  <si>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</si>
  <si>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</si>
  <si>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</si>
  <si>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</si>
  <si>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</si>
  <si>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</si>
  <si>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</si>
  <si>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</si>
  <si>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</si>
  <si>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</si>
  <si>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</si>
  <si>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</si>
  <si>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</si>
  <si>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</si>
  <si>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</si>
  <si>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</si>
  <si>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</si>
  <si>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</si>
  <si>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</si>
  <si>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</si>
  <si>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</si>
  <si>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</si>
  <si>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</si>
  <si>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</si>
  <si>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</si>
  <si>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</si>
  <si>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</si>
  <si>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</si>
  <si>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</si>
  <si>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</si>
  <si>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</si>
  <si>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</si>
  <si>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</si>
  <si>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</si>
  <si>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</si>
  <si>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</si>
  <si>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</si>
  <si>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</si>
  <si>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</si>
  <si>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</si>
  <si>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</si>
  <si>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</si>
  <si>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</si>
  <si>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</si>
  <si>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</si>
  <si>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</si>
  <si>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</si>
  <si>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</si>
  <si>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</si>
  <si>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</si>
  <si>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</si>
  <si>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</si>
  <si>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</si>
  <si>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</si>
  <si>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</si>
  <si>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</si>
  <si>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</si>
  <si>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</si>
  <si>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</si>
  <si>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</si>
  <si>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</si>
  <si>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</si>
  <si>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</si>
  <si>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</si>
  <si>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</si>
  <si>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</si>
  <si>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</si>
  <si>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</si>
  <si>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</si>
  <si>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</si>
  <si>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</si>
  <si>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</si>
  <si>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</si>
  <si>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</si>
  <si>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</si>
  <si>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</si>
  <si>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</si>
  <si>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</si>
  <si>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</si>
  <si>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</si>
  <si>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</si>
  <si>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</si>
  <si>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</si>
  <si>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</si>
  <si>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</si>
  <si>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</si>
  <si>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</si>
  <si>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</si>
  <si>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</si>
  <si>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</si>
  <si>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</si>
  <si>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</si>
  <si>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</si>
  <si>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</si>
  <si>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</si>
  <si>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</si>
  <si>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</si>
  <si>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</si>
  <si>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</si>
  <si>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</si>
  <si>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</si>
  <si>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</si>
  <si>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</si>
  <si>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</si>
  <si>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</si>
  <si>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</si>
  <si>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</si>
  <si>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</si>
  <si>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</si>
  <si>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</si>
  <si>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</si>
  <si>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</si>
  <si>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</si>
  <si>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</si>
  <si>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</si>
  <si>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</si>
  <si>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</si>
  <si>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</si>
  <si>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</si>
  <si>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</si>
  <si>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</si>
  <si>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</si>
  <si>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</si>
  <si>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</si>
  <si>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</si>
  <si>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</si>
  <si>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</si>
  <si>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</si>
  <si>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</si>
  <si>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</si>
  <si>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</si>
  <si>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</si>
  <si>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</si>
  <si>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</si>
  <si>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</si>
  <si>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</si>
  <si>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</si>
  <si>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</si>
  <si>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</si>
  <si>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</si>
  <si>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</si>
  <si>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</si>
  <si>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</si>
  <si>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</si>
  <si>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</si>
  <si>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</si>
  <si>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</si>
  <si>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</si>
  <si>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</si>
  <si>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</si>
  <si>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</si>
  <si>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</si>
  <si>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</si>
  <si>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</si>
  <si>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</si>
  <si>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</si>
  <si>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</si>
  <si>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</si>
  <si>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</si>
  <si>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</si>
  <si>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</si>
  <si>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</si>
  <si>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</si>
  <si>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</si>
  <si>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</si>
  <si>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</si>
  <si>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</si>
  <si>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</si>
  <si>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</si>
  <si>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</si>
  <si>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</si>
  <si>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</si>
  <si>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</si>
  <si>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</si>
  <si>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</si>
  <si>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</si>
  <si>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</si>
  <si>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</si>
  <si>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</si>
  <si>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</si>
  <si>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</si>
  <si>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</si>
  <si>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</si>
  <si>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</si>
  <si>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</si>
  <si>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</si>
  <si>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</si>
  <si>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</si>
  <si>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</si>
  <si>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</si>
  <si>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</si>
  <si>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</si>
  <si>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</si>
  <si>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</si>
  <si>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</si>
  <si>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</si>
  <si>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</si>
  <si>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</si>
  <si>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</si>
  <si>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</si>
  <si>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</si>
  <si>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</si>
  <si>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</si>
  <si>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</si>
  <si>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</si>
  <si>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</si>
  <si>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</si>
  <si>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</si>
  <si>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</si>
  <si>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</si>
  <si>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</si>
  <si>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</si>
  <si>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</si>
  <si>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</si>
  <si>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</si>
  <si>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</si>
  <si>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</si>
  <si>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</si>
  <si>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</si>
  <si>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</si>
  <si>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</si>
  <si>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</si>
  <si>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</si>
  <si>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</si>
  <si>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</si>
  <si>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</si>
  <si>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</si>
  <si>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</si>
  <si>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</si>
  <si>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</si>
  <si>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</si>
  <si>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</si>
  <si>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</si>
  <si>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</si>
  <si>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</si>
  <si>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</si>
  <si>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</si>
  <si>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</si>
  <si>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</si>
  <si>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</si>
  <si>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</si>
  <si>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</si>
  <si>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</si>
  <si>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</si>
  <si>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</si>
  <si>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</si>
  <si>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</si>
  <si>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</si>
  <si>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</si>
  <si>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</si>
  <si>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</si>
  <si>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</si>
  <si>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</si>
  <si>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</si>
  <si>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</si>
  <si>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</si>
  <si>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</si>
  <si>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</si>
  <si>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</si>
  <si>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</si>
  <si>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</si>
  <si>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</si>
  <si>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</si>
  <si>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</si>
  <si>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</si>
  <si>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</si>
  <si>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</si>
  <si>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</si>
  <si>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</si>
  <si>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</si>
  <si>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</si>
  <si>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</si>
  <si>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</si>
  <si>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</si>
  <si>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</si>
  <si>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</si>
  <si>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</si>
  <si>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</si>
  <si>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</si>
  <si>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</si>
  <si>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</si>
  <si>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</si>
  <si>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</si>
  <si>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</si>
  <si>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</si>
  <si>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</si>
  <si>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</si>
  <si>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</si>
  <si>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</si>
  <si>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</si>
  <si>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</si>
  <si>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</si>
  <si>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</si>
  <si>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</si>
  <si>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</si>
  <si>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</si>
  <si>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</si>
  <si>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</si>
  <si>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</si>
  <si>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</si>
  <si>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</si>
  <si>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</si>
  <si>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</si>
  <si>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</si>
  <si>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</si>
  <si>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</si>
  <si>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</si>
  <si>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</si>
  <si>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</si>
  <si>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</si>
  <si>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</si>
  <si>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</si>
  <si>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</si>
  <si>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</si>
  <si>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</si>
  <si>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</si>
  <si>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</si>
  <si>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</si>
  <si>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</si>
  <si>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</si>
  <si>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</si>
  <si>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</si>
  <si>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</si>
  <si>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</si>
  <si>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</si>
  <si>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</si>
  <si>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</si>
  <si>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</si>
  <si>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</si>
  <si>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</si>
  <si>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</si>
  <si>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</si>
  <si>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</si>
  <si>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</si>
  <si>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</si>
  <si>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</si>
  <si>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</si>
  <si>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</si>
  <si>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</si>
  <si>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</si>
  <si>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</si>
  <si>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</si>
  <si>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</si>
  <si>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</si>
  <si>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</si>
  <si>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</si>
  <si>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</si>
  <si>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</si>
  <si>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</si>
  <si>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</si>
  <si>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</si>
  <si>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</si>
  <si>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</si>
  <si>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</si>
  <si>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</si>
  <si>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</si>
  <si>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</si>
  <si>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</si>
  <si>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</si>
  <si>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</si>
  <si>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</si>
  <si>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</si>
  <si>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</si>
  <si>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</si>
  <si>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</si>
  <si>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</si>
  <si>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</si>
  <si>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</si>
  <si>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</si>
  <si>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</si>
  <si>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</si>
  <si>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</si>
  <si>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</si>
  <si>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</si>
  <si>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</si>
  <si>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</si>
  <si>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</si>
  <si>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</si>
  <si>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</si>
  <si>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</si>
  <si>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</si>
  <si>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</si>
  <si>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</si>
  <si>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</si>
  <si>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</si>
  <si>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</si>
  <si>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</si>
  <si>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</si>
  <si>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</si>
  <si>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</si>
  <si>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</si>
  <si>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</si>
  <si>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</si>
  <si>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</si>
  <si>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</si>
  <si>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</si>
  <si>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</si>
  <si>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</si>
  <si>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</si>
  <si>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</si>
  <si>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</si>
  <si>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</si>
  <si>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</si>
  <si>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</si>
  <si>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</si>
  <si>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</si>
  <si>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</si>
  <si>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</si>
  <si>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</si>
  <si>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</si>
  <si>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</si>
  <si>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</si>
  <si>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</si>
  <si>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</si>
  <si>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</si>
  <si>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</si>
  <si>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</si>
  <si>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</si>
  <si>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</si>
  <si>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</si>
  <si>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</si>
  <si>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</si>
  <si>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</si>
  <si>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</si>
  <si>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</si>
  <si>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</si>
  <si>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</si>
  <si>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</si>
  <si>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</si>
  <si>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</si>
  <si>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</si>
  <si>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</si>
  <si>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</si>
  <si>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</si>
  <si>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</si>
  <si>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</si>
  <si>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</si>
  <si>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</si>
  <si>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</si>
  <si>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</si>
  <si>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</si>
  <si>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</si>
  <si>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</si>
  <si>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</si>
  <si>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</si>
  <si>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</si>
  <si>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</si>
  <si>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</si>
  <si>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</si>
  <si>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</si>
  <si>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</si>
  <si>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</si>
  <si>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</si>
  <si>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</si>
  <si>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</si>
  <si>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</si>
  <si>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</si>
  <si>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</si>
  <si>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</si>
  <si>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</si>
  <si>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</si>
  <si>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</si>
  <si>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</si>
  <si>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</si>
  <si>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</si>
  <si>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</si>
  <si>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</si>
  <si>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</si>
  <si>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</si>
  <si>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</si>
  <si>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</si>
  <si>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</si>
  <si>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</si>
  <si>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</si>
  <si>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</si>
  <si>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</si>
  <si>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</si>
  <si>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</si>
  <si>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</si>
  <si>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</si>
  <si>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</si>
  <si>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</si>
  <si>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</si>
  <si>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</si>
  <si>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</si>
  <si>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</si>
  <si>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</si>
  <si>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</si>
  <si>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</si>
  <si>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</si>
  <si>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</si>
  <si>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</si>
  <si>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</si>
  <si>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</si>
  <si>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</si>
  <si>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</si>
  <si>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</si>
  <si>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</si>
  <si>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</si>
  <si>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</si>
  <si>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</si>
  <si>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</si>
  <si>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</si>
  <si>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</si>
  <si>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</si>
  <si>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</si>
  <si>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</si>
  <si>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</si>
  <si>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</si>
  <si>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</si>
  <si>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</si>
  <si>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</si>
  <si>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</si>
  <si>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</si>
  <si>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</si>
  <si>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</si>
  <si>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</si>
  <si>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</si>
  <si>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</si>
  <si>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</si>
  <si>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</si>
  <si>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</si>
  <si>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</si>
  <si>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</si>
  <si>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</si>
  <si>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</si>
  <si>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</si>
  <si>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</si>
  <si>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</si>
  <si>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</si>
  <si>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</si>
  <si>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</si>
  <si>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</si>
  <si>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</si>
  <si>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</si>
  <si>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</si>
  <si>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</si>
  <si>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</si>
  <si>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</si>
  <si>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</si>
  <si>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</si>
  <si>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</si>
  <si>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</si>
  <si>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</si>
  <si>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</si>
  <si>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</si>
  <si>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</si>
  <si>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</si>
  <si>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</si>
  <si>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</si>
  <si>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</si>
  <si>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</si>
  <si>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</si>
  <si>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</si>
  <si>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</si>
  <si>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</si>
  <si>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</si>
  <si>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</si>
  <si>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</si>
  <si>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</si>
  <si>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</si>
  <si>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</si>
  <si>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</si>
  <si>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</si>
  <si>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</si>
  <si>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</si>
  <si>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</si>
  <si>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</si>
  <si>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</si>
  <si>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</si>
  <si>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</si>
  <si>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</si>
  <si>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</si>
  <si>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</si>
  <si>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</si>
  <si>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</si>
  <si>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</si>
  <si>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</si>
  <si>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</si>
  <si>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</si>
  <si>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</si>
  <si>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</si>
  <si>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</si>
  <si>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</si>
  <si>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</si>
  <si>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</si>
  <si>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</si>
  <si>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</si>
  <si>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</si>
  <si>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</si>
  <si>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</si>
  <si>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</si>
  <si>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</si>
  <si>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</si>
  <si>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</si>
  <si>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</si>
  <si>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</si>
  <si>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</si>
  <si>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</si>
  <si>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</si>
  <si>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</si>
  <si>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</si>
  <si>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</si>
  <si>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</si>
  <si>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</si>
  <si>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</si>
  <si>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</si>
  <si>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</si>
  <si>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</si>
  <si>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</si>
  <si>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</si>
  <si>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</si>
  <si>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</si>
  <si>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</si>
  <si>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</si>
  <si>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</si>
  <si>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</si>
  <si>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</si>
  <si>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</si>
  <si>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</si>
  <si>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</si>
  <si>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</si>
  <si>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</si>
  <si>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</si>
  <si>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</si>
  <si>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</si>
  <si>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</si>
  <si>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</si>
  <si>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</si>
  <si>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</si>
  <si>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</si>
  <si>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</si>
  <si>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</si>
  <si>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</si>
  <si>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</si>
  <si>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</si>
  <si>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</si>
  <si>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</si>
  <si>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</si>
  <si>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</si>
  <si>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</si>
  <si>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</si>
  <si>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</si>
  <si>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</si>
  <si>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</si>
  <si>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</si>
  <si>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</si>
  <si>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</si>
  <si>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</si>
  <si>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</si>
  <si>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</si>
  <si>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</si>
  <si>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</si>
  <si>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</si>
  <si>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</si>
  <si>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</si>
  <si>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</si>
  <si>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</si>
  <si>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</si>
  <si>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</si>
  <si>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</si>
  <si>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</si>
  <si>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</si>
  <si>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</si>
  <si>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</si>
  <si>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</si>
  <si>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</si>
  <si>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</si>
  <si>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</si>
  <si>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</si>
  <si>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</si>
  <si>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</si>
  <si>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</si>
  <si>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</si>
  <si>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</si>
  <si>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</si>
  <si>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</si>
  <si>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</si>
  <si>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</si>
  <si>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</si>
  <si>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</si>
  <si>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</si>
  <si>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</si>
  <si>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</si>
  <si>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</si>
  <si>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</si>
  <si>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</si>
  <si>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</si>
  <si>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</si>
  <si>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</si>
  <si>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</si>
  <si>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</si>
  <si>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</si>
  <si>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</si>
  <si>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</si>
  <si>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</si>
  <si>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</si>
  <si>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</si>
  <si>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</si>
  <si>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</si>
  <si>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</si>
  <si>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</si>
  <si>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</si>
  <si>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</si>
  <si>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</si>
  <si>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</si>
  <si>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</si>
  <si>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</si>
  <si>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</si>
  <si>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</si>
  <si>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</si>
  <si>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</si>
  <si>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</si>
  <si>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</si>
  <si>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</si>
  <si>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</si>
  <si>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</si>
  <si>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</si>
  <si>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</si>
  <si>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</si>
  <si>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</si>
  <si>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</si>
  <si>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</si>
  <si>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</si>
  <si>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</si>
  <si>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</si>
  <si>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</si>
  <si>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</si>
  <si>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</si>
  <si>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</si>
  <si>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</si>
  <si>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</si>
  <si>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</si>
  <si>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</si>
  <si>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</si>
  <si>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</si>
  <si>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</si>
  <si>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</si>
  <si>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</si>
  <si>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</si>
  <si>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</si>
  <si>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</si>
  <si>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</si>
  <si>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</si>
  <si>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</si>
  <si>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</si>
  <si>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</si>
  <si>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</si>
  <si>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</si>
  <si>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</si>
  <si>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</si>
  <si>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</si>
  <si>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</si>
  <si>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</si>
  <si>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</si>
  <si>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</si>
  <si>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</si>
  <si>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</si>
  <si>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</si>
  <si>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</si>
  <si>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</si>
  <si>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</si>
  <si>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</si>
  <si>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</si>
  <si>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</si>
  <si>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</si>
  <si>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</si>
  <si>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</si>
  <si>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</si>
  <si>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</si>
  <si>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</si>
  <si>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</si>
  <si>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</si>
  <si>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</si>
  <si>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</si>
  <si>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</si>
  <si>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</si>
  <si>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</si>
  <si>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</si>
  <si>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</si>
  <si>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</si>
  <si>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</si>
  <si>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</si>
  <si>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</si>
  <si>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</si>
  <si>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</si>
  <si>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</si>
  <si>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</si>
  <si>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</si>
  <si>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</si>
  <si>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</si>
  <si>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</si>
  <si>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</si>
  <si>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</si>
  <si>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</si>
  <si>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</si>
  <si>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</si>
  <si>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</si>
  <si>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</si>
  <si>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</si>
  <si>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</si>
  <si>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</si>
  <si>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</si>
  <si>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</si>
  <si>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</si>
  <si>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</si>
  <si>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</si>
  <si>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</si>
  <si>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</si>
  <si>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</si>
  <si>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</si>
  <si>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</si>
  <si>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</si>
  <si>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</si>
  <si>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</si>
  <si>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</si>
  <si>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</si>
  <si>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</si>
  <si>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</si>
  <si>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</si>
  <si>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</si>
  <si>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</si>
  <si>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</si>
  <si>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</si>
  <si>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</si>
  <si>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</si>
  <si>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</si>
  <si>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</si>
  <si>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</si>
  <si>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</si>
  <si>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</si>
  <si>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</si>
  <si>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</si>
  <si>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</si>
  <si>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</si>
  <si>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</si>
  <si>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</si>
  <si>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</si>
  <si>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</si>
  <si>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</si>
  <si>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</si>
  <si>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</si>
  <si>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</si>
  <si>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</si>
  <si>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</si>
  <si>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</si>
  <si>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</si>
  <si>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</si>
  <si>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</si>
  <si>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</si>
  <si>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</si>
  <si>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</si>
  <si>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</si>
  <si>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</si>
  <si>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</si>
  <si>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</si>
  <si>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</si>
  <si>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</si>
  <si>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</si>
  <si>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</si>
  <si>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</si>
  <si>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</si>
  <si>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</si>
  <si>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</si>
  <si>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</si>
  <si>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</si>
  <si>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</si>
  <si>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</si>
  <si>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</si>
  <si>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</si>
  <si>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</si>
  <si>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</si>
  <si>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</si>
  <si>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</si>
  <si>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</si>
  <si>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</si>
  <si>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</si>
  <si>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</si>
  <si>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</si>
  <si>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</si>
  <si>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</si>
  <si>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</si>
  <si>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</si>
  <si>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</si>
  <si>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</si>
  <si>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</si>
  <si>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</si>
  <si>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</si>
  <si>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</si>
  <si>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</si>
  <si>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</si>
  <si>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</si>
  <si>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</si>
  <si>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</si>
  <si>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</si>
  <si>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</si>
  <si>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</si>
  <si>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</si>
  <si>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</si>
  <si>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</si>
  <si>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</si>
  <si>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</si>
  <si>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</si>
  <si>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</si>
  <si>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</si>
  <si>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</si>
  <si>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</si>
  <si>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</si>
  <si>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</si>
  <si>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</si>
  <si>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</si>
  <si>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</si>
  <si>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</si>
  <si>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</si>
  <si>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</si>
  <si>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</si>
  <si>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</si>
  <si>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</si>
  <si>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</si>
  <si>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</si>
  <si>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</si>
  <si>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</si>
  <si>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</si>
  <si>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</si>
  <si>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</si>
  <si>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</si>
  <si>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</si>
  <si>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</si>
  <si>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</si>
  <si>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</si>
  <si>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</si>
  <si>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</si>
  <si>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</si>
  <si>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</si>
  <si>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</si>
  <si>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</si>
  <si>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</si>
  <si>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</si>
  <si>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</si>
  <si>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</si>
  <si>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</si>
  <si>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</si>
  <si>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</si>
  <si>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</si>
  <si>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</si>
  <si>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</si>
  <si>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</si>
  <si>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</si>
  <si>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</si>
  <si>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</si>
  <si>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</si>
  <si>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</si>
  <si>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</si>
  <si>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</si>
  <si>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</si>
  <si>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</si>
  <si>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</si>
  <si>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</si>
  <si>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</si>
  <si>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</si>
  <si>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</si>
  <si>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</si>
  <si>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</si>
  <si>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</si>
  <si>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</si>
  <si>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</si>
  <si>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</si>
  <si>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</si>
  <si>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</si>
  <si>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</si>
  <si>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</si>
  <si>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</si>
  <si>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</si>
  <si>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</si>
  <si>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</si>
  <si>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</si>
  <si>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</si>
  <si>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</si>
  <si>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</si>
  <si>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</si>
  <si>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</si>
  <si>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</si>
  <si>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</si>
  <si>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</si>
  <si>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</si>
  <si>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</si>
  <si>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</si>
  <si>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</si>
  <si>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</si>
  <si>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</si>
  <si>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</si>
  <si>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</si>
  <si>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</si>
  <si>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</si>
  <si>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</si>
  <si>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</si>
  <si>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</si>
  <si>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</si>
  <si>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</si>
  <si>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</si>
  <si>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</si>
  <si>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</si>
  <si>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</si>
  <si>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</si>
  <si>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</si>
  <si>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</si>
  <si>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</si>
  <si>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</si>
  <si>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</si>
  <si>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</si>
  <si>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</si>
  <si>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</si>
  <si>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</si>
  <si>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</si>
  <si>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</si>
  <si>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</si>
  <si>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</si>
  <si>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</si>
  <si>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</si>
  <si>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</si>
  <si>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</si>
  <si>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</si>
  <si>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</si>
  <si>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</si>
  <si>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</si>
  <si>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</si>
  <si>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</si>
  <si>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</si>
  <si>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</si>
  <si>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</si>
  <si>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</si>
  <si>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</si>
  <si>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</si>
  <si>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</si>
  <si>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</si>
  <si>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</si>
  <si>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</si>
  <si>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</si>
  <si>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</si>
  <si>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</si>
  <si>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</si>
  <si>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</si>
  <si>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</si>
  <si>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</si>
  <si>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</si>
  <si>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</si>
  <si>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</si>
  <si>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</si>
  <si>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</si>
  <si>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</si>
  <si>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</si>
  <si>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</si>
  <si>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</si>
  <si>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</si>
  <si>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</si>
  <si>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</si>
  <si>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</si>
  <si>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</si>
  <si>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</si>
  <si>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</si>
  <si>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</si>
  <si>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</si>
  <si>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</si>
  <si>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</si>
  <si>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</si>
  <si>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</si>
  <si>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</si>
  <si>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</si>
  <si>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</si>
  <si>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</si>
  <si>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</si>
  <si>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</si>
  <si>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</si>
  <si>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</si>
  <si>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</si>
  <si>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</si>
  <si>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</si>
  <si>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</si>
  <si>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</si>
  <si>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</si>
  <si>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</si>
  <si>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</si>
  <si>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</si>
  <si>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</si>
  <si>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</si>
  <si>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</si>
  <si>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</si>
  <si>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</si>
  <si>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</si>
  <si>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</si>
  <si>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</si>
  <si>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</si>
  <si>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</si>
  <si>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</si>
  <si>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</si>
  <si>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</si>
  <si>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</si>
  <si>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</si>
  <si>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</si>
  <si>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</si>
  <si>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</si>
  <si>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</si>
  <si>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</si>
  <si>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</si>
  <si>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</si>
  <si>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</si>
  <si>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</si>
  <si>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</si>
  <si>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</si>
  <si>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</si>
  <si>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</si>
  <si>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</si>
  <si>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</si>
  <si>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</si>
  <si>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</si>
  <si>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</si>
  <si>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</si>
  <si>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</si>
  <si>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</si>
  <si>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</si>
  <si>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</si>
  <si>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</si>
  <si>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</si>
  <si>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</si>
  <si>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</si>
  <si>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</si>
  <si>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</si>
  <si>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</si>
  <si>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</si>
  <si>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</si>
  <si>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</si>
  <si>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</si>
  <si>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</si>
  <si>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</si>
  <si>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</si>
  <si>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</si>
  <si>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</si>
  <si>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</si>
  <si>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</si>
  <si>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</si>
  <si>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</si>
  <si>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</si>
  <si>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</si>
  <si>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</si>
  <si>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</si>
  <si>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</si>
  <si>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</si>
  <si>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</si>
  <si>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</si>
  <si>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</si>
  <si>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</si>
  <si>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</si>
  <si>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</si>
  <si>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</si>
  <si>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</si>
  <si>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</si>
  <si>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</si>
  <si>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</si>
  <si>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</si>
  <si>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</si>
  <si>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</si>
  <si>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</si>
  <si>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</si>
  <si>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</si>
  <si>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</si>
  <si>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</si>
  <si>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</si>
  <si>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</si>
  <si>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</si>
  <si>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</si>
  <si>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</si>
  <si>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</si>
  <si>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</si>
  <si>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</si>
  <si>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</si>
  <si>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</si>
  <si>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</si>
  <si>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</si>
  <si>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</si>
  <si>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</si>
  <si>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</si>
  <si>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</si>
  <si>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</si>
  <si>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</si>
  <si>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</si>
  <si>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</si>
  <si>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</si>
  <si>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</si>
  <si>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</si>
  <si>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</si>
  <si>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</si>
  <si>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</si>
  <si>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</si>
  <si>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</si>
  <si>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</si>
  <si>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</si>
  <si>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</si>
  <si>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</si>
  <si>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</si>
  <si>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</si>
  <si>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</si>
  <si>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</si>
  <si>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</si>
  <si>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</si>
  <si>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</si>
  <si>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</si>
  <si>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</si>
  <si>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</si>
  <si>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</si>
  <si>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</si>
  <si>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</si>
  <si>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</si>
  <si>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</si>
  <si>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</si>
  <si>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</si>
  <si>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</si>
  <si>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</si>
  <si>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</si>
  <si>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</si>
  <si>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</si>
  <si>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</si>
  <si>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</si>
  <si>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</si>
  <si>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</si>
  <si>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</si>
  <si>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</si>
  <si>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</si>
  <si>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</si>
  <si>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</si>
  <si>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</si>
  <si>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</si>
  <si>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</si>
  <si>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</si>
  <si>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</si>
  <si>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</si>
  <si>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</si>
  <si>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</si>
  <si>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</si>
  <si>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</si>
  <si>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</si>
  <si>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</si>
  <si>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</si>
  <si>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</si>
  <si>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</si>
  <si>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</si>
  <si>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</si>
  <si>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</si>
  <si>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</si>
  <si>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</si>
  <si>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</si>
  <si>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</si>
  <si>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</si>
  <si>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</si>
  <si>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</si>
  <si>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</si>
  <si>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</si>
  <si>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</si>
  <si>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</si>
  <si>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</si>
  <si>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</si>
  <si>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</si>
  <si>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</si>
  <si>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</si>
  <si>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</si>
  <si>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</si>
  <si>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</si>
  <si>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</si>
  <si>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</si>
  <si>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</si>
  <si>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</si>
  <si>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</si>
  <si>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</si>
  <si>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</si>
  <si>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</si>
  <si>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</si>
  <si>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</si>
  <si>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</si>
  <si>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</si>
  <si>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</si>
  <si>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</si>
  <si>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</si>
  <si>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</si>
  <si>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</si>
  <si>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</si>
  <si>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</si>
  <si>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</si>
  <si>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</si>
  <si>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</si>
  <si>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</si>
  <si>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</si>
  <si>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</si>
  <si>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</si>
  <si>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</si>
  <si>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</si>
  <si>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</si>
  <si>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</si>
  <si>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</si>
  <si>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</si>
  <si>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</si>
  <si>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</si>
  <si>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</si>
  <si>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</si>
  <si>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</si>
  <si>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</si>
  <si>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</si>
  <si>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</si>
  <si>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</si>
  <si>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</si>
  <si>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</si>
  <si>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</si>
  <si>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</si>
  <si>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</si>
  <si>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</si>
  <si>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</si>
  <si>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</si>
  <si>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</si>
  <si>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</si>
  <si>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</si>
  <si>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</si>
  <si>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</si>
  <si>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</si>
  <si>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</si>
  <si>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</si>
  <si>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</si>
  <si>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</si>
  <si>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</si>
  <si>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</si>
  <si>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</si>
  <si>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</si>
  <si>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</si>
  <si>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</si>
  <si>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</si>
  <si>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</si>
  <si>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</si>
  <si>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</si>
  <si>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</si>
  <si>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</si>
  <si>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</si>
  <si>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</si>
  <si>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</si>
  <si>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</si>
  <si>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</si>
  <si>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</si>
  <si>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</si>
  <si>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</si>
  <si>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</si>
  <si>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</si>
  <si>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</si>
  <si>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</si>
  <si>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</si>
  <si>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</si>
  <si>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</si>
  <si>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</si>
  <si>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</si>
  <si>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</si>
  <si>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</si>
  <si>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</si>
  <si>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</si>
  <si>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</si>
  <si>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</si>
  <si>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</si>
  <si>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</si>
  <si>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</si>
  <si>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</si>
  <si>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</si>
  <si>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</si>
  <si>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</si>
  <si>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</si>
  <si>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</si>
  <si>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</si>
  <si>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</si>
  <si>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</si>
  <si>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</si>
  <si>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</si>
  <si>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</si>
  <si>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</si>
  <si>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</si>
  <si>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</si>
  <si>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</si>
  <si>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</si>
  <si>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</si>
  <si>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</si>
  <si>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</si>
  <si>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</si>
  <si>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</si>
  <si>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</si>
  <si>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</si>
  <si>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</si>
  <si>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</si>
  <si>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</si>
  <si>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</si>
  <si>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</si>
  <si>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</si>
  <si>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</si>
  <si>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</si>
  <si>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</si>
  <si>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</si>
  <si>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</si>
  <si>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</si>
  <si>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</si>
  <si>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</si>
  <si>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</si>
  <si>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</si>
  <si>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</si>
  <si>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</si>
  <si>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</si>
  <si>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</si>
  <si>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</si>
  <si>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</si>
  <si>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</si>
  <si>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</si>
  <si>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</si>
  <si>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</si>
  <si>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</si>
  <si>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</si>
  <si>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</si>
  <si>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</si>
  <si>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</si>
  <si>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</si>
  <si>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</si>
  <si>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</si>
  <si>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</si>
  <si>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</si>
  <si>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</si>
  <si>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</si>
  <si>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</si>
  <si>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</si>
  <si>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</si>
  <si>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</si>
  <si>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</si>
  <si>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</si>
  <si>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</si>
  <si>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</si>
  <si>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</si>
  <si>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</si>
  <si>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</si>
  <si>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</si>
  <si>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</si>
  <si>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</si>
  <si>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</si>
  <si>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</si>
  <si>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</si>
  <si>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</si>
  <si>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</si>
  <si>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</si>
  <si>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</si>
  <si>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</si>
  <si>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</si>
  <si>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</si>
  <si>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</si>
  <si>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</si>
  <si>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</si>
  <si>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</si>
  <si>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</si>
  <si>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</si>
  <si>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</si>
  <si>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</si>
  <si>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</si>
  <si>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</si>
  <si>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</si>
  <si>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</si>
  <si>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</si>
  <si>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</si>
  <si>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</si>
  <si>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</si>
  <si>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</si>
  <si>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</si>
  <si>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</si>
  <si>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</si>
  <si>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</si>
  <si>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</si>
  <si>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</si>
  <si>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</si>
  <si>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</si>
  <si>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</si>
  <si>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</si>
  <si>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</si>
  <si>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</si>
  <si>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</si>
  <si>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</si>
  <si>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</si>
  <si>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</si>
  <si>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</si>
  <si>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</si>
  <si>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</si>
  <si>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</si>
  <si>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</si>
  <si>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</si>
  <si>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</si>
  <si>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</si>
  <si>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</si>
  <si>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</si>
  <si>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</si>
  <si>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</si>
  <si>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</si>
  <si>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</si>
  <si>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</si>
  <si>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</si>
  <si>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</si>
  <si>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</si>
  <si>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</si>
  <si>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</si>
  <si>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</si>
  <si>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</si>
  <si>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</si>
  <si>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</si>
  <si>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</si>
  <si>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</si>
  <si>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</si>
  <si>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</si>
  <si>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</si>
  <si>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</si>
  <si>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</si>
  <si>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</si>
  <si>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</si>
  <si>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</si>
  <si>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</si>
  <si>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</si>
  <si>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</si>
  <si>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</si>
  <si>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</si>
  <si>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</si>
  <si>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</si>
  <si>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</si>
  <si>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</si>
  <si>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</si>
  <si>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</si>
  <si>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</si>
  <si>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</si>
  <si>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</si>
  <si>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</si>
  <si>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</si>
  <si>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</si>
  <si>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</si>
  <si>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</si>
  <si>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</si>
  <si>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</si>
  <si>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</si>
  <si>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</si>
  <si>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</si>
  <si>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</si>
  <si>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</si>
  <si>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</si>
  <si>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</si>
  <si>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</si>
  <si>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</si>
  <si>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</si>
  <si>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</si>
  <si>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</si>
  <si>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</si>
  <si>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</si>
  <si>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</si>
  <si>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</si>
  <si>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</si>
  <si>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</si>
  <si>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</si>
  <si>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</si>
  <si>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</si>
  <si>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</si>
  <si>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</si>
  <si>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</si>
  <si>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</si>
  <si>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</si>
  <si>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</si>
  <si>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</si>
  <si>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</si>
  <si>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</si>
  <si>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</si>
  <si>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</si>
  <si>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</si>
  <si>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</si>
  <si>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</si>
  <si>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</si>
  <si>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</si>
  <si>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</si>
  <si>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</si>
  <si>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</si>
  <si>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</si>
  <si>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</si>
  <si>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</si>
  <si>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</si>
  <si>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</si>
  <si>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</si>
  <si>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</si>
  <si>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</si>
  <si>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</si>
  <si>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</si>
  <si>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</si>
  <si>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</si>
  <si>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</si>
  <si>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</si>
  <si>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</si>
  <si>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</si>
  <si>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</si>
  <si>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</si>
  <si>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</si>
  <si>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</si>
  <si>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</si>
  <si>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</si>
  <si>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</si>
  <si>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</si>
  <si>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</si>
  <si>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</si>
  <si>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</si>
  <si>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</si>
  <si>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</si>
  <si>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</si>
  <si>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</si>
  <si>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</si>
  <si>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</si>
  <si>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</si>
  <si>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</si>
  <si>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</si>
  <si>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</si>
  <si>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</si>
  <si>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</si>
  <si>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</si>
  <si>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</si>
  <si>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</si>
  <si>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</si>
  <si>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</si>
  <si>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</si>
  <si>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</si>
  <si>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</si>
  <si>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</si>
  <si>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</si>
  <si>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</si>
  <si>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</si>
  <si>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</si>
  <si>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</si>
  <si>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</si>
  <si>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</si>
  <si>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</si>
  <si>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</si>
  <si>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</si>
  <si>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</si>
  <si>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</si>
  <si>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</si>
  <si>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</si>
  <si>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</si>
  <si>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</si>
  <si>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</si>
  <si>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</si>
  <si>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</si>
  <si>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</si>
  <si>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</si>
  <si>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</si>
  <si>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</si>
  <si>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</si>
  <si>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</si>
  <si>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</si>
  <si>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</si>
  <si>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</si>
  <si>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</si>
  <si>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</si>
  <si>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</si>
  <si>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</si>
  <si>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</si>
  <si>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</si>
  <si>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</si>
  <si>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</si>
  <si>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</si>
  <si>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</si>
  <si>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</si>
  <si>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</si>
  <si>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</si>
  <si>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</si>
  <si>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</si>
  <si>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</si>
  <si>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</si>
  <si>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</si>
  <si>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</si>
  <si>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</si>
  <si>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</si>
  <si>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</si>
  <si>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</si>
  <si>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</si>
  <si>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</si>
  <si>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</si>
  <si>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</si>
  <si>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</si>
  <si>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</si>
  <si>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</si>
  <si>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</si>
  <si>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</si>
  <si>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</si>
  <si>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</si>
  <si>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</si>
  <si>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</si>
  <si>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</si>
  <si>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</si>
  <si>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</si>
  <si>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</si>
  <si>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</si>
  <si>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</si>
  <si>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</si>
  <si>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</si>
  <si>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</si>
  <si>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</si>
  <si>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</si>
  <si>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</si>
  <si>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</si>
  <si>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</si>
  <si>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</si>
  <si>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</si>
  <si>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</si>
  <si>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</si>
  <si>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</si>
  <si>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</si>
  <si>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</si>
  <si>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</si>
  <si>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</si>
  <si>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</si>
  <si>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</si>
  <si>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</si>
  <si>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</si>
  <si>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</si>
  <si>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</si>
  <si>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</si>
  <si>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</si>
  <si>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</si>
  <si>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</si>
  <si>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</si>
  <si>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</si>
  <si>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</si>
  <si>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</si>
  <si>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</si>
  <si>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</si>
  <si>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</si>
  <si>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</si>
  <si>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</si>
  <si>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</si>
  <si>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</si>
  <si>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</si>
  <si>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</si>
  <si>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</si>
  <si>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</si>
  <si>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</si>
  <si>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</si>
  <si>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</si>
  <si>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</si>
  <si>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</si>
  <si>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</si>
  <si>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</si>
  <si>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</si>
  <si>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</si>
  <si>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</si>
  <si>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</si>
  <si>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</si>
  <si>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</si>
  <si>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</si>
  <si>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</si>
  <si>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</si>
  <si>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</si>
  <si>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</si>
  <si>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</si>
  <si>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</si>
  <si>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</si>
  <si>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</si>
  <si>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</si>
  <si>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</si>
  <si>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</si>
  <si>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</si>
  <si>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</si>
  <si>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</si>
  <si>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</si>
  <si>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</si>
  <si>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</si>
  <si>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</si>
  <si>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</si>
  <si>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</si>
  <si>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</si>
  <si>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</si>
  <si>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</si>
  <si>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</si>
  <si>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</si>
  <si>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</si>
  <si>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</si>
  <si>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</si>
  <si>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</si>
  <si>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</si>
  <si>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</si>
  <si>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</si>
  <si>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</si>
  <si>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</si>
  <si>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</si>
  <si>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</si>
  <si>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</si>
  <si>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</si>
  <si>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</si>
  <si>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</si>
  <si>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</si>
  <si>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</si>
  <si>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</si>
  <si>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</si>
  <si>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</si>
  <si>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</si>
  <si>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</si>
  <si>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</si>
  <si>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</si>
  <si>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</si>
  <si>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</si>
  <si>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</si>
  <si>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</si>
  <si>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</si>
  <si>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</si>
  <si>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</si>
  <si>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</si>
  <si>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</si>
  <si>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</si>
  <si>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</si>
  <si>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</si>
  <si>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</si>
  <si>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</si>
  <si>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</si>
  <si>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</si>
  <si>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</si>
  <si>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</si>
  <si>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</si>
  <si>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</si>
  <si>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</si>
  <si>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</si>
  <si>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</si>
  <si>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</si>
  <si>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</si>
  <si>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</si>
  <si>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</si>
  <si>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</si>
  <si>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</si>
  <si>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</si>
  <si>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</si>
  <si>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</si>
  <si>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</si>
  <si>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</si>
  <si>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</si>
  <si>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</si>
  <si>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</si>
  <si>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</si>
  <si>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</si>
  <si>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</si>
  <si>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</si>
  <si>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</si>
  <si>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</si>
  <si>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</si>
  <si>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</si>
  <si>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</si>
  <si>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</si>
  <si>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</si>
  <si>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</si>
  <si>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</si>
  <si>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</si>
  <si>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</si>
  <si>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</si>
  <si>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</si>
  <si>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</si>
  <si>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</si>
  <si>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</si>
  <si>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</si>
  <si>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</si>
  <si>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</si>
  <si>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</si>
  <si>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</si>
  <si>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</si>
  <si>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</si>
  <si>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</si>
  <si>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</si>
  <si>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</si>
  <si>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</si>
  <si>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</si>
  <si>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</si>
  <si>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</si>
  <si>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</si>
  <si>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</si>
  <si>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</si>
  <si>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</si>
  <si>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</si>
  <si>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</si>
  <si>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</si>
  <si>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</si>
  <si>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</si>
  <si>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</si>
  <si>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</si>
  <si>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</si>
  <si>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</si>
  <si>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</si>
  <si>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</si>
  <si>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</si>
  <si>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</si>
  <si>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</si>
  <si>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</si>
  <si>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</si>
  <si>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</si>
  <si>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</si>
  <si>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</si>
  <si>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</si>
  <si>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</si>
  <si>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</si>
  <si>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</si>
  <si>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</si>
  <si>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</si>
  <si>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</si>
  <si>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</si>
  <si>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</si>
  <si>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</si>
  <si>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</si>
  <si>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</si>
  <si>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</si>
  <si>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</si>
  <si>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</si>
  <si>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</si>
  <si>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</si>
  <si>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</si>
  <si>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</si>
  <si>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</si>
  <si>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</si>
  <si>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</si>
  <si>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</si>
  <si>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</si>
  <si>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</si>
  <si>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</si>
  <si>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</si>
  <si>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</si>
  <si>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</si>
  <si>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</si>
  <si>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</si>
  <si>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</si>
  <si>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</si>
  <si>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</si>
  <si>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</si>
  <si>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</si>
  <si>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</si>
  <si>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</si>
  <si>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</si>
  <si>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</si>
  <si>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</si>
  <si>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</si>
  <si>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</si>
  <si>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</si>
  <si>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</si>
  <si>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</si>
  <si>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</si>
  <si>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</si>
  <si>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</si>
  <si>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</si>
  <si>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</si>
  <si>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</si>
  <si>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</si>
  <si>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</si>
  <si>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</si>
  <si>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</si>
  <si>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</si>
  <si>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</si>
  <si>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</si>
  <si>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</si>
  <si>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</si>
  <si>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</si>
  <si>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</si>
  <si>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</si>
  <si>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</si>
  <si>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</si>
  <si>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</si>
  <si>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</si>
  <si>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</si>
  <si>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</si>
  <si>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</si>
  <si>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</si>
  <si>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</si>
  <si>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</si>
  <si>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</si>
  <si>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</si>
  <si>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</si>
  <si>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</si>
  <si>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</si>
  <si>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</si>
  <si>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</si>
  <si>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</si>
  <si>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</si>
  <si>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</si>
  <si>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</si>
  <si>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</si>
  <si>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</si>
  <si>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</si>
  <si>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</si>
  <si>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</si>
  <si>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</si>
  <si>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</si>
  <si>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</si>
  <si>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</si>
  <si>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</si>
  <si>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</si>
  <si>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</si>
  <si>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</si>
  <si>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</si>
  <si>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</si>
  <si>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</si>
  <si>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</si>
  <si>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</si>
  <si>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</si>
  <si>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</si>
  <si>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</si>
  <si>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</si>
  <si>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</si>
  <si>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</si>
  <si>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</si>
  <si>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</si>
  <si>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</si>
  <si>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</si>
  <si>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</si>
  <si>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</si>
  <si>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</si>
  <si>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</si>
  <si>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</si>
  <si>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</si>
  <si>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</si>
  <si>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</si>
  <si>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</si>
  <si>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</si>
  <si>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</si>
  <si>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</si>
  <si>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</si>
  <si>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</si>
  <si>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</si>
  <si>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</si>
  <si>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</si>
  <si>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</si>
  <si>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</si>
  <si>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</si>
  <si>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</si>
  <si>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</si>
  <si>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</si>
  <si>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</si>
  <si>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</si>
  <si>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</si>
  <si>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</si>
  <si>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</si>
  <si>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</si>
  <si>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</si>
  <si>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</si>
  <si>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</si>
  <si>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</si>
  <si>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</si>
  <si>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</si>
  <si>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</si>
  <si>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</si>
  <si>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</si>
  <si>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</si>
  <si>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</si>
  <si>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</si>
  <si>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</si>
  <si>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</si>
  <si>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</si>
  <si>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</si>
  <si>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</si>
  <si>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</si>
  <si>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</si>
  <si>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</si>
  <si>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</si>
  <si>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</si>
  <si>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</si>
  <si>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</si>
  <si>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</si>
  <si>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</si>
  <si>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</si>
  <si>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</si>
  <si>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</si>
  <si>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</si>
  <si>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</si>
  <si>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</si>
  <si>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</si>
  <si>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</si>
  <si>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</si>
  <si>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</si>
  <si>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</si>
  <si>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</si>
  <si>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</si>
  <si>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</si>
  <si>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</si>
  <si>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</si>
  <si>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</si>
  <si>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</si>
  <si>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</si>
  <si>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</si>
  <si>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</si>
  <si>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</si>
  <si>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</si>
  <si>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</si>
  <si>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</si>
  <si>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</si>
  <si>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</si>
  <si>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</si>
  <si>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</si>
  <si>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</si>
  <si>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</si>
  <si>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</si>
  <si>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</si>
  <si>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</si>
  <si>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</si>
  <si>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</si>
  <si>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</si>
  <si>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</si>
  <si>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</si>
  <si>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</si>
  <si>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</si>
  <si>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</si>
  <si>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</si>
  <si>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</si>
  <si>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</si>
  <si>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</si>
  <si>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</si>
  <si>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</si>
  <si>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</si>
  <si>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</si>
  <si>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</si>
  <si>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</si>
  <si>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</si>
  <si>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</si>
  <si>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</si>
  <si>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</si>
  <si>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</si>
  <si>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</si>
  <si>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</si>
  <si>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</si>
  <si>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</si>
  <si>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</si>
  <si>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</si>
  <si>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</si>
  <si>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</si>
  <si>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</si>
  <si>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</si>
  <si>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</si>
  <si>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</si>
  <si>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</si>
  <si>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</si>
  <si>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</si>
  <si>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</si>
  <si>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</si>
  <si>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</si>
  <si>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</si>
  <si>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</si>
  <si>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</si>
  <si>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</si>
  <si>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</si>
  <si>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</si>
  <si>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</si>
  <si>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</si>
  <si>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</si>
  <si>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</si>
  <si>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</si>
  <si>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</si>
  <si>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</si>
  <si>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</si>
  <si>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</si>
  <si>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</si>
  <si>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</si>
  <si>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</si>
  <si>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</si>
  <si>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</si>
  <si>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</si>
  <si>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</si>
  <si>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</si>
  <si>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</si>
  <si>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</si>
  <si>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</si>
  <si>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</si>
  <si>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</si>
  <si>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</si>
  <si>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</si>
  <si>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</si>
  <si>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</si>
  <si>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</si>
  <si>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</si>
  <si>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</si>
  <si>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</si>
  <si>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</si>
  <si>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</si>
  <si>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</si>
  <si>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</si>
  <si>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</si>
  <si>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</si>
  <si>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</si>
  <si>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</si>
  <si>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</si>
  <si>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</si>
  <si>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</si>
  <si>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</si>
  <si>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</si>
  <si>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</si>
  <si>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</si>
  <si>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</si>
  <si>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</si>
  <si>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</si>
  <si>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</si>
  <si>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</si>
  <si>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</si>
  <si>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</si>
  <si>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</si>
  <si>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</si>
  <si>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</si>
  <si>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</si>
  <si>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</si>
  <si>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</si>
  <si>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</si>
  <si>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</si>
  <si>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</si>
  <si>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</si>
  <si>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</si>
  <si>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</si>
  <si>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</si>
  <si>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</si>
  <si>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</si>
  <si>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</si>
  <si>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</si>
  <si>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</si>
  <si>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</si>
  <si>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</si>
  <si>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</si>
  <si>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</si>
  <si>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</si>
  <si>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</si>
  <si>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</si>
  <si>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</si>
  <si>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</si>
  <si>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</si>
  <si>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</si>
  <si>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</si>
  <si>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</si>
  <si>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</si>
  <si>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</si>
  <si>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</si>
  <si>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</si>
  <si>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</si>
  <si>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</si>
  <si>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</si>
  <si>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</si>
  <si>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</si>
  <si>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</si>
  <si>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</si>
  <si>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</si>
  <si>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</si>
  <si>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</si>
  <si>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</si>
  <si>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</si>
  <si>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</si>
  <si>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</si>
  <si>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</si>
  <si>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</si>
  <si>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</si>
  <si>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</si>
  <si>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</si>
  <si>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</si>
  <si>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</si>
  <si>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</si>
  <si>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</si>
  <si>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</si>
  <si>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</si>
  <si>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</si>
  <si>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</si>
  <si>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</si>
  <si>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</si>
  <si>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</si>
  <si>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</si>
  <si>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</si>
  <si>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</si>
  <si>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</si>
  <si>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</si>
  <si>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</si>
  <si>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</si>
  <si>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</si>
  <si>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</si>
  <si>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</si>
  <si>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</si>
  <si>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</si>
  <si>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</si>
  <si>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</si>
  <si>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</si>
  <si>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</si>
  <si>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</si>
  <si>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</si>
  <si>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</si>
  <si>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</si>
  <si>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</si>
  <si>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</si>
  <si>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</si>
  <si>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</si>
  <si>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</si>
  <si>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</si>
  <si>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</si>
  <si>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</si>
  <si>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</si>
  <si>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</si>
  <si>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</si>
  <si>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</si>
  <si>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</si>
  <si>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</si>
  <si>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</si>
  <si>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</si>
  <si>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</si>
  <si>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</si>
  <si>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</si>
  <si>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</si>
  <si>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</si>
  <si>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</si>
  <si>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</si>
  <si>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</si>
  <si>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</si>
  <si>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</si>
  <si>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</si>
  <si>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</si>
  <si>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</si>
  <si>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</si>
  <si>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</si>
  <si>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</si>
  <si>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</si>
  <si>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</si>
  <si>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</si>
  <si>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</si>
  <si>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</si>
  <si>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</si>
  <si>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</si>
  <si>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</si>
  <si>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</si>
  <si>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</si>
  <si>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</si>
  <si>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</si>
  <si>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</si>
  <si>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</si>
  <si>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</si>
  <si>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</si>
  <si>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</si>
  <si>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</si>
  <si>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</si>
  <si>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</si>
  <si>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</si>
  <si>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</si>
  <si>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</si>
  <si>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</si>
  <si>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</si>
  <si>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</si>
  <si>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</si>
  <si>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</si>
  <si>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</si>
  <si>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</si>
  <si>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</si>
  <si>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</si>
  <si>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</si>
  <si>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</si>
  <si>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</si>
  <si>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</si>
  <si>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</si>
  <si>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</si>
  <si>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</si>
  <si>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</si>
  <si>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</si>
  <si>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</si>
  <si>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</si>
  <si>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</si>
  <si>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</si>
  <si>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</si>
  <si>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</si>
  <si>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</si>
  <si>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</si>
  <si>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</si>
  <si>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</si>
  <si>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</si>
  <si>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</si>
  <si>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</si>
  <si>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</si>
  <si>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</si>
  <si>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</si>
  <si>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</si>
  <si>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</si>
  <si>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</si>
  <si>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</si>
  <si>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</si>
  <si>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</si>
  <si>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</si>
  <si>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</si>
  <si>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</si>
  <si>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</si>
  <si>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</si>
  <si>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</si>
  <si>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</si>
  <si>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</si>
  <si>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</si>
  <si>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</si>
  <si>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</si>
  <si>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</si>
  <si>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</si>
  <si>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</si>
  <si>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</si>
  <si>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</si>
  <si>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</si>
  <si>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</si>
  <si>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</si>
  <si>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</si>
  <si>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</si>
  <si>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</si>
  <si>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</si>
  <si>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</si>
  <si>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</si>
  <si>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</si>
  <si>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</si>
  <si>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</si>
  <si>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</si>
  <si>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</si>
  <si>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</si>
  <si>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</si>
  <si>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</si>
  <si>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</si>
  <si>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</si>
  <si>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</si>
  <si>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</si>
  <si>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</si>
  <si>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</si>
  <si>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</si>
  <si>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</si>
  <si>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</si>
  <si>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</si>
  <si>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</si>
  <si>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</si>
  <si>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</si>
  <si>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</si>
  <si>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</si>
  <si>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</si>
  <si>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</si>
  <si>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</si>
  <si>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</si>
  <si>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</si>
  <si>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</si>
  <si>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</si>
  <si>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</si>
  <si>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</si>
  <si>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</si>
  <si>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</si>
  <si>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</si>
  <si>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</si>
  <si>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</si>
  <si>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</si>
  <si>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</si>
  <si>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</si>
  <si>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</si>
  <si>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</si>
  <si>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</si>
  <si>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</si>
  <si>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</si>
  <si>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</si>
  <si>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</si>
  <si>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</si>
  <si>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</si>
  <si>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</si>
  <si>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</si>
  <si>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</si>
  <si>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</si>
  <si>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</si>
  <si>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</si>
  <si>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</si>
  <si>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</si>
  <si>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</si>
  <si>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</si>
  <si>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</si>
  <si>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</si>
  <si>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</si>
  <si>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</si>
  <si>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</si>
  <si>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</si>
  <si>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</si>
  <si>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</si>
  <si>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</si>
  <si>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</si>
  <si>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</si>
  <si>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</si>
  <si>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</si>
  <si>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</si>
  <si>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</si>
  <si>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</si>
  <si>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</si>
  <si>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</si>
  <si>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</si>
  <si>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</si>
  <si>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</si>
  <si>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</si>
  <si>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</si>
  <si>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</si>
  <si>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</si>
  <si>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</si>
  <si>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</si>
  <si>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</si>
  <si>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</si>
  <si>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</si>
  <si>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</si>
  <si>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</si>
  <si>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</si>
  <si>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</si>
  <si>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</si>
  <si>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</si>
  <si>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</si>
  <si>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</si>
  <si>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</si>
  <si>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</si>
  <si>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</si>
  <si>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</si>
  <si>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</si>
  <si>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</si>
  <si>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</si>
  <si>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</si>
  <si>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</si>
  <si>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</si>
  <si>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</si>
  <si>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</si>
  <si>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</si>
  <si>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</si>
  <si>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</si>
  <si>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</si>
  <si>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</si>
  <si>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</si>
  <si>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</si>
  <si>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</si>
  <si>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</si>
  <si>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</si>
  <si>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</si>
  <si>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</si>
  <si>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</si>
  <si>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</si>
  <si>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</si>
  <si>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</si>
  <si>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</si>
  <si>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</si>
  <si>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</si>
  <si>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</si>
  <si>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</si>
  <si>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</si>
  <si>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</si>
  <si>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</si>
  <si>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</si>
  <si>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</si>
  <si>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</si>
  <si>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</si>
  <si>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</si>
  <si>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</si>
  <si>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</si>
  <si>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</si>
  <si>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</si>
  <si>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</si>
  <si>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</si>
  <si>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</si>
  <si>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</si>
  <si>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</si>
  <si>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</si>
  <si>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</si>
  <si>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</si>
  <si>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</si>
  <si>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</si>
  <si>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</si>
  <si>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</si>
  <si>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</si>
  <si>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</si>
  <si>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</si>
  <si>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</si>
  <si>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</si>
  <si>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</si>
  <si>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</si>
  <si>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</si>
  <si>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</si>
  <si>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</si>
  <si>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</si>
  <si>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</si>
  <si>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</si>
  <si>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</si>
  <si>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</si>
  <si>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</si>
  <si>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</si>
  <si>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</si>
  <si>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</si>
  <si>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</si>
  <si>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</si>
  <si>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</si>
  <si>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</si>
  <si>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</si>
  <si>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</si>
  <si>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</si>
  <si>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</si>
  <si>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</si>
  <si>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</si>
  <si>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</si>
  <si>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</si>
  <si>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</si>
  <si>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</si>
  <si>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</si>
  <si>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</si>
  <si>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</si>
  <si>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</si>
  <si>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</si>
  <si>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</si>
  <si>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</si>
  <si>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</si>
  <si>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</si>
  <si>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</si>
  <si>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</si>
  <si>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</si>
  <si>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</si>
  <si>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</si>
  <si>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</si>
  <si>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</si>
  <si>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</si>
  <si>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</si>
  <si>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</si>
  <si>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</si>
  <si>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</si>
  <si>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</si>
  <si>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</si>
  <si>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</si>
  <si>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</si>
  <si>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</si>
  <si>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</si>
  <si>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</si>
  <si>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</si>
  <si>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</si>
  <si>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</si>
  <si>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</si>
  <si>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</si>
  <si>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</si>
  <si>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</si>
  <si>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</si>
  <si>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</si>
  <si>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</si>
  <si>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</si>
  <si>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</si>
  <si>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</si>
  <si>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</si>
  <si>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</si>
  <si>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</si>
  <si>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</si>
  <si>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</si>
  <si>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</si>
  <si>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</si>
  <si>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</si>
  <si>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</si>
  <si>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</si>
  <si>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</si>
  <si>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</si>
  <si>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</si>
  <si>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</si>
  <si>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</si>
  <si>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</si>
  <si>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</si>
  <si>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</si>
  <si>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</si>
  <si>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</si>
  <si>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</si>
  <si>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</si>
  <si>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</si>
  <si>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</si>
  <si>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</si>
  <si>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</si>
  <si>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</si>
  <si>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</si>
  <si>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</si>
  <si>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</si>
  <si>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</si>
  <si>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</si>
  <si>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</si>
  <si>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</si>
  <si>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</si>
  <si>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</si>
  <si>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</si>
  <si>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</si>
  <si>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</si>
  <si>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</si>
  <si>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</si>
  <si>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</si>
  <si>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</si>
  <si>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</si>
  <si>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</si>
  <si>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</si>
  <si>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</si>
  <si>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</si>
  <si>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</si>
  <si>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</si>
  <si>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</si>
  <si>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</si>
  <si>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</si>
  <si>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</si>
  <si>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</si>
  <si>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</si>
  <si>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</si>
  <si>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</si>
  <si>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</si>
  <si>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</si>
  <si>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</si>
  <si>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</si>
  <si>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</si>
  <si>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</si>
  <si>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</si>
  <si>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</si>
  <si>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</si>
  <si>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</si>
  <si>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</si>
  <si>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</si>
  <si>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</si>
  <si>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</si>
  <si>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</si>
  <si>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</si>
  <si>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</si>
  <si>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</si>
  <si>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</si>
  <si>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</si>
  <si>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</si>
  <si>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</si>
  <si>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</si>
  <si>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</si>
  <si>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</si>
  <si>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</si>
  <si>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</si>
  <si>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</si>
  <si>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</si>
  <si>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</si>
  <si>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</si>
  <si>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</si>
  <si>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</si>
  <si>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</si>
  <si>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</si>
  <si>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</si>
  <si>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</si>
  <si>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</si>
  <si>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</si>
  <si>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</si>
  <si>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</si>
  <si>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</si>
  <si>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</si>
  <si>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</si>
  <si>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</si>
  <si>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</si>
  <si>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</si>
  <si>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</si>
  <si>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</si>
  <si>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</si>
  <si>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</si>
  <si>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</si>
  <si>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</si>
  <si>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</si>
  <si>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</si>
  <si>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</si>
  <si>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</si>
  <si>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</si>
  <si>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</si>
  <si>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</si>
  <si>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</si>
  <si>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</si>
  <si>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</si>
  <si>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</si>
  <si>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</si>
  <si>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</si>
  <si>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 xml:space="preserve">Category </t>
  </si>
  <si>
    <t>Sale</t>
  </si>
  <si>
    <t>Sum of Quantity</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</si>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</sst>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409]#,##0.00"/>
    <numFmt numFmtId="166" formatCode="_([$$-409]* #,##0.00_);_([$$-409]* \(#,##0.00\);_([$$-409]* &quot;-&quot;??_);_(@_)"/>
    <numFmt numFmtId="171" formatCode="[Green]\▲0%;[Red]\ \▼0%"/>
  </numFmts>
  <fonts count="10" x14ac:knownFonts="1">
    <font>
      <sz val="11"/>
      <color theme="1"/>
      <name val="Calibri"/>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4"/>
      <color theme="1"/>
      <name val="Calibri"/>
      <family val="2"/>
      <scheme val="minor"/>
    </font>
    <font>
      <sz val="16"/>
      <color theme="1"/>
      <name val="Calibri"/>
      <family val="2"/>
      <scheme val="minor"/>
    </font>
    <font>
      <sz val="14"/>
      <color theme="1"/>
      <name val="Calibri (Body)"/>
    </font>
    <font>
      <sz val="11"/>
      <color theme="1"/>
      <name val="Calibri"/>
      <family val="2"/>
      <scheme val="minor"/>
    </font>
    <font>
      <sz val="18"/>
      <color theme="1"/>
      <name val="Calibri"/>
      <family val="2"/>
      <scheme val="minor"/>
    </font>
  </fonts>
  <fills count="2">
    <fill>
      <patternFill patternType="none"/>
    </fill>
    <fill>
      <patternFill patternType="gray125"/>
    </fill>
  </fills>
  <borders count="1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2">
    <xf numFmtId="0" fontId="0" fillId="0" borderId="0"/>
    <xf numFmtId="44" fontId="8" fillId="0" borderId="0" applyFont="0" applyFill="0" applyBorder="0" applyAlignment="0" applyProtection="0"/>
  </cellStyleXfs>
  <cellXfs count="43">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5" fillId="0" borderId="0" xfId="0" applyFont="1"/>
    <xf numFmtId="0" fontId="6" fillId="0" borderId="0" xfId="0" applyFont="1"/>
    <xf numFmtId="0" fontId="6" fillId="0" borderId="1" xfId="0" pivotButton="1" applyFont="1" applyBorder="1"/>
    <xf numFmtId="0" fontId="6" fillId="0" borderId="1" xfId="0" applyFont="1" applyBorder="1"/>
    <xf numFmtId="0" fontId="6" fillId="0" borderId="7" xfId="0" applyFont="1" applyBorder="1"/>
    <xf numFmtId="14" fontId="6" fillId="0" borderId="1" xfId="0" applyNumberFormat="1" applyFont="1" applyBorder="1" applyAlignment="1">
      <alignment horizontal="left"/>
    </xf>
    <xf numFmtId="14" fontId="6" fillId="0" borderId="2" xfId="0" applyNumberFormat="1" applyFont="1" applyBorder="1" applyAlignment="1">
      <alignment horizontal="left"/>
    </xf>
    <xf numFmtId="14" fontId="6" fillId="0" borderId="6" xfId="0" applyNumberFormat="1" applyFont="1" applyBorder="1" applyAlignment="1">
      <alignment horizontal="left"/>
    </xf>
    <xf numFmtId="165" fontId="6" fillId="0" borderId="1" xfId="0" applyNumberFormat="1" applyFont="1" applyBorder="1"/>
    <xf numFmtId="165" fontId="6" fillId="0" borderId="7" xfId="0" applyNumberFormat="1" applyFont="1" applyBorder="1"/>
    <xf numFmtId="165" fontId="6" fillId="0" borderId="2" xfId="0" applyNumberFormat="1" applyFont="1" applyBorder="1"/>
    <xf numFmtId="165" fontId="6" fillId="0" borderId="8" xfId="0" applyNumberFormat="1" applyFont="1" applyBorder="1"/>
    <xf numFmtId="165" fontId="6" fillId="0" borderId="6" xfId="0" applyNumberFormat="1" applyFont="1" applyBorder="1"/>
    <xf numFmtId="165" fontId="6" fillId="0" borderId="9" xfId="0" applyNumberFormat="1" applyFont="1" applyBorder="1"/>
    <xf numFmtId="0" fontId="6" fillId="0" borderId="1" xfId="0" applyFont="1" applyBorder="1" applyAlignment="1">
      <alignment horizontal="left"/>
    </xf>
    <xf numFmtId="0" fontId="6" fillId="0" borderId="2" xfId="0" applyFont="1" applyBorder="1" applyAlignment="1">
      <alignment horizontal="left"/>
    </xf>
    <xf numFmtId="0" fontId="6" fillId="0" borderId="6" xfId="0" applyFont="1" applyBorder="1" applyAlignment="1">
      <alignment horizontal="left"/>
    </xf>
    <xf numFmtId="0" fontId="6" fillId="0" borderId="3" xfId="0" applyFont="1" applyBorder="1"/>
    <xf numFmtId="165" fontId="6" fillId="0" borderId="3" xfId="0" applyNumberFormat="1" applyFont="1" applyBorder="1"/>
    <xf numFmtId="165" fontId="6" fillId="0" borderId="4" xfId="0" applyNumberFormat="1" applyFont="1" applyBorder="1"/>
    <xf numFmtId="165" fontId="6" fillId="0" borderId="5" xfId="0" applyNumberFormat="1" applyFont="1" applyBorder="1"/>
    <xf numFmtId="166" fontId="5" fillId="0" borderId="0" xfId="0" applyNumberFormat="1" applyFont="1"/>
    <xf numFmtId="10" fontId="6" fillId="0" borderId="3" xfId="0" applyNumberFormat="1" applyFont="1" applyBorder="1"/>
    <xf numFmtId="10" fontId="6" fillId="0" borderId="4" xfId="0" applyNumberFormat="1" applyFont="1" applyBorder="1"/>
    <xf numFmtId="10" fontId="6" fillId="0" borderId="5" xfId="0" applyNumberFormat="1" applyFont="1" applyBorder="1"/>
    <xf numFmtId="0" fontId="7" fillId="0" borderId="0" xfId="0" applyFont="1"/>
    <xf numFmtId="0" fontId="6" fillId="0" borderId="7" xfId="0" applyNumberFormat="1" applyFont="1" applyBorder="1"/>
    <xf numFmtId="0" fontId="6" fillId="0" borderId="8" xfId="0" applyNumberFormat="1" applyFont="1" applyBorder="1"/>
    <xf numFmtId="0" fontId="6" fillId="0" borderId="9" xfId="0" applyNumberFormat="1" applyFont="1" applyBorder="1"/>
    <xf numFmtId="0" fontId="6" fillId="0" borderId="10" xfId="0" applyFont="1" applyBorder="1"/>
    <xf numFmtId="0" fontId="6" fillId="0" borderId="10" xfId="0" applyNumberFormat="1" applyFont="1" applyBorder="1"/>
    <xf numFmtId="0" fontId="6" fillId="0" borderId="11" xfId="0" applyNumberFormat="1" applyFont="1" applyBorder="1"/>
    <xf numFmtId="0" fontId="6" fillId="0" borderId="12" xfId="0" applyNumberFormat="1" applyFont="1" applyBorder="1"/>
    <xf numFmtId="165" fontId="6" fillId="0" borderId="10" xfId="0" applyNumberFormat="1" applyFont="1" applyBorder="1"/>
    <xf numFmtId="165" fontId="6" fillId="0" borderId="11" xfId="0" applyNumberFormat="1" applyFont="1" applyBorder="1"/>
    <xf numFmtId="165" fontId="6" fillId="0" borderId="12" xfId="0" applyNumberFormat="1" applyFont="1" applyBorder="1"/>
    <xf numFmtId="166" fontId="0" fillId="0" borderId="0" xfId="0" applyNumberFormat="1"/>
    <xf numFmtId="171" fontId="9" fillId="0" borderId="0" xfId="1" applyNumberFormat="1" applyFont="1"/>
  </cellXfs>
  <cellStyles count="2">
    <cellStyle name="Currency" xfId="1" builtinId="4"/>
    <cellStyle name="Normal" xfId="0" builtinId="0"/>
  </cellStyles>
  <dxfs count="424">
    <dxf>
      <font>
        <sz val="16"/>
      </font>
    </dxf>
    <dxf>
      <font>
        <sz val="16"/>
      </font>
    </dxf>
    <dxf>
      <font>
        <sz val="16"/>
      </font>
    </dxf>
    <dxf>
      <font>
        <sz val="16"/>
      </font>
    </dxf>
    <dxf>
      <font>
        <sz val="16"/>
      </font>
    </dxf>
    <dxf>
      <numFmt numFmtId="165" formatCode="[$$-409]#,##0.00"/>
    </dxf>
    <dxf>
      <numFmt numFmtId="0" formatCode="General"/>
    </dxf>
    <dxf>
      <numFmt numFmtId="0" formatCode="General"/>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65" formatCode="[$$-409]#,##0.00"/>
    </dxf>
    <dxf>
      <numFmt numFmtId="14" formatCode="0.00%"/>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65" formatCode="[$$-409]#,##0.00"/>
    </dxf>
    <dxf>
      <numFmt numFmtId="0" formatCode="General"/>
    </dxf>
    <dxf>
      <numFmt numFmtId="0" formatCode="General"/>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65" formatCode="[$$-409]#,##0.00"/>
    </dxf>
    <dxf>
      <numFmt numFmtId="14" formatCode="0.00%"/>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65" formatCode="[$$-409]#,##0.00"/>
    </dxf>
    <dxf>
      <numFmt numFmtId="0" formatCode="General"/>
    </dxf>
    <dxf>
      <numFmt numFmtId="0" formatCode="General"/>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65" formatCode="[$$-409]#,##0.00"/>
    </dxf>
    <dxf>
      <numFmt numFmtId="14" formatCode="0.00%"/>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65" formatCode="[$$-409]#,##0.00"/>
    </dxf>
    <dxf>
      <numFmt numFmtId="0" formatCode="General"/>
    </dxf>
    <dxf>
      <numFmt numFmtId="0" formatCode="General"/>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65" formatCode="[$$-409]#,##0.00"/>
    </dxf>
    <dxf>
      <numFmt numFmtId="14" formatCode="0.00%"/>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65" formatCode="[$$-409]#,##0.00"/>
    </dxf>
    <dxf>
      <numFmt numFmtId="0" formatCode="General"/>
    </dxf>
    <dxf>
      <numFmt numFmtId="0" formatCode="General"/>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65" formatCode="[$$-409]#,##0.00"/>
    </dxf>
    <dxf>
      <numFmt numFmtId="14" formatCode="0.00%"/>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65" formatCode="[$$-409]#,##0.00"/>
    </dxf>
    <dxf>
      <numFmt numFmtId="0" formatCode="General"/>
    </dxf>
    <dxf>
      <numFmt numFmtId="0" formatCode="General"/>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65" formatCode="[$$-409]#,##0.00"/>
    </dxf>
    <dxf>
      <numFmt numFmtId="14" formatCode="0.00%"/>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65" formatCode="[$$-409]#,##0.00"/>
    </dxf>
    <dxf>
      <numFmt numFmtId="0" formatCode="General"/>
    </dxf>
    <dxf>
      <numFmt numFmtId="0" formatCode="General"/>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65" formatCode="[$$-409]#,##0.00"/>
    </dxf>
    <dxf>
      <numFmt numFmtId="14" formatCode="0.00%"/>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65" formatCode="[$$-409]#,##0.00"/>
    </dxf>
    <dxf>
      <numFmt numFmtId="0" formatCode="General"/>
    </dxf>
    <dxf>
      <numFmt numFmtId="0" formatCode="General"/>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65" formatCode="[$$-409]#,##0.00"/>
    </dxf>
    <dxf>
      <numFmt numFmtId="14" formatCode="0.00%"/>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65" formatCode="[$$-409]#,##0.00"/>
    </dxf>
    <dxf>
      <numFmt numFmtId="0" formatCode="General"/>
    </dxf>
    <dxf>
      <numFmt numFmtId="0" formatCode="General"/>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65" formatCode="[$$-409]#,##0.00"/>
    </dxf>
    <dxf>
      <numFmt numFmtId="14" formatCode="0.00%"/>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font>
        <sz val="16"/>
      </font>
    </dxf>
    <dxf>
      <numFmt numFmtId="165" formatCode="[$$-409]#,##0.00"/>
    </dxf>
    <dxf>
      <numFmt numFmtId="0" formatCode="General"/>
    </dxf>
    <dxf>
      <numFmt numFmtId="0" formatCode="General"/>
    </dxf>
    <dxf>
      <font>
        <sz val="16"/>
      </font>
    </dxf>
    <dxf>
      <font>
        <sz val="16"/>
      </font>
    </dxf>
    <dxf>
      <font>
        <sz val="16"/>
      </font>
    </dxf>
    <dxf>
      <font>
        <sz val="16"/>
      </font>
    </dxf>
    <dxf>
      <font>
        <sz val="16"/>
      </font>
    </dxf>
    <dxf>
      <numFmt numFmtId="165" formatCode="[$$-409]#,##0.00"/>
    </dxf>
    <dxf>
      <numFmt numFmtId="165" formatCode="[$$-409]#,##0.00"/>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65" formatCode="[$$-409]#,##0.00"/>
    </dxf>
    <dxf>
      <font>
        <sz val="16"/>
      </font>
    </dxf>
    <dxf>
      <font>
        <sz val="16"/>
      </font>
    </dxf>
    <dxf>
      <font>
        <sz val="16"/>
      </font>
    </dxf>
    <dxf>
      <font>
        <sz val="16"/>
      </font>
    </dxf>
    <dxf>
      <font>
        <sz val="16"/>
      </font>
    </dxf>
    <dxf>
      <numFmt numFmtId="14" formatCode="0.00%"/>
    </dxf>
    <dxf>
      <numFmt numFmtId="165" formatCode="[$$-409]#,##0.00"/>
    </dxf>
    <dxf>
      <font>
        <sz val="16"/>
      </font>
    </dxf>
    <dxf>
      <font>
        <sz val="16"/>
      </font>
    </dxf>
    <dxf>
      <font>
        <sz val="16"/>
      </font>
    </dxf>
    <dxf>
      <font>
        <sz val="16"/>
      </font>
    </dxf>
    <dxf>
      <font>
        <sz val="16"/>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423"/>
      <tableStyleElement type="firstRowStripe" dxfId="422"/>
      <tableStyleElement type="secondRowStripe" dxfId="42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Sales.xlsx]Analysis!PivotTable1</c:name>
    <c:fmtId val="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Analysis!$B$4:$B$16</c:f>
              <c:numCache>
                <c:formatCode>[$$-409]#,##0.00</c:formatCode>
                <c:ptCount val="12"/>
                <c:pt idx="0">
                  <c:v>24918.618999999992</c:v>
                </c:pt>
                <c:pt idx="1">
                  <c:v>16268.615000000002</c:v>
                </c:pt>
                <c:pt idx="2">
                  <c:v>73023.739000000001</c:v>
                </c:pt>
                <c:pt idx="3">
                  <c:v>41966.584999999977</c:v>
                </c:pt>
                <c:pt idx="4">
                  <c:v>45320.874500000005</c:v>
                </c:pt>
                <c:pt idx="5">
                  <c:v>48519.545499999978</c:v>
                </c:pt>
                <c:pt idx="6">
                  <c:v>64706.893999999978</c:v>
                </c:pt>
                <c:pt idx="7">
                  <c:v>62674.32799999998</c:v>
                </c:pt>
                <c:pt idx="8">
                  <c:v>81618.460499999986</c:v>
                </c:pt>
                <c:pt idx="9">
                  <c:v>57436.797999999944</c:v>
                </c:pt>
                <c:pt idx="10">
                  <c:v>93068.822500000082</c:v>
                </c:pt>
                <c:pt idx="11">
                  <c:v>115934.54350000001</c:v>
                </c:pt>
              </c:numCache>
            </c:numRef>
          </c:val>
          <c:extLst>
            <c:ext xmlns:c16="http://schemas.microsoft.com/office/drawing/2014/chart" uri="{C3380CC4-5D6E-409C-BE32-E72D297353CC}">
              <c16:uniqueId val="{00000000-58A3-B145-8421-A963A87640DC}"/>
            </c:ext>
          </c:extLst>
        </c:ser>
        <c:dLbls>
          <c:showLegendKey val="0"/>
          <c:showVal val="0"/>
          <c:showCatName val="0"/>
          <c:showSerName val="0"/>
          <c:showPercent val="0"/>
          <c:showBubbleSize val="0"/>
        </c:dLbls>
        <c:gapWidth val="269"/>
        <c:axId val="518321424"/>
        <c:axId val="518323424"/>
      </c:barChart>
      <c:lineChart>
        <c:grouping val="standard"/>
        <c:varyColors val="0"/>
        <c:ser>
          <c:idx val="1"/>
          <c:order val="1"/>
          <c:tx>
            <c:strRef>
              <c:f>Analysis!$C$3</c:f>
              <c:strCache>
                <c:ptCount val="1"/>
                <c:pt idx="0">
                  <c:v>Sum of Profit</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strRef>
              <c:f>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Analysis!$C$4:$C$16</c:f>
              <c:numCache>
                <c:formatCode>[$$-409]#,##0.00</c:formatCode>
                <c:ptCount val="12"/>
                <c:pt idx="0">
                  <c:v>4565.5290000000005</c:v>
                </c:pt>
                <c:pt idx="1">
                  <c:v>2699.5893999999985</c:v>
                </c:pt>
                <c:pt idx="2">
                  <c:v>16094.875599999999</c:v>
                </c:pt>
                <c:pt idx="3">
                  <c:v>1428.8805</c:v>
                </c:pt>
                <c:pt idx="4">
                  <c:v>6800.4481999999953</c:v>
                </c:pt>
                <c:pt idx="5">
                  <c:v>7730.0002999999979</c:v>
                </c:pt>
                <c:pt idx="6">
                  <c:v>9282.8017999999956</c:v>
                </c:pt>
                <c:pt idx="7">
                  <c:v>11077.605099999999</c:v>
                </c:pt>
                <c:pt idx="8">
                  <c:v>14694.859900000003</c:v>
                </c:pt>
                <c:pt idx="9">
                  <c:v>7655.017899999998</c:v>
                </c:pt>
                <c:pt idx="10">
                  <c:v>13130.219399999993</c:v>
                </c:pt>
                <c:pt idx="11">
                  <c:v>13258.621800000006</c:v>
                </c:pt>
              </c:numCache>
            </c:numRef>
          </c:val>
          <c:smooth val="0"/>
          <c:extLst>
            <c:ext xmlns:c16="http://schemas.microsoft.com/office/drawing/2014/chart" uri="{C3380CC4-5D6E-409C-BE32-E72D297353CC}">
              <c16:uniqueId val="{00000001-58A3-B145-8421-A963A87640DC}"/>
            </c:ext>
          </c:extLst>
        </c:ser>
        <c:dLbls>
          <c:showLegendKey val="0"/>
          <c:showVal val="0"/>
          <c:showCatName val="0"/>
          <c:showSerName val="0"/>
          <c:showPercent val="0"/>
          <c:showBubbleSize val="0"/>
        </c:dLbls>
        <c:marker val="1"/>
        <c:smooth val="0"/>
        <c:axId val="380005280"/>
        <c:axId val="380001600"/>
      </c:lineChart>
      <c:catAx>
        <c:axId val="51832142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18323424"/>
        <c:crosses val="autoZero"/>
        <c:auto val="1"/>
        <c:lblAlgn val="ctr"/>
        <c:lblOffset val="100"/>
        <c:noMultiLvlLbl val="0"/>
      </c:catAx>
      <c:valAx>
        <c:axId val="518323424"/>
        <c:scaling>
          <c:orientation val="minMax"/>
        </c:scaling>
        <c:delete val="0"/>
        <c:axPos val="l"/>
        <c:majorGridlines>
          <c:spPr>
            <a:ln w="9525" cap="flat" cmpd="sng" algn="ctr">
              <a:solidFill>
                <a:schemeClr val="tx2">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18321424"/>
        <c:crosses val="autoZero"/>
        <c:crossBetween val="between"/>
      </c:valAx>
      <c:valAx>
        <c:axId val="380001600"/>
        <c:scaling>
          <c:orientation val="minMax"/>
        </c:scaling>
        <c:delete val="0"/>
        <c:axPos val="r"/>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0005280"/>
        <c:crosses val="max"/>
        <c:crossBetween val="between"/>
      </c:valAx>
      <c:catAx>
        <c:axId val="380005280"/>
        <c:scaling>
          <c:orientation val="minMax"/>
        </c:scaling>
        <c:delete val="1"/>
        <c:axPos val="b"/>
        <c:numFmt formatCode="General" sourceLinked="1"/>
        <c:majorTickMark val="none"/>
        <c:minorTickMark val="none"/>
        <c:tickLblPos val="nextTo"/>
        <c:crossAx val="3800016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Sales.xlsx]Analysis!PivotTable3</c:name>
    <c:fmtId val="5"/>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Analysis!$B$36</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8FF-424A-A20D-2C015BE450C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8FF-424A-A20D-2C015BE450C0}"/>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98FF-424A-A20D-2C015BE450C0}"/>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Analysis!$A$37:$A$40</c:f>
              <c:strCache>
                <c:ptCount val="3"/>
                <c:pt idx="0">
                  <c:v>Furniture</c:v>
                </c:pt>
                <c:pt idx="1">
                  <c:v>Office Supplies</c:v>
                </c:pt>
                <c:pt idx="2">
                  <c:v>Technology</c:v>
                </c:pt>
              </c:strCache>
            </c:strRef>
          </c:cat>
          <c:val>
            <c:numRef>
              <c:f>Analysis!$B$37:$B$40</c:f>
              <c:numCache>
                <c:formatCode>0.00%</c:formatCode>
                <c:ptCount val="3"/>
                <c:pt idx="0">
                  <c:v>0.34821148103834454</c:v>
                </c:pt>
                <c:pt idx="1">
                  <c:v>0.30443292709981612</c:v>
                </c:pt>
                <c:pt idx="2">
                  <c:v>0.34735559186183934</c:v>
                </c:pt>
              </c:numCache>
            </c:numRef>
          </c:val>
          <c:extLst>
            <c:ext xmlns:c16="http://schemas.microsoft.com/office/drawing/2014/chart" uri="{C3380CC4-5D6E-409C-BE32-E72D297353CC}">
              <c16:uniqueId val="{00000000-DACD-0B49-B70B-4ABA440BAF4C}"/>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Sales.xlsx]Analysis!PivotTable5</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90288713910758"/>
          <c:y val="0.19689814814814816"/>
          <c:w val="0.67903543307086611"/>
          <c:h val="0.70962962962962961"/>
        </c:manualLayout>
      </c:layout>
      <c:barChart>
        <c:barDir val="col"/>
        <c:grouping val="clustered"/>
        <c:varyColors val="0"/>
        <c:ser>
          <c:idx val="0"/>
          <c:order val="0"/>
          <c:tx>
            <c:strRef>
              <c:f>Analysis!$B$111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Analysis!$A$112:$A$117</c:f>
              <c:strCache>
                <c:ptCount val="5"/>
                <c:pt idx="0">
                  <c:v>Chairs</c:v>
                </c:pt>
                <c:pt idx="1">
                  <c:v>Phones</c:v>
                </c:pt>
                <c:pt idx="2">
                  <c:v>Tables</c:v>
                </c:pt>
                <c:pt idx="3">
                  <c:v>Storage</c:v>
                </c:pt>
                <c:pt idx="4">
                  <c:v>Accessories</c:v>
                </c:pt>
              </c:strCache>
            </c:strRef>
          </c:cat>
          <c:val>
            <c:numRef>
              <c:f>Analysis!$B$112:$B$117</c:f>
              <c:numCache>
                <c:formatCode>[$$-409]#,##0.00</c:formatCode>
                <c:ptCount val="5"/>
                <c:pt idx="0">
                  <c:v>101781.32799999985</c:v>
                </c:pt>
                <c:pt idx="1">
                  <c:v>98684.35199999997</c:v>
                </c:pt>
                <c:pt idx="2">
                  <c:v>84754.56200000002</c:v>
                </c:pt>
                <c:pt idx="3">
                  <c:v>70532.851999999955</c:v>
                </c:pt>
                <c:pt idx="4">
                  <c:v>61114.116000000016</c:v>
                </c:pt>
              </c:numCache>
            </c:numRef>
          </c:val>
          <c:extLst>
            <c:ext xmlns:c16="http://schemas.microsoft.com/office/drawing/2014/chart" uri="{C3380CC4-5D6E-409C-BE32-E72D297353CC}">
              <c16:uniqueId val="{00000000-E54A-2F4A-85BA-44C063AFCA4B}"/>
            </c:ext>
          </c:extLst>
        </c:ser>
        <c:dLbls>
          <c:dLblPos val="outEnd"/>
          <c:showLegendKey val="0"/>
          <c:showVal val="1"/>
          <c:showCatName val="0"/>
          <c:showSerName val="0"/>
          <c:showPercent val="0"/>
          <c:showBubbleSize val="0"/>
        </c:dLbls>
        <c:gapWidth val="219"/>
        <c:overlap val="-27"/>
        <c:axId val="376254016"/>
        <c:axId val="376256288"/>
      </c:barChart>
      <c:catAx>
        <c:axId val="37625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256288"/>
        <c:crosses val="autoZero"/>
        <c:auto val="1"/>
        <c:lblAlgn val="ctr"/>
        <c:lblOffset val="100"/>
        <c:noMultiLvlLbl val="0"/>
      </c:catAx>
      <c:valAx>
        <c:axId val="376256288"/>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254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Sales.xlsx]Analysis!PivotTable1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and Profit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Analysis!$B$3</c:f>
              <c:strCache>
                <c:ptCount val="1"/>
                <c:pt idx="0">
                  <c:v>Sum of Sales</c:v>
                </c:pt>
              </c:strCache>
            </c:strRef>
          </c:tx>
          <c:spPr>
            <a:solidFill>
              <a:schemeClr val="accent1"/>
            </a:solidFill>
            <a:ln>
              <a:noFill/>
            </a:ln>
            <a:effectLst/>
          </c:spPr>
          <c:invertIfNegative val="0"/>
          <c:dLbls>
            <c:delete val="1"/>
          </c:dLbls>
          <c:cat>
            <c:strRef>
              <c:f>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Analysis!$B$4:$B$16</c:f>
              <c:numCache>
                <c:formatCode>[$$-409]#,##0.00</c:formatCode>
                <c:ptCount val="12"/>
                <c:pt idx="0">
                  <c:v>24918.618999999992</c:v>
                </c:pt>
                <c:pt idx="1">
                  <c:v>16268.615000000002</c:v>
                </c:pt>
                <c:pt idx="2">
                  <c:v>73023.739000000001</c:v>
                </c:pt>
                <c:pt idx="3">
                  <c:v>41966.584999999977</c:v>
                </c:pt>
                <c:pt idx="4">
                  <c:v>45320.874500000005</c:v>
                </c:pt>
                <c:pt idx="5">
                  <c:v>48519.545499999978</c:v>
                </c:pt>
                <c:pt idx="6">
                  <c:v>64706.893999999978</c:v>
                </c:pt>
                <c:pt idx="7">
                  <c:v>62674.32799999998</c:v>
                </c:pt>
                <c:pt idx="8">
                  <c:v>81618.460499999986</c:v>
                </c:pt>
                <c:pt idx="9">
                  <c:v>57436.797999999944</c:v>
                </c:pt>
                <c:pt idx="10">
                  <c:v>93068.822500000082</c:v>
                </c:pt>
                <c:pt idx="11">
                  <c:v>115934.54350000001</c:v>
                </c:pt>
              </c:numCache>
            </c:numRef>
          </c:val>
          <c:extLst>
            <c:ext xmlns:c16="http://schemas.microsoft.com/office/drawing/2014/chart" uri="{C3380CC4-5D6E-409C-BE32-E72D297353CC}">
              <c16:uniqueId val="{00000000-5D69-FB40-B3E0-9A44930AA77C}"/>
            </c:ext>
          </c:extLst>
        </c:ser>
        <c:dLbls>
          <c:showLegendKey val="0"/>
          <c:showVal val="1"/>
          <c:showCatName val="0"/>
          <c:showSerName val="0"/>
          <c:showPercent val="0"/>
          <c:showBubbleSize val="0"/>
        </c:dLbls>
        <c:gapWidth val="150"/>
        <c:overlap val="-25"/>
        <c:axId val="518321424"/>
        <c:axId val="518323424"/>
      </c:barChart>
      <c:lineChart>
        <c:grouping val="standard"/>
        <c:varyColors val="0"/>
        <c:ser>
          <c:idx val="1"/>
          <c:order val="1"/>
          <c:tx>
            <c:strRef>
              <c:f>Analysis!$C$3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elete val="1"/>
          </c:dLbls>
          <c:cat>
            <c:strRef>
              <c:f>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Analysis!$C$4:$C$16</c:f>
              <c:numCache>
                <c:formatCode>[$$-409]#,##0.00</c:formatCode>
                <c:ptCount val="12"/>
                <c:pt idx="0">
                  <c:v>4565.5290000000005</c:v>
                </c:pt>
                <c:pt idx="1">
                  <c:v>2699.5893999999985</c:v>
                </c:pt>
                <c:pt idx="2">
                  <c:v>16094.875599999999</c:v>
                </c:pt>
                <c:pt idx="3">
                  <c:v>1428.8805</c:v>
                </c:pt>
                <c:pt idx="4">
                  <c:v>6800.4481999999953</c:v>
                </c:pt>
                <c:pt idx="5">
                  <c:v>7730.0002999999979</c:v>
                </c:pt>
                <c:pt idx="6">
                  <c:v>9282.8017999999956</c:v>
                </c:pt>
                <c:pt idx="7">
                  <c:v>11077.605099999999</c:v>
                </c:pt>
                <c:pt idx="8">
                  <c:v>14694.859900000003</c:v>
                </c:pt>
                <c:pt idx="9">
                  <c:v>7655.017899999998</c:v>
                </c:pt>
                <c:pt idx="10">
                  <c:v>13130.219399999993</c:v>
                </c:pt>
                <c:pt idx="11">
                  <c:v>13258.621800000006</c:v>
                </c:pt>
              </c:numCache>
            </c:numRef>
          </c:val>
          <c:smooth val="0"/>
          <c:extLst>
            <c:ext xmlns:c16="http://schemas.microsoft.com/office/drawing/2014/chart" uri="{C3380CC4-5D6E-409C-BE32-E72D297353CC}">
              <c16:uniqueId val="{00000001-5D69-FB40-B3E0-9A44930AA77C}"/>
            </c:ext>
          </c:extLst>
        </c:ser>
        <c:dLbls>
          <c:showLegendKey val="0"/>
          <c:showVal val="1"/>
          <c:showCatName val="0"/>
          <c:showSerName val="0"/>
          <c:showPercent val="0"/>
          <c:showBubbleSize val="0"/>
        </c:dLbls>
        <c:marker val="1"/>
        <c:smooth val="0"/>
        <c:axId val="380005280"/>
        <c:axId val="380001600"/>
      </c:lineChart>
      <c:catAx>
        <c:axId val="51832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323424"/>
        <c:crosses val="autoZero"/>
        <c:auto val="1"/>
        <c:lblAlgn val="ctr"/>
        <c:lblOffset val="100"/>
        <c:noMultiLvlLbl val="0"/>
      </c:catAx>
      <c:valAx>
        <c:axId val="518323424"/>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321424"/>
        <c:crosses val="autoZero"/>
        <c:crossBetween val="between"/>
      </c:valAx>
      <c:valAx>
        <c:axId val="380001600"/>
        <c:scaling>
          <c:orientation val="minMax"/>
        </c:scaling>
        <c:delete val="0"/>
        <c:axPos val="r"/>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005280"/>
        <c:crosses val="max"/>
        <c:crossBetween val="between"/>
      </c:valAx>
      <c:catAx>
        <c:axId val="380005280"/>
        <c:scaling>
          <c:orientation val="minMax"/>
        </c:scaling>
        <c:delete val="1"/>
        <c:axPos val="b"/>
        <c:numFmt formatCode="General" sourceLinked="1"/>
        <c:majorTickMark val="none"/>
        <c:minorTickMark val="none"/>
        <c:tickLblPos val="nextTo"/>
        <c:crossAx val="38000160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Sales.xlsx]Analysis!PivotTable3</c:name>
    <c:fmtId val="12"/>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400"/>
              <a:t>Sales</a:t>
            </a:r>
            <a:r>
              <a:rPr lang="en-US" sz="1400" baseline="0"/>
              <a:t> by Category</a:t>
            </a:r>
            <a:endParaRPr lang="en-US" sz="1400"/>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7982456140350964E-2"/>
              <c:y val="-2.8350515463917526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5160484873601324"/>
                  <c:h val="0.21451051221690073"/>
                </c:manualLayout>
              </c15:layout>
            </c:ext>
          </c:extLst>
        </c:dLbl>
      </c:pivotFmt>
      <c:pivotFmt>
        <c:idx val="1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5789473684210523E-2"/>
              <c:y val="-4.6391752577319603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3730245890316343"/>
                  <c:h val="0.21451051221690073"/>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25161059413028"/>
          <c:y val="0.18984848484848485"/>
          <c:w val="0.7276785714285714"/>
          <c:h val="0.62946680695085533"/>
        </c:manualLayout>
      </c:layout>
      <c:pie3DChart>
        <c:varyColors val="1"/>
        <c:ser>
          <c:idx val="0"/>
          <c:order val="0"/>
          <c:tx>
            <c:strRef>
              <c:f>Analysis!$B$36</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3722-0C47-888B-0B30B5399A1C}"/>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3722-0C47-888B-0B30B5399A1C}"/>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3722-0C47-888B-0B30B5399A1C}"/>
              </c:ext>
            </c:extLst>
          </c:dPt>
          <c:dLbls>
            <c:dLbl>
              <c:idx val="0"/>
              <c:layout>
                <c:manualLayout>
                  <c:x val="-6.7982456140350964E-2"/>
                  <c:y val="-2.8350515463917526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5160484873601324"/>
                      <c:h val="0.21451051221690073"/>
                    </c:manualLayout>
                  </c15:layout>
                </c:ext>
                <c:ext xmlns:c16="http://schemas.microsoft.com/office/drawing/2014/chart" uri="{C3380CC4-5D6E-409C-BE32-E72D297353CC}">
                  <c16:uniqueId val="{00000001-3722-0C47-888B-0B30B5399A1C}"/>
                </c:ext>
              </c:extLst>
            </c:dLbl>
            <c:dLbl>
              <c:idx val="2"/>
              <c:layout>
                <c:manualLayout>
                  <c:x val="6.5789473684210523E-2"/>
                  <c:y val="-4.6391752577319603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3"/>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3730245890316343"/>
                      <c:h val="0.21451051221690073"/>
                    </c:manualLayout>
                  </c15:layout>
                </c:ext>
                <c:ext xmlns:c16="http://schemas.microsoft.com/office/drawing/2014/chart" uri="{C3380CC4-5D6E-409C-BE32-E72D297353CC}">
                  <c16:uniqueId val="{00000005-3722-0C47-888B-0B30B5399A1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Analysis!$A$37:$A$40</c:f>
              <c:strCache>
                <c:ptCount val="3"/>
                <c:pt idx="0">
                  <c:v>Furniture</c:v>
                </c:pt>
                <c:pt idx="1">
                  <c:v>Office Supplies</c:v>
                </c:pt>
                <c:pt idx="2">
                  <c:v>Technology</c:v>
                </c:pt>
              </c:strCache>
            </c:strRef>
          </c:cat>
          <c:val>
            <c:numRef>
              <c:f>Analysis!$B$37:$B$40</c:f>
              <c:numCache>
                <c:formatCode>0.00%</c:formatCode>
                <c:ptCount val="3"/>
                <c:pt idx="0">
                  <c:v>0.34821148103834454</c:v>
                </c:pt>
                <c:pt idx="1">
                  <c:v>0.30443292709981612</c:v>
                </c:pt>
                <c:pt idx="2">
                  <c:v>0.34735559186183934</c:v>
                </c:pt>
              </c:numCache>
            </c:numRef>
          </c:val>
          <c:extLst>
            <c:ext xmlns:c16="http://schemas.microsoft.com/office/drawing/2014/chart" uri="{C3380CC4-5D6E-409C-BE32-E72D297353CC}">
              <c16:uniqueId val="{00000006-3722-0C47-888B-0B30B5399A1C}"/>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Sales.xlsx]Analysis!PivotTable5</c:name>
    <c:fmtId val="8"/>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Sales of Top 5 Sub-category</a:t>
            </a:r>
          </a:p>
        </c:rich>
      </c:tx>
      <c:layout>
        <c:manualLayout>
          <c:xMode val="edge"/>
          <c:yMode val="edge"/>
          <c:x val="0.1900630714611555"/>
          <c:y val="8.7336244541484712E-3"/>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90288713910758"/>
          <c:y val="0.17506412680947633"/>
          <c:w val="0.71178107459489492"/>
          <c:h val="0.73146374170477602"/>
        </c:manualLayout>
      </c:layout>
      <c:barChart>
        <c:barDir val="bar"/>
        <c:grouping val="clustered"/>
        <c:varyColors val="0"/>
        <c:ser>
          <c:idx val="0"/>
          <c:order val="0"/>
          <c:tx>
            <c:strRef>
              <c:f>Analysis!$B$111</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Analysis!$A$112:$A$117</c:f>
              <c:strCache>
                <c:ptCount val="5"/>
                <c:pt idx="0">
                  <c:v>Chairs</c:v>
                </c:pt>
                <c:pt idx="1">
                  <c:v>Phones</c:v>
                </c:pt>
                <c:pt idx="2">
                  <c:v>Tables</c:v>
                </c:pt>
                <c:pt idx="3">
                  <c:v>Storage</c:v>
                </c:pt>
                <c:pt idx="4">
                  <c:v>Accessories</c:v>
                </c:pt>
              </c:strCache>
            </c:strRef>
          </c:cat>
          <c:val>
            <c:numRef>
              <c:f>Analysis!$B$112:$B$117</c:f>
              <c:numCache>
                <c:formatCode>[$$-409]#,##0.00</c:formatCode>
                <c:ptCount val="5"/>
                <c:pt idx="0">
                  <c:v>101781.32799999985</c:v>
                </c:pt>
                <c:pt idx="1">
                  <c:v>98684.35199999997</c:v>
                </c:pt>
                <c:pt idx="2">
                  <c:v>84754.56200000002</c:v>
                </c:pt>
                <c:pt idx="3">
                  <c:v>70532.851999999955</c:v>
                </c:pt>
                <c:pt idx="4">
                  <c:v>61114.116000000016</c:v>
                </c:pt>
              </c:numCache>
            </c:numRef>
          </c:val>
          <c:extLst>
            <c:ext xmlns:c16="http://schemas.microsoft.com/office/drawing/2014/chart" uri="{C3380CC4-5D6E-409C-BE32-E72D297353CC}">
              <c16:uniqueId val="{00000000-A748-4A48-8153-7B3EB5B2D346}"/>
            </c:ext>
          </c:extLst>
        </c:ser>
        <c:dLbls>
          <c:dLblPos val="outEnd"/>
          <c:showLegendKey val="0"/>
          <c:showVal val="1"/>
          <c:showCatName val="0"/>
          <c:showSerName val="0"/>
          <c:showPercent val="0"/>
          <c:showBubbleSize val="0"/>
        </c:dLbls>
        <c:gapWidth val="326"/>
        <c:overlap val="-58"/>
        <c:axId val="376254016"/>
        <c:axId val="376256288"/>
      </c:barChart>
      <c:catAx>
        <c:axId val="376254016"/>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256288"/>
        <c:crosses val="autoZero"/>
        <c:auto val="1"/>
        <c:lblAlgn val="ctr"/>
        <c:lblOffset val="100"/>
        <c:noMultiLvlLbl val="0"/>
      </c:catAx>
      <c:valAx>
        <c:axId val="376256288"/>
        <c:scaling>
          <c:orientation val="minMax"/>
        </c:scaling>
        <c:delete val="1"/>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409]#,##0.00" sourceLinked="1"/>
        <c:majorTickMark val="none"/>
        <c:minorTickMark val="none"/>
        <c:tickLblPos val="nextTo"/>
        <c:crossAx val="376254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plotArea>
      <cx:plotAreaRegion>
        <cx:series layoutId="waterfall" uniqueId="{6CF3FD9E-90D1-3344-8CA7-6EF1A298C334}">
          <cx:tx>
            <cx:txData>
              <cx:f>_xlchart.v1.5</cx:f>
              <cx:v>Profit</cx:v>
            </cx:txData>
          </cx:tx>
          <cx:dataPt idx="3"/>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txPr>
          <a:bodyPr spcFirstLastPara="1" vertOverflow="ellipsis" horzOverflow="overflow" wrap="square" lIns="0" tIns="0" rIns="0" bIns="0" anchor="ctr" anchorCtr="1"/>
          <a:lstStyle/>
          <a:p>
            <a:pPr algn="ctr" rtl="0">
              <a:defRPr>
                <a:ln>
                  <a:noFill/>
                </a:ln>
                <a:solidFill>
                  <a:srgbClr val="000000">
                    <a:lumMod val="65000"/>
                    <a:lumOff val="35000"/>
                  </a:srgbClr>
                </a:solidFill>
              </a:defRPr>
            </a:pPr>
            <a:endParaRPr lang="en-GB" sz="900" b="0" i="0" u="none" strike="noStrike" baseline="0">
              <a:ln>
                <a:noFill/>
              </a:ln>
              <a:solidFill>
                <a:srgbClr val="000000">
                  <a:lumMod val="65000"/>
                  <a:lumOff val="35000"/>
                </a:srgbClr>
              </a:solidFill>
              <a:latin typeface="Calibri"/>
              <a:cs typeface="Calibri"/>
            </a:endParaRPr>
          </a:p>
        </cx:txPr>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124359E7-FAB9-CF4D-94C6-A152A21E11E9}">
          <cx:tx>
            <cx:txData>
              <cx:f>_xlchart.v5.2</cx:f>
              <cx:v>Sale</cx:v>
            </cx:txData>
          </cx:tx>
          <cx:dataId val="0"/>
          <cx:layoutPr>
            <cx:geography cultureLanguage="en-GB" cultureRegion="IN" attribution="Powered by Bing">
              <cx:geoCache provider="{E9337A44-BEBE-4D9F-B70C-5C5E7DAFC167}">
                <cx:binary>5Htpc9y4ku1fcfjzUA0QK2/cvhGXS6lKpd2SbPkLQ23LXEGQALiAv36yZLvblt2emed+Ma/jVTjC
qiKJJTfkOZn857vlH+/axwfzYlFtZ//xbvn1Zelc/49ffrHvykf1YI9U9c5oqz+4o3da/aI/fKje
Pf7y3jzMVVf8EiJMf3lXPhj3uLz81z9htOJRn+p3D67S3dX4aPz1ox1bZ39w7buXXrzTY+cOjxcw
0q8vb7vKPb5/8co9uEf78sVj5yrnb3z/+OvLr+58+eKX5+N9M/eLFpbnxvfwLImOGCJMUCLQ04e8
fNHqrvh0OYiiI4Ql4SSi0dOHfp77/EHB8//tZT0t6uH9e/No7YtP/3/z+Fc7+eZqZXXyUSiJPqz9
9tXTZn/5Wuj/+uezH2D7z375Qi/PZfVfXYKlq6pLK+tM9c7hX1+eP84vzh6X6p3+LJiPSvnqvv+p
UugRDTERmPLvKgUjfoSRJBGS+POsH9Xxx2r+48UPVPP14r6vmh8M9dXjIIKzl/+Ftf4/qbnXD7YE
F3a6+yzDn9ccFUcUY/AnKT66i/janXCIjhjjVCKKn1T7TH9/rOmn9feDoZ7p7/W//5768xpcsfgL
lRcegdJ4yDH7qDz5THlIgPIwpQyhjzd8nvuj873+uKCf19yfjPNcbfd/S7Xduofys9x+3uHg/CIh
EYKHoJTDJ3ymM4yPuJBhGHL+edZPJxes46dVddjMN4M809Ptzd9ST2e6cw/dw2eh/byqIDYiQhiO
BP2oqmepBkbREacMh5w8SzI+LeUbQX+ZBH0l9I+Z2DfZxp+N89Wzv748+3sqbPf+ofwLkxBKj4iM
kAgp/n40xPSIs4gIidhnI/noWU8L+WllfX+UZ6rapX9L30oe2uqDNl31F7oXEUcho5xHOProXpBa
fJnJYwzuhUUIWeUnhX6ttT/W9NOq+8FQz/SX/D1Tj2Pz0L1/caPdQ/tZiH8WH/+vQo/p4f1faUFw
lkJuShn5lN48z38wB49nRAopn0wMLOxjCP4MPg7r+WnrOX/87jDPLOf87u/p+brV5uH9XxiniYSs
VTKGaPh9v0fsiFFxwPBfqyv5tJSfVtifDvRMZcnF31JlF+ax+EsxIjmKiOSSE/7xYI2eBeonjCgB
Rj7zr48L+Wl1/ckwz5R1cf23VBb6bOP/C/H436Za9V+ZMRN6FEYkDCX+RL49ZxMO4AZS5oizj0TR
M4P5tKCftpg/G+eZyfz77f+Oyfz5Efs785k+uIfsiTL9guD78dXPzOCzR79iXr8SwGfL270HWpWH
CE7P36nYwyBfnZWvH617cVeZovoiCfziyccH6359GQhxJAC58ohgzEJCCQw6w6NwSYZwGIeRpBxH
mCIAwC9fdNq48teXFB1xgjA6sFAcQo0AUGz1eLgEWSKOJFiL4BGcGBGPfmetL3XrIdD9LpVP3190
o7rUVefsry+5hEn6j/cdFssoHCsCS8qEwGCkBAPI7t89XAMvA7fj/yg8nduuLsqdVWLca9kxEndh
b/fEK5q21GkbNyPB1xYHsVdFG6NqqdIW4XnblCaoszwfxca4yLyKJNwTkTa6q6Rrj8soKGJSjZHe
64UNm5Er1yRLU7KdzVdhNmM95mvCAjrzGE7IlsW0YTydIt+krFfLdsjpSSebcYqNL0xcKFnc4s5G
eTwxkycRr99E83yHbZvzmObW365uWhPYkt9UU4BSR+vxqpg1PgEWsSrjpbNz5vKgnZI1yIdr5ofq
FB7BfWqQmI57HVxVeV/btFzqeWvIoM/W2XfxYgl6vRoz7WuC/E3ee7LxxpaXYWT5EEfrYedt19gs
VLxKK1y3Gy7Y1MXl7NWromRsE5KlT2oLlwUa8D7C1a1uNIsL6aYzSf1GTq1LggHptJj0VMS2ou5V
09fiMteYXOWUoCXW3FC80X6EHbcyWNNozKNYiolmYT/hmPuhTWHNTUqsownVkYpDsNM4X8jrsWn6
La7KU0F9eIzH8qKQ6+TS0CPapmIqw4SymcZdW6z01AVmymPbcRdLvro4V24bzZ27pdbXddxXK86C
KTQJrT1RsbEdA32w8XSV4dbV6L6qQ5aOsJesyd1d3nl0Es3m1jeeJpFH3Vsz1/4El72IlZdlyhqf
FdixtK2L4trSjnTpJHR7Jms1nLddqUDUrSpF3CvNL4rR8suGBHkalGK6z00eXvlB1xkr+HLq1/7R
haTwcedXnuVDVVyuc21PlqiNTc1JQiReTlve5HGLeZ6OXZBfYeLeFFZ3CXOi2ZXc5MV+dqidrpao
0MODKQr7Fs3D+KGqJ3zFVc/2dTGQVw2ndRqwbjxl1g48cZMCkc29MmdjiN7OCx3Pgz4MsnBGj7RT
b8U8a5so1g27qaZj3FYEXfhWYJsq4+W9LMrxZg1GndRT3mZ8yNsxWdU4qi2iI6s3Odddm7TdPL8t
i1WjFPux6jMbDHaJm9rgeAUtZ0w4lVWdndDVpNc2aVCJTvshEiRZsM+vpj68nBm+X210j8wYG0Si
zAik+m3Eqz5KqCgHczxZsBhUhPw1y+VNkfePKBxzH9ei7TMDhPmWtdMkL8qW9nEXySqpSx5uC4g5
1zBCEQtiy3M7VHvJo3m34E5ZMGZaLslY2Dk8s5Fdi2OZL6ZIRtPfqyrox2vjvIAl2U0djPnlNHY6
NkPTn/mJTKmd+LIZUXTsKSl3TbNOw1W4hlJtxxyrKJGjr/cNQXWTVbbv2nhBmp1ZRvJMEF3uSpXj
bOjdHHMRBCnuuXxNjfIsduu+QyLYFs6Wx41sizjnYbBhuZ/iCPl509G6ioulbd4sjPhU1cO8l5XY
0M6puM89HmNpaRM3pmZXpVZN1vNmivlcqkRODU3qQQ0ndUPWVI9jfzxRWyUTVsXZPLEZJFCv683Q
IrZjTpqzBbngbi7Scmz3I2qKVLW2b+Oq0DJbAqI2db/nfnkT5gtPtbHhblnzNWNw175lSJ/hlgxV
zGiwmHjQQ4hSNjIidg2fJEQqM1yRyJAbyWSZcN7LtGS4nBPfr/44D3Itkqhtmvu1jsaYLmLeM4rr
GALE27aRdVxOY7nETERmEzKO42Wdztu18B/Gcp3gqhCbkhW0jUXVj8dLbt/RnA8pF2XUxCXvcKpD
NO5y5dtE69ycVu34Fg4WvpldO227dZjBS3MdrLHr55knSlXuXdjBaZMJKuwpVXm0mQr8qhBcbkmg
0L5Cok9MJ+vjVgQqLleztb1EMRAtMuuE9gnugmkbmg7tkBc4yaOm3PGZLhkw0mjP3YxiOLHlxvYo
PB0FjvZLJ6psCdvrnK8+EbYQx3MfWRnnpvowVn7UsReSxqqH2DvjqU0hPxx2Q4TVGtdFM6RoIZcG
6yTQS+gTBi56VvZFdV6hRSZN2weJX5soZWGFT7wb8s08DvtFqSFD62LfM22WpFD9nNVt2586Qop4
HWm5M2v0m4yc2hXMvB+iYszGZv5NKTpmCHucjSMcN9iUO2lssR3nlqQql+cTzq+d7cg5UWEXy3Fi
VzOt1MYE9rzw9fWIbHA1l/XlAnI9yRcWgje254VQ62bhTQRHY1UwFPPJ8g1brUlpExVdzKbRJYYu
/pY23sfzCHK9Hsaq4Cdr7fx45i0qdBbCyWnisFpIHztEfFHGdNYeZbyTK8rKPOrXV6pCUfBmtuHi
00oIuaYVs2GCpqYTa7w0uG1pJhzGfjvg4lXTaFGn67RCKmOblp5PDTZgVgyTOKzrWscIG/XoNV5Y
jMZ1uAh1GJRpX5v1NenH5bXSaDkRrsb7cejs8eCD2SWTEgtPsG+mE8SbGUJ/24EMptJtvUJrhhVE
TNkE/MHXsk4hn6tPJhSNJGahUNdyHasThZRNgWPPhIjmjQ9l8X4Ix+DYupldWi+HzSwHvCHG1V2s
OgivzUBAQI1vlk2JiuKO+rxPRa1cbPrGQtKhCN1WZqVTilY2xrMe8RzD6bbOsaY92Zt+VGXmQtNj
G4d+jGQMJxfaMAtnWyx9KevEirGK16YtT7zFXZGu0k7jDpV+3LdlE+yCYeCQ+OVobGJEaHSBWcBd
ot06VJuGDVGmZbSatCQjT5tiQPeW1SVOlxrVV7I0w3Ud1bONI+6rROOIHdsqXzZGIr5dcblM8dAs
E4qRN8LGwnj3ugXoneY2wqeqlorFLSj/zUoquuGWHROXj0NcrW70sexmAs9XeWI1mbZFFcxTHFS2
yMgSqHPqeV0cMqChTRQP5Y5WFL3O87JOih7lZVKMRDab3tNuAnNxKKmMc28geK8ZASHtdYR/o6Jp
wLEZUjFoNB/itkF+iSPTlNnsxtrHZmRh4hxf+4TyUl10g5U44U05Zo6VZz2b+000K3c6j4LteCl7
n3REsivbmrHJLOvaY9pxk0WgtBM52mFK247690suy7cR5Ny3oedin9Oy40nlJ3FqEaRmaV7gIjpT
iJEk9OKNU8S+9nlTxLxgdNMGa5GEC0M7E/rVJLau+T3p6TQnVvZmWxEBcaANo7O29v4xDPIicUOF
HyCeVifVHODMD5S/mabG+qQxSuSbYKhKmTq0hnHhlNn4zpHrEWuSMT53sfaiyRpaRcfRosaMLdO0
X8U0n3tbzNdWNCauu3lJataEsW768sEP8zLEodZ0gyvteNzj3mRDOLlE6aWKSe6GLOAl34QTEu/D
LlxOe1ut53JY+1f9jAVLIJ7XH7TD9ibqUPumwKgtUubr6ET7Ij+pRItOUJ8PGwH2ukdDwa/I6uZk
Rr3ehSuCCVYWxFjQPvOdwJD7I54xlo+JFq5sIDSrbjPznh3XbdDtFgS5eB+18402LdkEyGSuH+qL
qjBlXNdqOq+FCPcQJKYUHBCcRUwhJCwQ+UhjqqQMhj5rVM0zT7HSSTP5IdbKgq8bWu/7CnKUVqEB
EijXvisbztataMs5q4aRf5icnt9ztZQy6dtoOZvCcCGb2VC9+bLl5ivE+E733lRF+anV6fev/7rR
Cv499eD88eOhU+qPb2efW6x+eNfxoz4Qzfb5TQf8//tYf3T7HDD3760/z1D8x6asP4H4P7z438T/
jHAoYv45/v8u9P/40Gfoz45CyuEnqOpICRwQgPjP0J9ATRvSEhoJxiTU4IAV+AT9oR5OGeROQAUT
zkOoqf4B/fkRjEYkQP/PBfHPAvhKkdDA9h3oLzDQx19Df5geKu8wJKwCIQn7/RL6y4lrDc6Bt1L6
rp3jScvEoIgla+eH02om2dLlb30HyDweAY3corEvEoqI3ldlMZ4TzSsIgRPZMJHjHDADk5elL/q9
4V17ozvf5TGmcjfk7iafcshv/Dg8INKDA6QGuJVba4LuLnR8uezVnLfxFAbmPcs7YAzKIjqlfmEP
HRraNVlCyx5Iz+GmkNPoznEdPDaLWG4botXyGEE/j6hPKkvn81KLzCibyGKp95D89/KYT3l3MxNa
uDougpGejy7EOA1LHdwElPUuXstuynoJZ4UYTBNbVQ00FYDZz7FZ2hQivYRUt5Xh3rpJglh0GG7x
MhendY/HZGz4UMYoJDrL5TyzDR4QjXPb/EbV2u2LuepjJleaMkObN6a2XcZwTtNAcJa0OZnvwrD2
1wqylGJH7Vgd6171l3m0IgH5ckl3aJmCe2fbKh3tstyWyJZpU9UtjQfAPeIOIiIETMGXIMpWs5Z9
vNQ5GjZ5VLRVIlbqwouhIuuwCSBDvzGDpA9jT8s15u3c39OCylMoTuKbZSYHKTcYZFHC6XcTNQyF
sQ9nfAN9h0AItT2D4R1pETAzEHTPLSHhmAhnexsTAFoqk2zCYSzLqFNJYIau2czdqPeQiIUkefqz
BY5kTfKeGx4PYwf3+VLBMwCnGnHad0t/D9mhUoDEVX5XU9lUCRu5BL6GBlXcAubFabGw6E7qhoxJ
5/LoDo+BK2IjgXMA06T4JsQMtqHGqTqehR7X48VFZEdKxx76pR3sMQV4VcVmses+6jzM7xXW+7DA
zZrUdIUNiYNQwuEQll2zQpIUSA8LmPGwFJkoapCumvL+vp2VyuMinxoFJ48hdSoX0dJUCs3D83xq
53xjXY6Kneunao0LXbv3kI4GSdWs8B2SZRi21INpj9u6dkOig26yABoDBBeo7GD4hR82L1dXr/Ea
NiBBMy/wyzoIsqNc0d2ylKCW1br+nhdjkNCgh03kQEJcymrip08zcjFCRjkFnOzmFoNtDlMI8q3n
Ir+bTeNkQigrRErncFqPjcH0AXlvZUKLRe85Anw+hBig3cAWAzlXzehVUY9R1pCh1LuKVMZmOR8J
SYawgvEL0sK2vJLytMxb/pq62gd3T6uU7ToW29bTqksIZrBY1nOwsiAk+DwywKpBumVJF1s+g54b
NQ3rKzc3utlAhQxUCnW1g0xqj+y580A3RtzqvTcavke+KupYRoXlcaDX6rjRARhEpIbqWAD1mcei
HsyWKgBJm2ro2w/rysAiax4cbAqHrY4LFkh1rMdp1nuB1TImZd8sySIaN6cuCtetXfl8jWa5XE61
7+8JWBpJEKTiEuy0UziG7lwAaxKSiZ5JD4ggGCDbDG2UjaorSAJcojjnSOT7OvLRHSiTlwAUBL6u
S+/WuDW2v3d0tPlG1OHyagIrPq5nqTYrwQcoVLCrsXL2XR0QgDktHDp3bdQuryQPVCJCA4YdmtnA
ZkAApxzRAHanGk3iVbPOJm6GNCZlUWeHBEQ2rdslYmI7QzfQuwEoSJLhTkuS0XwOIDjYhu6KoqY7
0h3k65cyvzMAzU75OOgJJlTzxYwZzehUhEUWODLH4ZDjKFaG9juyVORYt7IsEwMnxlWH++66nTTv
4qlpAaGJpgxvI72KTTAb/0iFIie5cdW2niR+3zKx3sliXMQGQQg8HQyvHsmwzDcjY37Xq05lvm7z
RFfBrakDc1eG1Kbd0Dgdt8BNHXsc1HG4BO0pXroZflu6DZLKZ12B1sfKFw14wNzavWSzqOOpFh5A
/ZqTe9/Udu/mXAxJBL0au3E1zZliQHSyeTbAEy0uhAQdCO5TVgznhgPUZCwqabZKMwEF5Qd/0rlF
nrdzcI1VEC4ZAmhqkkZOFp+2TyzWeiC0AD0euwPFtT6RXQfaaz4QYM2BCusmA9EEyLHuiSfDXfeG
FDOG9P2JR5vGipz2TYfC27wn+m4uW/Oqnellyabh2ocAEObC4uscY/Gqgww3bsfFyYvhwORBttxn
qCjRmyKclz0Fwm89MH/jgQMELl+bYzZ3OgL/6Nt+O5nl4PjzdukjlYzAJ1pb6Bi40ZJl7YFunA/E
o88Hh65sqTUwKAJl7YGitDUxCxBEruyzdkYdSsu8nN/mPbT7J/iJ50RPnCfQ2sB/Bpi22QS0fCKB
ErsJu0beV2GELByFQJ+OByJVoaDfTZyAVc+kfrvA8b6f23E8dwce1sjhrLerdzGel54nosvdqeVr
nU40Cl/5KKB7v9T4qsHcfZjoYt76J+Z3eWKBqydG2Jm12RVt0yX9YN4AssqvyhLnaXMgkyEVXE4n
h0nSWkhpBDcnoyXBhTGOZ/aJkfZCPbZuXk6HtYIKCvPhVV256V5WwEMXquSXUR+xi2WcCxE3T7w3
YqI/F0HenKF8CDtgAlFwRaF+kAo6zhmIS8QT5ctJb1X3thqBf2K6v83HHp00yNy5Aw1fHgh5C8w8
DotdDWT4aeAZfTPPBfD3ovEmwbnFWR6U5d4WtLggUo9nozBbOc4ubkTo4hLhEaKm7hd6OpeOwg4B
6YYlJW1a9OHo4PALzvmhwICg0qBmqbdhi1/nNRVx0XIoFISaJt3smpQvbQu0K5QtbNjTrFx4BCdF
lK9pQQceAx6GWkf0VPcIw55cyYLySxkZ90obOsJB300a9gPwqlmXTSCgkKJNw+J+LG75ocjSmaBK
8aHwUnSebYAfU6+qWkNdpj6UaMIOVynQebXNerQE8eg4G2Jvy/JSLYZsgDv2N+hQ9vGHAhDQnRCg
eKHPIAJN22qxlU2diq6IQ1A86sYSvoa03xO1DtclA/CX+EPJaXyqPpWHQtR4KElVFUepyflOulqe
6qbwt+ipiMXUeFeO5Zs6V3kCvcwSEoplKm6nPhpiYRcHJ64lJ/xQHVuAjY9pVAJ/O3LQgzM1FNKU
QtGaSDFyQOaHWtv0VHbrDxU4+lSMa8uoiAeh2uN+pvKuj2DjU7+YV3mtxcYuQ15ncBzOW1nbKh1a
YGhlnsdoMfi6zHlnoXpS0nT1hd1rCtR7/MQULQf0OT8BUXhmORNP8FRAvHlfHzCrfEKvT0C2PGDa
XohhG5kIcO4T4j1g3/aAgtcnQNwesHF1QMl1N1VA5cvxbO5xmOYeqmR+An6kOSDs5oC1VyAzyC2c
b82Z61pSTokC8uGydhVJbMP09aiWgl+3UUAOBcfIxJODChZQR/S3Bnr+i03Euw4cCEEu2HDcXBRw
yBZTu5xCTc9mfmwiYCyszK8spAFnYdtDzarzpHgj1NTpdCU15Fg0ui+ACLle87nuY1WUm6EZPRSE
GDsfOqiixNEwBOmo2XhCdOv2Cx78seyq5RIzZ2/KWZ0M87Dv5bqkQxQOF8pq+45DtDye3GBO8MTy
Y1PIO0jU5o0AtnUShl7Vk29boFybptnUCxRpT2y5znhTResK3Cs1fQ09QJ2uYxXy9XokqP9taRRU
NSDktVPcd6qNSQcli47k62kzmkC989NiL4PIrxcBUOdVVvQVG3+Trr/pR981UJWpRpqHxyqA4LaD
usPxUBJxrXH7uiftUu67dhD5KenQg5uj/mxhkMhVEmxh18wVcGhr7ZtMNnUprqMQevZfVwr+MnNs
mi6/1L0dNqyCUl3QJqyfX68l1QklRhbisgj74RJOv51TcILO2y+Q/Heg8aHm/WVNPEKEwcs50L/D
KaaUAzr/EhgX0Tz6sIC8VhhDdzMBJMqqMrxZvbDvI4Or4x/Px54X4aGST7Bk4eElLgqpAjAFX07Y
lpPnDFm97ZSJTl0JqbuFwPzQBE6VaajHd2WLKD0vJjmSnTGc5D6BgnypzmpWtxD5wLGhQthRc6HM
hM9VAETkiQlxdAf8dJRNjYYEkK5dDmmb4vY9KhCJANBTt74KeZAD3bY0QAdCKere9TV70Gya3SsL
XK3drECtzzbpODR+v10BTzRJLhcAbEXOCOT6BWCRBiLGjRKkv4fiu30PJtN9gNJy94pEBWT0brBw
PzRd9PdI0WU5LQAbBYfYiQBgYSi8roEd7SaqATgcy0KbrYcbzQXVPebHpsR8ySyW+v4JCys+4PMf
K+HAdnytdHHonZRSMoqAnHmm9AYy5JxbpLfMH/Ayq2rABiNuAa79eKLDQN9MFHF66AqSJHxuXdIA
goPCnt62ZQsq7qVSmesG0A/4Hn2wlQRsXegFQMgKpyy8RPI7S/Ud2/52domgLTzikqKIROxZv0cf
eCyAutZbU/fhDZ9nmVZD5a9x15qtXgKYlTsBICCYFcC2H0+OoZ/p2d7hxSnorIlCLEj0zd7nmkEp
MTd6a3EPo09zMdIz0QzhTVdbgM0Uc9j8RL3eu6KHHBWZbgTg1xWi3RZ0wTdPC/rUUPRJHB8bYr4k
GL/kG/8/pTdRCEHmd8P5pr3p7tEoeH/kq5YoIHngmc/sJj6ighBoT0LwwkfEDr2On9hNQY4ooQJo
SlAXwozDU58bmxi8jcqgIQ6QEZUQ7iASfmpsoiF0SkHvO/QiMYkRo+J/0tj0zJvDCHIjIPxghTAJ
pehw/Yu2Jomnca20ZMBtWherspRQfR3If2HPz51JckxgjzQ6vMoJkngWM/JxGoDwK/LtWHcdhuwB
imtyyfXbzk3LpeJAybTr0JhUrxDSv9DHdxz5IPuvfOkwObQNShSB2OAFqmdbLHnbLqSREfhFBFSI
MHZOpwXDvAw11zUO9UMRqT4C76lICoinelwC13UZEG4kbQ1eYz/WFSBM2SZkCIaTsdHlhZV1FyQA
nlnivIF2kqJYz0Yr8msFPGH6f7AJAW1s8MYegNxvAgICMoAot0bbYV3CbKF63agASKxKzP52IGhK
ctwA+RAoPyUY/Sd7Z7Kdt4117Vv5bwC1CLDFlOTbqrcsydYES25EsANIgGB39d+mkqpylJT9p8ZV
g1SyEok9cM7ezz6GJjhxl+ShLhacX8nn2whu0K22SZJ6I+QdzuW6H5O6Oc18rIFUQbRs0Q3BpYJm
lpJW/XL3/ovnkIDGo9g6AuTYQLD++KrZwHduiScOL62bgJGt6PFHsxw2Q+rnd+t9XbI9cZD7PvyE
zTVI3r1uUFRt21EcafQL7wg4AA8vSvqzGfz+zguLNvv58d59RMF2PASIkmBT1DeQ9Y9XxqiFKksa
HK8ozR1WBwvUAMXQz4/yvvjBUQKE8LfMrZ8AkXx3/7jBcgEpJDkaNpWHBHet83l5rG3y8ecHYn/x
uYZwVDb/BOvCnxaFqqCMT3gHj2ylzWmNLdtJjndmWfDgltY3TUplBCpJD/WHZQyTyw50WB5UYCSk
U+tFG4b9nVkiqI3RGFr4lCWk1pH667FoOnFGjb0cSrybD2MRqyXzV+hsaVFNq0mDAgeZu4DtaMLK
o2WRfZqitTz+/CJhB71/H5HteIswsxgkFUS6Pz41wcCJoWCfj1PlUzQhejrFhbAw8Q0E09qyNPL1
69wYAt6uMSle3uqIbsvtR9oN+7oz5rqry6lMB+XnfaS8Jwpt+DrkSwBorW2fwj7aGTqxewoZFQU6
FOTMwJn5yLya7+WK/P0wSlgUhWI5RhUsh7rY02osnrGc1cdoCEOweyw8jqWG1B5xeWw7wXZ+EZVH
ovgCVqNsd9Ds6MH6OvloRFidKlK1uaK9HNK+EF8lNp6stTXckm4db7qGTn06rnFw2SZ9cxhFFO66
kQVZFHQuQ4esm2yghT7WRtePQF6ypgcRptqF3IS8W74t0LdTNKnDrqgH/xCKAC1dFQGJXOsuglGz
Bneh9D20P7Z9igtZv3ZUaqB2Hl+WjBuJgnHSnp9qJedPcaLqPG6ZOSKs3JyqpZov155HNxGAqXxI
SsVTvy2nG4fi74uqUAt6vd2RmVeZFPV3UpPkiqiG5EFRQkGNzbltI5x1RPtdzfgJdpC61qKD4AQJ
c0gLY0hKYnXwuupyu5+5bqou83lCUqtBX9DW/xzKaEoDOASnom7bywAg6wNp6oHh33rrNewTWD8L
ONCdh/0lq9rJPzDNE8icgf8CxcLeghOw6jR4jmd9bP2PdbBXssMbMTZ16nrff4GDofcQcEnud3PS
ppop86AWC/W7nic8mrlK7ayL47S4vZT+HRMABbC2jaeh0Uu6ECiRqZHsm2/wzE1Eu7vFNFelCCXq
0rHOx6JxuRNACWQ7OLiW3rljkPW9IgjSis/FPZjmK1FEz3JevCMGhnhQOtdlV5noaRnqF9YqlU/G
VhmpIriJYBpB3Rh6GUNzO6uw5qke1zlrPfBVrupJOoweVC9OJJYoN2W0VRW4Vz1fkKTgh9rOKltI
Ij6TTi44mVnsJQPmJ2FPAln0+hEv1zjFObahel8WSaTyaiph5hUROxhryUW4ag3mVnuZmcPlBcCM
B03fxgmEhjBhMBer7gacJ54QtbS/WBYanKSamyP1S+8Ya3wuEVm0V0NmYGvtgJoymUrgm+k6SJHN
XqW+mjEoIC9R9y2K7fLJH810hisznuqRD+lYdMGlgYB66IcaCpTwxpODz3NDlrpLXbMsBeSeKrb0
pEoer31O+6iFXFS06UzW+SEYPbX3PSZPoBS7XdBA6qsWCIbch6dJ0aNeljPMHeUBYQo1/rFSru7y
Mpr7M+88aILaLQcSJRZKl1fvBcQN8A5m0tceOrNcdCgK1nHx4DyyOu9Yiw4G9uqBriJJARFCuR4n
tsMVm3McDWwHA6GG0+stF+vg2aeVT8ENw4d6vZRe73KgyRGc206P32llppw33noE32y+yngu9pEu
40dZDupShTH9SDzUF43u5E1dT6hORpR8WgMUjApe4eyaue/RNnooZkCJfWigY36qKr/Oa2+d8pKg
LiRhtxyamsJ6C3qQRwV3jxrG7qkH1vZtJdI7NlWAtcfgIvsO5VfUaHFeeYDzWvzu2perOEP8wc41
wSLKIj+s80qrbgc3Hldel/KGe+0ExNNnu35Y2S4IIeaucSdA8wcrfobxxj4VEcxnZ3ycSe04NKZx
wCWRiBYwd2OQQ0NdhTufy/AGLXoDMMCWh26A4eVVUZPx2IkzapUw6wSEW9SR5jyCXUipL5dX1MDj
YzkarOuaAXVdGrgfqG3AnXttfxCKhBeD0eTDggPInDTYeVfYKjjtRYbPkwg3NyWSwwdwnPi7ugAN
7LE+N7Gkn7wkvLCwqA/x2OuDrRh4N9SL/kU4e4ehx6JAjfOvYRUE+07286mtYcuMTSX32hdyp5X7
SAVh2TQM4GLrCUxe6d0aofiY1rIYD6YbF3nA7Y/rr+Cbe3lpbNuPeJvDIR1mBfQM9BNkXJ8ZcclF
G3ZYWQE5pSphgbyeJza362/iwf8a1r+Me/0WTn1L1WDJQOH4nxvWj9+V+m7t9+9/aFl/+6nfW9YE
Yast5/LPxvP3dpV7/4Cr7KNyTyBKbKDOv9pVH3lZ9KLQStg27wUVxb/aVUS70PWhvoqRTEH7B3rm
b8A4aJ3fV20MmgzlqIT9COnd97V9DF6AyClUJwLSjoIHj0VRjXBiponhPcMgoZQiJzRdDgzFRmv7
Jad29g8o7eJj3wZlKkJh2x3DIgXKPog+zrVX76LSU3lRgJnMJuPv2iKaP7Uz1qh88UP/BaQuPbHO
azLHwynrZQGQVsTfnOqG0+jb4hAiKZRHSd3DGapltgK5PCyj52Er9AOdrny2+1D2LXIIaLrSatGf
gq5PXhQ+lpObi3XvldEe/WOce9hCs7EqixtqRHJUS4mKUfpjmY42ALUBrUx/ktT1BzaS9WzHhssc
tmP0RSRxh/BO2zU9/OOigMmzDA91NSSXc7V6H9xkUGg28d3oKL/yKr/Pk7YonhtpJTaeejyusYNf
UPYiFZVnDiYW6jiVAYhGf7nTnY5PRjG1j0i9oMcZ6Y2K+blABRfqub7Fvk7SWLA6pcuU7BoERFJX
9+E9shJqN/WBl3lrEFzyarYnZ1dyFGSl56CW5NxYrMs161cgf9W6mW/6qo+wKe/6hMCEniYsRCXM
L5Aq8WWBZeQQdLTds94P8Vvteocq1l7FJREIYkGym9v561I7WIlTJVMR1/ZurQV+0RIhc+T0nJNu
Xj4EZRV/cWLOOrU8e21pD7Tzq6ODH3/wGRePY1LqfVWJ6Btcx3q5guZdXRVhC9oi6WaZzTNyI8nG
LwL3TI7Ahc2+j1iZL1CEwPeABEdyCeX/YkCeGzW9FtPC96unAHr1ogXglPjBXbBMtrlcqu5BOlo9
JLNeXrDDoExWa+hdEV2PFwkBX6RbDw+55DCCuwK7f8QEUghrDerci9SNT0fYbhN9kDMBrkX8oIcp
qeu7WffkDONivGFQzy+CHqVE2jVBZbKSkjY+OgIwf28sjPWUu6Cus9XN0zkq132l2MjTdbP6ZNAl
GaM9CPRes/a4OIDRauUh4OHAeSi8mWtzf1qBcVY90BhL2zKd2dreEhIeedgjyOBUf2Ui9qLfrI/+
zQbpYIhEpYk3tgtRCmTkTvY356QZ/Ao+yohMFf+KIEAPk0XAb1k358U65Fi+8jdDJoA1o5LBPYTd
lh5InDRu19TxR2TeKmz6ju6KRvHzpAFepFzYZsk7GXUfupm01bThwsWxA8RsHhgYgHrOIRGpQeYq
inV8VjZMLMnbsGLeDRZK3Pd27FYEjKqNSIbA5X1eZQ8G3utIcd3DvY6fPJSkvQG4vNA7NQOK/laJ
3kI3X3mKFS6VNCDBznP6Hm9uCAuRt256Y7KQARwbqL/ewKsvcLQXckzU6OlTqKEDpDpxDhW+M5B/
xSwhEE9Fyx/bpYNaTmPo5NpbAMlRCdM1VWCHb9UQB99gRA71AQGYsTvGSx8jOkZKeJcDFYLvUNLj
kGtTQOBuZ3gVPiJTbVbbBviKN3XlAWsfjoiqd4PfuIXx0oJr8tOx5ErfxMnCdLQBjNIfLupmCr1c
6xHdfTzHxc4DlX0zb6xGGEz4RwTGqtSEuMdZRMXysZkADpqIWPC92vQeglx8OlSBH10pHvSnugQU
H8yh2HryYMiY8+ODo0weVDwmBy1NfatYc7kW0AJTQ0N9OctQXgj4kHs9DQH4jSCJ8VGNZdcjyuZo
OlQROycxWA2iQD3Casb6hRZ7Zwrtk72HeuceoEe1i5hdKXAX8M8RUeo6lk5/SAAuXA9RP34OK8GW
lPn8YvETsEW9oXk9B8VhMMOKmm11jZe2EBi/9kv/BXuUuYZRhOROLIC2jaW3leW9dw9eT+zRgyQP
KEbtXRAQgc1BNaemiO2NHhICXB0RwVF54uvKovB2ETS3cVScsHSKY4tf9amO4djbliefR/B3Oh0E
645V2M8X8RqvV3DXkrSAl5V301I9SyBk5xBE0jW4tf1AVJDOANerbPAl7dJq9INdtYj1NuJVtZM1
P9hGdQ/wXYbTEo3uQI1aD+HYggqo6DRlqyVjNjXQSQH3hlVuZpZclP5WejM/zDsDTG3C8e9nHoQp
Q9QyLZiQt91STNm4ynoXVLw4RLiAfWdrVMR0CiSWxjX45Ps93OcRYsTLmLDhisYr/T46pvfhsPq7
mgp6jGzvP5EZx2NcFzkyHcW+Kjsk8NTQXNcIJj46fIdXzgzmdtPIL5OYqgxwa3VZy7k89DDHr0GN
wAZnTXRs1vEZIGh5uQRSPgntvGsBSgu/xEaoBFqImS5BR6pb37u2M7rtrMSXfxtW8XyAwWNeklhl
vYVM5s/rcGdsOLdp0CbRqeWW39WRXC9oVesvky36FFSPt6vRop4QZnkSBlEG5AA9FA8IqBKy+LuS
1QZSLiWfAB97uwk45NUMSejCJxZmMHb/PkfgrYNVJIMqnenwQMCcJLmzhbVpEM87Tiad2hEsSdaH
XpytPFnKVBVsyPoWzkSUerD4C/w2EHurv1HJBhlYLcrwhc0AFOdAwtGMvQorgTE1ArRqjBYZ30OO
SApseUULjv6jjZauvHsrWv9X3/+ivmcwfFAS/+f6/urF2pev0tnvw2B/rPF//8nfa/yI/4MzKMqI
fKCkBz0PTfvftlQIkwZ1SbIZvW+O1T9tKfaPBItjgAYAY1g2WP9fdX5A/8E2vxQyOKr9Laf/d+r8
P2ndOIIH6j4E+ojGgr9T1LkP7bjuCHJiZfMqNYQjkmgBKsKbfmFN/dWRwL0CjYojH7NI3x0J0SEV
rDPFkbbOGKXVc6egVU5Cul+4BH91JByD+14QMxjo27//wWorBiJWZNG6I5Bclwnn3dixrdKoXx9/
eOB/4Xj9xYE2hyAA6QavDcf644HGuKFcm7U7LrZ+rZv6VZDytcL//zeHCZMA3SBmLLx/RhCDVivD
uUMNP/EdT6DnWJhtWT2X/8Wtw7vKsTFDpsfAmM3w+fHWdUActMQVjaI1l/MWrxOaJZdG/W3rKKFJ
xBg2oW3GAzrgPx4pHtuEDHzqjnKa6jRyy4elmB8pWR67cUzyn9/BP/ks28GQXtliKpsD8e6yCKoT
fJsa+XGE4PLYtuZYJWi9NClfvAQ2VRkYH62UGP7+q5hEcJJ8OL/bJLV3L31ktGPgrbtj15f63hkY
viEn9SOpfmn9bjfsR4oj2a4xjBlWhRh+S/zOtVoxu2IpNRKfxAEfb10HbZl54v7nd/KvXvkfj7Lx
FD+8IEnCg5E4ILaEz+EFM/Pj2E7qrMx/d+t+uJ53t26qWwkqEkeSjVvAZVYvqwZ49f/xeW3TBd/d
OqglyeZNxTxg2G//eFEaLW7SIt1yRGOrc8i5BNnKbphv1wAANheYf0FBWe17mPxHz8w6rxqMJICS
p85jH0ZRhj5n3iVzAeVfq+lrLEsw7pXwTzz26N7F9esC+OCEgnO86mIrkJVdwf+jZOpT3eE/WaRo
d149scxhxzjGc9/CYeDsCYQr+hBRieexHZd8aufwKOK1RqpR8QOA2QTU4RwVmV0cMuU1et187Ivg
NAxSIXHdqN3AYnU/kCo4A8ScvvYCqzwdIpx7RHGUKtAXE/K1cHniRGrE/xrvSwWlICsxBSEjjAcv
rcBF1+PQ7TXoKbCIq86HMIDhNfoCrT51ACwhdw78EAnT7XtPzDuAdUlODALkrYerW1ssXG0VIxI0
KJYJBD5SiWk2uyjCFqDime7BXGvkmgHCnQMU14fKrEjoeIOGegJvGR0byZCbZE+FHMOLuaDVc5Ho
5jGaahSSFqwXtH/2JHDtXRpPtPvcIW6+4pwwsAK+Q8eHzPehbP2eWiGBaR7tBOU2Iba9I6QcngVu
zYWs+u4mctWrR/FMHfqWpzYpX2c7iXtEavVp2pZGabdUR8MAO5gG7gK+bd7I2wr9/odqLoMTVvQB
inxbHuAP+SnKAJTfaNvVuSy2zgXEcHld+B2/qaJCvUaE02uqK9xE14QqZ2QCRfD22jeAn8+rJxBW
iXDL6hI3QThEhtdAQn2DKP8xWRls4CIu62e+zthi+0nnMKhgWDVgrddMryZqDqUC83ZF3djxPJJi
/CRFh4AWoyPCNErXyP1EnjKXRJfrU0JU+HFWdfvKYqnPuEYEEjADIEV6rz/Ch+aPGtOPP/pK4/0J
jReWmQnAfaZQ0Ee9d3PLL83c+SnnsIHRHM2AoWfWgcYnRU0yyPb80cKey7vAW0k2Btji1oUnh8Hv
RpeGSILJx0ER6N8uUdUL/HKy5wrfEZQC2AIlH5uDhYP3YTJ8/LSCgz+EnRua/UQMKzGGwg/X3VpB
MMQ8mGJyaYR8/peVd/YbJnPoE5q+heZon+3DGAOKQYYkvIgXwGftrHGyxhHgzV5QLsgelSSjNZ5E
KIv6uS+YOs+iUDuEtRiUu+qVIV92KWjkn3EidE+LdsnJYmEhyDaS1wWg3Z0rGn6oCJ6Q87H1OR+r
mkwMGBLJxX01In2dS+hd3xWI+6PCPIx0QdR4vQyo+9TZZTz4rW5B7jq8COuUqDPmI7xaUfZpT5AW
t7Q5cFN8H5yJc2nne9Vj+I0evzi5IPCvIrZzCLldYCuM76TDR0kVTsujzXgFW4tvbnO3D5IBPm4X
108J7dYLj8/7do2brFjnDinoqbYYJVJi5Ig/NHipsSrOt7Lplly5it/4KCr3PcFXX8Oiy8cRprBv
q2W3Gqxu7TSMB7rtu12A62Zt9VJaktwkwPFemtkmdz7SCte6ACpTBcI/zw5vVI0F9dlxuD5es+h8
VLj80K74jOCv85tBuemrJQYAQWGx5sigTu5oZPo08JqXMMRCaQzWj0iS+G4t5zplxiw5/B245KHv
kjuha3NJJ4eV7K3Sctz0hwZhjxxeORYx5nQeTTi00aBBS5tAFQGH+lVCJEfEUKUFt9CTA1htpmxu
/G7Qezn50AzhJN/YfqurNdMXDVBDrOS9xIyDlkLyhQuWloJPeRtBOHtbdSdZfh7qhH73oJKn4/aO
hN5Kr+ENltdVCBsQXlCFNQ6VBPrUIbyuinBvg2rNRm1YFvrASPpBz+jxI/1QzrhDKzTmfPZijEci
dsocnnCVNp5BXA67wcexK0QGF1idxepaYOVYe0iB1WPi+OjrscU959rtfYgbaQFZ59oXzPvCqRsu
RhKiHtXuJoF+BWUW4YMKSc1DywtyhT/44MYv/fETqSp7g2TWcCWq9an0/OkpqZckTxZdHoKVhseV
l+sOXHp70xEjbpv6M7KvbV768hWiH7K+Q/mA7/nRjF5xZIkmO1m0fTYgwnsTLJY12BaLAyKJX0io
XcpibHqY/hGcSCmbxx7o5hktPn/02oR+LD3a6QxBuQU63FZbRIHt9iuewR691wTsfo4z7NsqA80+
u2OLXLU5KMkho8huSgfLMRQDoDsWswpNXo9XpELeiBZefVJTD80x6WI0+phSYHIEBADdNJ1ftqlf
IHiUhmLqMZqnZQ+2Ze156v32jGi/12VQHPuz31ggBbRdGFxcKEtxdLH85uBNXmOw/rXxJD70YJSm
3AO0Tg5BObbyPFXcH+eUtWJMzsGIpAdMS6h3GMeAiTqY0rVyE79iYBYQRAz+ab93YVSktCzi0wxb
g2YQzZGV9CFV7Ho7Y11fEiRxygzq2nALgRYpF6SauMPAhqLCkAFpkL3wHR1brD32OYHNg+kCc3MP
3mduUuDSUDRRXMMS6uJlPKumqvOy874EiTt2mH+SQmeBRhMSuWcRvi8sHONdGFbkivqKVPmA5EZK
ArYc8J0y4CyVXWD9J8OR9W7YIR/yglxJvYsnVu+Yp5Ncxz391A5svnbYozH9p4AvqgJMNsHUIH+9
xudafC0w2sqlNcXQkiaeOUpLQk7lHHrJPi4A8qRBhOU7wNSrDN1SMCG3wBtIarjgY+3AHWXJEo6/
QO+3EP4fi1EMW0bv7yHXjjn0GK38x2LUrmsROOs1xx4baB6xabwaCufFaWJQJwwoLa8XOHMyhdCP
8Cg3iKYbBufahzqcUv6rRm2js/7QV2znA4UAgybCrdl936ghLYlvAOdjWvrowCyYGmvqFJcvqnEf
4A7Q/c9bjK3afndAOJwMR0KUEzrH1sz90GLYYAzbYuqa49ijCFMCqMYbC66U1BcEJPYv8Hf6p/Kf
e9SLN3wRALr/G7/2wwGVQYETRHWDBaWH3I9VQuOPa1Fjl1emfQH/giyhlagHw2S6fdt2kB5EBkAi
f76XtCGZqAFL6bUfD7PFvv7z++H/1fkBRQVbG8celKR37Uk3l5okgauPEsOTzm607av2e3xT0wAi
p02LAMV20yChncqKDtdjhFqT1jjjjqLQLnERKGXUGfZIki+w8TDHDwGbrFlceBGwkl8qU5nLOkL4
dxh7uBKDE+GxEFiV/RmN6w5pV3EPUDJ48aNgM63wl0NCaHwHQRwbsFjm5tEry+r5bVdUCtxxNq01
YJ+f3wv6J5YQzypERel5IEF4+N6VLtyE1B6x9XHYhuiEBL7nMFdFhkkKn/oS89GgxI5IXku2Dw0m
RxRmOP/8FP7UZyOkECUMeDAeCV7Td6/nsESYuVLS8sjRb8PJKPRFF0y/Wgb+pFjgKBAqGEZhBAyI
wLtn7koHXlDp8hiBRwbKg4VLdZhw1DOOPiPaYtJLheYBDsH46ecXyP58j1GibPQrxoACJ3/fDi+0
DkbTTPIYWKTvjw0mNl4SWFbPrUNpDHIvXG44QZ4b04Aea770r6QLMcUSgCoAHbCGcCHB/oGKbBwC
2sXQoZwMEOZB/c0vgQXZbwhei+FEhEXj+nb2/9Orf6FXbzsFHuR/1qvvt3Gt/y97Mbop/z1S+A1l
+e1H/5mjSDDcG+sh1LK3qARWo9/16sTfprlvkjXeiRBTZP6NpWCyDGh5GKw+FgAQHXidf09R+Owf
ELChkIaY4RGCpv5bWEr4ppj9uDtgQI0HSRxxKJwH9b13MpeDHYPVqtTHeYzptOPAGadMAf07SNV3
e8D3AcSEokruOEaLjJjkpsrrKYJ8MTagBgBHOTQVovSfIiuXWwzCUPejjcQzD5BU6FYfkmQ8reER
zhmmW2zL0QUgOZ3HNeTqbJrrqM0HMlc2RbiQ+5dJQ+R1TTU0owY76NmtfdPvel4WK0iEZaIZ0Ag5
Y/xbpV5ti4GYIFWWYF8TG9xIWs23tRTBNn1vJDuvR7NpxKIQfo5ChfmdvgS5CPsdISS9RFcYRyO6
bGCQllzr++cJ/c+Jz4BqdhgeMiLLhpPK+1YM33EUimkogeIYJOiUhf4AFVLiFzcQtRYE5WYBNz2r
o0FjHCWZwiOcUR7vAIm3ryUe+DEU4ZZnCGEg07UU31aEkXtUTJN96layDSjEmT0FXWif1ISMB6+9
+VbMoP0mh/E2nU30zWDNuFzMGE0S5gFmfoAQgc6EkS1tQ0Xm0V57GHXTJXdzjfPqow43Eny7wGAz
HzPZ0qCat35t7Z5pkSS3otEw0+bVeDQX+INhFPDISaNgx/DOcEUJiyE1NzXt+W2IP6xLXlZwRY8W
928/6p5juGrZH1Ypp0vpONvPckQZV4ZK31PaJ3ckwNsC7avFNNgEjSoa+KwVhn5Eb4gMyIKnQxoI
O7OL9U1t+pHcv2mEUVyBrrHwY/umdgHGAbLQHlfSDrhm6u8xlKL/MkEB+2ycZk+dBzYg4yu0wyws
wFgCC0l2mMSMUWMJyu+7uQP1sSwBv2eYkHU3+ysmu/DZEJ6Fo/8MpsBuaDgJWT5IMr0koFKADsBd
7To/LvZu8YpzMFeqhFgI3vKERAjK51I4cskEwbC1CSMAdxjfmyiZWp9XwwkVdDilqLzchxgpy/pS
+jO/7bDNo5owUfSg6BJcSUs8TAP1m4B42GcrvYYACszqHwqAzRiEjCZv6pYUiUKs+EuIzNPnfht+
s6n9PeaUICqK57ONxMP0Z9dPuwR/OMS+QPqHuaPQhgznIeqcd2r6fimfMPmZD+cQ/zOpwuvzCRga
uV9ASmesFsh0t+NFOQ72CU3jteB+cdm4tuRfEeyrRgZIoNUBORetB/wiZo33EPpeuS/XBZrFOqw7
ARZ378FMBWDqgXhdi+mxHAAVES71FZL8/c52w4fKUZmXTccijGdhmKJS4x16jCIQ3Ud83uQjZqaI
gzYGPR7GmLZdBkAOEHEFPDSq0a6TgdniW6hwDgiSlrNLYaS7fBnmDdj2qhOc7jBfuPqgV0wUqqw4
VYjXZDzR83kqK7eL57LZBQMq/17Ph4kE5Fu4YqVphAHdhDlCCeDTpWR0067ja7vM96AhijwupgNQ
i/CRQu9IK+dcumIs6M2UeB8oxiSlo1nx2OzGtgV9kY6N6LBURMVeYGCFrUJ14anOfq+W+NpbmfiM
2AYma0x9c68izNetRkwNXgDxYvyzHW8xi8Hf92in06mUyyGI1uuyT8AXB96QSWmbPQoMdGQEP0Ux
RhL1qdFdXifrZy0wNw8Dh2/WzlzBvBNZx5CcB7BuDr1QZl9h8NCVMWK6iWyDsZFWf+FYbQ+qpMmu
FIvYY5w5ICkR2gz54v4IgL3MMAWYnKu2pNBqMS3XxcWzLpnNCypLiC8LhFaOManNoM3TVPXT0WuL
4aECsYAXYyKHwsyvbpNOobgsO4Df9CNGSYlnvw6huL/Ff6MqgMNIEuadkOuY6qPfolRSqKX3nGPi
QwrBE6Cyq4MzyL0mmwlEKNdJfijXzU5ogTFDT2/xVkRrjMGEvdoGz2yzOJK+HD5w24tH3of4ZMNW
7LD3ymtQBIhpYGB3DV6srD91cdPuoeuaVJQs2bcWYrxeR2jgk/CeoAgSVPdOZXpS6zWIYEjX/QSV
0283vc2pK4tJXUjbFY9x0QOBoLx3+8Ku0bVhgs6pm4ca7Aqq7UtetwnmYqiwz5qhdHFWI3VYpj0I
NoikLcYJDYjGj3CBoREJma6txJRf0iHqFmuRHGLoimdiAM+brnCQLR15HDqg8HjjVJ+XbuouPN98
iDAA4g4Uh3cNLk3lyRCcoIzjNQimvYcBbJgXLYMjA+68EZvkZERcffdt0H53LWSj6P/YO7Ptto1t
i/7K/QF4AFVoX8GeFGk1lCz7BUNRLACFvm++/k7Ix+fGdm48zvvJQ5KRmKIIAlW79l5rrgjsxapv
g4E2rmlDuYFyKtFLV9batmLjsYi6/h7gr/vn6HbhBqSFe1MF4ovmQdNGZ/psC6R72pTTVTWtx5wW
xZlnKqGTAjoZdxLazKkKHsPa3I2QXeizvHLKsnZzYQJwC+Z+JePpeeonb42RRKwdp36pMmwpvdQP
yF8SbEui/IpkFo230oo14z2175kQFCsxTyB67MC4TZE6cgQdkrvcsC8EUOY32YzgjgaHjg4q7ON2
NUT1gDcSqi+U3DbYlFnzZ6eiK+0USinqi3iWhj/IPt07BrJPjBQCdvmyuCZWtRQzlbtqzbqBB6TJ
Ddah+EUkyVVDA4vIsNKRLjnxvohd52tt1PdIUt8C6OewyuAOac7nPDX0dWW18Q6dr3P0EDHdlPj5
wWxXn4twprPmdcchh0fD0bTc9MCP1m7Yy70ap+wg+/JgTagulW08xtDib1LueVhCNm30uvF2QiFd
K3W1w9ZTHot2fDDnqNkaKImgdOAaQCLzZ0v9iZQKjR88gJ4B1sy1DjJ42OkETc+yi9aHf5Jtx64A
+6K5r0EontFYBp/1ypIfmeMCZXWtu8qguSSsVxpzxiGeO3AsUVyeSvAuIHjFVycbVtQFfzbMFSKI
8mmJbqiBUFLSU21M1LNxRX+2d+1oR8Xi3DPZBpadDmoLOHv8KHInQNtfHGu+9CKtd3GkX6KpgZHj
lNyidMfXUzSKdW0o4yJL9Tji+bpf5IdAUuBe+I7IoYggjIMCgha4hw0KB4Zm9+jeAFy31yCEnlrs
tEuxWRn5R1qLNFAH7yTK4s2Kw30lgGxEmv4xGJqPc7oQ7NpmBffLV2X2pU5BKc/NeB2a7rY02o+I
1c5Ua/GKHzzx3KPkncCQUAN24WpSPOYWZrV+bcnYAgtHO+kmV4iX7KzKV5Fd+9BgsShqSTbfgrhO
Tv89+P0lkvn/DQZhXP3PYND7iGzj/zk0KQljP+iUvr3w+7HP+ABWRjCasgksJaaPjsN3nZLxgbG+
qSPkpPOxOOT/T6XEK7Av4Emw/xUY8t08z4+DkEKdCO3N+k8USt+OdH898mFjdtHyEBht8ntJ5ycl
QFWHXZ15XrHXnAZM0hQVD14iWrTJDITR51nPQ9b351QrY8qb8jkNLe2gD84FTkmarDJEjuuSTeHO
67P8Nu30JxY/eqWI99W2MAFOzMz4DrXBs29OmrNVE008F/5dmTJ3EqNxq8ahfvFkdraH9Cy1YRe0
ZbBua8tb0QgGBt13LnUUxHW9iy8Z1xErYpn7rOOVr2suUHBLDH6sz9Cb9Vvb4DQGWOalGAcg9UnN
0H1KfHByb83SHM8Iidg4hXtxJJVeDDW+ZDzsJfl5MHoWAQsoedxtTZEgkp9vSbs46eHClleaP0bx
CwUgq0o1v1ptckx745XhwXM1NeAJGZ/VWSQ/BdVC6XZtf9Bp+xXkn/i55l6MVj4jAn1xGDZtdfDI
OgSj5Qq0GcN8M0nfVIkbvwFbupXLGE4yCvS70In8fuivoRzu3RwqOTqc8MAS8joEaFiXXToMpxN2
geIwp9BMtKHhwuj6yrTio4g6QQzLeLWj6X4ozedIJkeiDF7qStFWtdD/yhoMiNlQ/ybv486inW7N
lO9qki26jJIhmJkcZ5Nm8dhG6CMF/VFRcKFERHWAdav1PQ6fmzhBA9BxoD+1TOE2obZcyyh76TBS
+Dqke78F976MgjYlM9+NVs23dFlvWzHscDGf3seWWq+fSqdgXJ1EbzLlj1lGfE6S8cTJDMRD4cFr
jPmE0Kie5oBJatra6Tr2pLYGWz0g4QbIHtFGvaktBRCaiZbJbhdZ4xVw9nqccpoaUd2u6cG+5D0z
cXDjr24xn3oRLkEWdXxJKuc5HvU/3Ep+9IYY1x3t6Em0e6jr9b4a+yvnyz2oy5YbVe7DjO9I00Er
JG3f+l03n+xighY+8H2i0ZJHz+FOoNqicScy6ZeN/pSHxqsn8fICH8v9Fo6T4fTXqu6u5pi+Zbqa
Vjp7KkDp8SoDI2IkzOwYRQRDfFuLVoYRx1AJue5Gbl88z3zGYKm2tmldSoAb23Z5HZ/Tj0ZUsIO0
n2Onnvb2yO2oGeOlFFr5RQUcex2wk+t6GQzJZUSUjgwrAYFzXvDafl8tc6UKRNChyWx3cSJrH5No
SjfVXII+18ppq0dpf8wiHAFCS+UrYO4vU1/bN4abMPj0x2LB6wLVLdUaE7mk3zMPL4HDgdQPS5TJ
aOOr/AkQ1FM2ana3ns3GY34r4hWoyYuZJ19w7nBYGdPNGNnTCjT8ugRYsalwNxt4hm1b+TFZIke3
gPtgO9WFztFtXpjFhsPcU6GBSmw6y9r0nfUy5lP9mucCm4Wmok1KpI/rTETczJ69zWJm0mIqgluj
xfoX5tz+sxKvBRI3v6my0o8wNtmjANzvMP7jt4AcNHMb0nfVwcuZ7keQQ8ReQMD0gds+O5p96UQ1
HIK+fgNweWIe8pu++S9jHRg7WNOQ+glyhn7paMcU7Z2CkbpHQJb4nPxRxrjjJbaq84xi4jeDgl9m
Jrybx4aGfROjnGv/1Cb0TLiU9uTk+3Dp3eVGchRQ2AANsKD/pYt6+20f+mti1S+depehkYVoHXGr
QM710zsNjkPlH5QgBXFxewGr4bIco82HttDgcz/wb/r2n9/T+3lEtrznIgwnEMhb/vnjiCyUuRe5
DY6xCZQ/Ioj+Wow82FiQ9sMyiV8+b5rOp7phdfvnt5by796bfDiQVIbFUHC5Hn+ZlpVJOMBJc/M9
KkqJyTdzcUXgV2a5OKlCJXukIq8Dc+MtduT+qPqG5xbXEPb56TWywQfCregAhzEztvbeIuniqL0R
7nAabJZvVKPlKjG5Vwt1pj+5zaz+HoTck25FHOlGSNk0vlZjgbzAAij5OaTzvDJdlod//qR/cwvB
0sHlaTBuAhH00xcr0tjLCmHm+0g0W7PQb1HP3XLuqn5zRa2/u6ImLktKK0SAv8y0vMFwR/4n96qX
mocGIc1kxDiVUhZhxAokd7hQBEO0etAIbxEIZHfRQgQz5/Ct6lmXl1JF0UrxDTGeQg15IcC4q+bZ
F1n3u8hlubdKFIlhGMHEG8X4HFp0A7NQlJsxnmICfOrmPk/Gp3FRLXUiNo9t7GabgdbwiZboG04E
4JcJc8V6dIvdqKm3oHgn3m7nFu0TCq99NFn7KMpjwmDoJwFaOCUOrQ7Rzbe4n0g6AXKyhf3wpSZV
a+VAKv/NhfybFYbJBB1qQ3cdYbk/fWGzoxWVqcl8P9N0X8qJkZXNWlp22iD3/3xz/DIF5AlkEmLy
bdEzAJT341NAdgVIWnPK91bS35OUdMyK3y2Y70/Sj3Wv59gGc/Dl75gIfnqPOIIOnOp6vi+8vtw2
8UgWWjC/Lis9h/kJt1NwTIS59zRxGQIv2jh5etTG4BOZGn+4NmRQkdENclMl971iE488Vqdyys6G
Eb6he5EYauJkn0qbKCALxUunz81NGtub3i0fXYSOvk0/6GBOMQc+i7qFeSEzSI9Bi6gZ7kqwDrsO
QZivi/jNyrkFqzg592NCUyGcUBMpClTiX0bLKJnS0G/r9fa+yEW0MeX87QQIG+3vAwTMv3li+S5Q
r+NogD74M7WQlMAWM2eW7w08rn4fZfEqbtFpCs6cZ8KjWj+m3KIV4F4yyy5XQVMzezCyj7DLn9wg
ycn0yLvtEGBQaG2jWHeR/gw4U65dnVyfpLcvSwLUiun4JfKEWls1K1HJQIIAnOlJF8Pr3Oh+7MQP
o6Q69Co+cK2NuyTSnyYKMXK4onIn02HnlcN9aNkdTAXuT7Nk4WvsHjuiRmhbFqAQFMicvBKdzz/f
uH/zkLBnLH8tKCXxLj/5y/KNFcyB89tjNnbzNSXOiIaMX8fUOz8ow998I8YvfD0E4TQ9JcuaYWBz
+fmZrEw5SSZyOSwlAgYMMOhrN1DHgJ3Kw666mmmW0kPjgNQLlinCYJ7jMD1DLZ79riBEsci9chVD
WN949pz5cQo9LZ/cP0At3Gh0n1OPXAX4sTiv8kKuZdm8Zmq+H9PphD6KzZjbLJTJSzAsVSp6ZjXr
Z+j+azUWaDbjdgN41d22fKXvx8vZHCXjG/4gWTpHm7b9SpVDvy2DrvXTuY0QSY2374egIKd1CzS4
OCI9vMYtB0kXJsRqRpPFLGq41m2o+wxxcHz3V5EYt5UWH6WkWjOcbh3nCZZ5/kXL+C9Bv9yQZddv
DZpwm+UxakbrUjjD1Q6XA4SFWtZlOrZKK6olPVDnsYLb45T86Vqznitl8Yi1QXXjWeMrUq31wCAE
UVN8BojJQGukFDdT81lF/T1yCXslC4BHeXbUenV8F2fXIQ9w26ZHDsU7xl65D3edG5Onwx7ac2pY
X6IGtX9iWJe+6ddS1BOzyGHHOI40A1S8J2B6l7Q1nxlb/W4/tv/m8abWsVBeWIygf4HbpZNUlTCt
bN840yvxgfeNzr7Xc8wKEIutl/rr/ahdtB5ScmBrwLN45vMI1trQQONQvKzK5Dppc0zKibd2+1o6
qKPDaoXQI2fC1k37dBGE9XFCczM04w1MpvC1Ajp2LmtGJHPIvtjOyHxz1vLV7MiL0FhjVDs99ZJy
S69lubJ1rDlj2C7WdSrrkIMh+2FEk3wF9Q/+lequbc8KWov2viYlbeV16bnvunvTgkpTpMBF4zqB
djUA+YoGJtZQZTKDtDmrmF7thnZqzVjK4XSwT2L70rOJcMjsrtIeb5dqvnW+76//lVb8RlpBPqCg
Zvv/pRW3oD4aaDEvPyXv/uuF3zts5gcMQPjtqOXQmr1jPb4rK/QPOF+J+RMMFN5bZn/tsfGfbBBq
iAGXkwZnge/SCu8DJTinKcNlLX/3UP0HxA/xfib6od5wTHNJcNCFSfYujJEfaxrKzWbOGE3vLWdZ
muBGx8YaAT53OPYPnGdCgZAn57DOtgNGbHSwTV0fTLcw9O1cEZ26ggrMWb1qWnSSET4sQF+siNT/
ryVjmI+DbbMsT5xBaV+NBnMh14IIpwG0VgyX17OdihKSAiThjTPTxaJ7E8B2AO897zQAkk91M9XH
SVXRhQxhfeNo8/wYCE2SRpJCsKg9WGMb0i2rhzBB17fXKVbctYHq+WVWEloZSg368gVtUNo9pUev
rRtJWo1yMgbm+KtGafQ6zFp8HnnNszUVqlt7mmfeRFm6GF2chp0SlCwg/c4KxaZAN3HruWF66pmi
f4wL1M390Gg7A43zKtADIiaLtscdRCdsq0hn6VcWFwWaBV4ErYYxlGawwX2vDHRmr5Z8dGsus6E5
0Es6KFHHHPnXJoe3yUSiCvFZc+XJjDMQf3jZbatJe0uplt0BeixuVefWH6MAgAz0zyQ/4rAi49ed
g1UyRM6WOpMxbO1mZyLFQn0zOQSAwrcusaDnlv4Jrmd70xXmc2OF7YPRNLm7c+vASzGjqBCEeOcm
u7zu5BNJo2KrOunusjJUi848CM4m/hFALjpd1yKfz5bVN/eOXbhY+u3AOtI51d8aiqyNmRn3Tn+b
EVG8bgaz2pmhfmt2XVwQmifkxQC+/NmYyvCxzuT4sWcMvfIye6MtqnuQIEw8ojbbSWBjRy9dcEel
yu8svTXPiSk+xYNJ7h/gsfWEtXCbM+B5QO1YbWyN/WPQM7JQDBj9iVL3BPeR06A1zjoYzeEQ2sUu
UdLdZCZyjqjD/BUAZiBYqi+CvfICa0tudPJGzvOrEXgaHWQzKPyoTY17bnJCkqHZHOAXZMAdPFJK
COxYJxRBa4Q0dwV324o++wlqWrQYF+D4Rc0zUl6LKa6jwWgjrNSaXH5LTJ9kAdKbMjojpo0bac+m
44SHMo2qeystyZwlyf2ImKZaKy2amCUy80rNOrrIvuK+4bal9LYnsSvxl9GMjuK10s0gWZV2Z21c
wxrvp6G1gKzFZgEEALtbaDy6MMPiLUmHAxmYljGbdLvUEIWRe4+QKqVOmTTP7R6EQDDyYKH2t0wf
2khkPBkm98JGt1R8smvduWtdwjM+jeYMWw3YCrl0uYfp0keGM/H+eAiwwotPnixRAaXKqPtVHdAQ
3JgIqqzn0ZO5OgyFwM6VFrPi0yi4NvkOSlfdP/RxbA4PbRJ3kK7CUFPyQj5Crz4nCXkYOZKr9zzO
yOKEOpW2N6/7RhDZyW0Whp8zJO/4CSMD/XyiFRm3J51ffTMiaUZ9Y7xHgKLGcULSn3PX3VA6tElI
z8U1P6OqH9pXJ/GMxP7MNfK6nryStjjCZZPW6OcByEb+YQfJAcAOwAs/0rs2uOaowWiaVrCFVqJl
ss6DZYyb9+3nvzv173Zqic/+n3bqy9fhf45f6+br9MMk7NvLvu/T8gMHIxsrKLshUXjLwOv7JMz6
QPkp6S7ojv4+2Pr3KMz4IG0Wx0UYjF53kTn+e5t2IQAsnlz+zzu06z8y7LMh/9SAo/xFrb40/qiG
6W3+1OaAcZNnsrPqvQdORq7yWrabKSRl5ISbD1ekjiztAVEZ9FfiTrpDH+ftXVRqfca6RlrsivSQ
lPThxCOELSANNuhqZiXlGNIgwqTBmKzRd8gdJYamCofhqA0414xIrjFxBNdRkKpu5/1LakwrEimy
a18FFo9hMd81tXctWALgZ5SJyTabwveji0hCh1RQmwfTol2lXOO+sZEwt2WrP3tA82jRaLG4z/Mh
OaIXbDe0FeOVXfLCwXa0jWk54wURe7M22KHvA6yOm6zRvLdG1KwcZSGpdsk3rw9hr/DGmUzLX2Rv
tBjkGg+TZKP89wuVzJQD8Pr+4PtnCoV+XCc3ra8PDOFmtjoaMQzUs+4wJ8pcObLjhY01NGIt8pL+
u515mfepV3MVrvLURY4GLPpslz3CPMLh9pk+znAHmvqATZp3N9xh8HOlTfRvWm81xIXs2Cu82mIL
R8vqDw2sXigeoJxwRWqfu05aD8i1ssy3O2nc1G4DB5E49PRpSlIHc2/YGc817nlyQUadn0b8/PjR
LVPtbY4GbzXKirZQNEZ/amnDBIUO1u7992uW34o7exGB8feDSFu+jDxDpAKfOEdRU3f5DqFgj/8I
2BJeNW3TuFO7yee+QzfaxoKUBAO5m9+1wCZvAGJF0T5ISabb2w1DJiK1HZy4cl4QoyqYNaYX9MVm
szj0tdnCjVN9t21jNBcloyh7i4LG1XfcKvO+gyn37LllclR4dta8O5OjprFi3AeW9VBAfnmqNZk+
RGU9PVdl1NzA2PKuaiYvPOIoaiN7rSSo1C48Md2MPhF8BhwIpetJK/myaUYltp+0WFT7gg+pZkvb
WDN9iZ0FtsNHBtOSu+6hwRxVOX+e84EoFKY8u5SIwLfBlgMn9DrLCh++8riQ4FScEBChtwiA04Kf
xSEOCTKaYtoHpuz5hhkKk/28acOkuQ8ybzrH85Bw8qZMQtYUnDM7i6mdwsHdGcuxtU4j+YRsPtll
LhI5PGgRtdfYxpm7Swy9eWipzaw27W6Aqn/K3XHCntVX1HCqm7WZXI30nIXB3GLFsu1tvBR+5lIC
dksxGL7XhfFSIs5LsYiSA6PfUkAO05TdWktR2YVwgNHOhZtsKTlnx24pOc35GMEGTf1EDMQlLmXq
CGvft7LJxS65lLHDUtCaS2kLuC7mploK3oU7vxFFSxVMy2JmWk5pXJWyOXdLuTy6MjnlSwndLsV0
H/XAbPT3Gjt8r7fdpfROvSru1sNSkPdLaU5EWPg61UqBaywO4N7s9byU8vl7Va/eK/zpvdrX3wv/
9zOAppbzQLgcDar3U8LQG9Gmi3rODlqSz48j8iOMwhwtelnWx1kviyfNtqadqBwsnXLSEA/VYalr
m5wSAUE2jQ4wrjleuS7nHDOwUBj40gZ93S8HnYGp0F00zs0nj88vDzRvR3Uos8Jp1vYc1scuUOCD
qVDpLQ5uwpQ1X/Jl9KqjiRRhbyYLrKxXJFRGV2x3OqGjaY34rM7Uia4VXXQkB3QclCD3VNol4h2v
H3eQjHJMfBmjc1KEacSIQxFUzqWAEHBNkpTFn3PFTPrzqCRvkbblanbnGo5bkhydnNEMLc35TsCb
ypARdQGwNVYW2tHBGylGzJYKnlBhzIb+7SlC1Gs9jDDMn+qBPgUqTZZVWAo9q8bEDlMXdr4DvVgv
Pllh8jgM4t6wljcCijuuc0HqGjrNZD4P+tAzvxw0L7+wbU+Xpk6KCbLZ3G4akOfnmrL1v9Khb6DS
35ZLNMp/Vy7tX7ISpXz99ceK6f2V3ysm/QO2tP/TAH2vlgTVkkPjDD+jZC6zSIq+K4esD6RVG/AQ
MBb+C330XTkkaJPgIKHXQXdjaR7/J+qhpWfxY08DRSejNWYC/BaAU3/saZiaPYaV68z7JAfVLZFT
ktYbPv3lovzNCPiXxuQiG2W0Df6Dz/kL5QVvPRuM57KHgdVE+dbM68jpnRX7Wvutsv9/Zxy/TH55
K5PL4jDXdnQcoj9+ngIQR6VCSoYR0Sfd8Dg5CSE5IoIv8VPCcPEs1BoNWY5kHK2K37z9L5eTAghQ
FCM2w0DZZS3Thb9MD0Q6c5q1EVYTmH4VQBdd8ub++WL+OqDgLZYiGqkXPrufJ/d1rU2dHhjV3jKG
62jJJw6ixaojvwfBfsVd+u8+3d98c5TuP98ghB4J2MymzejQxM7z4yfCiW3aI3XG3hxkdYRBz6Cq
8LSMAVaQceg2HwkYrXAnf7Nsy0Jl+No8ZP7Zu627gdKGFjMkSDQCMnHoBgcLOIYHr2K1XqzhzbtN
XFQGlvEM83itPHEQKpN/CDXswr5p33JzKefqVhdPU8O8Q5s8Vt5Ey+UlqjpvLXE5rTtSkp7QWdY3
sR0OC53WqaO1WXnZ1bbS8FM8OQUxsrW8C8LC+mi1eXJv44Lwe7NmxQ/b8NL1hMLArgzWi8Pct3Sr
2pJLMx8SNzx3Suu3MsveTCe9L2Lz1Z7dO3jY2Wow3exY6uOXEDwHb0EOnmbxMzNq+jWto2oHepZJ
V067sFHD1zryKlrc0ccSuhiqp4LzvACoPxSDfRlHmSAYtoOjCOWToxnBUUEzp2nolH7c918lGBSY
IyT9TYZSyNyr8NraJkRgN1npXo+jARaAPw4BFN04DTZKH6MzyFAkwIBJAncaTlYI63wzYCbhiDJM
oXdoXdWN1LSOd60AWK4jOo8r4cYOImWl9FNeQjPc5mNd249m7mifoqSvP+aFwc9xx1FcCwMubFrH
3R7RScMksW4zH603yMusqs9FqlsbgaZ5mw3w+ShF1W1FmvlKDbmx6adObPs41Z/okGHC7atxpUWx
6D53sV4h/AEgeqPNTnhl6gsBIcazHtiZuY4qGyM66i7vMGP9ukFNX9+Vc17fZnVzE3iT/FzNbns1
O5nsKy0yzsYo7X2Wcy9Usx1vCXMYdxwYP0dJbU3oszr4jMgKMXfG3p2ONX+HZbY+z6FW3C6sDtF0
05lM5RJZd5nqW9q66LdtK4S1YoM9N0Yr3tWe2Z3iRewSzJF9GzvNNggkkuqgdcgWNsIvqkuiAy/7
RFjk0cwCIInlcFdOyaMCEekzc4JXkOX9qQXV6McRaQToiIc7LRiMnVjiAwwdD/iUofkngZlwgfec
AT20io/Ze/pAB4kZQkUQ6ncyqKaXZgkqSHlobvpQacR1EWOAgyla2/ikmPdlRH4n1EHrSq94t/A9
B8HTNLkqlnCEYIlJGJfABCqxHG0SlKQwCIbTCKFgRX7ysLKXsIVmiV3IkkzzAcORVxh0hDIs8QyS
NKLjLCLjhraVS0yADRynKNQqS8gfsZ3oRQbyk7eEPoRtq9/HSxCEwM3l8L1qbho+0LA06TBzpWU8
H7FQdKs+IFKChDuUgEvMROUa8FtnddaaqrxTVZCu82r+k/SGxqXBBCvaDcL+EGh0jA1NvxvJs2Am
Hu6V1tH1Zuq8m8F0kJNnV481PeaM5WnQ1uUSkIE4U74AuYYttcRnNOMWrJC8Wla55OomdX4A/drc
dlopX1i33UO8hHHoRoSfpSegI4o6ED8W6SeX4D3BQy5hHoXhpjcsSPPBGL3BL4X1uS6GBvYVMSCD
GxQrgmrEutEjDpf5LmID8LNeZxgchhgw08zIL03mHtJePMIE033MKPkqdOsj7BhtPc9asA6WaJKQ
jJJgCSuZSS1xOkGYvG6Wf9CiJozFhNAKTIhnjyXB/hhParwBf54e4EXVe+nGCTXvPDwjyJU+1RDv
rHsEi5BuwgPka/mo3jylpZ8MrBBXAFzmnZyVvZYp7kqDsBpCeqwU+vkS10JzhHCT0R7/zJYwl2SJ
daGTDiHIUU8WuJj95MWkv5CrTiqAORJIAWNwky4xMd0SGJPKeKiQ0BBzkTWutqcJhKC4cl4dQ4Zk
YgDBWdNzUQdaKc6VY76x4+SQbWphoqzpp3hP0odg3E6QDS11CBFjh5tzibmxYwOQgAaL3LWgr8cY
s6aIy7/E4xisXGtBuBhutSm9Sjc0oM4YZYp5LxEPBOBu7IG4nRa31xfYwtHFru35U0MqDwfaAfV1
SVRP9x7as8T3EAat9miGwZ7go8IYULwRXir8YAn+sZcIIPbH4dArnCneN8JJ+413Ihb2yftW/9+e
6O+KfNzdVIn/rop+SdY7x0tQQdG+/FDgf3vVvwp81/tAMiSdUAtP5rvU/98tUc95x5FSWdvse1SE
vNf3It/7IBdBm4MSh2zFv7rCTRL5PBRUiFCovd57rP/B6BIpyU8ausWb4OrkSzmkgjHANH5qilIg
eewUOfu4rhXUTDxWlB6jkQf7uDVGgPfAuAt/wmZUb8H1GnJjl638Oo4pPcaMhCi/7KbmPIKp8dg6
qWw+jXNqmk8GwJhkPTTGH6ErwscM6+8qDtnYetNsz5Uetrfz4EGOjgsFmr0AL3UOB/7nqqewLHfI
d5M9rsT85Ch6g/D77tK6lX9ogxkg22+q0QU0I9qbXnlm/igTJEY3zVzN+qrjsekWeLHs/lTzhAFW
NOMqsDlcewo/1UTA3oyefC1rXULvk91nCFpDhFevz7RzghFn9uEnOeU2WXpoYZBmyD4wDiWbMg3i
RyMi3TiMMASu6lj19sG0MSM7dVE9oNYVh4YY9p0Y1Z9p5U0bdE2Yf/QqpqTshdgpEV+nRCa3tnIC
teePyDNPfIA/fpTxnkFIW+O7s+SmNbSXMTFHH6NrNhywGGlEtzAcI1KYGOPexTZEw6OyNmx1zb2h
p9a5R8ayMdpuSbT3vAq9/kxGABNj56F0rABxzSRcHH8tmnrVlFZ6ShuTmFB2U/XcD3W00aiQcbcD
cq7qkpjqbsyPtlekKP+dxUycsWIJuwl0P8Gnf2q7NnRXWlgipIvt+b7KkX/ouyCEFkr0OsqYGgWc
aAeyeAamSwDY+whFHiYSl7743iwy2poI8xj8Ndp89VIUgmjmQeXsMUu76RN+iy5/DFEUEjbfgSMa
tc3Qppw+dqJTk94cotDC+p+RvRUbL3gv65BvLmUgaKUeDW9zJarSvMyQo0jzCUAnesRlxP18z5zN
BoZAlZwkBYP42CKrxiyIwYjoaAKxaykQ0nkZlDc4UTbpHDBqG92SDq1zTUZrnVniEHb1mdmj8ucB
3HRcXMxqrladlUCCz0j4SfJtbifNo6ZFeNI5kdW8zTacR1pX/fTZ0Id56zgxxVQ/PeiEmB+qOoqw
AlTqpso0/YDoP0FrVYmjp+XEt8OL2jQaA/nMHOOj2aUEdrtFfNLSaT7oFY+mQBLw6E2CBEvXXFEq
406LWm1l0kreFrnTYg6XUpFgMPxRF3V6rGMzPFU2uqp5hu1dE21UoEnAk4dhZkZanGg4TDONGqLS
PA08FU24MIq+WnP1DIRSEVeAjN6u9BnOTY2vHr4FIUzdFBK4NJL9Gk+EUan5oY01tnlEErS6LNqs
tTJu+e3VSZE3jwt3bMsDBuvua7lw8dxIcnF42PZVuSSF05vOw7ndF1UFLMx6IJvhPnHjG5j04Ps6
OmtivsZ2uysw6Bwxcd/jNzjkcyZQI1JCKq5+aEcrlyNqU1U7dxrPSmgICSwOOnWZomwLZurcwHyy
ocH5Q54xPsnSrzixa1/kgw3GNOpIQ8jPbmUYKzrfRFy1Fotg7J7NkjmKIprF113P8ElQNe90dBKb
xQqycrx+4N4qGwNHFqpi0SDD0yKv27t1+jo78M0roXtHm+XySKAT57VAKlSTLYkfrozWPBXGXRhV
dz1R9xin1+5c5JfRNdVLuqxmSRdwHnTxNp7KUpj3sajsY1EuHlBCsbblWHqw4aJnXWuYvIrxDTmA
sQ8dMt2amAxA23CnlaUF3hFMj9w0LOt3LR18P5xt75Ao5z6w67uhb/Uty4R7KpQ2OESz2+0n1hXs
FeTdkEMuW3VRoutXpI+1O50vaqsXVXeB2hDdy3H0zvWo388cNNemyj43oUAv6HVQ7jJUBxUZMap0
fGKqGHjlrC649wFSqy0BXJJfrzBfIhMrj4zYHSoC0RIDS7hqryncx61ASP0wJMO5JCpxBVlePTqa
erRCjCep1r80s/dshzQTOtTZpdGV24wIVj8Sw7YZak5fCiK+QlKvKvMijLDaDS6uEmuyNlY9N3u9
FdeSvBZu4ARoWoZD5mRVA0ZUQ953XokFN3qyEzH7NH42emEyOWpKNBTeF9Mjf1tiv0mWtbTU3Fu3
kbsmVuP9yFcH1q5HVMcy6n5JgtB4Ti3XXiO241HT0PYLpz9j2dn0FQ1nogW2FsG1xFEo16/6Ekdx
4BXRKplSdwd5bz5E/8veme24jWzb9lfuD7BABoMdcHAf1KekVCqVjZ1+IdId+y7Y8+vvoFyFbadr
27suzssBDqoebFRlSqLIiBVrzTlm0exIAd93kZ9sEUUjMve0uV2gbdjMyAEDBQI5Q3LyLmQrPxFo
jfaugZt1Gidd3ocZsZeTo6rbtIXhOfZdsSZUPPxYDraEhdEeh6hiT+jTJ0N2u9wvbr1uYmONPdCo
qnnoxvoEXyr71DFEoLH2Pkaes+74PPaAA3/JgDI6dKN5Y4BJ20gEOGIZWNZ0GixJnr3lV+WqnULj
YEVWsMFhPS7qNjBfCDgoLyQaJzlaoIYUBZcD7LLLzPyMc4Wjf6FCe9mwr5VRz7mhQOhIb67c5G3Z
HkWQ+8tIEDjhtTqBS6b2BA1k3p77YFWQgKa51qmHXP5MbmN+pwdlN6zkmBLguBinuL0wmXRvPIJo
9kNnPslBLz8irNCCHWk5bbKxnB4Pi0mSJSNVydBsxz7LmKbxPmVadzZCByqg7JtLbeVnfGQaMwLt
PhvD9g44+btamWrTDnaxpxXxzq1l+gioYI/goVkbfDxmqmn1geUV2wqj5dd4MtS6t3x1Yw6aWMfM
D7Y2UpGFy1iQY7Tkw9bdixcE9TrXXe026PrkGagvTamudr8iaglWaEHEgljM9LXAMfXg9BpDv9Z9
gdZQYu3OnGcHoddK8219CdQ2htyR63ST9HqL+Rs2o4mqd5DzQ8QXFi9M+lWbyo1YkD3eXqDItMri
z6VKPo665lw8L+/emXW31j2gDGCAoXh0bNlOTGjS0o2UJKSqVHJR6io9gPcrdjA4JDVCHtwa0EAI
eEmWGrbvddt6xJxkzN5YbsP2XqtMdx7AVe80AomxPA6PHRzgjeFFzDM9YvWOedN8RgYMdUCm+CBt
b9Uqv32KYuNgMx3dlh6MU6vXojXIVzaIyLNXjTC7ZWgJIoS0Ihan3DQjeiBWdaQ1M6Eirccj4idv
1xfGsHLC6lMaZMayHdLIOJdlZzywQNYDUy8TCIfd9GG6lXmASSaTCZtXreUvFR3zQ2CP1oZM6Oh5
ppgSouqmDAtB+JkPWFCNj3lq2R9lBIGmmprAAwyEjdNIKRjoZiFVY7GcGF9TAHd7h/HmImqhOJri
Dr2vNHluEaL5+3lAmlF5ANGNuiCE12NkfXhQdGI3SdYFD55GIWrcUmgtaTg9K2+6YUL7GXW5vSW2
8qMnPcDUTQmaF5zLjZ8XAi2W5cFzYjatoP3G0By8CCBgSj9nMcj2Q9fMmThTiT+v9E1UksBd1Rw3
pOFwC2VeLkZ/1vu7RrozGyEXoYohX+o9wBnzFIex+RRJW23T0iauJcyKA3gD0n8c72Gcwk3aVeqi
wk7SXvnYpiFFU+wX6zjzn4yAzmtaiZWvSRPERVmuatg4bhf7e2WP+dqp0t2Uc+9lYIlJORLGstBy
RPSyW7mkQbKkIDbD1N3hFYSVNyXhh95rjjZF/kZ3ucyZVz4BDCzWREegAIsynFnIuYESZCuOK0Bj
G42BLo5j9sW0uCkKefH6TG7twPyU5u1TUY7WnWZP903GWUU01rgZ+lwukSyvSglrxywtdaspTGJq
0sRz2sOdaNBBPg1NnaHFJioLDAXJqQwzFiatkji0cA2KmEBS+AFPAK+HTYEAZBnRf/+cEABkDM4E
J4o7HYnaYtQlAorB9Z8cIz2C2pUnJWfnbwWEyxKETob1Gg5GQQhaIvhKu7uBbLbNBD3oSck4WqXA
uTcQ3r21lBQ8sBMtcmDj9JYUUbEY4dNvPPrnJ9v1P+q1ClZeMsCE7JPhnjwqGNW1bcwwGyofA3An
utRTTjvuJPQCcWQ1J/coEOJSH09QY/caPZ4lqF4Gsl3XLRzP6Y9M1T4XnDlSQ3sR7vQalPbWMWpm
/w1bsYiTTZ9ON76bdOtJ07Zp+FVzq5ZYvlo/GnVc7kh6P1eReciHkCUyhPDRElm0KUuOuJ1Q5tZs
OtJ0mV2bcXxAZcwmGutgvt0nC8/13IZ8HZz2k98GHwty0VZuYd63zS0QlyfSaNH0DXnwQdNEt2xl
etNE07QMTOcImua9WwJKxrW/TdgggZS4JUE+AkhOrhtHKele9lRoWh3ry6adatQsbqDDNy5gUE3a
uSXoCcpSNkxsC7HPx2U3qPDSl+FmdN36RnEHfxhV+MVMgHaafj/CMEGQDKUV3DlW6uwlZVhTrKPI
yE5sWwCKhsJMKfIKwNjYwvP7vsEu3WlDNXPIk20caYFalkLpIcHATfkiegN7b9+Bj7HK6qnHeXjT
IVK4obJOYPuH+VZ6OXme4xQcer21N4oUz1FNAe5F7w6RZHzOI80At1G3hymM7H1pumon0jHZY28Z
N1Yv1aPMcTS7Srxyjo9vk1xyyA90JBpBt+zqIjiaA/TelrnZrYEnDVPzMGxNLJ+ruOPE1DlSw++A
NghWGEVAnm+73JSrAJseFHisMVHdEM3UjuhxTP0OvqyLtio21yJM/Tsb4P3OScePbtZ6GJqdVydI
uWIUtrd5m2LdiccbS3Xg7PruZGSkPBV16LAfex9gx0Y0pR2MoFkI46u0ckohNa16JLTr2oMyzbMT
4Ofmds16iAUxUdwY2YphiDdhAXGL2vHGmbOL0SV0G5Yra82KzqQis3Ii5QgBAGTKgcq9MKCSW47D
dF3MIX7pEs+jmpZ6cst2zU7Uc2IAneQdgAi5ixIB10pAlCIYMVtq5BQsZiTUwRnrORs3jXZ1IokJ
V2WMKAjzapNUzb4uzK/V1N6OiIoX8/lCTNHJYHXHGB9k51jxNRbIiGIIFGsjTXtIBpqxIJO3WSWV
qx16GZ8jkQlS1bLbwHaeC9erUdMZjANJhJ7VwZvc0LdBT88DBRbnGSscNy3906XmtmIRRc2XqSjv
sdXfjrPkTI0+rhNzTaeBs5Yw82WmZYR6kZYHUp+WjVkv9XBgVbZ0fxcCkyFwt7QoXMZ9z5OKXS2l
m902rJGWoVYUgR87J/4YOdaNK6vzACX8JqpHmsBVdWCJfi79Lt/Idlhz3OJONkZn2XQYaHga9NNk
tGLrznGF3sTGKxvzRpXGBUI63eh2PXV2QqsapDyHnSl/hyOT1knf9+5GpMYja+dFjMHIJ0Lll9g9
py+3B9PKkbCBKDdNhDrTFVgZftTvQ8bRDBTyj+h8vPs40PgiXWtb9TB3bKB4Twx3z87kNQyXDLEy
a33T1JazkErFROMhu2X444zY7pz4MfPDL65RnepJHBLXfkXfuSnTVzrO27Zxv0IpJAHQRZecG4jh
mResqjhfGjFAAMi+X8sG6U2qJR9CxmyY+gUHTdxYiUDqxlicfslEkNoKFKVB1OBE6QKuHkP0WYUs
0Dj7lT3AL5LOXdZ2AvpVaJdwUlOx6DsO5l01qtn+z2EKJjfcybJa52R4q1XYOIu+sg9lZhwIWFja
8ZBRjCVpu6GTE+zZsqxFMhkOKnBjrFqSGya1lcDQvQUKLnUTpZV/dlnVmkVRG8rKKI8r4N8DVXnz
qEG5rjeZW6NRVFrSq6VphLTbbM4JI8uHaAlRkJ5RCRSU3WgBhwPIQizesWWgjg9vcJKGzANQUqr9
5uj97+7Zb78Up9fsS/1f8y/+RHHBOhc2//fHv9bf/o6VdO6A//AXIiuiZrxvv6jx8qVuU370myBj
/j//0//4f/4jyQ1qFwMNyr/vxj9cMa2r1+RNQ/7PH/yzIe/ZfwDDMSBO00RHuzBzkP9U3Ri6/INN
gCRTnLCOANT6r4a89YcnTQZr5hwPfBU2/0t0Q04WKmXb9JDtzcKOv67BnyoKLt+/FakIc263fye7
0dFRcH7QcRHhaYIMO6suvtOJeHqNE9GvtAOQ7+4e9QXxL1JZN1k6gWkv23qlT524mKkNR7qQ09oA
kXbjGi6qSvqXtJXt7GDWAph+1bg43HT2YD/meWQizzTWzsN10gSXAN+5hGfCNqCA98j8uW+Tcy+o
15N+7ubOCGqDJwav7+zDzOZJnEyY21YyFQ9NToeG9hKRfFgkT7Lv6kdOTRAxHaR9Y6vSz7rWLkbX
fOJJ/kqiQ0Xqbns/emNziZlusxSxPFE9tdkliqeWDpXLqNpBx8jjlSXbjs4bbbZ8OI4ImW+yYMjW
cTw1DC99j8WqhfWFcNpGTKrrJ2Vrgkg0yYrfDQOKHnKAoFaMej7uJl3pa73kDFxalXXUlbtDl3op
ddqwJtLR2ywxDrk/ZDhbvXZO1xTrJGQiXFWuv2n0MltywxRrNzfUogoSaETwOJmCs+zkTXaYGlqz
jqU5+wwX7tInFWnRSkYHgwjoeQw5cqClVcMhTdLpobLg9PVj+AxkVjyBQLJvBul0L7nB4SmsK2+l
j2bhn0o1Cn1NPGWkEBCiT9APXe6b0wNq7CRp11FfuNqnJB3IllwUaatNuGvqGIhmXtTTUrcKSVkh
m4qEcyseL5WZuycv8BBh9oBvBnZH1K/bjMJvh3d02FJKgE6MDNbZIcubi+Y0rHtjpGVhw1mnNjta
8pF1JHqWE71BP2KtJRNni6bzwKHFrUxOGh3DUsOXO6BZ3BYlUE8EHjhptRABbAESwIKZ2tWOtyzp
B035nmSNxlYvhfCtC4FwfUQATl1EGgGnCqxk3N/7TZJt84qeRHBHkj0dmo3nYwmZCL4o1Ux4BNBq
P1FE1vqD1o22G6w1L04zbykCPGpiQ8qlCwIUSXBh6cNtH+VjWW0qMCBMu1LdeIdqe7jvWdUz2OCE
vmxEZMTFMtGCYRWhxfOXWosYaU34rvYcJhYzbzE50BobOxtuUReTi5p7FVTRoJpWRSX8S56GWrlk
JanIJk1I4vEtwoBOWjxyqszKkSK16+2OmFTUvhyuQmgzRkOEyBgb4a7IU20dYZGFz+6244OC/Iu2
gXPfuyRKvQTTkG1+qEIpVnQYgruKcdSdXUXuuulKTLShkfdb3oB+O+n1PK2ucOfk6bSLxrw827XK
n72hAqVK2sOMHx1jXHn4LBXyqti/CV3bv3FLR8ONXTdOsgga5hwYCJppoRu5w1c+sdVCPmjGhXFV
MOh1c2k7Jz9XbhlsnYpzu9FZd17cBY9+ioWXVr6wFpUWTC//O57+j/B1AsHkrzbE05eP6rVOfpxO
f/uhvzZDxKSISCXDaWv2ms2/7/vN0MJ7Y7t/WXn+Gk6bf+g6ARuujaLSQezFNvnXZqj/o83PnTWY
329+eNzZ8iSsSBSMFm/sx80vNVtNH/2wO0If9brwdkqUEBTBpsSBjjrJieRYZoztKEjDliM7qqyk
f7RcZeMbbPyHNHNnHBtv/xb8o30nVG2TK+/RRmqg3C1FDWcRtLGi+z1F7XvELdlJuU4VrzpQthuv
caOTQFu/TJjP0YXqJrEujZAw7NEyT02QWcSv6dVG79zsnCR6fm76vr14ZENxWByD5JlRZ7+XGgPL
xaDs/L1e9f5zq4eaWFRu4V1gqWcXJZpn202mm9o1WHlRLp3typouREmpywAQeYPG374DgDasQbBA
Gi09NOw9AkCi54a1DCUTviip0seWycGr42QVuUqFz+hywsdO/kd9pmYJ37GVtrjmirhcmUEnNl7o
GA+sSuHFGux43emyQ1NG0PtRBb04ulX9lKURZkykBMwnZGeKJRlB02MOD2SpG8PHZBjoOYGDYgyi
ddGxinIW67y06g9RPuGnqPgOn9Ikzk5u34UoYsJprzK0FotwNLEEdq6zjPOE9iR8sugsvDreaWlw
x8k33jDqT5hoW5wjSB3c6SgficfO22OuGYQ2GBnKtSbrx4exAbKbDF6ybBi03Lm07HajqPJbp9L7
o6zZ+CkDzVeCuYs9DejmAc1siuIs0ZL1DDxhgwmZg2elbG8no9JBfTraKvfT/J4wMPOhGWXzgjoj
/TqKWn8UXRvNQOocYZGlnczI2QS4Zt9zrcpxWRFsfCYXLHtvqggShVvmq7xhAwfbOm17HcOMZqrh
c9XX9Z3RlMUxHpoBelwXEUfNjRMAMPG8TwxkW6DUyqC80iYzRyBGD3MtKdvuATfoBH56Fa414pxJ
gi049tfhRKtSvkIBcQ85XaotwpLyJBXayDbHr6uJqV2GNaHZg6ERV9axOR7LScpdGpTuTif05EsM
9/+sl3BLoySY7hIrLtm2LF+DnGe6iBMDCOmLqrcZkrGHtwfosg7ymjDcR4lKFwD/Y5y0qfWelpH+
Tg2IxGyY9utQ1u0tGEaMnegiu3s1r//VdSvQrrsCONVHTybWncuWoea9o5t3kWjeT8S8syTXTaa9
bjjGvPdYTBEnnGDsSPZ1cwKswUYVzXsWzTj/BrwZrrTrlsZ0lu0N5Tdbna387JllpDyP806Yz3si
Ng0LgD/7pHPdMsn2K5fOvI+qeUfN5r1VzbusPe+36XXr5dke3tXXDRn28fhg2wnbNPYMDQ8Me7dl
I39up45iKrtu7p1WWd0GE5x+R7Al42JElXMpQNvu2THIXuCwWZBNIKvKZyWJymk1ZcVnqMCUFTim
h1vzWmxE18IjnmuQoJvLkfhamqRzlWJeC5bpWrzgoqaQKeeaBmy78U5dCx36B4qqJ/1WAyGUv5ZE
FO9zhaSIMKNeQvA7V0/DtZTyv9VVgZOVzYWQ9bZj4k6YZL6fSoFMY4kwOBtI7+5E0j+oeAjcTzJI
/BBmLVGTvfWUwU6qnLVb0oHeaG3bxJ9HpyyNZMtcXCk2Lk57/91H3tvokyrq4mvz4yH3ekj71wn4
f9DBWEC/YAv+9wdjPnEYBa/5jyq16w/9pVITf7D8khlFIxRy1lWK9mcd4Ol/SB3L7Pclwl+FgPuH
gTdFMBszrxK27woBY7ai6Hg6JJb8mc/2TwqD66H3u7oAdDdqD47dHM6hU1Eb/FgXVIM2NFVac0or
ZddUuP7w/u2UxWLHSSC3mV2HY8aaOscjENmXkzOBcb9UCzwB1qsTdbkwVqMem8S7WbF9VYRB9IkP
gQBQg24lJxuoymtVb7+70n9jk5jf2Q/vHIgi3EYKGvzNiPnevHO3bntSBiZ1MAN9uBghxFCLmLnj
2Dn6qddGZL+/fkFghj+9pKR9gHQQu4nNt/mmiNKilCNYWwQH2/aORYPuAX8Y/QYwnFgxkGxVWrUz
lF6+eD3+voEBBH3wnWcTnLSxgtAobnyHadBi6hyuCkZ8jlqioapw88gx10XeElgJAPAxFRwItpKx
3yGuDZ8RLwVAR4AWrkaUYxUIeWtoEY8HjLDig2Z3wyWdbcQY4KxXZvZFvYhp/UKIwIAdrBViOEIT
LcAli94GWLHkpMIAP+O03258+my3ox2JRygf3AS9SXSYMolyG6Xm0bptSoNaDj3t0kGdG6z7yJvj
V+Z3rqPvUqsqDMSjYQB0X6C757PVCoU+/IfhHCCzJXxJRC7TWUswwGBAPi3tQlQh862Md3QNfsG+
iNxXYV5AF1RpwngUcBDqgyjoKJ2mpGd+ZTujXb4XJtSIfaNq7r+gTif2YQce46Ry8YgZVwzvGHEO
2gdTNFy5qB54PyMNZWyZpUu0SqfoFiBZ1HjplM5mgMwy4d2JGPLUcpgqneM9Bozw7JN2Ae4Lczum
FkpESEl4tl5jIqie2xEtfdcqfhxaImT/KrLvQ6IA6BDUFRcpGiXfgi2bpn6PnLErd3LSs2zNdTTb
pRWZXJZIS8lhHaymmpix4ideItsSxiGYCO3d45UQjw7l8Q1m04TvrzSLg1dpZMNGjDvpEHFkvw2B
X94T14HEkoDfYWcGtPtWVRWhaKjVyEOIHpx3qWynd1ZFJ0js8GeAhFUhLBP9MD7azJxOpGeRLZnF
vqwZcbfFaxCjuxrHwH7WyDU64YFMz6aZBK+il1D3tVS6CD1y5zUPku5daerxAPqeWzbsidwBvdy4
yzBGnL3ENpuMezHYyCct7C54WKu6uRfRpNkri8MHqDWFSxsvemarO50KxNxAe0EhsszayjQmkGVu
ODHS4Y4Un/ps4LujISL7r2M8tuULf8ziryXo6kuU6aQp2TPRuQi4R2oBsnYZFp7xOIr5m8ePUWHu
93u+26SfUvqADsxOrgwPlxPnPJQJAD1/UzPZq9/XPkgS7Gc8CLhhuMCRKIW9TVK9OFiCmCCqIDo9
mPzJXI59MZwpE6sdYOZxOJpIVoIFTg1eBVVOPC0MnjaQxgNuehRrlHcwe4CU5WEi1GOCdUB71lpn
qo6NUJo6jxgU/A2cMZbfiercY0avZ8nF72K1GzJNoUvqTPNm6iQLxDRmXEvVwB9ZDnpPrpPnzVjO
Ukcw6qeM2jeQYXh6ysoRtPnmGzlhJMfgWmO6tLK7+aFolOS3cCZiDc1lIR6jlsCd5dwKtd8PKRMh
yi2PhQIxflJ8cszeOIW2S/idm2a8ppYA39kRiqPiD+Qy9DB6MMA3n03fbZJ3ihUCxwg4ZUvdFbTG
OHcMAaq4tZMGGtRV2AvBQud22teVw3fepMo4xc1kDu/c1q+SL7CgBKZGOYLQWWc6ut+7jP1nqhZI
Vq9qCYFiZVEUtq7fhMLEGEc7GIy2FgX6hwj3MxOtwEVkonvvra71iaHm6NYFQ79kltg+jcWo0cut
Q2xdOJjNNghvcFX4K5JDaKNlUQd20jRGgFJOZu1IrrX7YyFjWHrvgpCozI0sLTvH3VKOPlEQZXFT
lq7+XKMDWpqZ/kEjqnbR5NhakhHNaRT2g7szEhF8TGvf+TKfUxf0RPO7JrWPba+qkQ6nGhjAERRj
mR2KRzapFbF15sUlhuaDAS98I3IdArUzAX/XG0edPdh5S6dMZtDphAk/KoP0ScSEKdAMbzaT1qB8
oakLryPApp/15V2XTtnRkl27RqqSwnQVsK4RET10Mj33jj6QdVHVhDeMFSJMcvO2XVRED0Ftp3Rc
ZR1sUIzlR48NbJUm1bRPNS/ZMBiAOlD1OWApx2HZ68zikU2nfJ9bWRmuYoRHG+RMxbvQtudLS1rS
wrUtkmEQzQKMYLC2CEiSXZFKUn+NlKNWacs5S0xxgOBACMSPtYM1TQf4SVoI5cCqVqI7VHVWbN20
GpFrpGZx45BfwenSuEe6Um4x6QEC4zO+jxOFFXIQ6M1z8iO79Zg57alqpP/glaG91eoJ6Rn42qUW
a5O7GUfbPmlhUwE/t8adnufjDUNXHHFN0q/HWqklCpt2WbVjvMOObz92SKI/6wiQD57rgUHOFRqh
X1cob3yj0FihvPDPNaOUccobY3FVZKYb41zao/JFH86Be6n3JpvQ3DSBsgRgHmqW2v36Veeq58dC
zEGojyvaptJ15DUd77u5CgSB0Al7oE/IbsqXSEYsDGUjqDF+/TpvHM3XT2czPKKjJkwmD2+qry4s
7Lb2An8vyflmTdUVa3Y+lC/W4LNg/PMXo0WHuoQCmUP+m0tp8AxrAUXg3k0B3RdFCAQ5tMFZR633
G//yz4UsbFhsvtTiukE9/6aQrQLPKbVBt/emPRqna5/B6r10CVWsONQkLvzmLvmb15stMQa3CTO5
n/CnBmpwmuCgpeCF+M/ftqAcn160tPKaagQtOZf315dzvlw/3iN8ODz3bCqSL+9tsT5mgYQv00jU
YDnVlaPpFD8sqOzA+UAqNG4TfmqpZd1sciOubfjHN6k7x0R6LohwMnL0N16cIpeVDh3O3sPZUru+
J1tjMPriN2zZnx8FXgVCgGfbzBo5mXAZvnsUUl/0ZBTV9j4AIbEbiXnc4sj4HVP6716FA6ULQ5w4
VtoJP76K3Zii4txv7z3aYisb6PNSDOX/x23C7M3UTSahMyrhzRVL5oZEGRXWXviAVCMVclN0Y+8M
tMga44Q0sZt+c6T7ef1iTWcN42PJuUv95oMBaPHHPrXlXkMH+d5oXYQEekcpggfDW+fuSBQTmFFu
kV/fnT+vLEh48Ghh/Jo9YW8/qkdcuT6VltgnqF3XfjEHcdgzDD623eOvX+pvPiI3ByNtanCHqcB8
xPzuDnFQFfJSmdgPCmnlmBnFYapRdaWSG+YKghrmu+bXL/p3n2/GTRg4Nokofgto6PQoN0OcpXsi
G9Quz6R5k+puuOWg89sn/ZoC/OOjDiTBmUcM1xnGT09a6CpXZz3ZT6r2aEQbGQmOjEPSCy1/dWJk
STiWP1ImDz11XU+tVZ+6qsPuLLVacrgorNc0EARQhrVJ1Tkx8Du7iV2mv7ksPy+Enk7rA7wkYDsa
NG82lByiMumZICAFqaXmMvKj8iUGcITrG+8rqV8eZf2vvwnj52fX0x2eqjlK2YX88GaxD1L6JT57
3F5zNWpd5iGcH8hbbD5D2GTLDEt/vt/jyDhVbVq9dJ01GfQgveFS1QIvbhW0U7WhSoq2zYguefXr
N/h314Q1jHvFMFkl3wYM6BVN787lqc8ml6Jbt2IiTkkYrVPiQpH8oEj/9Qv+dG+i7pifhjmCw5Xy
7QtWUT0X/eO076QvX2s9Rho4Vjm36TDngf/zF3Ppcuk0aFhq3t6b7iQ8PcATuB8CEg2YlHhHvQYt
CXWi5JT06xf76avmk5ESJQ3dnHc8682jzjTEKDHyjXsooxws4aBwZ/Egckr89QuJmQfywyNns1zO
xQNZDWzpbysjQkSiAS5dTwWhwvqsc4ZrEaXVTfLkI7yqD2Xc0QmRgXSPYR9mAycSx0Rxkc7bYFEN
lzBK6BNoPYelZW1M5Qu+FMUQyqaVRdfL3OgYTjmeVwmH414E47nJCw+2wq8/yc83AzNKz6Jh6lkm
QME3TwfqAUbjWV3vBfj1VU/o/QHZfLQN9PEfV102dGMXwIqky+uYb9d8KOii6YZQ7ZVumzeuYMSC
Prby1qhd5nyJ4bf9w3n3+u5bkmxr2IZ49B1oUPpP3xIuOdOolCX3djXIL7Ytur2Svvd8bYjYTk1X
p5pS6wkZqvjNQybe3iJwZIhtt230MDCbqYRmr/J3+45M/QYuaRTvST9CrL7SYxfT5Ha0sTWIZT/4
7kfbSBK56pDj1ahZCp5AUwW49psxRykrELrobUYXcUrmfk2lnPlg0Sr+TMoFgssMjcy25fefnWbU
cn4TmYAEQQQJiOLENYt7K64JlZpvLybGVA8jFohy36mxnD2V9XC2+oHWWO0n9P0SGkf+Iqq6wCGS
sRfJraVriVrhS8rue7oNKJMaqEIyss/FCIV8W4CIZqza5EgpHJx+R9rS+ElqpmqAcKQqj00CZXrp
pOXUr4pxFpQwq973LkFVEsxxC9wYnSGzuraKLFAqhd71xStQBWK2UbzHNI/a0kiNzz1YMpriGtJX
IPbl3AxlQh2eO1LagrVDQFdxg1iWprenkNTs7C7hVAQWg/86Vc6fxWeX+HReEBaz2VQlz1qI+2T8
Srcc4W2CqYKD+6gYxN4ErjZcyoHM0rOZFSmGg6DqmvvarPlCROnwdBdGViYE9RKStlIIa6sNuuzh
kujCPQa2XSQXpzTqz0Ot8yl6M7amL7CnW3mrKmNuRfUpX/OgR/wgH916tXre7kNp4ERZJyKWx46r
2dHRIEp4EyVNMmxspMDZij4InSvw8zTC3Wy0zTW6Zn4jTEbf+Dj1Zn5TDXGrPRBnxUtXycSu5elY
jatFmCKou8tRszcXAylTvUq4XcIz59VCLRH5gjeEwilRuKvaSVZt0+HSLvOyX9mCJRxZEHdQDtvC
xr9HKt1Rdr7R34SDhr64GWaaLwZcelpu2dbkEaecYclf9+gyBq0+qEcjJzBj60YWN1iOOkectEix
N1zrAHr23H1TYNNqCO2CvplhO+Z4QKgwIJGYxmL46jUTStapG87fWnBW2vJmzHAwHmUsrNcIHiXp
uG3d44i7PlYgKmegIM9M75ix+zoD9hTN+dF4NAbyf3d0e+nNi2bW8yrb4i6qXJuTWZhaXFdRzz1z
M67bj2NUEAMxRPThv41mAJC/+pY5FxKBpLZzC0e+ZkY8d2JBq5AvGHP8GQydDvx1+3PsliZjSO/K
OVrICKH+EQRNBKGb6PUh8wIe06zUmDSko+TCSr+T5gbZRxDd13nFGzF0eieIlgVpPQz7hw8txgAN
/6tjJckFXcbQ3loDMmsbqaRcYgWLxi+uxiRjHbtkJ9yPRkkXOBypjU2ev97J2I8ZA4QArGlXcK9I
pjmzLaUxnXcU5ogsFxYSthKSJgYoDAW+D6x6OU/J432qarr1Y0pTckMHbXJpScTS32e6PtBqo0Pe
uDTIppYR6rcd/3/npL/FebCrfLfT/w3Oo64j/i3L6MdR6fXn/hqVMvSERcwDaFrmn9SOv0alDD3R
UqF+p2L4c0Zq8sc/xVGm/gezUPoZqI1mrLHl/pOZKJSQNzs1h2qiaAyXooqAT/1t5QZTorKSsk5u
MqLkb50gmTaaqHkYiSJwV1YT6rumsgwckUZDuWpUsGcWXSFyesDF+DRBb68WzB4E6I3ERsThGSPL
WTLPBkABJCtn1CixSvC+giSTiNhDPwJKibi+BOrJ6O/WA625412yio0h5OBTF+bdFyd22R+rKJo2
KoT3v0CCY18YCDlLFfvD1u17liFSAjelSc65Q029L6yB597Oh/zI24Su6/c5HGIvnzb0pQCUzjmj
I21KHCOhxJS3S0Hct+rB8KdW27vYtEhvhxXhfO4CMwDL6jnY4/TOD6J1RoyIwqsSatZLqHsjgdse
vr3wUDQmW/6ixxTXnyvhzKzewO0D0Gla6G6KZDSCSw8RjcqSVBNJqkumY8eoMb9Dn9dN68aQ8/8Z
GKHnvB9IA8i38A+oo7UEq6A9hlgffKNmkGX07mS6BLfbRoAWNbN9neARUBkfs2kM7joH5GBBEAGY
CUK/ygWmc/f91A4N0FSjHxASVc62tadVw9/mPV99suKqOzn4zuolwmxzl1JZYeQTZOv4fvdepfc0
cdMtgd76Lcc2NhBvQy6SGy87ztgHha2oklV5rpjqcMOUjr5o5hwBIHr+fWePwxNumOS9Ho7Jwklz
KJAM3JYNOpQvM9bpQu0+LCqEpKsc8dImzI0IWpxnvsTkNCx61sb/x96ZLceNnFv3Vc4LwAEk5tua
q1hFsigOIm8QlChhBhJITImn/xcoO/5utU87fH9uHGGHKbIKCeAb9l57k/rAr9KwQrYdFQeK3OIh
Iaf1OkwM4Jmwxf66Gpu9YY0eDqLqOIX60cctQeZ5GKpvbm1FD2We+JsJq+0xj71ya45orunU1Vax
TluziC2w1HnVqjGsZA9/LfzuxSjjcJW22f3AEu89HvDv4CLS5m1IYlICTdkyThVj/GqRiJvXVgG7
GJtmfrZF8ZgZUrx6XizjtXDy76nwLNR63FRsV50dniDnCO5wgHQxlcfWHn9EkQreZxAE2xAcvyZA
K+7e4QRss5kXGVk6MJLleDM4iXtX5KrY2cNs47KMo/rQ8go8svbzLlHtW6+T6INbC6g01ezYHcMs
L46Vo0nLZU/7qNjr39mjWx9yu7RvRlbXt+zLgOPE0r1KmViQCmX2tamS7JUrWuynqbdv+nouDn1V
ydt8dorvMu68CCBz7J/S1p7vG7cbcEaymGcvZmEJkIGPLanjFQfkjceKPaWXQLf2NZxNsjhHbolD
MbURDJAgTZeYDfuuD3p1JhUofaF4m4aVrUfzIvMhvXRJ3jz2eT9+SeHgndjNEhc2peErWITsuR28
7qZzIUduIV5kJ3P2Z7GzygSqshlGRzlP476bzZhuAL5W2wzuT3doyb3wPf0yZSLfQDQ4VjnC0M6N
Liw8q01E/thqDBcOThUjCJM32jU1bATCWXOn/+irkeIkr4qDSY+9qlwsl5alhn2bVkR9JOa0mSev
+SYjtG4oONMdkXVg1StnvGY13tUkD/ShbnuQkXrUX/s6JTKYjcyVLyS6gwHYv4DysNaDM5Yb7pNu
U5dTdhjRnOylkxFKWvZ1/iRTyjouO3eLMTa70M/lh22ALpmDEgvyFJn2Fhqas2rKtrv3LeYyIA60
B+IEQnCgXPETbh4sFhOVBkcZNySu5Uc55cMlicp7CXCAMGcRfxUB9//shs1ugsc8ENibmhcvzc1L
2OXhLSkO4qqnAdadpTS6kdoq9mEx3RVND8XM4kZlKB0TNAMpolyTCYbzjeL/JGt8iewggFj2dnXp
sRtAruVRAzYBxQeljmgc64unoeSsCXCP1qrx9Hc27hOGUyNoU1xrWXZQWjXfQA4hPsvyE+8SRpxN
Ld4yFI3HQrnMlICCP1ptph5ivyOiGlP/yuhpRle9zpsnVfUhzAh/vgy4y95l3cN6sqzxoUhrsADc
Pf65Gkf9AY2a8F1aE/dQVe54MuJy2EfKGm4HQOwnUYhly9c0z6PrqnvY1tFGOxSYdjolV95s8tUL
+/pb0FX+T02LATGlg8vICvsDC3O2ZSuNIZ8w3xFU6I2elLvxLaJjjJq/E36nwu5n5SRymIpgJFli
dEdPgZoFPKFBZQgt/DnqK0j+PhvZwC3TaO1CYId1StejwqF5CeLK87YEj5Tf7DgOcEdM0aW3ouBm
CCpjVUzwopMwgG2Ri2KlBe83LPldcds5ZniXBaXCtACevg8UhIna6C5RR3WbocO8HQsfYclQ9S+o
telXJIAIGEAGsC1lj/1Vxio4z0aof5h2X/SrsE95XYd8xzfF2BmPSeJ6rw2Qvv1ENghJBsrIquWh
LT08ilG07cygvltCEm5TQEw8lga9yYNCW8iB3WDv4/pYzsRIQoMIDdQ/VlKvp9oP3nOG0jsztd/Z
e9UXI67g/UO0oLif7PPYhQ6PQS3uaZlNOI1EfnMB2ffZ1n7uAELqKt2EWSMuPSkBxxhmIwrgqr6v
Y2E/+UE3bImRgQVBGvLe8DJIBMwEt0wgMFnk0HqN2pZHoCjq6rux871L2qJboeWdN/04hF8sRLOQ
axR+E7qYRxdEuYPhVDr3sDOJrBHDFF6LuPL3DIvq9Wja5yBqRy576Zjg0OAsON50CjsRbOkyGxTu
qehWhoYnEXWNf0DJJdeqUHpdRVrdy7mQ9zlOlkOWCHGYbBzEswujZSTdaN5HVuu/UAuIxwktuUa/
Yfs/g9LoX8s6cHdRLr+6TeFvjSy8kgGgMj6f2VF3jIE6CB558SrrsuQ0ytY4evDTkFU5aGh5aROP
nsqWlDcFyPQk+mnj1rzeNIJWjqaDJzLL3fuI2nRnpbysey93MvBUQBw3NtDVDFqP09/acd/gnG2f
K7Mt71DiOKQEwJzZ876rdoPT59h88VYaqeUfRF0Edwjl6aZNP32lQPNARmRQMRodHXqZRaCo8lCs
fKu18iNYX2vNyUYOUEtgY60zZS7b2JrydVDoFPBrPnhtm6zG2R6PnqlRMeQNlCMyPcnCQNEHG2Em
bNPJxT4nxPLC2pBieqJSJRdamOOXwSziJzOviydHUAM6UMecNbya5k7mXXgz5x7VSuxGRxPfXrmK
kR+ivqt5g8GciI5pP2D3RkSRnbIOTht6AyvtKTHD+oB5NFY/7DIjWBz1BTN0eGN2E5yjwc0JNYDh
6ZJldEUkZ1+gLOjbEM04IIU0XndxM52Sapy3MYX/1xlMRuZ4j7FHWg8BtbdsFCw+pXMqc996Sxk9
YgUrYGpGMNFWfslOC4fhURs+SaAj2SUNEU9bac/vaKK/pb5xDSSi6jAZvE2BHG6lGhAvdYfjyLQN
B+cEonVahJu0sMptkcVPXBZ712soZFhde8ifFDdGkd4R82BflOu8Wgqy0TR0mO+g7G/yPAAmUBZ8
MSCBAZniL8aZKVfMCYhiSBrCkHqiK+JKnyCX3CXaEc92i1BlHUxQl02vancWG9b1bExo6PLe3sy1
xsTrlKw6CTyZ08x+1QxRIRdANivDYE88FcY3L1kiniqmLBy/d6Kttqj2okcUiN5BGpE+uUKZlwSL
xGaIRwf6f8trDgr8MZU+ggvVzWvm6YSrOz3I1hp0dIV6bhfmmb5zTT5cFhQ4u0jg8hrca7+SWv7Q
td7/Gtb+Xa42Xh4BuQ34D4pZAPK/zaeTCP8xSRXpMSsVbZ0x+fBNwI9X6Jty74tjVs13SS1V8com
5+vvf/lvw/HFSATBVgCfD1wbD+tvvxwcZOvpWaYwa+uWxN22Osu0SO6CPMwf/v5X/ba6WH6VTUA5
4X50v3+VJKTgFD2kmfwqie9jyz2iUYIR6PPj73/PZ7LrH2fiyy9iBA8+XiCF9n5H4ee11uDsyA/r
JeAJVofO0UM1vy2qtLuHyMqCZggT0FraKd+lH9NRj3Oc3BlRsjTXwHmq7d//Sb9P6UOXhSD7KN8H
bgL18LetTW92QdLRZTCzJNgB2Zze29miYHVIbbE2Zpy036d+4DpbRB1//u7/mx/9p/mR6SwM/L/R
2b/znHyvPv40PPr1Q/8cHvnuP8AU+Cz22KywxV9yHf45PPIBxUK9sZnqmKxe/jhCIqxSUJ6j72Ej
gqaIrci/Rkr+P7DMgov0QMX6xBr8V4kPfxkoLWY/PCV40JlRMcr68/alMvusLRMSifzYAn/KDLU6
x1Osn0qLdLw4dt3/bvfI5zXRgQWMrvjLA7z4f/6FYKXgUc6ePqAzba+YyYb158r4Dxfh3zwO8TD+
aaPFb0H3iqSHcpU7+Pfdbecqc2BQOxE/16SsBafmykt4WPPmk1vTGOluVDsSB5AZDwrlyNPf/3rI
vH/5AyyeiCzS2R7zmX9XU/S8+dJB+wArC/xT8JxIkCFy0zwM6J7OEzydE34p5uc68ksL5IYdkfol
keDDjCUehnKNwqOOAn1RlI6AGC0YUgFxSDukwvx/C6K7y7VdGGhrJ5kx1HAx77gYdDR7mk7nDwzw
cdVNBG0kjjtgYfSaU+m5zdcobfQ+gnnL0D22ALDWjc1Y0BMEf5gN2wEUT/K2HXOE7hPbg86GGzZ6
Sr6jUee1r+pB/0xYx++GqhjIX6r0XmVM8SKLBHum6IG1HpeZYxKZ9VsCAPSV8Ex+cGQAcFYNT1Ee
uNieBuLANnRuZn3kq2KnHpNVbwGTJ2tuLwhTViwjlNhCoBOPqDHIb57q5M5t5mWeGfKeQ41RrKSf
tte6GGxkQP7YrbPOp2/xkvmCMDc9RGY5Io9NW0Q0ormqsotOc+9PvIwhmjcdbk+8BcNzZpbDc5PN
3heujtiSTS7wDFLY9N7UfNfsM9Yx3fgasqB+SrqofiUAnivTyMo8eCNxZv7Ig9fuqvDssdE4ALTU
P8de6iez5Ue02aoXDz/8OZpi59jEnfWIJl+9ZN1Ynae6Ds8lxL1u6VecDIzbaCypZjP1Y1FIBl+I
JhHrE6LaiPxBEnXFTiJexgK8dJ2I/xrnaCfWMSjU+EDvxk7f6Zvvk+J2DoxO7720L451wMXVPnuq
qUfxslF21dKreao4SoU/s5upNmEkTQzoovwhHi3o40HS3BKx4q4L9i4/clObK1h6pDcUpslDw6rR
LjfDMxxKBsTNwD+1THllGQUra+ITh6MB0CpfbnaMcXdGbA5rJ+SzeE4WrroQxdGQ5xzFz2GylQNa
16lwgC9xJaIBtQ6QOL0pDdspNwVspp8jYLF3vwhdHLKgLjYds+RqUydR9OCZUfOdXOz5UjEsexIj
dpGKtdGmaAmcIL2q+wBgZT0iCGVzFRfzzjL4blXMdczIJNt+HlEoFMMPTV+xm3PNK72ZuRKOV+u9
Y3H+23xgWRxTZhUqfx0JYD1BbSjv4uCn2YesI2EoEP2molIcE+W+mUI3X0UU9c+x4GyuBMPivTDR
UDpO8YbtYfjRwY+4hbPJoUTuu54SLhRxft2OfDZ5J0vbuQPe6N71yIAfq1TJV0im9ZvBNg6fAKN1
8jHrN7t09U1mG+6XKUC0sKJfCtdBxbYYlDJY/ZRR0IrdL2Gvy4cLEm4CRcP+MGlZgQYCzHGBNaZe
pDLyB113VkDiKd+P1RE+MhVZufZGE2B1LdhYT9GU7t0pbb/LgpADTm0O8VsnQfOVdX54zkyNfcgT
dnPbeWDNxAtF4ZICOnxGgqZt77ymVlWSFAr8o3IOaTcb1dY2zRGsFDZq9zTGdu882FCnV40z6SdK
vm6N4haxluVOOHwA8+w4hy6TbCFoZ+qp49HUV7d9TW/YccLwZuf3namMKwytB8Ptb51Slnx2373O
7VIk+5N927rxl8iNbktIkhu6v/gQY6I4liJ/omGxtn0RIT536Idgf21Ron/kiSiPRkW8Wu8kx2T2
sE5ZvTzX5QA02h0mFAO4CyyWpvik1A2ONhwTiMtO00yguqVbf802MoYyFae3zuzoixHKQa/bOTqB
dz0ZuQS/XDQIB2QYNUdUSku2MBkIoNRd5P75UK/A2P6M5dwFK8YB7AsUsQbA0R905adbURrhTZbE
8qK8bNx5CTdskwFHSnUEwpEs5uOsuZDCGsyjWRnDofRrvZYdmb71aIi1XLzAJOFkJKX5uOmN0rwZ
3TQ89LH1BZNIuEPKos4grOyC7Lqp+67kOHprtwnJXy9nruEqhjF3EBL7tGeNb1VNKk8PcYnoO7M/
xmNo4aQI8fy7BG1sdKS+2/XY72MmLsWKF3iwG9B+rRIxddus8poHdCQWU5hc7eKhx12U5Kxaw2Ai
pWFgVG3nExC/mJa7yPNXaPO1v/ZI9t1DpUS/4HuM9UM3SNasoWwqRLu5Up3RzS/zkqPk+WpiHIyw
Yzc5tteV5L66OIWSN+MczdtamOKIrlWRNJRwV6ltzO5hVQEawc1luSfptdMT8oKM3Vc5rANVMQTe
2INRnywiIN4JinGPQpfzo8xkHa8tFR4m5rTHso/0fZrbRO+yqTvl+NTXnihKjnvO3nqM860C5Xn1
ofJQHGiL5rkdy5Upg11DZCkMlGJeja6tN0QTZF99D3Qt/GtQcpEeVn0IAbhJipp8o/IKJ5F3eWqO
xzQF24o+ZdjERhw+F5hn9gXphlvPrpNjgAByi9XHuaCrwi0BQPCh7CY2Fs2sTzogH3UFXSmBtOe1
5Q/8hrdJNPvncOpI7XXGsY2BrQmY6U6SXyRZz0eZlD6848Rrb0Cr26995mtn5bujv9i+CnWToFkJ
AM5k5g9ZlmWxcfzKm9gGmMNxbhpIMviLkPQU7usIo5h4yDzNzk4Xq+/ELHnL6ovxLUCDyord13Aw
zcOY5GATWRSQUWpMyAb8xB2+1eQfrrtiXOoC2VyROxb4vgdonsFQpjcGoVSk9sDp9zl+ZcLmZ2jP
qJtr8JyTAqCCJjQF9xNEap2hSb7TIkoPc1LJb0IGBhmDhPgs18ZknUqJlIGy3hSFNR/Yl+FGAYHD
w1kismSsJjFjC0R4Zr4saCVP4Z9VUQQbiRb0QeZwcDjplAl+ZMpoE7s9BVGSlusmke7dnKbGg1FL
dHFDaicLI4/8lphACaaperEJepP8Nsl+ltvE5SJZM29nDTny9Kv4alK2CDDR1IfMWOduhJssgJhy
4eFNWpNYk0rvy5Q3lGVLwVhtxcDGmEFkcWQoUZ2Ldp4PjknMQlmPPIzbRTFZ0qdHm8RVvNzDsjYe
qjjsn1Nhx3eANVjyup68hTK+/BVh85VFCGUp87TloTyX+meXUZOkoU95EgLKu+cxWH3Y0quHjRF7
kOIoE0/solBklS1/jl62eoll9M9JygKXFbjB0OOzW45LYiYJvObz98O4iWPe5TXF1qtUcblWeil/
Q69+9bupOArFR1gMi49sZfTPQMuUnDioshVUYOKuR6VX4N3QR6H2KI65CJvr3zcR1r/rIVDtCPol
H0Xu54jiD8q4VoR5TU53d4gN0ZyikIch5bBfrZusaa/FUtHMzAc3AxfmTWmMNBUL4wgpkvufGpqF
uvZbQ/XrL0E/jfMEe/ef27a+tutSZk13cFIqf7YWvXtH1qkgnGmMTtqhIExCvlnUi9O9T27oNlOu
fZi7+o2pPAezIi8OCpS+qUbZfO2xSN0NqZieRiru3X/44hbJ4J9mN6blgV9F2kpaCpL93/7YwA9y
fzBsdSDxmWRNVXlfNFu9tUl4wZ1BQMOGVxEHzBo48TlZDxuT99Qpr6b6PZPUzb5DEfT3f9Rny/nn
P4psF4FhgT/Kd/7S+DL35oyksTqUpd2gzQvtaKPIlTvPo8EOsu0TvMqA47Vt8+KJeiqoTNK8+tDR
8ZgO+UM2Os0JCBzJiZFbfzBi868BG+ttiEn3EBlt3SyBBMZ/mu79m4Pow5VkeEFTbZPN/VvP7qLD
kIUekWeR9LLWfiqzbUM8767WUFVlWhH4kLBpGATM8zSw4x063/cgky9jBYozdSmXDBfIek+c62Vo
hfMKc6Mi3dfOb0yztN9YuSfTRcaSiDMyMIJjhOZzY7JW26Ws8Pclj5IDIH/3zrQSuW2xlz5M0L7O
FJAzOXQo35yEar5tevSTyxNGOL3xMMSt9wVYuP5Zgst1iXFwINvbimes53jUvWNdHPueB1gSoa5Y
0SzTl8T5gr8nR7latXHJk/izVmfo1lwhsC/PlHAp23MK+rAk3M4xUyasdi63JKOxbmeAec5YUu4G
i5FDDAH3GUZvnJA1IYq31mYge+qK2R/OTYQD9WXE8skrCWHF1kWqSZKNxN9qHBYuDLw5V3S4DzZ8
oEo815FjMXy3ZX70vbmIjzklzSaal/8hoqCPNqZinLmOUs8KIOlTcd/gNSCmprAncCMjNT3AXva3
ZOPxiYkvrqGEuXQkxUQp76PAY/1EkU87bR7ovnnEBo56Qf7urUUF1Q4SDpIhqNfz5dMqEiTkhmkS
7HZt2qV7tAjcT7iXD+Qq01Akldc/d2nx5rf0jzN459dgJLJr0+p0oKnkuwtzhK6neebL56VjPLSI
Vz8HvNccVs4+QgtSrQNynFn2B/U7rOv63cFiQL2PwRKfFtfTZj+yuOKDs25M1sMjTb9XVOqlKull
psmyjybs1rduGT9UCS62pOyGce3MBcIFXYw9DvEYaYeC1JBVvo1SI/Wvpd32z6bVC9IKRf3uKhxH
pkOHJS265w0qPt4AXW2pF5ExUGrA3Nx2fuovqF2eJl1UBRs76OiMIgKQ/DXJbtwjyuyJliRvKdh0
xHR+/zQLBmR2r4jEIAI+JeEbpUpzaiSEKEoiXjnEbvIKTUoel64GBFVAvv86aj84WyNjFiWT8Izk
tD2RbFmdvZgvruUFuq9M4cKSB+WO04/2ftQpolImQGFAu1nmzIf8lDY5INfoJ3ml+G3JwZavMCXv
h8mX37q+o9023fjOqjDgI3v31pbDP1oZS+G8/NUTAgFrFZCd1q7rYrkG9lgcreVWJYB1pqDJx41k
WPLmQuXZTS2hmKvMHMWWTT+TkaV5TVH4VptkcpqriRhoXLOx59gu72JJ6ADZdrHQNzmIsmQpepnr
2ASwMFjl00GtvUELqy/TwHTt8xgKwEcpx7sxDxP81YsTM/GwlW6unxOfyub4lBiJ1x4yLqQWdMEF
WqZD4VBQFQH2qj7yXMSqjAeM2OBrcBo6WwaOi1OYQd6cBnqXSwZCiJ5+tsGsLzO3WwWKfUniG9H5
4kJnemWizHggiGgim4ptJX0KJVlfs9VsIBxhwe24xPEI3Hma+UQm1iyGODO3YA2+4VFEUOsZ7Zju
WvZGvQ0zjmDF4G7cfqbRw8h070TuuV8oeEzoJ96gXroMOyPPsLz5OtvAPlduNzbf44yJizI7/QRY
i7mNaIujsQxXbGI3lgAQEZ0+JzUGhjaUJoiy1sjQ+ZdKwbCnAZSMBpBf/zm/+XxJTjl2n2oxoWKc
/GGiZaNc9g0uX1FSLDXKzHe/jmbK6FKiZT/CJI0eTKtgSVQj5Glw250DMju+1hYzNOIuman1S608
lnbCvpBOax2bHQ93pI4fdRHWb1NMsdOaTXgefZ6z9ZjwFSZu0343K9IaRliZ1lbRPm2VR3neZdzT
y3luQFEtM5laEX9VMJEMU5+aN2/5cV6i+iZl//JIrJSLoSRb3gI0aG9WwJFw5l599E1UvydWFN/5
vWRs1C7nJwc5QavDMNLj40TL9OuzvA1CJqRxTq5sSRjlbnZ4TWLRFI+f7wYLKcEJH2GCLILTlC1D
1MFwnTs/NlxeFWMYnJuQMgQJp3gcAXeuw9JhflZTCTu0w0RVZah+4FkT9MCFDBkQH3VhVucZCsnZ
Fdw4+BTqbUJ5+KqIuJHEB9QU56PF08yJh2c9UiZLoGxnsy4glJT4+4DOt19rFSD594roxPyCQJVl
JDh0DC0DgYc7rpIRbCrlp+JpIte0OeBegokTUpPZhhLeROnE86dDv3doWOJXa43F+60QBgPqkZmx
nUa0Ch2Fs+0hH8diIRcNDYfn8zE7+XwbTI70TVs78QtdPdtgJC1LP6EmplCtjV6Voc2TJJ7kYMwj
I4uBVMY7H43Tni01kQWhzVvLGyQ9ns1ZM8zoYRqZlwGEY39YOW6DzqFgiLg8KvEwiW1LPNvdHIic
S4mSc4jZgdtoHWm7GJlwT7ZMp6vO1xcfldGj3fj9Dx+I7L7jT1+RZsuNmwI220j85t9UCX961ai5
OGYVNxme1eRO+NUbzjm+tU9rCsEl3CoDIgQmIOxlq2FsvlKVZM6qJ1yPl7JZh9QtvZtCDjJ5yALz
HghKjaggNSKaoeeC64Ao+FwwUv/8r583pi4zXjGG1SMZHXmnSl4qx2rupvtJoK8okyzdk1vPDZ1S
Vca+y0NmcDnZjvRnROhuOl+kN9ORjT55FCr/2Ttz7W1xPvL5lkGxr+SbI+hMSY/DMDo1tGQS7tye
QQKfeDz6RTYe+sB5JZgt2czLJqZjoLLtSUuQiCL64NRFxAx+Ftr/t6r8T6tKNu90kP/7qhI7SZf8
z/q9rYu0ev/TwvLXj/7/hSURlJ4PSYqGRXwisf+5sAycf9jCwsdnEgi5aA3oBP4levf+gd/bQgEQ
mLbgx2i6/rWxtP/B/xVsGLmWrglW7L/aWPrmX+QGVBfI3zHhiQALo7+0f3/oi/0cVnRbAJBEE8NB
skLqw82s4uVBMrTQDruBlRJzLz8hnwZ+PgdfcAfStSq4HWKEcL2z56nMt7Vbxw0gytois0kCWTJX
ZmKrjzKljuD+c5gGYiknrNY5dg6ZEjyFGBiQQ2Mfh9TCLTNmBf48kMzElRPkcYZqVb9Wy/NTmjNO
EgLbeJ+Rak2dlpCyS2lj3ZbhkqhXV7HnrfpaBHIvqClaXlnG8iOfJqUcQuS9aLrwuccfDhxLmhQ0
NKvTQ0zcznOZWtOvSjnKFz+aLScf65Co8hplfVsHRA746kMFMIeKZcC++iSRoY1dqDsO/CtN2FBP
dBz5uEyXnRbhn4jxVlq29YgdAobVYmSqa6M/2ENiM9EMpvvKxn+nbLMGIFUq6/YXTA0BRPT8i2wE
3gnTnB9m5DQCMFUf1Ct8A79oPaoAiBQtGKvJbvm/ORM287J23Xcd83PMJfkDXIvlzmok/ejetKF3
ZVGCwKe32eitvHDiUzuLJzTIbTYwbO2iVVi4zMb60bRvPeo3kEV+cmszFD4jurJWVIvTJYvS4WjX
WNYgmvEzv0gPZG1A6CjpJ70N55pv+NcFLcwYR1+c4oIU/XKFySSf7rmkSn31WEVO5xFdiLWZMKCV
9FyIBa9GKfgINdkOLFaHhP8MVIGvDN8VX/kInYUXyaf9a4QV5a59A2bZvsHSRlJYXibmS+sx3t0V
5WyQODPOP5NoYTSZQxU+06E8dLNyd5rGwFmTR0q8p1DZlRl26NC8NcZaWqV4rBwO4GKN4NSWHPR8
cvpoh3GCf2mOBP/JRIG/LVkOUWfyIk0+OWh+N3AaRMsuaBXaHVubT/gZLmKceLBxFnZKrDh8hmBr
GA2CWw8TXPeBiAbvIDJCUEvI6ceNH05c4FoGtEZBGOM5yzOJbKsiBiRd5yHRJduBI+qtLG7Lcy1D
zzmQhGofDQpUm7w5m787nXsMnGUeTSS+LfV/NZacmMiiDpsmh19ZIZ1l5bucEx1CW+mXSxTYRGyU
LordwFL8Y11jpnsabxhODuWNHoZwKx2aUJJMoufPI5wacL90rgh+Xm52sNjyNfLg1o1kdvXrT1Px
py27nAUGXJpn4raAweAbCPkiF7uXvZZFwIHpURveFNUyw/y8JdgmpqxdUSGwE+u52CYPjtRKm182
5saVDGa9nmWkM9bRs8F8G329ynCYZQ1DyQI8HlrjGpPxLIKU0CJ3HFawyPg4Ji/0Xwi5Bvgu9wPV
NypeG9ygyom0IzuLYnYQ9OQa66VYsTyywQwxQGbsEZ7nZmksuk+mSk1MJFlmSLMJPfJVYt9jM8Fg
aLRK8zwF+rYxcWYfsPyZ+GIop2nkjI1NZdEij8z5vPYETHg3K90nW3IUucNEW/IHYYCZHkpBjf6g
1SQvcQbJItUUA7bmXs7Dpayscshj9GD8Ow7S2GOeA7nIaEgeTZNlZ+fKnm+Q2NMHyUEniBZ7wWvO
iuYQ0jDsoy4BR7fAvrwcoSGLvaydvyi83A7dH8MEe+YDT3nOiTJCwYWiFLUeI5MAlVNc+3gG7KqE
awfSlggd1vr73hE4EUnGbQ9Fuvj/U2gjWws8hL0IFDjgOJS5rK2CSGhCxQFrVlEUglWio3AxCGzy
lmDCFcRezoulOmA9CxNoRFvtYQVqrNt0Ib+VJWHxBAJJiGFDuJwcMrhqfXKyln9ekPv9QcgDnJPE
5XR/1p3L2SOVzMpuHNm3h95a6NSfZ94RwP+R3POZ1wJZMjlIvoc/JB1wc0Ma43Oay2tkGK2muyKR
wStrpornW6u6YFMk9nIeQ41NUzYBNDx7YZr8eqSBe0zLDWZ+jpIbBW1/zALVGKsGv0O7lZZh3Tse
dxcbE2Ll+5Gv10b68nnHlUPgPI8Vttf11Lhtsvt8sgIvwpk7six+tlKCmJ7HGC7Yi8sCL10XzvKU
sgb6Syfp3PdwwR3ROpVXK+kFrXX1USVTeGylXF4GaKl5OeP8QsGNQvV2nF0eZPB0uYMDWP+MWxLM
SlTgOtEHHj82AyIrJsuGcQLpbRad1RzelJXqWM77SDT4StKwuM4ZqGSTWWuwRpkcP/MqxYDeuSWX
qDK5a/J+4lnLPUn4DI+YGliBAGVtN633UVflcx1b7SmMpt4cycYAp7b27PaRSTEOoOVFpLyqeIRd
KUnE7IN7cMdmxL072PheCCBuLKu7dU34imSxxOuBlvEp9RsXjX8VvTWM4A1RN2dlIoVomTCZPvah
cdWXVmmMh67T4KF6SWBq2JbRAsWsmT13LxUkbSlVszM8P7ynMV9lpf8QCcc1X7RXSGNhA2JYY4pT
lzxVM+5wx/PYOJi92EgCMujaxEy2reoI8vYaJ1vTz5cHy2rosVNHkifi5PYur8RAtA6TXLMnB8kl
4JsAR39kHykqSZiT9sh9O4Qcy3Ydk+kz8fUn4U1nO/NdMHX+iYkcrzkEJod0MiThyaP1hAYDNwCi
37t0zoOTLyJOr8V4ykuCehsze07Yik6gUnK/vyE6D9ozA017pQx3ei+cOmPqVD5hLm6Kc9Eo59rk
pPUanRoDev023AWDPfxkqxJ+SwL8HmpESzAvXWJDeOkmaHVLMGkWHhCaDRs9deRcBnIi4tqBjN5j
f78EbZLpC9+X94HNudrNPVR4ZLomWoDxKWRdssvxyu39aHwbognwZuZ/Q8itHxJXVxuL2MKdnS8r
0c5trwqBJ+VP5W3dqZy+Zz0NO0niaPeVugRpMl/xFDIL8/uSuTzZXxH6qrMMU2cbN+qxCXt25K1H
ZbRVZVNfMIfziIK4sKY/lNuYuuHUl0gThGqNgxvW6piHvXOubZwVfGnVljYVUYlHgtNESgq7ZriF
GU8sUp3L/B4tHUxCJAtzbt3xEtCUfARjwQfwjkVr62tMWp9d2dVBGKrdw5GmZtWEO0+M6w+4WhnM
AL15VZC7N5lsw8ucudc+JcEZ26D5kLdZcK510T0JOtizLmVB/iUzTOT81K7fugFp4SYSYj51U9Ug
8u5qNiiosRlGlEANM4Qcj6KNAnRatnFreg2Tds/yMaI4u94ndRFMZnkcTd9/N/Ly62Q0OftPn/X7
0LZqZxBQXq8w/rPlx1uyN5lLr90gb9Y8/OPNjP2A+POkOw7/j73zWpJbubbtr9wfgAIeyNdC+equ
tmyaF0Q3DbzJhMfXn4GipCC7qWbontfzIIV2iJsouMTKteYcs3S+1XFkb0xsm4FR60sjkOTxKVXW
c6h0JB10oMZPdoWWq9IUlWCil+sp07NNK5Hth4jwzqz8qtgklZEAhzS9vd6M1o7Q4WndmBNhzQM5
s1cEInioB60OEiILCUB8uW4d/R6QbW7gQ8jVRC0uZ4ybSWgARDfSws733tz00TcW/2gbp6ZcQ9Sp
Scjsyb2MmN0rLMJWuGvdWGNhUom793HyPWmMpRlFuaHp0nIy4rUCEq7SWG48V1XXScN7kVjt8FS7
fn5A40kbSzH9nud23mDO4x9TL9kiaNA/DNHo84iDjLC1Y+IshR8LKXDFrwzGoqtIFue4b5uPS0j2
qVD+tZuV4C6pBh6KztQ/iaFxib1h70JOgpRT8rFx604/FBkB7kdNGrNJuLaViq0lrE4OcNM1Kicy
Ia3wJmyhIAd1X7ENcZLK/xwy1YFCmqZDPbF8T3gQ4XKq2dp5KUZrJzBzMulXUaPpQ0RSsd5Zn/24
4KsL1hNnnn8ZehHq4hQnqdOY3GbYetFkOwV8AwZeEFqdjho0vsDKyqGhEHERn3RBIhmtHXVjHu8n
k3YvtShkWTlQluNHrn82R/5j1tSbMa5BtPIiSQUs5bGNfjXJ6+IwT+o2SfdhJSA7FFUFunReepuf
7GkG32QXgmqkKh2IdKthae7+0nK4/Tnv/NWn8FZXD0+J/BG6kcy0+RWvBMcMD4xqNtto74xoj1Zh
Sb933QkjNM8GnoqIYjOsd4mVxNGprcO53NRuE56jsmUSr3fG2a4yqsr3f9UfLouwfLBSlO2olV5L
60sErlWc2tG+1Cj9MNaR2zQmgGepyFC+tYlJ5dMVQE7WWh/Vn98/+msw2XIxODxEdd+lBIeF9ntD
o2T+gSMOvZkzwZjbp4ac8F820i9Sbkg8OTSircG3HjMv1A7GUn6XF5J5j5PbvLHdqc8gy0CfiPft
soOuZVSmPy544KFcpBF/+cHm6wG74eBCcDyYdLqOAWv5/3/pwPQiSjRL83Oiv3ty78U0dg396Kym
aHKEA0+mLsqNOzbymZDj6V629CrkQuJOqlHdF6X8i6rceDPyJ91Nt2y4CDbaeD7Dv/8izZHa3FE3
EL8JlWXlagBmUC6Kp4YWD7m+sH5oKZgMEDBYWIe6Z3+BJhInroHAH9F1Uy97MK7s+5fK+tMPc5E/
4SBBEX4Jzvn1Unm9jmtOyXhfuxEVakTPdTFQooryRqoiqykfauI47cNUUbZiea+a7MjQo7/v7B6O
Av1h8aTrE7tlnOjUxQRGMYBZYJ+RPVO+Iymg5g6xva3U0usphc6brZHfSGnqKRgnEB7abz83pUkB
hrqbly4AeVjQtcKEnnqfzog2qOOekwU8Vs6NnyHGg887/+U+mZgn6t9UEMYiaLEZPsPTcN/QSxHm
SAK1PG1nxXSYiamdQdf43bLVKUd+PQu/uJpMv9ceSnOmeTIWMT9rgkTxMAqXqxVZC43OmRmvpbnN
/+Ri8d8jmazR5tIessx6udkEsY4QijtIUVVEBwzxfw1wPuohDf6kUUPWoXnjZlPPE8KGAJfH/4VT
kP341040QYa/vCZvoCvn78P/+1yp7Pce9OVf+lcP2vgHBgcTpc6/syR+Mc14WCts7AgoaRweon/3
oG2sNobjQ89jjsZiuqxL/+xB2zpWG9IfBSRN3xHImP4bEMvrDjQcQtYZjDlEV4Fqc18t2EbvSiSF
UXXowQXR0ioj58ZSQ32e8+G/pJ0SNOmC+cX44GEGAv3y6pPdg3onPsEoD5f+xtxPdKg6i4YVV+AK
7fPf8HOvv4ULY1G3Tew5uED5JL06N6VROdC643g0JniN2OmF4PvZUrcjeE6SKjFIW6NvPA5LCMAv
z8EfyoPXywMHZ2JP/8Ln7kEFfXWyUqPKrUiqO8yQ4r8VeUGrJDd6evFLgQSYXTyFpv63U170YL8u
SstRuVrsXyE+vnXWtQ3j8sH3EH/gerrN8rj9xiiA5UkswK3ov0b8MVmBdqdzOJ5e3DyvaYKpro01
2yyxj9Emn7wFMzLFNIgK3yIcIuzdv1UYb66rx9eRrCu4PFxcgNW/fx6nxtDnKBz7fVeNku2pGwI3
o96jjeUPNmvj1CXG2c8JUfGmzLgHuFE+lTXNnuWzPperyGu8+3YyzW6leqfrV3BHEH2PYvzEav2X
p4Bi4vUdQWZomLz79CQFL/ur31tizo3SomVfyK7dZjJtOuGpiXIq66hamCUS/cPRIAEmJ9GjdZDx
ldF0vyQF7E0dxssxaXz6wBNJMJHV8PFkms2z1IR0cC8A0TGJi/jY66irNz9nMqbOdZDZQjXtzIbP
oqYSxi6TCVS9dtiRacoDjHpp8dbaNN4bLXSzMFnGJ7Oio/RCywCTiqvmsd+wLzTTk7Jo2gHsZbqQ
+ERw75cG70dsNyK8l4oG6UGFKSmdDFMnLaqA4ceG8Z2ndEQSZiTEvAEIEL19N5bTcFXqMaUKfI1h
1QsbD/dlIVDTMtwZ+2a81UB03IpM0sUdQ0lHPDWhOSnavj8xf2OPacUnkeBWbxpmKgJJxxLHkC65
Usp59pU+3v+k0hV9yKiGxK17DcbOo9MiNk7mBPoezfQSFL0YP8MRBD2FAY8K61JsdrbiTKGtMAzL
G77pomRMYabZ0hr3B+i5S6/sgqS7NKc7cgDuZ1+Kp0GSDnOp2i71jIR3Y22BNrF9EuOyD2rokNz/
fFbjFEdIEFsJFpEkG5tveVpR8zHUJMJl6utm1wykBQQam8/4KLwwKQ5LAE7R4nEjZX6DYSb+eCms
fMwWmA/wrIybAsOvi9PBtZ9/6h+impd/qUcEXaCnOkeEiA1pKZjGjCxrG+zQSV1a71Zdjbd4/pAY
9YhAmK+ZuHN+JmlE7FckdpRLHEuMDK1j9M5EsKZCTQZb0Ltc2HuX62+PrUOmg29v4szz1sKHOxhI
Krrz5c8QEkycOexI1o053muc613M3GY9REJsO9nwAMfL6+GC+q/3TZOG4QnCjV4jjhi6dSZHXzBN
8QxlrVqfzhQJib6enluJAMNZ+UVmjg9Y4XUk+2E1hkSVYuBZhZbGv1DmiaEfBqP1CFSKGGDGx6Zp
E43pQpcifYtg4d0j66QzGTPRY+QXd214Zc5igp5iDt/6SZOIc0BtJrcDRvzhY8Plj3cNlMRdY4Iv
oMGW0T+l+gsqsO8rzekdrnPziCAyZkdGRyEs0Z1iNQlkLMfDYEl7W/updUYYCO6jH/Yhu5FTG1Xj
owtu54It5rZr09l2MhfkZmx8wtkn17Qe3VU7jcaN5sbt/RBLgC4trIUvRPsKm+erGdBhiWQ8Ua/2
e9sHvbLqdKAUK72azzTAo2+yYdl0i8Q7lrgZzrVe0jno8PHghxkKADGj1lRkmzPnK3HofBNJzICs
0ShK1zzcAkIWzSo4gn2DqNzzwieLBjSNEc3+0MaRFiRKPpeGl55TPCP2Xg4WSzY7GNYcdWFkT5nT
fIuJduqRb3TMynyLZ9kkSSXZuxqzk2FGsAWjgDQCg2FywRwqXYhnkAadniHXhbV/mRdexmITEeVM
O7PheazIqktxmDGgpXOWEjz0kbEKL9ZlMBjqDUMJj4AXvxZLbwdh/prPaPXoOuTWJEhMG04j2tLk
8R3QFbMuPs5ss74UStPmwxzbnX+wCrosS5OsYSSvDJUd8YpZL+TdO+5GldkxF3V4hXswukWZGYMb
FY9eHMunvFXPU0GXnkfQeCJ/vlunoKTOI4Nnd+XURnIUVW1+6bSwQ4xG8M91LQbvAdZz5q2JSTk4
JI/2a2uQRiBiwzsxN1X+ViAVuGFmhExxhjBRxH69rsYG+EVfIHuyiZv0AFngqF0VVlieS0+zX3LD
4s/XfLHUByfG1PEi/CEBYyzrsNrOPnjRlRllHaAMRvxXkCQ6Ll1BOPxM8/wTIs5qn9glsJPY0tcp
p7TzkHJmAW6S5nM1+tQiNdrXK2uA9ZIZPbdVCppKSd7YLBZ2HilisJrpMOH6PWvjxICoqNjcaLnb
fPs5sLuwnjN35mMhO56UJtLxh4xYH1c8yiVZ4nFlnH/ONKVrsqangr/nMkB0W9SlzcCtCfJcLBNz
QODz6hIhkMC2ijCmLPEJoxVhfmXoSR6KmbHeq17tp7jHqtyTgwJ01kFZKepcC1K/4sgpHxNszAA6
bomQ4l1yBlDi3sR3nF0rM8Jwtp/nKV2mOMsy6cUdYzgYcpzFhGYyvsU864PFrQf7aug6feddtAAK
zfS30sr4chiW4okwZ4mgIef72CQO63RxQZtOqNNiiDOOR8UwWUyjfv6sn+xVGadUEqG2wH3ZSVcn
mTMOvCgBWswLj4XPSMqYc2bb5mC6ZMh0y4zy2nAjJm+6EtXnwZQ1MydnoVwnxcINH/qFMlsqZLr3
tG9yGDu129oQq/M4WjrOg6/3nhdEo00mRNakGKWkMz3Ay3Y+E/LMwjoplA0wekbMWHmXLjFARvQ4
ePBOWDfJ5bEZujasi57xkFeafqy7WPvRKil2cTeIccVvpsq5zL3NceCr5+eKL7kUNNkstQgxIrVY
pJRn0wKIxoSOm5LwzjByLbPsrvYZmRbMDEsck9xRbE3cpguEOW+4jZoh2TW05hLDvnZgcyWb3Mct
82Rok+0gbpsoLR9cK9G6h94dc7fGVh1HsX+fZz6pdOsM6QjwFz+itbudskSLjA+pT7Uc7cahheqD
9fMecRxJnrodwlsk3mmNtBDhrTuZO0yP1CAeULdjZiu0IGi9Ayi+04b/yPVIw+aYp3N9ze2X95XP
ypKh2KDnL5KjRgsS10jMp2fyC0ygmA2nkZC3vBsczkO661JHm6d74mRPTRjIwrqLfJZ0sNTIyPUI
zvFsFCs1jvJQIZwkSzs37jEfhBVS41at0h7eFbhoctrdIvsBR9hh4FSFe0HUGpIC2Vdr3sAhYFX4
USr5Q8unG4Hq4cBzTWHQSR0vcK3fMIbs1z2Jry7qcGbdjtxQG4eMabplnoGkMJXxsBmx29h6a1+D
GizvuNt8l8sxP/LlK3Z4djXkMFYb+IW7iUR+3WVM0iwu1Y2OcOQDFNzus6pM61z1gEcDBmkUkKPc
5SIv125/axXGPZUfjjBt0H84YOWPlgXpJ0E4LCBdr0pvsBm8aOn8nRRzbgjujIjYIgcFwbrodCyJ
VAQ9SGW+wA2utH5ZQWKdFeKim/DatDp10oRKZQHKvG4y+tirIma1SdyleTT3i00tJDi3uZ2yIU2C
nrJ7/f7udNl1/LZPXLLqPcylUJ9oQbze9s+9mSIYtup9TTw8RX8/onBRIU/i+8d5s/vxUdLRqABQ
qSMleA3zAcvddmnVwju9KEk6erGPkqkcPstFL+WSqEXTbFkO3z/um60/xyVayHHBsds2O8Xfd4ls
yXMrrcZ6P6a5+9xqJLMht2WGPyAZguNdlNO968asxZL817+lErxmdnBwJILsinnB+RGXLvkvTeWp
SemeGG61/xkGCWXJfGSgRc7kJbeRyGXWfLqpbEuWypsB+r/GI/+nHf1Lx468gWXo8J+1o9d0fr//
2q7757/xz3ad6/4DYxi9OMtktafLxpPzL8aN8Q/oMmjA2NADLqLv9i/FqO39A9aJR5OPHT6zoF8Y
NzZx8zQFaAUhF6UZJbz/VbcOv6JFG4GuEjtn5Ku/P9YTUCUL7v+8r8INQipnuvbTm1+uxh/6Vm8a
gjSrXMfxAT3zk51LuMovz244oBGMTOwLfWitstnHQlUSE8cl/fc1//84yvIrfjmKChE/Ul5i2Cm/
NNqXavzOdvF/d4hX1kkvqeyy6jlEN995+t2UkPzw8v4hkNi8abixvC2RcKbJk7E0en4/kYaQhfTS
h3e0Un2t6PcOfMexA3kLRsUJs5xdahEe9RzyjNXoWIYaa9yg2zV2AEuHHShC9WQSu2kEyQzGEOHL
nekUPbGH/ThcCeUmWygD+tpqR5LZ+zB8SHRzQT1TuD4CLWT2gsn51Li9hzyo/oJ2A0obVn6kwHTJ
Umx3QsKT1YD0rjPNi6/zmtlwJrtq5SaKRVh16SHWc++k+7P7WSs85PboNuJrXWruKY/yKZh1DAQA
qHv2o0U3rrLFXT5Dxb3qRDF/SFr+Ma5jM0CF8tU1C+9IqwL6JNvkdePNfJnN5goWYfuB9o99N4Sd
sSOBM99UlkoPdkEyfN4Z9rbJQP57Y21c+3qG89ayRwIDx/7e8pbPe+a3V96cTpsKbwOgYrqB12Fo
8T6kgml21cV3YdoPX0VbTHc97pEmcEMCV70+5XjJ/H0gD/hTjNQsXReIqz64A9Cq9TAb35VabE5O
Y7c/NGmjfuHL0T4JM/Hj7UhVe9f3On/RcoEd27iuJsyMq6It6sCdHHdd1GF7lbuhRdCkHRWbEH5F
HfD7YKY6aJm6PNXOaWR/bxvNpkJou2/pPH6wZ/O7KIUDONmJAkqJ5BOhD+lBx/qXwfeUxq4c7O+Y
jxXxGrSW9qnUyaAFHEMUNLbEp07n70P1Wwfp6GXHQjjNU7LAytHReqfC7+LruhhCYoGVsesgMN0R
5Qg/FHfRWqhabQf8srsKsQlzMqjRgQincOOP9GaCGX7C0QFPuJ8N6lpoPG4gZdruhsLPsP2n/UNW
zd0D023+sBINDwYpD2BCp2qlk0d7xAxuk4wIt7Inj+zGF1xOLPeYOwtVm2uTtfPcDiJND6npFiQc
yESiyUGPHhBiYNwj+I3upijRH4iMzUZIAhhnTVJCdnEU6TvDVuFLyHgDU6GphWdzEFUYIKL3upVt
lB1M1tC+AWNurqcIdcM4R/ZxqpW8kqhN7g1UnQdX1O5tyBB4h7vLglJcRFeD7TyFhZzvWi+mdB2d
Xidrlq3kQSoUVOw58zHIkjh8aUcCTUQ9VC1VZqftKoAxP9BN+T+0KGyDhtjSk4Kq/xILHRlLB014
sc3pGw0ZJZ0psVyPUM/cNWOBb8i3uJJNP+YbOCc6FjJj2hfUGld5RPNYH7N5E06+AZ9ac4ydj61t
5wz28Mk3w/5LGTrxnV7gE2RLl7truxsTRoUEga4K2/C/GlnTHiUSonNnjcOzsiAel10kbkZjth5z
AWpr1TQ+JGtpOKeLWNhiHL+NauXfkmlRPk+Idu/UhOJ+TOP2zFTcpXOOi6iRwjlltVXuDOn0QT21
7kM9WZhC52mm10MjLECzwAGksSxeuRm2d2rWgXTOqI88crpdh8ayVW37kMKbwBmiYeB7xA9S9ek3
Bz/h3uhZhDKtaHY8Gs56JMN9W080SdtqiIp1U0O55atibzrdlqd8cOeU/p2MH2fSD9m59Dl/pxPG
oIJppQYYmOYjvzZ6NBFyHCdc0CcnNacgd+CKBYDI9HSF8FwcfCqGbZWmLjSpSBycRlRbOubVptYj
bYcQJik4ASSiATqdeUuV0G6Yc6uDpvSc05D4K0Ok6hvCP6g+Id+IoA9brsNYzYgEy8WNANLpZZBt
yzLWZzARbH8X07IMWlaBL0kioLWwmd63JGh/93SSBWAQOSd8zOVuoCvjowxI6+cmq4yX1ithOuQi
CX9ALM2fUCsPNwzmsuPlj5slFssittVhGiMyfGfHG26GOR1vGoBEm57YnWnDM0zCwYSU1jYilBGX
Q0IbJYUBaX8fdJPJTN/KW/0lAzzw0RvbZt07MX/UVpa2SRJMrJg7U7JUIvN+CXv6nNpx9cR+qNi1
oit3jjOHwETxb9KRo50gdRHoY0fjrOqe8e+3B5/BabaKutRZ+2GGtxA/JIun6s+i1bl8ZexoG2WI
BFHV2F8b7HfFajKqkeRsMS2BNHSplWn1lNt+XxwR/o6EAVRu260BI8x7Utz5wfoIiUAk0EWNsdE/
tU0/3yV2w62rC5/Iztovdx6R7oTK1x2HTTJIEeMMXsFQXY9QUWqPdeIOA953br1vzcZV5Vnq0BEb
9k0Y/OksT92HQrnOKTQqsYvcplmbEkc9b7/m76hG1cGqtexpEInYlaV0H4R0tY1jK5hXbVvuokxA
KV8+dg1KcWBY2G4H19PwsfYCg21jEeXCGMdSk/1sFDLflDUPuBva2XHmiQ483W43wJrL7ynfcLAg
evPY0EV74kGKblHIRTctivaHciH9uHYjCKQkEMJXlvuppSBtVxCdw6scEsIUNEUpdmaowdRrs/lu
1vT+e1+G2ofCq8NgbokoWDMr+ud9ytox/DHp/FgGr8NWt3FY0LXSHiMyy2/JO5+OaW4uaIUx+Vx2
jX8nqn7canrnfLS6yf7YK83+mDr1dOZL5W5jGWvrCUzMGkB1TAo2VKM50tR9FaPWMcmS32iZNZ4v
Vx2Bc7xmDuLjLUbyX5ZQ5unAnnAWGcSRgecmjRyTNg/idnQq/eRJ9LOlSFumbq21qbFUB6PSbV5i
j1y7zpzym9A3ogOYf5jol2cZ3eF8JzSbgR47lNPsJ+MZRhnR2bkHFslue7lynDK70fFfHgincD8J
Ui52bYgHH785H0Mdk/PTMEsMkA3wOUM2AooO6eWBzvSHJdAw7rHivKiM2AQWhemAhbW88WDVrOH1
dLQRm3p60mE8O6tyHtLN3E3NFjy/uIKrmq46FLg3NBK1bWeZUOq7wjmlA4IZwxs0dNr1eCOZ3lXY
asp258GftlbjXBAJZcJhxQOEv3zDt6k/CLKsBzgATX09tJjNg9Irq0cmsuW2Y8GhBiq95oRqr72R
EQZf1cG3iWCCXE8DWVKwmoct9jwNDlpWao+NrmO39ws85I6NCzjvWTb0CNvpCr9EupppdKZrvyeq
S2Jt27VGmT/pHY9TUYMXs0RivOgRyDG7kM0aTpP+MgmfAS/KN2ul2U14jDGLbxICZY8EMsx38HC9
ozvY08ZvJ3XwJ7OHUM0UimQDgWFm1fYVKx3R3/Od7o6885qFlSEI+YdHW4N4uKK30V91rZYGIX/0
NrUMktGqWYb7xkjtXaJbM7aCEFcABpHljGiJjzCdhRMDLErMJuiS4sEcM9oRPoz5uY61HUkS9NQs
ZzK/TAT1IZgu5YPVW6CB6RyeorC/7erJAwUt48WH9d2Xrbc17PITNHu42OkUXnEagJl0oDpAMxq1
9X01bCqYAzuC1ftVSV3ChMBRXZBL3dtQIcbHenaKoI2x6RFHS2vfLb56pfa1mZ2b0WysLb3VYqnb
5AHSHJTyOXkcqngOFHI0cgjkjgvRB0QPkaYQFmorMv8ToBwCulMLlTXUuHBNMk20yizVrnW/JfLC
qe1N7tWcb1nj2l91SBpZscvrsQ6v6zKOgqwna8NNchJvKqvvdvOcxl+irnf22WiAB8MlBfXen6uH
GpENLd1Il2AdzPhEu7u+LUnV+ERzrlzxVS8+N1rdfa17z31gamiP69yHNNL1xGKSVZbt7Dzu9lqc
OSPYFWnf2r6ab0GFqAeIdtmmLzpvCkaAD2t3Jr4Ai+ISQhLHtA7ndNvLjC25nifHKDUm1MmtfBFQ
K06G0IAHZbkjiB9DjDzUW7/Dv3NqyhfKeyJT3NK/NkTX6oEynQorS6o05GTdcBsSfnZop1jsUsan
29bveBWLQsdyjKIWhaLiLq7H0HmxY1vivo7n6cY22vSudNpq26F4/uwq6isAHbF5nnzRfkYT4tFJ
TsqPsMD0cCXLznrSly+kaxQ1nlE/BgJWdqc48W1Q4Q0Gi9ZycKjK4Zg7UX8atCn7CouQvnFscHMr
ZqO3vVcX34rG0+lWGniMmrQyeUVq72hkpn2Fn5c8IVANhO31JEEESWN3mwng4wer9IpNFjqkiCR9
H58rbfqe9Z7/ySRrcKOL2QfeC7rCafI0SIkPQelMak6AVTvuVp02wiKYFCtZmqf7tAbhVgP+4fby
tT1O7CpAaVqg5AxGRA1pB01SPIJv/zSWrVxFrPIrGjdIKAVUxsyoPyortdaZmw8g1mxPdmuHyhi6
lls8Iqqvrto5Nw9KhZRSm6jAp2MFdlb7HZSbBs7pnu2Sq32f2rxjNK6cg9G5/lOryXLFvtPfsYsZ
wPAk4Yfc0lriE738llIxfR4Nq/qQSjgXdYcBdldrDqESSSiTbIckI3RWYEWxvmlteYdHeSB0sUrG
L5ki5HLVqSE99mb3PRp8HDO0d64QJZcni8r2a1nrbgCdt1m7Wnaeq54edWNp+a7NYNcN3KorEKAD
g09Zt2ek1tE5pRgi+CpPmw2MD3mtIiJ3Gmg297z/31rkG6uObxrcVg/GgBW2MzPKprvN4Fmt7SiP
nyACMziaPIMMmyK8a5iJvVgaPvu0Gb7Y0/iAyLWxt54bgz8rB2OXwsLdtbVmERHT5Q9AkQHgMh9V
946eN4S2uA3Mx07fzn3frRye+L3mV/Yujl3vCmrIxOKiOu8Qo/vep6kZvTgThJOSlXDlWFq09aPR
e2Srw/ckEsWXsPD0dR2JjzbDiJNeG+aOv8Vcy1G2D3Ziwxny1U1ftdNLNKMfYJDsk25lTem1EPOw
65XHFQOCu5MR/GP6K1wUK/Q+en1sPyZ9pbZpl/DCKoGvo6SmmmJXbB3NgSYRm7fsQZ5YkLObsZ7d
o0S3ANGmdTc1GZHPmHtnLJMDgwZAVWe8vSiXHI1djKmobkllkeCYhpI4wCaiwtXuYAu2xFdNxV2Y
aO6tJ4kcclOiFo24t34YUYlLG1PARnVJdGSm3t2Uzhhf5U7mPNh1KsoomOZQ6z6nRLCEEAZ3Bcvt
pq+teg1rQb8D+Oru86HuCEvIKuynVv7QsuKuurEE3AWZcKfy7pHoZCB7QMSP1kKlawf1JRalt0+j
mC8WheCRhVTbF5boryjlvONgF9EZy3tG/VuVP7o2BQOVt/WLJVNoH34LbmwVEfL1Uulpqp+MugtP
PqTcNd0SxthRYz52JoPiAD+kI85JriITR7qU48pSVe1sZTnObM1iJc7lpPJHNFmYGZ2JGWLSROua
Ftajazbfx5EIB32mVFHSUkQ5DV89h12Dk5sQbByHTZLsp9VM/M0Bf4cBGM7Ya6S2Hnn/nU9kTzwV
2P4CZmPRnqowX9Pu+NqYSbcmVisM9JTv6zQM+250nz22IGM6X2FDvaOGAn5MLFCgdb7xFSXNcLLx
9W1cadFIyUrc8KGx7+F//ohdy7l1dM28a0bxg5Rb7YnIjeYDMkgVM6CsJPFwalyIbAbj/dKpdjrx
kBszkQy42gUlWtIBeL8R+rYLSqgzFANU0MLwkbP+3gVl7GmWPZbb/WDTv+s1mnFJXfFMyh378WL3
/tHetKj95WgX/StIhzekd290EBdVHuP4CnKs3vBfSYFUJI/qfP3fH4qsRE/4jolC97XLRMeKQ/vR
4MRiP3ocU5tPRtob13rbZ6v3D/V2VGaSj+6Zy7wKVe9r1J+ROTqBmhwKiHV3leVttncRfgchD+9K
wkbaVT0P1/sH/dOlNA3LsOjDOeYbvqCDlcrUqqTZTxlXEZQOX2lFy449qf2X83s7FCMEHk2K53k2
AdqvcfkZi/+MwZVB3BRbMLBCLWVx81OAk3Q0c9oft/Vk0EHM5/i6A+H2l+MvnfjfR55LCL3F/GZJ
FWE69/szCjujjvUMaqFfaDTgS04QYM+H96/n27kjQmNzEWaD7cdeZ/5+EGaa7dQKU+FWpXXrDTFV
RITG6Zyb+oxW3xxXfQfXo8JJsX3/0H96fiwYJ8hMGd68sd5gEB8NxBro74Zs2tSWw7A+XRrB4CHw
F1oRFRjS3HDz/mH/9Opb9mI3WuTG7sXO8sskx2rgjGL+QM8i0/xoFP0HTNfzPnJ5aoXH8/v+4f70
wFqsMboNtMWHjPn7BY6U1A2YXhwOreyjNCWeU+jPkrTgv6wyxiIPf/3AgHkx0ZA7/tsge4HZ7+e9
BBE6fCU6nGdzCrtvY8uzqTW5cU1LWd+5/qw/YzWkmTTQin//dP/00JJw7yIkx2Dmv3lpPKslzlpX
e8uL7DvyK+nmRyyx7x/lTxeVW7iMr6A2mK+n9PYY2p1dsPRcVoE+DRlFoD1cGXZa/+X+/emEbOCb
YHToykO++f3+ZeMSmAY3fD+gjlqbQ/XF9asv75/O347x6muUOK2Jq4FnxDDb69lVO9sv7t4/xB8f
Dp4/g5vD44HU4PfzwPLsD8psMahRu14Tc20ezapkUIbL/1OsscLIstdvIijL6xqVycEPrb+taG9f
PVyiDiMU3j9B6+LVimaDkrC0Ssh9ZMDFa6vWDQYjk1e5lsoDsqNy/f5Jv72uHA/vBvEqjoky89W7
Jxee6lRbcl+UIwWKO90hQfX+Ukq8fRYtZugOljxE/tYbVLCIjHZWWY5Dvo2Iqa+rJCAC7cpLmWW8
fzp/OBInsSBs8TBggnn1mIiGiN9pQq/I0kZWmNacrMl7rFX69P5x/nCbLup/g3vFymUvC/cvK6Rb
F5kllFfBWdQ3Kn/GbRikGfEF8p/ZRv/RE2u+/caSpoPR4F+HemU6oUflhoXLoTpYiGu7tJE3Dl5L
Irfouw0w8PnD5FCPOcw/iBuw6e7rSoafXbasG+JDgNIz/d2ZDW20Qlk0wAuceUcHCMGxtUYNwj1Z
JGHOPtCWJUnieOI37KvaTW62aXv0+nw8D1VHBxscNwkqi+cfc838M8TpP56ojQnr1drMF5y5nr7I
a2A6vnr9YBFppCt3XNMmbj+KotTPeGvuJ9dNnou5I+1zoZ2rPPysxizaegQNMrN2D0umXYIdMDBk
nQVm96EI2RhhDw/KqriHU349hzSWiiqTIKwG+o2J5a1I4rUwPA64rFVvekct1bpgtCt7z2wb3l3r
mzDUsxQltuZdZTZahjQTYTCyXq9FNEDIi8a1zRkKrpapsW+cG/0FWkL5l4/WH541c/FWoWBxfEr+
V89aWPSS6mPiuqRac9Ubwjpw18d9lKoU2EFoDf+10MrCRQUrFC8OkVCvCx5Z2SjVYSHvhd/aB/qt
xUZGqr1yrbrdhX7UXsW0Xh/tRESn91+rP7y+VHO665pocd7uOVQ09VrcuURwJtP0qXcH44tk3vOI
HCv9H/bOaztuJcu2X4QaEfB4TW9oRIpG0gsG5eB9wH79neCp6haT2cyrfu6HqlHdVYeRAAKBiL3X
muvXx0O939UZCDxYjah18K/TrSN9Uc6bY5vvsq6mK9JJmnh0gsjUjPN6bzdJ5C4bGuwjvlyK9h8P
fuY62VcZ+KktTgboTN4uH04StJSd8nwH7BNHd58/BAO502481n+9DTDnlUM6KIwckrxOFkRqQE1Q
yJiga9d9Hkcgn7oLaKFODeOvpynbDQRTCKM4fYhT+WHZFEVL3kWKrgDK9WRTeDXi27637A2Fp59/
ewMRHnJhOrH3dJFPP1vElZd4zCsuy8qMnVaO+SzRpKfTpEbSXLiH719ABmNrw9bAoqF96t4GAStD
u824Ms18CA3tuZrcn/FgPAS9fWEPMr/Lb/enDMWx1ObSWPOtk89xZoTRmGsIMUCarw1qpR5wP5LO
u2kx5d2BMuWl3ej5ET22ot4sgDs1cGpmibx/HrGS3SHxypcCQpRRkxjSYkpbhK1+wXP+fu6bgpMU
Ph52HYx4MiMt7C228p1kp7XtYUyxrpjJbWSLC8O839jMw3A0NFyH3cepR69zxRBF/Oldp+ka3Aq8
g+XAF/Hjefh+FWEUKdhsuLqw2Te+fZEH8jrzOJbJrjaoaFHpWaZx+9vJ7TvSCGiou9PSGIsLq6T+
/kvJqCwcjmVZJPadvmp+NimPY1+y86yRKjhkGb512OGvB48u/ZTTxCYxO9UXpB1DgXEmD7tTI5yt
Gqpgn9JH3oDmfgDIU90TyExcOawlAlDYFhBwbR2RxdmPnt7bu0A11oVff/bBIKJlxkk8w6cPBklC
OAdKpzuq0/k6Hr34oA3UOT9+MGdnGbpKSkqejvzx9EUyKz4jQQEDQjnpoii6nUhAdDjq0q7lzAsL
PoG9LesQ3ICTCWChSc7LitR2fSgNhCx+uB9sMWw+vppzKxBGRcpwLofyd9LnKRb6ELRagniIfJjO
4TM1WK1aE/HyvYvNv99Fc2ZEJsonw4TLd3pCdVWEITPkFR0T/+d874Ds3GW1//zxVZ17eaAs2mjW
qd+8E6xD7c3lVPDypPBMyY0mL0j61k+aLcWmDiz3R5+W8Z5qYXPhU3VuzUMROxt4yZ5/d+ihdApG
lcyKXRDotyrXXrDA4Y96KuPpM8v1hdHOTXiOPTqTnZPluyIZaTpISEme3hEgkWzJOHTuej2+lIPx
DtPiIpLmJjo6nyPM1KcHfm82hRGck+xcSKNPUSiKjYbieOHHRpfSm3P6x1i6BWx31d1WY57cWKlj
bEMMt+tpJArdCuJyJStSxMAEoMdowZxf+JLKs3ce+sH8ZuJUON341H4jrD7L+NoMJm0CVb1I5RVL
VGXNPnLc53agOgE0iyZGbkRPSd81e2L7voUoOia7VIeyh79IFclb2KMGTC/kOj6elWfeNXrabEGd
GSDD/vDtkp46/IZoYLtN4sDPcpJqI0rElH6KfmV8+XisM7dDvmqMrblQy6777Vi6HPHhu4qtvS9/
CgoOGL/ESzOm+c7x8nhNqVxd2GGceemkpGPHjoYv1ruyflenIyjMgsuLrS9hhIlTR7VDH6OeFgYp
gI9V3UPpknm3+/trlZIqJhUpNoinK6WpecgN3QYrIfrQyoZobNfpHdX42Z0XPI0unL6PRzz3JNmy
UQbQJaffU1wD70qvGrMqdpoI4HPKDlVCbqg7zInZLrM5SH883plvDhfIHmqmSbNZnH/PH0WBDNN4
SMhEsRu6gM6FSeKGqIpqZaCI/d8M5QkPjAgbRvf0I1o6Jin2OUc06RX5JyutpkXtKPsI+ExeWL7O
zVFyYpme8IvmevDbq+qQxOUTlYFdk7UPbVj8sqzqIQXYTy58dee2ufrrwxELGKYLHcQK7ZPTF1AO
9Nr0Zsp3E0mh2Nj6+7qtSRmz7QsDnVmYKakLQClUnrFxzM/zj+dVTj0KMJ8jYBpYz8EwbN2pergw
JQz+xsmG/s0YJ3PC0+IkNsnGgSDsyAWes/LQWI11rwO5WPhpTzxCIPqF1dfligjE4LEAvYRYiF5t
62Kx7WWLGjKP6PQS0bHWgG2vSV5Ld5Gh6sNkmuGd7gXDMh87/6uPw3ubNYizON0C4SMYcx9aRKhM
Yhg+WbCkQCLSvr+fvAyxVS5JRigycIeiq3yPA9QQ3OLkZndYYI7Lk6i+DQcn3Eo4u/vUQqLZGWF2
3Wl1B3PPA5eVNEvu8Jy0St10QW5euUOcSGZvT46b34YWYuGkJw7XADEdxe3m49t7bm7yFXck88Sg
T3EyN+2qIUvYZm4iE36pBvWC6erWNLQN5L61r/X/pvf/jzWqc284e242e5TvaQidjGeFY14ZwZjv
VBXONaebXk/2vcovbF7fl/zgl9M1pPBHjQD6wNuJaQ5JaNSDlxMOnNyV5Uwe7d0fVfJIE5rAZW3Z
Wvq3gBz7j++mcX5cqrTcUQ7Xp+cKr8yqrOwtaiLFOH0JB6yRJMtrdxhdRLpGM8MZp7Iyf62Srlql
OSJBrc1ZyCu921uo/GF/aHtDtNpGKjNf+ghDmXDlln4nHWwv/m4BRiV8BikgeYHBCkevTe3FmVaB
9D/r+DqX7mRVi0TFREiqqQzWMb+H9InyF54P+Sl202lbDn21wdHF/z+DfhgCyMFz7ehPFQmjFx7F
uSeO3VA6Hm04Hsh8y/5YIyLRWFmedPlOqJfRdYH49mKbSHWJ8XduLfpjnNONUVd2WUqgTr5zrVQs
gai3yywM1x8/4HMfRJuwQ/oK9NvsU86OqHTSQ80639F0cpcjCWIcxp+LJERT34wXTGdnB6NeyZnF
w912eoiwaxajPOVd0UI74yQ6bTuz3KAARUutosXHV3ZuIYC3RQVjtuy92/ym42jYMSoqAHv1nd44
ZED543OR1r9UhGYhtC/cSXluXsw9bw6wSAic0z4NpIiU+8s+LcbUi8tLlwd3qvu9Ti1+VRhauDPL
Si2H0jPuI+zYOwjKzTYoovzaDdxkQ1bp+OhgCcKe4YPKu3A/zv48FkTKSNRvaV+/nbb94BOPHLLN
6avyl+EFT6HefU4NdCQf3/ez44BBw+iCaOPd5qDptDEs0eNBc0lLqjnqJR81Mu7a+sKH9Ny2leIU
og1QY2R/nbyHBghzy0d7uVN4RsIGiWuf39WFdYhdeZsW1UOWehcKFecm8B9Dnm5Y48lM0eiJbKf1
wzZoi19EXCJutw910V04cxjn5i8nUppkbB85C5+UEVTvmuU0OBnLjD5+U2H5m1A1e9mRVrakfBss
NSAFy4wVeR1Vs9dAk7Mys0b0B7D92aSo8uxXbrNrdRwLuNrwGYWq/gwav1i5xLQuM79xN4PTu0+u
xaq5gAeBYEprhtWUzKXNQv8teh07C+GBQym+xUV7gxSHzEy2fNChYCaNRrRus1H/XCK65mOvWxdm
07m74M1OXUoczNvTBiw58k2T40/YTSUEFjXJhRLms1VaR2qmz2QB9BcGPPeIZ2cWQhmHYuvpbS9j
GYww6rJdRBw0uriWFKpXSJ5BpDjs81mT/vEL8w4FyjEdxYzOBfK6cMw8edJgiFK6pGm2swlkWYZ9
a382Q2LacmO0jmGRpk+lnpEuYKKcfLULuKFKn7J2UmuFpG+r9T3K9Y9/1Jn7zmZjtkADX+M4cXLk
9WxAEko30t0cdwAFeLSv85Bt4xgXDVAd4oDRRX7/eEx5poiJKoGqz7xqA+LR3y5RpMRMpd/xRjeT
j5QVkNoGQaqxafwaEItjGwtmCspJK117QR0uR3oyOC9Mufr4hxhn1rDZF44cA6IfjbaTHyKQRtiZ
ijJ8y4BcFq++hshIpzu01bl15M44exB81hGLVUNYOEVkqQH/W0R12H3qjV5sxtEXX0KTjbeuJvGF
bXG+DXumFI4pEuYGz9oiyf8FFXzBkt2tTTsO12iFzVWt5WpHlqKzHsLWWbnBkYhl43Ni5MMtry0m
NGje03PotiBBhPNVtGNy4WB+7vrpgOFBB0vCfZ1fkj+2OJTbYmhoBtefJsPnEFnaboDw9hxJLdx8
fK/PDYXwGq0BbnQ+G/Mu6I+haDpVVTZ/lrzCCFdl5c5uvqFMDl6YBs8fj/X63E6OXhwLZn0YRUw6
qCezOtdsiChZxOGA5DCiJWkYY/aaTLn1S8LAcieVR1kI/5Ma9P5G17XgjixTb2kaabktoYz9s5X8
P3zDRXwD/IQ/nt074OpV0UZN9PI29YsHN/9T/0Y4uO6/5s8jfmKKHQ5lL17SfyMcPPNfaPZdlhG4
lVRZ53nwn9QvQA3sPwXVZSpdHp+U/yKu6vxBpgRznhoD3ShP/g3DwTjZvlP2MUxUnrw/lM1pgJ5M
bEwZfVtEst5bue+weseavBchti+3i8pNUcWugvrliO+N5vggwjx8mlnuH4A4kmJYE2PrpA4GQyIj
tsnrOtJJVhjXTbQHt8waktSJyFsXQnlLGeLqlLnW/oprHU8AIaBPJlFc61djYxBm/nUhzHBY5brT
rWbZ81IGou63KpspE1Vmf27zdriwhTn5lHIHSI3W583wrBigtvv21Y5HF8hkV5b7oYZSCsGTTcrY
eiyIar4ufvcfU+TTP+/xn6j2k6XkdTyqyChr6U9wXD15uwnIEUOQJOW+12osbUGKor+HouRj7vx4
pJOv4zwSLQJJEwk0L8LhkyubSGFAkWKn+95HQqPH8QhS3NK2ruFHnzvY+9sxjP37jwc9c3k0J6B1
IP6cezDzf//HSknDp+lJeyH/2caPSGexjufDmmOt2mEWJfz9aLQNOLGgZbLfNYGDmQeXZzGhuKK3
kuucaCQACbXsb9vUe/h4rFOZ3Xw/6VzOO2s+OfM39+2lod1JwywR0b4Kh5TQjdBvUqKJMzaqbDUW
4RgOt23dyqueoKjdlDqqXEcNVoqPf8f7OzzreWfhsuPx76d96FQ2zpi1Rryv0GKEq6EZ8dIEvv/g
2WUhLgz2fg4RLcixe97g89k73WjCNksNVdvxvpTTdFe4dbNSGm9wGZZJuB9fvZBOjsPuwrjnLpLz
PlV3mzw9+1TlkgRxHwU2XbQcmwMRmjzN3mg5IuQRnMW/uqEwdPj7tPQFiyo98dOPuxlpvexCL9pH
ZOxguSE3YFGKejwGRKY9fjzWyXr7OtZM4EYxjMX5HY0JlKGt1RpzCBRBL1eF72SHNDK6S5vD+Vj5
5x5iviaLsrcHIH+ervrbuYreDTpvMUR7X1hdvBr6mIsyx1xf+J0xZxpHQNKGWuFmnObItrXIgvD6
42s9mTvztcIzYqGb4fSAvU5ODCBgExB7it/Qzc4W2VXo1khsv/aNMTsUEAOoHBvjhfX8XT+RYRGB
ceFoUfmGnhaLusDuisl3on2IzPW5ju3sQAFrvCnjPNzWRglPUGm4g1/Lxs4SyNDY7Xs7H35KOyXr
uOy87JD4ub8LhJbBjvH5NyRsF/pZ536nxYNBd8zuADXEye1JLMPvSavVdohB7O/j2Jr1sqtSj0eU
goIhNCMuncUYa46z1oo+uRYdZu+Fkfv+vk0K8+gpz0fl5ho3nmY3zsbuwiLGYOg53fbjJ/l+1s6n
K5wEkvMGcoGTnyq8XJGP3Ef7zMP+vUzmVOJl3jRq/fE4J289MwY9G4+MesxcLjn9Nkaazk3RmmhP
nAMO9miCckDwpkWstGl9/nis0+X8dTAHsR5fR2jz7yQwo0s/w6Rluq9g6q8C1+9WhPFhROZV2fh6
GSyp145H2Q4OHKIcQmJhqQs3FkXb/Ca+fVNd+jjI3BCQAuQ8dfWkdanpvBn+zmn7eiTdV2cxVd5g
lPuANOw7zbDFd4tEiWUUtZjQxxJQM/85qd2FnQkLfndHvjiY5E94IPGZN1jV6mWVqjZa6gRRXQPv
w3MeVfr9lBr+7w5KzBOdmOl6Smv8n15V40KuBoAcEGWPXS1YcJus1++tFgoFaYZipyQmzjA3x3Yl
ymiWJeFbHwOfY2eah90tmczqJfVH8X0iIuO6QdgG5n3I/d+Zq1nlIadAPy3yrvQRyZIntomdkGqA
4cydHQ3LuljkFTGuALzlDyxhxmNvGPjfYSVn5C7iCfiddsqEL6oGg6QtNw6vA4M327RYWmTdRd9B
4gSQFQLrd4AsTF/m8JC0Ze4LN6CD40GQBGBubntTsBnKHfjWrtPq6zyunK9u1dfuPfUq5htvPwjF
pPAYvixr7c6lLJvg7GqdrxNW9dVAseEaqA+Z7xYWiGCkkbuuor6BjDljJDgijtd8Z9KnqhpBncy3
F8aAWut5KO6QrIfJoZicNNz7MrCNgy6y8DrBBYooegrjcu28rlatHI+1mmZ1pRy0b3lBDAwY0kEK
WLFUNtqo5N6Nlhs1y1qI8MEcIvO5BfJCZzwQ+ScjASpDPYa/04dReG2rMlg1lQO0QVCwR0hcj8HW
m0BPAfnmowD/23h0865Gf0Vp9JAZevQ9BcqykeSFv8SEwRCfg/W5XgDUmu6sXhvUUiXA/OnDDbfR
aHYhVBoZfUtRyu2HSaZPKAVMFIHzPMzI4iSUJCbrCTCRilbTINnAyKyYNnmXMpecTE3XQT/OzEmO
XuPilX6SWZoQyyljn9OGUCWWMReAtR5cBD5gJthaNGH5EuJN2QH1ZfZaiTl8qv1wQHwecmKwrUJ7
sMOEG/aKZgi0FJ+kS4Fm0pLVgAH/lqCXaqPode6CfirWsI+s5agV9V2gwmgv3Do/9kFvLiMowysM
muJaGhBNIIba+GEs/yFQzrow2+SlsvPkemS0pe9bzm02OVsCMkuA40Saiygm48rltSuRvotiVAst
aY0V0QUTECBdX0o7B1kwgJGn4ZEmS+6q/uRF3W0UAMSNpbfBh2xsKKYVB5QZ5SLUMHcnWe/BQOWy
IL3WS8IA09XYYSHF1wwx1jK/1k5jXAdZdFuT77zoOmNYdaNL5C2FiI1VRY+2jx4daod+pHS1FG1i
LUuV99vEy8QymSQO+0nYK6+k6B954X0Tjt+9Un8pW0hIsZYZq9E2c4jAnb7XhPsFE7GPlQFBKCnm
NKD8Fm50ZpgHKLpy0enRTWjjmU1M+6Hr/GORO8EXRdI53OVxOIRpxgJsznukTB9v7MgwyNZrqjsJ
nPmgdVaymib7CtP46JYLM4Nm6SXzIhI0v8CVlTvIO3G7IEnJrxZjYMTEGpgwVnwtcK5aK+UHFalp
CLht+vRoTQQED3Buodh3OimJUla3bJTMcNXTrF0ljkgf63IMHklJ6z+PBcF9i6Ipidoqu2m8pilo
rGe3w8ZMFBrbLKr34HeHfYhkg0HZRWNbF/eu1ff3Tj+Oa2Nq2/X8/bHgLhFrjEe1yj41ypmWDm9a
ujc1NGALPYEhVo/sRWa4Xp7kNhQ54UQsRXDdAxO+BdRxz9lByZ42LfMPOeSYb7xJmNu2p3O1hG2W
3UIceXLSqVrJPupuTITA8TJIYX2slJ2Y8QbWVHbUEHtt8jixPol2wODutMGzioP+aLTDSkV+f4j7
VqiFDqD5G2HCDXFuuQ5puWOd3OdeHR6Min37Qu+p6E9Y50tg17kiwTDV7tKxdtbZWH/JC9faCNDB
X1vg3L8VbeORsr7UH/TMcp5BonjTVlgguce2H+CStezHcnIqy2nybgatsu/IKR+XwDxmsm3l7DhB
eztvkFDwStnWv0pabeuyj8dDpYxrB87QtefXfYqTTF4BKc7ZwuTOFuafd5f6FfAI3/ANDv9xaFKm
qOWDFmlUH1TqHXio3mdEi9OKjzA0mVzrzB/DJJo7R2lUDaq8WblFpa9cAlx8O84BSfuBte0dLd3Y
ruqQPUTmYzI2xSdUqeDPfBnviafQr7mDwI0x41fEaW87y2Jie/k1iWZi6WeeTkxCau2syjGuvCBo
FjVkFMDQlVyByC62qZjKTTo17kuruCQWmmrZNX1kwGgqACHDsQDb1eV6SsgzlKaAht1TLgbjphVu
cUuOOtt+zyhsopExD6zHBNntIoq7dJsmufMVsD9FnKIKjoNGDsAKfF26H2FZ/VIcx6+U0bd3ytQG
l5B0mjlLLcn5phNbXWNg6awbTuzlNskchwOALA6phOelOgWmJ87ST6VtqVu3GYadUTWht4w8d5cN
U73v3VxbYGtwjwWRcddxm7tbM+iy70leOfYaL1n1jDe42th2nPz2rCzyl6VTFnta+tSS4rR+chrI
iPzpNXRtMwV6OOnpsvGn7kVAVQcWpDXYh0pK0nxchSL0ILdmBld7pPsaLUURr3ni0TrJ9B+95pWr
qC0BlxCA1KxzXPXXjtcW3x20ZhB8UES6mNw/VZA9tqM1+ivTTdQnyuXN9xg+0iGuKIenLAJkVahl
B8cjsR5BhoEl+mFj8zZhe+RD+DvUxmqpoiYlOtdUOcckpf0mTRoIjVXqN1FvtY+A/LrvZh25X4PW
qyFA556WrgYxuRafvRHAE4FceUbz2jbBp0NWDtaZ3T2PSkY3UCyrFfQ74DxxhQUn6hO5ZBcV3Iz6
6CBWqKhq6JW/twoy7PlVatiZeSyuzT5KVykWJHA0pGQSoN22qJpYnKCeyLgadtLv1UHWWdmuiAEp
WM7GKfgMgQ6E3WDp7d7yBj4jkuoQ8xLWPZm0EzGYqSfg8xQ8Nz4KW0PMSskpAo3D2YgTRpiuci3j
LtRu9A3KCVOZipK4Dp1SJ91Fr4cdgkHiXxEOvGh6qf3W7ba/8t0xeLDyKV7Kgj87mIP3KHN4Q3pr
1d/80ozYTgJ4I2fikY0xuhDfFqj5qnvbeAoC8BbjxPJKK41JlT0JKxcw27R7IjoQIoHqW2IS2JiT
Zi/qXAFZSES2GNicrBxSFBYyJ+jD5Yy9yI05F3iIvicpQRzk8+o29gRV8KkMUF5r+qa1+19qMjys
u6RjEF7jbRLaTssksw96k1lLicUHQEQLMgSSAXJ+beX4TGcBtfU4Wtm2neTLRC8bvCBIF5SQySLL
xnRrqmj4XNl6iLXMDa7jvPutlTBvqinLScns9ENEYXfdUM06RKT1kRVMeQC+6cj7XLfbMpxxekp6
C874fHXYCIHpKsx140XkYiNRvBJqiK8SOWwTmxRdwkSGJVosG2L8cNvbAnKrOdg7i5y+pSCrmqNJ
uUpbKJN4bf1Pg2wESSnk9bqq+aVqDYbhLLeQNmnPWeV9q0ct29RIfImspHYw4VyN++YOo+lLZJuQ
aMORfQogjaw5ZFr1tc+m2zbxD6qwH8vav2bJpWCURgqs7PSb5PcnQMP3jp5vS3bTyzxOXzwR9duJ
ENyFo7zvxEs1sEODduVp0nos0qhei0L/PniSjRUo4pUb6vsUNPoKBxpIlfI4hA6Mm8D+kXWYFfSM
qvbC0jgRBMQmPE/G9GPoor0dt/qmctKoX47eGDwL3E0oH2sX8lldEnoO7ycqImMrp3VXwQPqBlri
Kryyqkdgge1D5VbEnDbRZ4KbYMz1XrKsq679oum1ux76Tu06zjBXbUvIcD3E82s+ioNlRM4XCIn5
Nsoq2101YV/vIzSst20fz8cJxwuHbdFLttBRDWNskvZ0pTpLqzdhNtxbaLx+CtsZtYNWphR0YD01
EFr1Tu+No3KzWdVfwQb+lOr1/Pf0KolfRorOPYUL6at9QBfS2zh9UkI2pFYTq4WIU0lwO7EYAFqt
fucYMFhuVKvIuW20IiZ+2KNoajc9R85XzmCr+1/dIAEgCVOQ2Y1mY2ZnwttnK8JBCmtYwbEoYNpD
N2F5oc409zTGovW/vtpCfa3ijDFbRMjXGG4qvnFPbuWP15ppcUqOoLepsbLFTaxZUbfGpULuc+uw
LEEkMpa5nE8nMhq6X/Gk97exPcorIYFSyoBslRAE41eieyhyB6YDyrWxFBLompMIwDnxvSgg+16r
sJuPvJ4C3RZaZfOMKZutQ6rh2wcNWe/Z2/On4f1r67DggL6yxgCAp4StKHpbfbNTQpujmu3fwgzL
T1Y9zZklhEbNYMuZyrvXExx/UWOAoQstigINh3y3dagRzJ2a1/G60tTWY2HXewLn6NkkabdF6Z19
ef2feG6m3wubY39BsvkWH8+0040ElGemOIMNNag+2l/AZya2Pf8QRd0ptz97CTeTvjIIlFBVm9dC
cZkOtFEGdBltQt2YKIlSLKIIgpjm8RPJfYGuOUGTtDOreSa3hwuIYh4t68h011B4+YTCW34hyICn
nic0Nn2Ur/vayomTG9jvTloo4Jm1GIjKcUS1JLguM6MWXloc+6ouLIulNcbVlq0aZ/u2TZ161SV+
D99roipC8ZLFoCVB1Be1t8JAauFW90WWMf/FpF15RVDistCirQC0E7rudPTqutEXEhAXJZnKJ9c+
DyYYrElPVkpaKXFjyd46FjE0QJh1FK98/Emv806LQKXie4GTOSGOSGua9aEiqX7RDXO+ahuW/m8N
AitFEY5Zd2k735MUrKcj+T95VsNN4XTcNoqUS1OW0/UrRLWYS3FNm0/Xzuj3t69KkIJckY1tMgOU
SQj8grgz/uBM/gx0GvxeSI5DmRbU8x1y8obcEV8ywT+S5Ga9d/L5vy0Ud0vClh2X0gCs2/GH1iNs
ZWsFRRfhgLTMeJWoBB9qw7wPwXpfkapE6M1r4Ulquv97kiZFpZjZZEz80XjQihdKibmx4nPePSqI
NlevVNIu9IsXPxTDpxGaYbnQiF/ak+VMb7JX/sEvZfGSQNrYe9UADHJsulTggU4hM3M44Apz5Cvt
wg+ChB3wbGcmJk2/4txSPytvvr2ZSJNDW3CbuqbQ7wFAxey0+OF6A9OSHOLypXIjhiZ3tzukavT3
qJqYkK2rNcTlQPUWVORUxT/n1VFyZPH93lpNtwxlxNFDlT9yRARLWLfutulqSOv4EbZK+bzsA2+g
347eP7RSVXdqHRRgaQ1K4FCxUUHXPZAw3CKThHOuy9vcsH14Twa/XHHysVY5y+EWGybFD9qi7sqa
Z0FfUpqzSouSAvqkbgmWnDNhjz3uYDuT+B4ISLy0IrViSS+Wd7qoLX9VcDrdtIL1kUQXeK52oD1M
HAh+Oz6JbAtPzXOwFiMzzyr9QxRALWYfAExFc4isc1yHY58LL+2Xa3NOXnLAGL68MuCGzqUL1bAh
rymlIoQN2VbwZSzj6ko2XX4T9qp9AEvv/iw70/9NdLF3gNWbjpja+TKZESLZ0XJAqHk5M6DzYALE
pAQg+qyN2l85BQXuFWFIgIFfS8L/J3S4IHQwaBJR8v+vzIR3QofnqPlR5E2U/5lV8e9/6j9CB/tf
LrYcJOb6rJChn/HfQgf9XwSv/CmC+C+hA2EVAv7RDM9BXoZxiZ/xn2hZnWhZPPW0c+aWAAa0vxE6
vO3yzy4QFA6zndbgr8l3WiFdijBprdA+egH5Lq+BpOiw58TiEbidqhvrgkPq3IBz14tGsSUQeMwt
lT/64AlXXeolUFsUgO5KQmLZTh5fNJugo10Ai/9C2+tt6+SfC0SWx/3C8IKe+6RF48X21GAoNY9O
EdovsccABgbfh8bqLoXNz33u/+5YvA7Fo+ZZ48qncXHaL61DIqXaRJpHio6ESDtxvbPURHCQrQfE
2bJUPTlJLG/+PyJ8zlwlMwl0CdpHiezrRNLQV0k3Cq02j40em/scxAK1aisHdAydNbugn5BvlX6v
F8oMRNBDIxNx62kncShAPTpU1Y99YTOQU9IaWfQxYNVlpxzS2XIjLsNDNgwkZY+I6povhHayHx1S
ildCzy/Fnr+/fCJ85mBkcHk2bJUTBUIsQ79NA98EOTiny3oZNF9BVPL2fzkWwkoL6wDSQtQGbydw
EBsiDcfRPEISlTetSfAbsRfEnM/hp38sJmckMW/bi/N95iwIQsuaxawIok6a1ZGifAhm3Tx2fvi7
gVqxbnV6Nx8Pcu7esQhxwmMwVqmTF1Kw7XIUopfjBNH6GLvsDYmSIXBUTglf2I8HO2ku/nNJsEgk
sAx6J++8YHSeZTdp0jjGepRkK4MNB7UljcS8tG5KGk6k+JmcIm6MyBvu8cQbe9p4xj/Kvf/R9nNm
BiNtYNkT86uKfvdkwvgwIXyfAu9xcJV+MPAtazDePfeqpAK2FBSnwd0mem1T8GjnyNb55eVsEm1Z
QS7lYJ17AiZWYtObn/Q7lXSSevaQJSUv7xw6K4ToQZG2xdEs60vR0+eGmgUA8ENmLtvpjBpKty5q
pzKOEXWne88LeGW1lMQK9iw8iY8f9tulnuUbKdcMKUEew3Dvpi91kiKtqlI70P+Mp4Wm1eXXHC3m
16knS6HLR1aHj0eUb5fgeUjMmg4JQDazGXrZyToIMgGwL6rog/CJIQUZNXfm6ma4t+nJ3UeNz3M1
LGjqoRvrD6/Zv9mgyMTWckIa3ciudlPF5+91BVEggwmHm3SCCH0icIkwBKV84SYhPnnz2bAQKpEX
xYlxzuZ+1U+/XVA41cQ4Aen/NKnINmIKp00R2domwM3XLgqR4eKjtRnXdDyKGNvkGqoJpX4C2uhL
kTLTLPzM50H6VqB+TmQP/hx0iMN4qac5iZLuZLgSdUwgCQcwQs1k4JkvVeiSaGhX9U7E/GM1zDmy
uPnnVk2sG3sM7dVX1TnF0Q1M44BapNcWYwIcFVQLsdQQ6rwnNYWQ1elNVxKQgcWfJu8Wk2zmkeIN
GTcinSpoI8PepnnFGJTfjzbtsU9VhUJuYXYEIy/o18qbBoUGmaOc3L6OhaOmrUb2un3oARIfG9KM
6tVYSxKAX8PSkzitvjolu+dDJqPxnh48WdRIfTuiH5Ig+iZHJBLwzw17TqIAC/RUpQVzTyX2SxLp
zHYz1q2XUXrNz0aW8xe666yXbEz0H7DqdWpGTnVfk25CcAvNAycKTGqkODMsDhAWXxg5SnohRsVL
OrjuFZGQ2tKgnHqfIot5ojMZbX3DaH4SWemutEKXD4C7uD9e7zv3DTWuJ70jSLf0TJ5TZvfek4TF
/DPJAl1f2AbZ7JzCJce1OQoamDz/K80fjT2ht/yVLAbpMinum9mKpvrni5rzpd6UjZ1yBMzCOt4F
xDuTZ+g4zGyTFv+4IFBvcg7hvDF5TaYI5rRpEevDPWEiNg5noZGnbeWpvCHih1mT4HR+cWzatJSt
4pIiPfWXfNkJnwDTcl4vtc6pCMA2Eehs9UHnxxiWQyhUPQei2kXI+1eIYKTYTvjCTYjMnkdpZeRs
+wXqgpUzUrJZqMQn4FDmBnO5izXvqRFIM7eu4kjFmZawVunOpz0k38NmxDKgL1ROaXsJtQ+5Bg08
4huizHrpCmJXAVDTIcR44s2lIolpxphIR4LR6Kz0wDa/5V2XP7hTNF6nVYdUsRlogMYa3pyNjER9
+H/snUeT3MjZ57/L3jEBbyJ29wCU72pT7djdFwTZJOGRSJhMAJ9+f8WZWY1G+67ivetCSSGyTRUq
83n+ljB7daRRi28zkHGaEBwgEHiAsj0TalbomLWRHoHAK5c79DrmTUNnCv2QVQTK5BGpPXuGmyzt
ujxXkeltJ5F33akykauzu1Y5dTpDexm7gUi7Mp2aH8Lrx5+hu4qjZwfTHfEkUws5XKZzMlWcTJQ8
cXBps4O9Go2le/NrkKPd4C0+lFtgbWhGbc9ioEh7h2AJ5DWaumJjlaIllnwSdxF5uDohh5poflqJ
aFeBboKL9/eyXSjtXsZA7sNB++906Y67hfboD58sNYCgJiPMXbvrR1vLakvuwZoMluJtDFOPrbrS
7UfZkYu8aRU4P2AUtD7D6EBDmBzsTd83xlYyA8aK4WXXhHCRHExp3KLUf5wqCKe2kt2x7AnPX7xp
+ZFmQlNjVhiXJRLNW1EpyPilBUdoC1gGuIk4qPqvwejy+UAKtUntJk8m1Vu7BrarpO7gjm4wk+Pf
SYm+r3ontzbXskkxJpWMyLGIezSzmbi+850+M+mGoHnWApJAU3PsXhO/Y7eOYKymLD+GohuSehzy
DY23xtZuxPTSVb6k5rwddpNXLfg7zc86GMRbVBc2KgBr3g1G6mymmp8jSsfmwq1EedfK8X72XYnM
ITN5R4PMLmmhidoHc5y6B2wbPNRQVAHm1HSk2NYu+UgMiC6Io+1Gu7whZZwB23ZmWkg5bcfvWW9y
IIk1sp4Xc+WRJfY4eu2Dac6ojZg9c0sHFqz8KKRJiXRAdF5ie4Z4Ty3EIBSQGcmv/uNxAMJOwokW
GpqfXHEj+vr61awZn2MFCAkdeq1M/lU+b8zsUYDcjHC+Wq1n0FM++tjD5cGdMa8dPKvq3jsgE360
QFHuXNVt/W5DmjLP0QocE6R/rTbH+tc1H15J7/XPBdwjHlRA/C0aYRjF0tU/YHQl9E5leF8iP42O
fR4NB1o+4FXaOSvQWVll/m1Q49eyI4zbc4ssS2hHk8Mb+YOT8YTERDiH0M7DO9VT1OrXFEXkJJse
gJTX3RK23csaZU0QkzihX5TXN49+1v206/Vttl3rvhrt8cC5GtSJHfXT1p06+zukT/Z9LQr9lE0B
7xyf+HIrFXKl2M0QgcUqL2DvZT1QYeIVg0BqWndNMlCSviTVNGSa9PHZvCHOYrmV2HUeCeMtjLhv
qsmKfd6FMmHYiV6NVs3tdoZzv5373r1fi7W+l5Y7PTZFKBP6cYZPVxm09EGXfaMCgfo/v1ttiAC7
8OMhxKlf5T3x9hToRPBHNcdFhF6rbEJ61rT6lnaGftJjVl0sGq1v+yLzPirtV1nS1xDQbtlaRSwx
dN1F7lLc9rPnwMfrCGZNZcNXu9DdTUP2yrYtPJhi3zTS2B0phtlbHHk7g2FWbRAh2Cm1e2kw73Ky
YJ79qusOqnVI6KGj7WwuEwgiITcAspl+p59GTltzGNziNBf0UFKbaEIrgl+GFVH7pu72UT4NB7Zc
41zSRf0CU2NHkO0TNJ5tBGZ1mHh47jQ3/E80tsPt1HVqP3MR3rTl0NSbLkKpHguL9SLncMOnkVq0
YzNZGOT2B+qS2Yp0ybZM4ZBBVft3GhWdGErQO8+FzTHqmEsES07dDTF8TT+lSQ2ZcjsGC4bMJZJW
uA3rwOVAtPQPAQWb7qIr45J1mXt0XWlvCQOlK2oKisehseQL4rbhNawXd6vmtUrI1kKugNEtds08
tyj6KYON0+mgwA695t8Ri3APjVc4MjUUXLTLS/WgqOLZt/Ua0Cop0uLeNoP5BWDUuPWK0cniwkEn
FRpOT6Nb1xK9PwQe1Up2EZFRwbP7M63z+UuHq/uTbtzgOxwL/ZZm59PUSKIyIqhSwBfEKU1wPzGz
yWLTU2oyHYKx++nlc/YwlATfxWtBlZ2jZwgtQdT/Jp8LucRu0PeU1xCXb9TUH9mmn8IaZszs2boQ
2mzmgs4GbyL39KaazIVqoEC95T6kVRJka3lvBmlgxmnX1vdtVF+VJxDGl5xyQJQ7AEjugcyDep5e
5xydxB/xev/BQv8NFmqB5IAD/ddY6M3Xdvg6/BUI/eOf/AGEYusCnyJMkpgN/MAADv8XCMXUTgEv
aCZwa4jtyHP+AYQCr/wBfDq0/uI1JJINyw5oF3mz//t//tPKP/ztf//VbmS5f9u7UPCgF7pm+5AD
Qc7W38XbMFRhXWazf9PYUAUJ6UIWLTWWXjQ3GUrdUSKkWFPuqqpxRHpHcrTlJT21DjBi64h5jLZ7
eZXCD8j1+3lrrCgm00NIb6qfTA4DfhzIeu3uqpw0hWDX9Kpx9d1oXi/keLEDZJPuYND3sBthbv2z
cuXwWWUa9VBB9yGp/0HC5B7samway25AyIsOcHkywpXyuhUBJurJyGpNGROrX657KsAG89zSu0S4
LdMgPev9UHBfynCSD6WRVk8kCUfv8J9OnvSDnKykp7qxu0FcmadbsURv6KpdwbdY/HU7kzlY7Dsw
izZ2FgrbHFGE95Vs/XcZBHpjREJ/FMotH1aPiisxwdMUfd6PNM7b80ghVG4g2hYGeqe1qY8l89CH
Ty/Kmz04togtUUSf1Gt+1vN1kuZ6jlXVLEf+SG/V5Dv3hVeYB6wC1paSqiiZ6enl7ziRvEzQaTox
l8VEVpGpIna7ICKoZhJ9XLupT86r5SncAmvzMFnTwHHQpEdyd9E1rMFyiQZ74RorJdLxghMkTlOj
OOR1WXznefAuZYUWdKuEbdzTVxfuZ8/vD4OAldPp2D7nawByHU7iQaxukKgZ3j4h+su+dT1lfzHA
SK/dBbZzL9yrbgJKMUHyFRxVYa039egtCvUU/UqW3dKplys71kY67xxNeWDNCEWIWirXDwOP8S5k
596zkq1HN7fXT7PBwZxzrz2tVJbcTYYUZ2FkE+W7q7HczxP1KJa1m5VLyDq9Un/850jJk8pvDc/u
kPMXZhOQ8CJV5Lb9iTEz0+2JUAFdiw0jmCyjnd0bj6FhhRo1qCYhat2aeWqZn7+Oif+cqP/mRCU1
LeKg+69P1Puq/pqLBoLlRzsW43L8/r/+xx//6B9nKi1SgNFsJ2ia/1qEbpl4ZWEjAnKHrqm6V5D+
Txct5BJwDsATjiAQwj/PV+c3gmTwceP65LDD0PffOV8JUfpnXMvigL1adAm9J67N+Reot1dV2M6+
JU/uaMwbx613KD1GkpzG8OLlbc6yG2UGi8mQr94WwGoyXvLRK7+Tp2CzMczghSvyzQbamB5q5pXn
aZE1gFRUlA8jJ9aH6gvkmKvfnnIrq29GXdoolMCwpImR62TPabXzq0htRlW257KTrD0t2odbtWAh
2TeLtUfVTuvhmtvdrlG6j95VQXjhITSv1W2jXPw3pecpfFhsL4BiLfJzaYvR3Tq+IpQ8yrqw+KpG
I3+b0N42B9ELosy7AYfIefTQfGQ7YDrTTabfT/1G40vSdwSmXm+E8Nf1gEqBXzefh54ekHYpuUPQ
PlxvlOb3+6W9BonXMWYYKJlNNQVNehf+fjWlNa+njAucj1xbKemyejMpFVjIda8fVf3757bKC49P
cdUO3kpoXinSKmmmntMi9qfWQS+Jfq5J5jFyAWKIiqACeeOVaC2SyodCQi2ddTYJonFYTmItv6/p
soD4JSPwgLdR5OC43JauyujnmtP+DseCcTR12z+Y9CvGKwV7MarrPi6HvD3SvaD2GeLNp8rwpyKm
c52NyWr1xaq1t/OjbvkadGW11fWESr5acsozB7lTYVOdewM9mBjc5ijEOO2rVsmRhjzkurWqp2Oo
5iSYciLMGkpEHT/P7slqBLTK63lDRmC1IfrdiUs/EyRVROmlb3TzJW2NEbdASkXvaqjuHj3ISyWa
7OJkcnjQuQoudVep97wJ500WWemp7/L5wvMgdosSxWuNGQe1l1i+VDnOpQSVG0N5YKcbbRXBXYQQ
6DXvZucw575xb8wp1+PQG9FOBb1zTv203pNYX6wbK0Ab+0qUAigNhrcX6Vvt07DMFWrHNCcZziul
M+O36IM5IdZrPbY90w3ShKHZTkh9jxq18F7XZDCyqzs30Yq+IbY6Tz8j88Y8EqIBpJir6uuflnbJ
hHaC1ZvjjPzybWULsD7L9h76Yg2OSC+eMQKBCU+uE7vOHJytpaMiEtlOfbXKTOp+InT1xprxlDD2
TfFYLrzXEz7LS1777SvoOyBUGnTftJ1/sWiKTsY6DE+808DXnQNQhl/gdl3q+ZKCDp9ad+6fM8tZ
3yZnRXAU6dn+LEVv3hhrS1WBlA5Jo2iodjSf/LjKIA5QzXKbQ2PwDgYloqtwejP9sv4CiV18cfRY
eIknw+qLNNpoo1n0Dr4xEpMHUbWNSJXcFYgptSj9hC7hel/2zsJy0XonPQ8RWkmQb4Q3aIrvLVr3
4tWj5DKGWioe2rScT7PRzX0iENjwFGdEYHjhXMcFGOiGHtJlK/TUJTrVoN1APHGANi/JDDPpvEGf
BDbCDWEx9qsbGM79aPQvxdo/lZ0RfKfqtgKDobcNlbWGRUjsbi2fg750bxrufpSmLuh1OSD/KLJj
5A4B7a295KMxDU9Uw4OA9qb49CczjDsMPA9OGq3fpBa9jC2Ynzhq2N4zSu9fstz1El+C/cS6kcsG
yiu7hdqZ3kfP2LSUkyZphVZ5rSxrpci+PwHdZ18HIs5/1NqmB0TJsz2leuv5et6g6nPebPx5Bwd5
bwiGqJczocpUXlQ+MYnjaJP3Wrk5rRAIl3YAGdfOBRT4l6ocQJM6JLbbepqtO4UC41pGVQBg5Y0G
XrLzcX4U2gWxYl52ntSYht8q3QA3T8UEhhbWOtqmCGEfXSMNz0K13lc0zuIGEAkkC9k359xkAi1n
Vpt2KJnyIbYxwSFhB9pfLGO4wz8yIb6ZHL2h3gJR5VDkR9GQABF3C0J/w7LFHeM14V/aE8lozkT6
he2jpf3lmBnpQJ3dgDaqTIejhzx/P0p3PhujXSRR2IWfLoqjn8Jwv2NxsdGHqWFMFkl3JjJwINPS
4ENuVLcs0OFt5FTVGXTEL+Ny/cxNm8nNpCLSnecXYfZPs1xNNPvE6rSQQXFBysCugO7FWLVGF4lR
bWsgeaYGc9DDITPyu5ri1p07Femmb3vrC45kd19mHupdGXyWZI4/SkTpSQ518pwFFidI3ncnDeS3
pVjTq289YQHMDa26Fa2ZXUO1wLf9xh/3BF+LC09us2lx1D0Ui+i/y3kwTNROVs3Y44avRAO5J37C
hX6hjjBMlFpdXFde89CkhrerbVpVrXa0E3OgJ3QZzOJs9FmAH6YV+3Ga6Qaf5vHd7inUq0OBUjCo
PsbB+lZeS0NWrsez0k02XfWyOT2xkvb3QWBqa3KbcKJ5+Gk5qtoCuExPJeHZW+VqSn6vUW5uiDTT
6Y30CYn5cIfWY9xT8Sz5KQjQpCTYoVVwpV45dnGGJkafG0c93fSFmydeq7ERuvWHnPW0ywCrvjch
28vCpB5z7H3kYf2jr4rh6Bhc92ZAWLv0+G9Y4mhFh9g7qGI0j4iB3Q2rgr2zx4JdrzPKz6gMPc7O
Xw3ErRHTmFxfyrHGKTmUxa4bKRSaGEi2E2bpAwJ7aqVnJi9SM719ZefqpmgEDsJ67q55wIaxMYki
ItFOKJoJhvZz9DQeD7d+LqbMSqYl9w9aORJK43Z1dXdo3QafYBfZO2F5n9LsLtMEg0GWKVAl2ydH
NByhY7xZBWRTjouNooiVCaM2saeY4g6hyCUwCYMa5H7VDT2OTUWkbt6yZYxIQcWa7YgLC2NJmmzs
F8juXXqPh7XOdnhsbp3GMB6jYdb72p+ig7uU2Qa+84LB5mHpi3w3otSMV2G0oLxseGqyNlVR1fth
7AQcftfSRCnC2Msna98qZ+UQDpx7g7ygmLM9eMaiUdDKkuJN8KwfNGDT7b6UBEM1UxPbRedxkVU5
94EzEfltRZ9Fs0iiKnn8xGAc/Fm1F99A0B9BjcbKY702o246zk0fHco2M9Bfr+GpGZcLEekfgKEv
/9mlfu0+/2aXAg26xvn917vUDSvU9Fktf92l/vhHfwr1rN9IHGCyIVbj973ojzyiMPqNRLMrZEWu
yLX0CiDpz00q+o1+9GtCxlVygFgOTOvPbcpHpheCMZEfBOR9/Vd/Q6f+/2jVPy9TLsI1RDrk1ThO
BBJn/0115PhO3odrmp0wgI15ck2avWgLGbyjqYEvJPApgvqSQ/jYSdclpVWE0SMBPiNRb43aO9KS
e3MsEKv/5WX8f2iUmJX/5UfjlwPVM5ERu0B5f9PSUHO7eJUd+sdAeZ24Z9I178MVu1EM4ORVsTWJ
p8LCtrkteiy3GRH2RoctrpmjKf0eEjqLpt0LZb/tlqAJvnDWYbzKJc3CLiDHO7Gpo99va9UhbFe+
EW5qXJnmfTN44WBsXH80woOu0nXj0sI6YpyutVvhyHKhCV/yRWW4nw1c0Xyoa/kYkk6zbFxcv4SY
Vm10Comm2WLfwtvWRxhKphySJ9Kh84DrY3qJRFfHjFSNikHD6izGIiK/NUtjPrqpI2hvwKlSJiwC
nPAhzeTWTqV2XtPFJepqV9CkV8fl5LiX9mqYxSzNGZe+zmlm7Jmx+xPNxNZ+mpzhszDz/j5qKDdn
oruxMnHqhD88B20xP1jRvOyDYRpvmGoUE6cyNkWwgl4xLfh30nWWc5vlO6MoK7zPkyUeMcq+m045
xAb8kyAWss7fkD0RnmFOnr41yAO4rFMVsS/ly7DFADufs2B9Mqesvu8X9rJ5pRU4hha2aGauDPdb
PzRIvDtmpdnzWA4nxyz8RzOsukeFdJ1QyrB58BQbh0qc3qpunbYenJeSvL94tozifl3l1l1STD/0
50JY0ira5k5LxwaHa1037a4LRiziFnAAdU1cHMz81mF2Uvz/bJGxszLqzyZEr7uOOiGZxr/wqsub
0K8ocw5q88TuEJ2ucbmgAmadbdLWrN+YJodnEYjyp9QAKlBwRvcEl7zeOfAHZ0eZwfcsyP2dm45y
20h++95WI8yz6unlpbcPDZByd6vUMwEIVZd/rXjsidjv5wRdQh9T8qwfzUDpu4hF+MbTA8ULdGrt
XZnX25HlhQGzoJuBqvbHHDE6OnNouoyLi0e6h5ndaVXh32X59t88vkhizDW4ZBhNWy/S1lc7K/ME
8cfyw5ZZekvynrsJabs/uJ2rdDKWpf8Oqrn2LJ65dbSVX/YboZ0lxwYDsoAWAOcjuoVhCNEFNYGd
eBHzXWw60bKpsxrvFeZ049mbh6uZxqgxFcy9dRN1nvC2M6/jkWznnowBq87PWeW3+Lw0r547pYhq
VEnbssp3NWBJCaSQup+NdrUfF5RJPq/MeeeojiJevlVWt55XpjtHUMFmh8X105WH0iWO0U3VXiFj
oXlyjPQlaM3C2weV8I/V2L9EuV6/BWqdt6ke3GPkX/2a/hI1m84yxB0noX5XOeFlcRf6ixk3uBav
U0BfRQkIp164qfvgg1S3iNZ4iScMBtAK1Z3TdHSjWSsZ4w15tWVsqTFvzlc5kk0+mFJHkfmCaB4O
kSYpcVndewK/UKwwAdwPtasvfs+8SK8Txq94IevrHsNrt9d2SB4zvXSCJQfQlq7JfvXvfI6DG7IT
a+wtad28AirLx2JyRrGlqdm5TaWWZ0MSMLMJHGneF2EpngPg6HpjTYW7MQX/v88zGm17a8lPavX6
W1bs/KGwdfXSNRYaF2+0ElLbmg2UGOIN4IAo9oaq+kTzBfRWuAX8Icia/zAUS228XfU0OpmljB5t
B3/2NiD/iDel6/1+55pN9KNfHXmimEu/Z2FeJ3jf1KM1KnmYBR3kBilObEwiP5h2qXAxyty9ySNV
YnVT/ZPngB3FqeXnl2u21hehmuIxWObGOgz9kD24rtsRarWMFVx7kA8fYkHcELtWy+nQo3XDSE6S
RC6hVhGzzep2DBsCyDNLezmjZ1jVcbWMOfjKSICFpwa+XZ2N6ifne/QYGbneycAfPnwj4ltkkbme
Xc7mXbmQG9ZXNo2g2pNbzob5WAZV+qagbvmDh45zng955TiEi5iiZXtE/ZZEYPFtQjABwEgGnhmj
ocuvqSjgntGsi/SoILKxBPr+r7ftYIQ5m3vPqjs5/JLKCrbYAj9RFevNNTQYhcrsvBbWiCQG4uUh
QrzCd20+bYmOPY68yrkHbjiXKUf/6tXnbAnTz3kQxyhgSPU9Y04yq8F7bdL43mHrvlvo4d67kDD8
g3W271s+6Oz4BeS4R2xDYtsTPSX5YsdTzx9FaBofpa7kpUdmcuN6Eqv40OXtOwkB6pNK+eGmQuW1
6Rsx769zybfaqMQnT6nHfrkEBUdHGahwu+Rpfh6EUogPQqe/cUK2wNhz8sBJrGEN3O20GIu70YzH
zm4B2EMmsU7mq1+OY7uVvqy+uWOQVdslamlmzdwMPK0cDEJ0xhrRNWbiQMNL/gqRrwpFkL4y+/di
yKtXRjjervyr4Zbq3jDd6nEx/SfASW9flk0Gl+X2hErgpXZuhwKOO77ymfcpPq8jI5b4WEQ67sbJ
aDZiNHm/UqrhBR+Wsv1wPNnwNQv13bbaaguF7V4v0b65DeVgnQeOMz5Fw8KCQeqHipm7sPrU4Zjy
gAR29RUN//tgWIjtFoIoE11GHcHXqUFThA4pKHaWOUXTVOPWIuNKNo86N8c7QVThxfWt4mnGpu1s
/MGCzu9r29hNw/CYRZrL2gu925wAng2xTLZ9LtDDeptoHoYh0W4B1Os1braN6lxtUrojPoFT5Lcw
QsQQgwdHpwCE4Dpgena/bUoRbRdrHd241/16DEt6S+NITIDb2ADduCvqyQapXwPI0rJUZ2mt7PHo
NrFe9q3re+SolP0Xu8Qre1GoyUjf4NK/8Kld0dHxDKRU4tX+SZU9NwF9Gq08VJLXE8FMmqdcrS7z
l6id8GmeLaLYZWAMPF+Lf0OdBgdtHjndPhR+Xd72JCvSnEF23F2JrPYVPYh8tBwdfMg0LPfCp/Qy
ZiE0Pl0056dQBLLdy6Gfm8TIGizgubVyZUgymDAGd9aDXZC+eQq7IrpH5tP9jFqTbq7axHDdhRRr
XPMcjHhwJt/czBNBBziqw8UWfxSb/Ici+3drnU1d0l/2kX8xYO1/iD4r/okhs37/N39udeZv1Ghh
1Qh+J8EctpM/9zrvt6sNyTaDa0bytWngH3vdX1gx8zfOMtePrgHHrCH2f2eNI472b8sSKybS9Mgz
cT65+GeuAv2/2J8i+qdDlK/1wQmzd12hAxiHSmx9XKbkGz/1yji05iTfwsZ6W7S2dlMA8T+r07gE
4XY1pH10NAz5UEfkhnHtHTE01tyNZrcJDElNror6n0uqfALvCK4VIYIAI6u7DxO4+tGwF3u/GuO0
cWqCJCCvil1qtPN2yoLHUhXhg16LzdUqedNqTPkj/Z8cSZKiXcO2N4t2+5M5kqKmmvtlIC++G13I
/no+9rTsXjyEihsR6ACBtJ6eURRVjB8zpTUFFIRrWBe9Oh5wTPbFdyHyybav90FT57ejWVg3pcPP
ZJpt8WD5Q7/1DF8+IPffukX9Os0LN+YMOSF979AE6quYLJYvR+lN73bzt6KlvbZCqIqVfBVxV0t/
D7xOmzPn/F7jNuD8qxE5O873kbJPsE8uE5pM3TgNpq+2WjShOepURhUy1QJtMiAoFP/YclqCzek8
aB8bOezGetmBMd2n13kE7n0+dA4cwRwI65Hcp/qNnIDuC+mSu4bxlb6x5rEiRPRc1GyacRkC+WF4
rW97Dkm9tUNl4kCX1du0iuJSObl7dAZj5ASmwBuZKGOTdMAi2b29G7dCwR0bjdfT5OjLc5p3xV0v
av0GNTh8xzMYveIlqMCjBKWtvgjCc05y23aA9DjKqQ4vgcbk3dKqmiHzVN5hdMLuPShKKja4tOtX
spS8Gw/h3960EYK77coqsFq1qHYZAuRzIPHtdYVj8eIRq0eWxSRlPNhde+qHNC3B38z2JI11AqIO
Wy6GgoQUA61HQ9LKiIFiQZOzs3VQfgS2QnDOKtxuPRvhfGnXgnCUtNnOTSGerOqqN8VnfeNyQ55p
dCo/ug6ZRhxZ0B1XdBHNb0mP+3hF8hcsfXfTSIQRwRPuvAWa5/1juDg4owbuJ8Fg2fQyxPxgOvXr
UhDL10+BczQcZ7oGr4y8qr3g71yTG3gBDWQdC9p38qatZyW89jSPfMnAnq55f222PNi4IV69KSXD
Hbszv7xcsuWRJZSfsSGU7rHyMfIMwsMP4bCkbLuw5gtaI9q0LQYJwoVUs2zmsenecz5/+wKXSBDP
MM6bdCYkN0biS4MAIS13i3SH72hA1N6anO6HN5Otk06iu//1k5Vp2YU7EE++fE3p9AVOGwLB6z0/
IYAkvPxuVDDG5mfN3nhqvXZ6HlDYJpityawprr84ofHL4zJ540swN/zFOi3to4fonzwGB1sx8XJq
X2q3/Pj1pJWEmNJjmwG0xhY7300xw7pQLiLuNeJKgtGyckq8VZJnHWn7i26Z8LZj4waX3kMBSSTF
/GjNWqASB+m3uWNdwt15UycSsE5GQ893bKeaNCeNq2UM8uKuhQO5Rx223MjUsh8ZysJHLY1mm/NE
wsxFXvoR2bBb2mty9PbpzBdSId8xoCJxV2e58SRWqfYrm+OTzGS0FzV+i1/vFkwwWBUuVKqiSTod
SbpS9HWUfHqXwPXOlrymxtH2wPBEsgubm8b8HtQskUzWJaNz+B727pLYUhTJUK53Q5vfKbk8kAX3
rGQmAIXFR1uEcdb4CzTQrT1O96bOHvIrxVeP+aEp+5+ejm4IoKoR+0cJqd+P8+DsHJXvR399zfqB
udGcw7MPhx13KeKJwYBaWUQS2q14HLnHCLhzxLS3Cst/dLvyZbAwnvqKM5wUnQw1fMcITocuFNNy
V8yQonO5obz65LRB+mCh2Li3ZrvchSJbWF5xtO99UZVxSFwCrG3V4PrEO6RU3SVjWMl8Y/TW9xZ6
Wkn7B4ka4kYiT7shOwoht91YR8f2PntrPLRoq8iTrpMKgvD+CmS8EyDzNhjh5zKJhvV5aHYw+SP9
JK3akp+3MPKvNMXbLLtJ5/viCTTNhdAv1++NghJdc6baFf9AN85PLekzpyio9k4JUEpQB29w4aOG
klMal3qpzpVvvQANYFyNCLWYl4YYQ9s5aA7hjRlOHUBHlUK6TqcuI0nMEOJdmpMbz1gWzktlBqee
B3/PCGqyYqbvptXIxGgoWLaWn87SPXZFGPwo7KA4uFqaH4FviI1VVc9AUKTAQI9v+axTFOfIMCHu
Cv/WEI0nN0pdGat15TxwVH3IytVhyyUZNlnFxo7SJ9kM3/MFebzZhsvdjNWq2zpI38YEogz0sV1B
Llk4sIJY/h2CrerCY0VUj59aD86KqhiatkWHNhnloWqrboP8UNGKYnc/Bs+utmtjE2MvKoKOuq9T
LeyNDIdog3XszSQljAAwbvvIlt4e2can6ZrvzLx7So/SF2115CM5FSYzR1eJcD3jtne9l3RpzcTn
Y4hkoM3eaEQf2LmczWiZ4VmHU7ZlSAi/k8GvHgOvsF6qRV5nCDxzyeD6C52iqfaIRUxDFltVvpTB
hDkD+cePAa7/x9j39SkCPSNtBBaceVztuNP1DiTtpDO6UCG5zLsgLcWFQkTEG7lksrqaYHTXh3ed
6vRHay71B4SOc+ePBFN5TFhYRBBjAMSQBE2ZyBQkZKGhsKmaa1XpXGZnNY+VdRrs1GIJGUB02Dau
aVQSjnwMs9fRn4173+qhqB17lryJgvi6PqOXpiqnc+D1Lk9My0qIaamD6lpZ9rwZtw7ZXMHJvfay
pbSzbdNBpq+RLEaSOdaixBomW2RTUUs6EGHRRyaFCqm9kNtirpGgQ0ZfS1/mn21j2/dWk40vui/0
ocsD+cUHUYprzsJNtkZ5ogNNXo3bQfwF67FqmMIapYyTSUxK0lm2PIjUG5KuH/8Pe2e23DaWbdsv
ggM9sB8PAXYSRYmSrLT8glBjo+97fP0ZG3bdazvz2JHvVRWR4UxbJgnudq05x0yoec0B1kRE7UGN
XH42s1enRTDTNrBVYOJhHQhgdOKzafY1/UavpyrvcWa4mcpkZyrKPsR+5WXu8pw0DeUi0FuZN411
4y0a8pY4arMdTMLOAzxs7pcSfE0czfsGBimEMqJkrKwd7hbyFDYpnhJ2rsG9Ra6bPdRJOx5cI1We
8c6dKRe1XxDJcwCx524nKjvccZdGwWHU3JebOPbRPjHFDUPfDK5Kn8Qqb2Hf9ptKtvxbdbTQzkz7
iWQ7v8WiMNuGc0bzT4CRy01yLrS9Pca4gjR6xkMZfoGOvjc6tryhLrPtQDIiReoJgBgVQa9Hn3Ec
6+BEwCZNA8uCVOYmx3mxp+sgcSPR+YkSpRquyuVepKyu2rXTKzbEJXz0mSZpgWOCFskGYMUUbkcE
OO2I2moDvwUzYRjW+CnxmoUw6JyRRFgomzXIKghzsPySME8tEKYJNgy3ogIMwHhKMpwWfV/6uR1T
x26x5cxvUeqi0sKBSGLnQeqipty8KOhPdnkhei80+/EhcJZlq81Lew4Tq9wlg2XedNbyqV6Ik1oq
+z4WpeIlS9fdR6LQ/UxYyW3tVNYrPjsgtXqxvGqt1t2MuaMgUhi+NOGsb0dLH0jXGAwfiIp5ZaIX
YfWL2jsxZvppdOz6XnJhtnoAFnZWnM90BAPQrn3ygndl9gBTIlECAg7yDN9LmNDqSusW4dcQT15Q
QVerYLjsJ8TVe7gaj0LpJknEvV4MDtoYbN8dfRw2Zp03Z1vDv1qab1Gmt37QxeIK5JRNurkmD/3h
3HSvqjl2705qJadxLFrO8a15MOzYOjaJeFCHXlBI4Cyj+OnQpUcYMoS4L4s5n8wYeDLOqOWvDCjx
TRvlb1xAKUhBCeupnXSLdT0XQenHRfRW5zm7vlLn7w6tL9asoOt2PTa1XaNR6eL4Ym91ynT3Hboe
jzPQvREn1q2RLHAxNR1xgGqK2seQwkzri/GJvlx/XVdGcVqywUU/PncoMiBIQthxjeiVqrQakjEd
T7tci9gKVNE4qCtil1bXmAn33Q1VFo4htDTK1aH7V9c4WLqNvHhd6IFRvg0MU2HJx9Xm9UgAH4Gk
l1tLW9zroOzKXcvCuHW15RjPcHCrkUsWSKb0HIf9+KwREubbkD3ROxVR7DVJQkEejhlDKORQQlsz
4uIbi+6ROOQmBFFY1sVilCjO424Bqhgj6Ex9o4Xx29Tt8DVqc5KQSCg8NDUihkkpvqQyvbKdA4fr
Y3tKG+qmVdi492DDh7sw6qp7IxELvTpSeBeoVCRpl+62CYzYT4QbXPHGPnLxQ3MlkP8pGKmOhEiF
zTdYwn+rPn+o+hgWsSW/q/r89dJGHBa68mfuzrcf+174Ia35g0CWZUsqikEzkhSG74UfTTc/kMNq
yGgh6i/fe/mmQBWt0+YHFGVLDwpv4Xsv37Q+oLCla2hoAD9IOPlXzhNZ4vkRE2ORXkR+BzE3GmAg
lNk/l4DY1mpuA71NDZRFwKO520tuLw1GtsL28w8P5h/a8/Iv++XFUGDL6D1BYfhvwIfQmsyMK6SJ
P2rGAW+W+uMs/aHfDJ22rlbPIZi7F1o0f8Ja/ONLG0gjXLJ17b+xGGIl1UAraOZlERMvLRC7bimy
ONPW6W3t0XCxBLLV0mSQCFouzL//5D/be0ykEuiNkWTAxIH8I/UXP1XadAMuuEgy45IhooPJpdCI
8XDZLtVVXMqXm3Kudb9/TemI+uVx86IMFVODwaM5v2bgYacL+hCF1MXSC/2xMFzjqOf2Uu8chPJP
VWfBCogluAxHCql4EXTHd1tiRaAd8hxqu5R2mxCFY4vaLdgu7BgvxEsih8RtrWrXJAWAI4mpPwG2
qCQmfsJMafxB1PFzQsm3Z8eJBrWZbmEkMH9Rm7h0a0h3iPQLYdWMlT6jM5pxZtjBJdYeMwR911MK
v+D3T+/n2uj3VxVMDweMEjqcX74xDpBOQhaSduG+oT1i3In3tVNEXyG61he6EHA3zUo7I5RjC5ij
/k/8pr9PTAebAvZ4ysKMG+sX3M4gBE70dNKQcNnAQuSEmSWaKhzqP1GptH8YKFg2mFmu9ONT/vt5
dAaz0xWq2msXU3JuFLpr6Q65H/WOQHIjptQ0XwbVlrMT6CKm1JHJskIbkpS6zu8f/D99cEM1WS1R
Phh/G7W6qZSiVgP10nc1k8REd16edDo8w4b+8J9gTf80SdBTyXnJ/52/EYe0KlFjxRj0y0rHKOYI
R7oZUuXrHbW8ztE2H1cuUF3HjHJiGLQzEFkgKKBTFZzjyVJeK/Yw3Ye1hck9RZJ0IsBabDVOFndR
BPHVx0bBLLNwoIxkEap9tvv9I1uJWj8vrDTq+P4ANFkEpP0tTBbcVO/OQrtQ8lTrHWbbBk0542at
5UnqARedkXVv5gHiQxZbpH9AWlpswYdqzim/xqkJNWMZiRvxtUAleKOhYvj79/kPqyDwONw/XMap
UP2awKpMej/QndQuFpE6eOTkY9aqpnrW1EB7rLPmTyNb7qA/LYHkKzGq2XPRvOHW/PUV8w6kgQrV
/UITsLy2OqgcgZjkPwzABb0s1DaGTWUTUkpAbWJIqN6gDRcPcZ+CYjGKuXs3SiqwicoKgOm7eo5J
hDyZkhW1PqKWXcMGOxuJE7gACspQ9E6ALM2j7vCBsCL/idLDJ/j1Y/FJ+J4NRi5BrxhVf56wi5sK
p47n8FIySjwMKkvjJ47CsdTIZqpaQ0TLlwJ60vnQFTIKqgN2jZ2IwhgJAn+3CtCjgvua6AOhUrgl
hyVUZFRoi0q0ILfWAPFioWJTDYT32KBH5WOlcHn3VafE0ziGc2QB6kcW4QO2YmZwBcQ+SBY2MvpE
asHdqrhgAImuXWRaJ7TJ5XlIAqf2XaS53G11FB4aKV63Wjlnb2raaj4QaKRZaIYI4pinIXpHLDDb
dJuiwo879u8rQIQ5cGyIbnc13mxMQhEa+g3yYqpfDpodlNeOUj31RZaMvhE4zgMSn4jbT4JASIqo
arATVthQR7fF3Hh2p7uvQIkojACo7tLDMi1IbGpqvkBd6zlWjoGrmSfKwTSNKkJ8SO0WD5AKNBzg
XHqbizIamrmh/FxYsMr1FFVUFFbVnRPCl/EmYUaB7yZQdUJQME9Vyhhx5p4pZ+Nw3aKbGsmhzyAW
ONw3eHelZb20wuSYULisNhwBWYiHitmMLIYfm6lzRH5gAAZwUV1TCtSSzDm5qZP27MxapHGTWope
daorA7DofGMbJeqdSbjaLpzLHElIFU/u0Qxj6sGp6N7cIrURrujwQcg+aXxhgJtvdLPZNSKmIgSv
aFTV5ZPWuvGVPuA6gu+jv87cpTwrBo6D9y7Y6dx8PueitT6VsqJV21X0zkCZvoR9AFJ6icLCV3u+
Hi9CX7THxGX5ueYMlCtlw5uLXjGRUzArGMHcsns3a9WGXhOH1aNCgk56PRRum9ItKDKRPzpDgFmF
AZChivJzh4gZ6AMzmApcpohDAuk21fRRt5CxEB9HNEqMwMPOfTfVRPUJl6tt8HbTpIACVM+5u1NU
efjBfnRfpilPmhSJ8loNqcey2it0atzRMbZtNlJdzMMg+zgpLd/YCkfJCYnvvcERrCuiZK0gEkYa
6Vw0GTuTyBPDo09UPYum5Zsl9JEvNU6oTahq4/qjGBleFA356tOheka+H156x0USvxDY8hJYpOqF
MeyELX4lViMJdZzAUj2NOq22dqFRZ/c2C4/JOgQpmh5CE9WtlA/QP8ghIJB4UVu8OW4c5TXHuuCp
p2Llp5RYrym/6o+1ask/VGbi1HUD6zPLWYBC3yRrydeowseAsic+E6Gj2pnGN/9hQQqX7lwIQy+N
zk6NEsbgTzSRlpz7omaJoTfjnihDipNwyumeLjSbeqywoq5rJGc49xRYbKJOQgmfbnT7Xgv5KEVj
ao9t2/PL9d3mfY+ZycC1cldy7EQfZMXzHQo7fplmttncFnlKzywcACEu4GoGk5PhrI90y7RFUJhI
5vs+5rphZODWkkBne+5A7vizPD3OOs9ey2c+FFOSV0qjgQ4XGTL3ifzVAOKedA6cEEc1hc+1enoQ
SMPNythtaxHWz9hROP3SKZvv14PCgjl9vqK4Zb/oksyVEGP/3NS8mUl3k3eigB2ehWMYx7JW1DPe
A0oVZaCe2yZLS7DWC9+dLt9tUdZsPC1UVJraYPkSSdoqS3DzK9uGDi67OcQwYGgBYcUvdrtgvBko
UZVHNCW884GfGWjEjvN0qpUGSs96wOnlUSVdku792+XHkHvynIgkR9hMUdUzlbRGpQlvw7wZrZkO
bm4RAeYYTbZn2+ENVvoELs1VCgAaCP0CBFiY20GByymkBVYy7YaJcodfsPN0fjNeXHNs3zNJP+UG
4XK4419FqLEBFybNXr+UV5U0yuP9ijZjGTCOlGHGM7V658jHKa+NQaG2N/cg+RVs8rk/9HFzGEd2
3E4Oz5UbpoZwtHB19fzNyQCh3aTi399UI5ajQx4F3AEJcmLU9hHlpq3L/056YDGAv9H2Og3kDckA
zmOSujWyWZy8ewMwN1CiKLNesH/xTKcq5/Ovi0CaUfyaYzRgXpbG4mQTO3aE38iEs+XLk8fgeomc
9VmnVc+JJPitrFuO+/WhDgy+1VhvUeCykfMcRo6g8LGDJyWap7tpDu2XlVuXqrCMtqAAaViHFjO+
aVreyToSSSvS2usxZgmwtIQFQ0OThRQurEPKl1OgjzCk5BeU1CZLk14G9SFvNPFExWoS8BEWkqIW
G9MvlS5MdegiwvwBaKL1srJqdcXlDgCqgK1pcjUSP2H/oTxGe4l2NBFQ3mJRPUMtYqLX2jjdrZ+Q
nYgzcmuzAkF9jPfrhXcZFap1+LUfsfWCQGTpVjcjV9rHvuY/wqLia1nb6QvgvOzbiXHdNrEwMaKq
TDGOhhvx2VF6iVOhuwrydj33m77nJiOfWlMNdBSTUcsWv5FvJ7IT7TGNA/Ol6jvmaxGF4kSWDtNq
mQ3qaMZiIGEDwIY6NWQ5wrRD/IDpsjpGbYNdN2LIk1olG8ZRDKF/OwKeO8yxBQPREn1m3U8NbmN4
2yZ4PwD8YEQnubLwp8VTMdHAz7LePKZ1SZyGIB83u8pRGec4DCO9fsDXMDJEaO/k3iLJW1Tw5dpH
D1TZl6HGIs9RJJRXcrPjvhLlsAzXB/BtLZIX90ESYNeFFaMaO846doOQfNzN1FXNYXLi+ZVE3OCy
jk+TlsY+oRCwH4raTG+c3mWIuGqPnttKh6uIMjMy7XVAUIp3v1YQ7gcPiojE9xV4I+fKegltainr
qLCnlEmR0o862yZFVa0utHNiyWoD/eG4pCRbaPSNrIKVaAbu6iHloAjRWJh5sTjxgRTi1atN3ID4
abDDtfuZg1CDg1nXzprJR2DIaY/goksskehqXc8JanYY8qONXVlxtO9RDD4ZRqzdQgVYLt8QlCpO
yd7rRhbtdQUkCwxvoMx4zb0uUOT23SU8JcMZmTZyAyJoJjQQ5FTEIoFoCpsh2NUKcULbopfvNuk7
ppkBlMoApjRP9/ksSYoQwMQTRgkOflbI5ybB1GV06xAICPxrJm3TcBZaHgbNjadD1w9FdEtPVi3J
isgBM6sAvLg0SlVDGJeMdhXMUvPYWahEtqGSiid1rGAr4ePm8zp4GxEROQ+9O+W3RGi/RUqgeKlI
2gMicRX4Cis7xM3ka2i0Jf74OtjQIihSOIoGE3hie0ziih1ppmrtoTTqBCeU2X4CtMlzjiu+0NIa
lwn+QWLsZNt32IR12W1QqOTHuKqSG8NsNc1j18yP3OynQ6FVxexlVUVQUgmgSUxSumPrgKHgijPC
SGnoyEaZ2k69quXif5UEIYVIBBtctHuz5AYDrO24YisLqmw9oZnBqDyECZ0Gjywj/gl2hoe0olRX
YK1rjMhs8KyCKRg44+TySLcyRsl24oQ3gZnrsR1frxflNGOVHQ3BVBUR+X8bteHtBYtDsUkvJa8y
GHmn07qZBBHr9mLFZQonUbAkpaIS20Tu4ZqSBE+BK4l468UwVEEVXNHKqSS8gTWttCcnwN6MR8KJ
SnEi79I8ok3RzuFkAd1UuvYdoo7r2wb6KO5gfK+FrbN/wqJhtOYhq9Vix/rjwCvTpmSJFEk63S2C
DXM7S1YsKikW9ZWGmRPHlPtBRflqnMzqOc3oLJUd615TM4U64Pz7OFDSK6WEchDKlXlZABsgkoui
g27hpDYHW22vrapnxnUKIgUrrcVJ+XbCqKmRKOzMeVq45tEhxsA5cmGb4NNxv9m4fd/sy67tAQbp
OjC/trNeVERSj3DoKdlZglWJOg+PxEkUto0gQFW+z202FnuY7Uf8Mra/0H05VviYzs0SyuVgPTJb
av7VDnUM46LI1V2Y5ugR6a7qO145esQzNX2cIlqOpBTGH6sezkLLDGF15raz7NgQe2fj0GHBfWtW
yp0kW9OWw2Dkbo3GmA56aClvfWVY74noly8Zp8qvxG21HLdHXFecq6AMVKgZNQ5lWIXcEag4uSZ+
Dzs0ggpAYum2LqeadJ8pPscOTvMwseO/8qoLH2zO+MA0c6xfaWup+9m15jPK4eBjpDjpWwnoo/GJ
s6KnG+PzD++WQuHGitR31DynA020acRgP6/Vmf92eP7Q4UG9QX3l/3ZreqAmvrx18Vvf/WjY/PZj
3xs8jvZBxiloNpvLt17O/2vwOMYHBxwLRRWHTpJU3P7/Ls9KGnOxI5rQacgD4H38p8ujfqAgSbuI
bpFDFLn4V10erCk/VYwsgswNg7QrTilUVWkt/VJEt/QZJXAZD4eyCDVfj+JsGy2F8Kyu+zTb6atL
6WtTlUvHnkYgUJrYuOqmOb1yYWd6auc+ugM5WJiw0huiiU+DawIUU9CZ1I3ByMS/4yQEnRCQjRGC
kJudaeSqX4cVxyW3FruKU7Mn7F541AouVTCoeK1puSamm2612sFQgc52o4Tq4CVoJrgX16qfpO0n
GSvPXa+kg13qnm0lrzYRaSQV8cdTDSFQOTjNsRqaTxpHNG+xBoAqi6Vs88B5Ukb1Hov864Cfg5+t
PmVl/LUMO2MzlYALgftctIhmuF7weexq6rZqU3+ytYSTsGw1jwofj3u57k15ofqDAoakcY9h0XVI
YXg0LMXbsMsNerPpVz1Vpo1t8yjXbCUVkSQcGB6BmYYf+Qg8BtU95nFLHx/SGZcy3sNQETUUBXrL
NUQvDxwNqh18i4zOs83vpuYFZRIhV/wkNB53E4sehZ9OHlE48wiqzOi2WKuWS1hmFzFnwzZreUn8
c0hnzZq3Pxo6PnzSnYzKRlW2hB/TVpDZySHPF2XxdS7q8lAbDQ48xKMgSWadU1AWvgWZgsgEIyqi
026LfbLyWjWBss2NZwcT0YWnPOj0xUX7yM6XnlAAkPOoZMuugi57GF2entHyoqPlHF1NeVwHSUwc
rD+bOFA5Raq+Nhu0H13666p4HF1tILOQfxCbfRli3lSYsB0aSiN2WtK3fhnm05UjOn07VHIUdfxZ
VTjnuNXAF5StvnVQ43kk5U48JgZWn+WVl1vWmfH8dRJwUdiP3A35Rq9wqfjuF/4Nrua0GTSl8Lmj
tR6YWH4m5ylhknN93amWG7UmuKtpm0/r952H4AaGjGHVjXzeMGLIOIKluaxr/FToMq9ULfzKJGdU
g2jGHsTodB2GSinnQlh388cs4l9tN3nFQs33T4mOSl+KcJjH5ZjOI8D/botYh9nljMHV6JLQjPS7
8oTTfnKA+3g2AH0mHIPJZTauDwNe8uCNCFZvEO+85uWob9lm6yvkI9YWOnjF5ZRYrbkQ2n3eJpWn
k8KKqxhwp9FV1Q7hnb5t0lL188bkkaqkII1h1FLJVSZSiHTtZNREnddgxLeUM9lER+MUjwn4hR6H
oFHwm9NIwLKrM1Gh5Kk+SQ7ZNp3DbKsyT9RsiC9DZJ3X6YU+ZDmoGlnd9IfJISsJ0S05u0Nk4Oum
oJVehZFa7CfVSLeAmZiGqVt663eL0lGWqouTTVwBSwhDoKhq4RnU0wB78v1RooJhXzVi34Ym5q08
EzsM7Jk/KgzndQDIEc4Uv8TmUuyNmWVMDMxvk4jbw/o1dz3o1Y7DpjelercdSM17qWJLOayR74vC
axW9phxoK7B6WfEr2C6+Ai39Gqa8P9oTrCtIqLwcRZhHGhhl5KYvTk6sTmdrsvbumLwqYUwxwxmL
U5Aif8wcZkS/qMohtJin5WJp6H4jcvpsBlmRI5pRWhFT6WX5cpIc5xmLg4axN57MvYgy8qeUib9M
GwfPbA1bnhwMxM2QIGu9JcLVptCwZohNca4e1BJisZKFLIqhxuI28tVxGhH7oNcvkSHc/aLh2q06
FhMcvoNn1XzsYOAtjD1OU6ZIeYCozT+gW39bm3Qx6dt10g6xTZ2X/Cr+7ugOrLHqN5Z5weg+7+0A
LqPVlXLbGRlM9VTtWhucZFpmqh/VanGabHM69w5JstxGuWsyA9Znjbkl9dOcv7LX+F7Nwk63kOZR
Ebrc0zPsghtSjYM7XVuAQ5d0uNyg/gpQf+Og1dquMN0wZj3BXhzvtKZ5w29obQsFmgzmrqecOOpt
qkR3ytif4ZRzCR/d8GqOuQ1slIwigW/3s7rV05E8rWJCieov2fI5pRQwbOgtm/aWsjuK6GVpklc9
KSeflqOATKnqj1ZIAHhLYy65mcO2v4pHla/QUIOQaPVQg8dINw+AE6l7d1Fo2qgzbW66zq7BhJNQ
7+vULffLhnoN4HoNXlKtQMLvXxQK8+8kBLyZsVr2m9CY0q8uxo0FZrGyLJBzsYMeuqIpdyJPJ1Ft
GoVY2SppmPOJiZs/ZCvydc0NbsRIRQgdZTG2Z8AtrnMsIDvlhw4pq/JpDkkzi/pwyLB/CKND0JgB
HK3ntI7P1mDr8zbUi0C5L3qOD5FjP/5wFLv71uP8kZz6cydsPdeYNrcb2IIAW8WvGodMKPoCugjc
bzwjzlyir5CuAeYU7mPflAbDillnxoz037/uz63M769rSvyr7aoOwpKfO3CCVAVoy1V/0MZ1sWMO
GnH6Xow0IaYq/fr7V/u5jfn91Rwb6IZJn1782t8lLEAxY1o6h2xmgMiTAAQ3hSIAba/1lf57CfjD
JUA2VH/4Tv7m7fuf7OX15Wf65bcf+X4BcM0P6AdQY9n482G5/JCs5rofTI7wNGsB+yLF+cnah8zL
QSOC8MJkCAu0L98vAIb6QddNg0g0G9UY3d5/dwH45fgvuyxsZdgRdZSIRI/9PFwTrdLZAkzlgETX
xBqSkBHYM43/MBt/HafyZWR+DKIyA5vCr/SVRWs5RCzYBtuF5g3Iwtk3etW9zcdByf+VpMoyeS2h
aYZh6nTCbXQPP38kvouEFc4IDrNWilvu3sONjWzuylwIp6zsPI7+8ILItP72FAHH41BGZuGSpalK
Hc0PfsmJy3qtOU1wiOeGtTig9nVi7cH3Uiq0bT0XDv0T0WCGvgNbgnjYovrD/sYJDGuvFWI/GiB7
cc6jIlrJmo4ABhMDZ2/U12KKG87PrdjXQSj240KRHFuOjoUY19DcaPklI50JcVbTfURcUlyJgZuC
EuBkC+YuPpsooGH3hUW0n2uVglzYztsaEONFV8zli6BU+RSlZvPkVOGN2s/xdnQyVLFVRjwr+bE3
eERt14sSo7/obZ9/JRe5vF2MMfmo0xXeFGqQ7dj0C5lugp6+LEYODUiD66XW9+4ALb+p53GrRRP2
8s5or2lol+emckfagqnxAv5EOWT2WPtLo4yHes4cqGWTCGwEcXr51tJYONlLPl3ofJFZToXfpXTm
mju11THSp3D+YaZFjdOyf8/Aa9pnQdLh3J6iooLqsKp8x1XxizgA9a8qhcB9Q9uVArr7F25K/V6s
iuFRbcV74rYVaI1VU5zDeIM+IaXGDXVa+qRSgJxGGZizuDCzW86sLsdtmF0nR8qWZylgdqWUOQ3i
xtelvBnwWIgfXIqe8STew5jHZCELq5GURrdSJJ075bArJ7XbuauGeirt/L2RwmootG9zk1R+SGTW
dSgw/3CcsyL8kjyciD7VTS2F2qahKxejiJeTuuq4UcGlR7sYVNTdcRKoG6VUHkwp/g4Q4hwGKQg3
5jglXCfs32nBdK/pqhxfVhW50iEo5xG0fhTYb3WXcW4dmzPNOlpbTvaORmbc2CjTAylRp6f3UVDA
Z5AiX1ekkH1R8slrOe9D7TdVTwQI3p2qu06UxuSaLeXwtuomL5iHYK+ilTekaD6S8vlJCukDKam3
0daTjorK3pWCeyGl90TSDzeUQnWU7sOXSQr0rUbpblIp2u+kfJ9v1nqtpjS9jaW4P5Uy/9rqFCxI
7j3ckHjbW8snpW+MM74sfYu0pD0r0jJAYMT4UKw2Ag1DwYyzoMBh4Kxeg/ib8aBbXQjF6kgIVncC
vA9pVZhX38IiLQzp6mYg0hZnw7y6HGjm4HjIvtkfotULEay+iPSbSQIRlLRMLJAUfFoCbfJoNokb
ko6kJZM7jI8OzJCt0FonBMgQNakHKT22NhZtUFoTIKr247DYzqdJMUOXgmeqW0c0XRwF4kyZ3V2b
tLFk1+SdTWV0XML7IbX4k0YVD+HZrhsCrsu8Kca7EJ24a2wqu26ja0FoA/aiFoPTs15FPZcMlYNb
tB2bSehPST9CQqwnIjzfHTg7WG27qFOu0rkK++YBRnqR13tCrNJnxarSBwFNZd9gn5Yv5liHQcU6
6gSzAg/I0AOA6BDVr6xp4NyMSH7sN5aCzdeiI3c16gExtORsHPQcHeZmSrHHUsUX2qMelZy8W9rl
FHAB1T7Mcz++2RwxXRzoRbUzgaIcKdXyutg2KbBKvSiV2uJq9YN2eS8xznWAPVNxaQHAJ6Pk7QwO
ceekzsE+wgdLLxEbW6tyEVXmCCBDEIjPU8Ovakg1DwuJUPhWCqWv/AGw42UyzOqLCRbuxBvBCwzb
nJYvFtvF7+0wi7aA3sujq2biNrNi+yUjE5KU8WzQdkHrwAwcEe8QCpzz3pCY8XuW9MbqbpM9cXck
GYeC3OK7C47QECcpCSAcI4jgKLH0Mm+z/54CvxSSWv6nUyAK2N/Wgo/oKIoybn8sBHMYkD/0n4Og
A2qPKrCrWeh5OAjxW9+l/kL7YKnyIMZJETa243J++I/eX+e3cFNzaiEyFBflDwdBrAO246BbFzD3
iOz9V9AHTqK/HGLwGXCKoQYMhgJ9rTxy/niIie3YTDINtPHEWSbGd1iyttDmu65qCTOZJ7gmZo9t
qErrGkFPYMX45gYXEBym9LI+cBIJAhJw4KSQXQAyJVvxKUTPT5d+haogOwCwQuux+atesSuUQEGw
zBCkceTo7XDCQo1WLwssgC39Cm8JJMcFeJxTgniD7rKsoBfg4KTPZY7RUPhJJlAwY0lge0tXa2O6
Sv0qJDVmtUB3rgi34aLSro0qArI8uioAyrVwNPWT0EHxtSK3b0akqZt86O9bSapxVmgNNVMqI5Zk
2VSSakNeV3duQj2/l37+YutMpRJ5iTuF1qawEIQBOa7uM5K99/z19VYjiutALra40qsmvqagvMee
R+AFN/dyZxW43nUoQDzMkcom+1pQUz119L8yDiQ4b5vsQdMnKgWR+Tkc5gqW1yx8jETGXa8npGuX
cIkiTUe6sLQ0hmxnq8zsshOV1jvDUTKwceO9pY6tx4mzyTYVevk3O9CrvemUdEmdIr3WclKGYnuq
74fGcHjsURzetH1rnseIIMwNZoT+pI7bWi/Lc1A1+ddksCGCpybMDyt2vZAzwr1uizcr4NCnBVrg
2UpUb8Bk15vIWv4SMDXoaeeFV2XW1TAiz3TYlx+SpjXujUlM1wbS8bu4VetLlUaviW5EL1Zpj/4S
TteZas2+JbcdWycopyH19TKUU/6QNWnuFWnWnjmkRl7HE6H4k2JTSbqzMqWkRzBjP+KjQgja6tN5
jlsAbJwetprFO1WmMfTVIQgfF9fhGkK2M13kpCgFf22SoPqtKu3aoM50Nav9e8afB7BjZhdnKBDh
QAwR905sVRdXJ3hxAVce4NBalrOpGJ2XVIOyT9Wp3BPwVdyr4KvoLPbdSUc1fz1n+qZqDHOnMexv
yslYnocGZ/FW6bqI4yJZcJWZZjVm5cH0awLs9j0N8J0Cpss2RHulRvbNMLQ11AsbzFdduonnJpNy
oBg/pJuWMehP6pwjvQHTYS/dk6JkOxzA9y5EiV3gXJuo1dkwC3zGfXIXGc2twk6szeTGiMy81yA3
b8lofmsBfB1hLD3NBhpoasWfc6fJdkRUdrOXxzq9hDHzMNVfZ/O7EmJgLeGCbSBk/WX2YBuHWQSH
iovezYgHZhv0VegnqvnMYtje6lU+7ZS2KSk9h9ZxrlvzybQVuFQJB888aDi1Yn+1E+XKCSILObb+
jPoQ+JlDchcyOf2YtFdLF4N66uivdgiuoFAUAfl74HI2HDXByk0JKXZoInbpmEyeCbkbwKaRXUhQ
CY9DwmNGaWIcCR+G+TRly54QTt2vqqrZL+lk35jNwEXLGI/NTJkcpUk7Xkaze+q1WTko9Uy92tSi
ggkG8X9UcfcrZiZ8gNZ6cjcHo5GfwBufaby/opm1tra9iMcEE/7O1EHbRW4c3MGFi29xkr4UcBKP
oLtqoqm0F7saLIQUjdp9bhs+sppHld9UmX4dZgVBrLrFkFZDGHe5mVEAjbI7SP/LJppY7zKCHkqZ
1vB56dHrDgHrM+fV7hTP0/xZzFNMTGes1g91A5JAtesNvYv8FiWwKTaDyIiMC60AKkI1Ru2eUoHD
BQ6HzwZiXXkkaSAAa1h0mV9WhbjvEudrVaqjRwNe240wpDm7uRoGZ8XuqE7ZRU44rAmmGJdE2VsJ
Ym8ZIavJMFkSF/MdPFWZhUWWpEzGQsArc7Lmoeiu6LFFPXuLUr+lSlICboaIR5EzGnX7Nm1cipmU
UN1D2rvJcpqQ2VwmNuwHowmYIunI0Ds2IG8+tVrcXEVLPqPlg/Lz2jH6ySnr6zDyNCVwQM7ZlXNf
Z4qr+2RTNFelrrpX9Rwou05ARz4EdXecYyO8jYh9eHCVxHA2Df2/fUTpDXzrMkbPFV3Q7aCb+UED
zvWCflAl1M7FJ4qIojNPIdhRAiLNyrE3/8vemS3HrWPb9otYwQZg85p9pppUY0uyXhiWbbFvQYLN
199BuaquLfvYp+r5PNQO74rtZJIJgMBac445Dz38vdpnfjhaawQ3M85blvbXMhOkLFPoGK46rdTN
NNq0Pj13GmHksafFXy2hDXFUnvtHM3Saz01rJp94JwOXgVx9hSm8OIdaBq/mGPfzJs5D585An/Vo
ZPl8XSDMwCGWf0MG7H6VZSAT7O1O0yOh1RiIA5EcJSGjEPTIBGT/MG0mBPHFKiCCjpAM8hAfej3J
y9xV+VcjNVNszT26YxqmyXAbNsJ94D0SbOsRZjaSTNtYw0yoCY3KrDg6tuTAfcmSJBAsRuiOA1Iy
bkav4ZBdTLFxk9BsRmboFO2ndAqza1KZCXXQYUeUkc0eGqpUk30VXZPdYdC9p+pOl4ByaHjMLKRb
VhYzWeuqa85zQ2NqrQblTytbJaB7Jjswr+o8Hj5JsrS+hX7cPBMVrXcJOk5S49A2B6uxmYxTa6X6
ppSsN3QsW6hs5qTOU1tSi3cMXyEWm9CcecZQPwfRWJIlTxzXsbY6iPxpkhImF3hF+tj4iRDI153u
jm4twCpjdBpIDnV+ZM4l6b7H5jghOxnJPMjiANp5a34KA3Q5RBaaoIItbcg9p5bkLgxqc984k0d3
qS/h+fgCu78Tp7RLLF2sncz2Lqeha04WVOKNWwtzM2l6ZrnNgPPyel6PEGC2KLubtZvSuSLqJhAr
S9WY6VQHPlQifTQ0nmMPO/Rm9NL6qDzRlqsiL9tPWZt23govtALBDtbxic5wXW47EUxwU9Nm/rZQ
/65Cc6g3ju2+iCgOPnpxWXyuIlXt6LKRaMsSHxarSWeVsR6CjBVRjpN5TDzTuwpm4T1r2ebwIGro
NehuaGBNzuS8eEMbX3TkDj8EoAySlV84o1g1rVaktdJlivyRP2Ywg/1D6pCt4Gdho9ejHVufdUBX
ui5l/RxB0L2VAXwKQiJs8xOxkxUNe3PoGUumQqYE0fdr0NhNug0LN1pAfGn4hKW7/EiDw1U7p4zH
i171AGtTwyB2laQywrOc7Iil5Mac++SpKb3riAgtZLV6rX1jS8Oe7IOpC25FF5g0rkRETgsRVxsJ
lOvs5uwNfSvy9nT4IRTKVouXwKOnj5Oljh5KuJXTCo0/bm/LcKxpbamE6FZkSNeqs6lekLdztNMc
cJCQ3WaunRx+r9lfklqxdfu2+Bandt+uSV7wvrkUGkFBAP/ZZC7Q2kh64QuxauGOszfWdn5NOkJ1
K/qr2B6zY8Q2CwpMKCmgJW2UUkrIRPq1BrxQLrojbPJIrllanOEK8XD8mIcjmH7yhTCP0BNtrbC/
bOsxoLSWueQmtgW0W2LhkEtHJ86whgI63fQHP8GasyrtKHtS4O7aVRwO0DlJB4IqU9e2u23Ceb7I
DIuoB1dYl9xhfmmDZfwSzkkHF63rDkXd6F0UQG1u8sjZkKf9iARz6NfIRNvPkdN4Nw5tsW8WiZzH
/+uV/K9OyZa59Nn+Z8XUjg1H8vXzT4fk73/nX4dk8x98hImdF+nTP0/C/wIhev+gPu5KjOL4pZcs
+n8fkh2Lbgn0RAzUONQ4xYp/d0sw0RM75qKhMrF3cwiR/xEZ8d0ROcAgLohMlCh0XayD3OyPR+Ro
GM3Zr6v+YNt9BHU7C9AGEw8fXIqeTfnKk20JuKlPyk0Qoy/94Vn9pqX5rssgF5EWNACeD35U95cm
StPAwtHzSMxHjzvPmwp3ayV2voFlWxz+i0sFPsUASAI8OmoVP95o66Tasgq5hKTQbchti22IiuE4
+VbzX9wVjzJ4g1uid1saqj/0TmZrzOpJiA717Yj635mbTdt1ZHaNXv99Xv6UrvljTxhB3Q+mT/n2
AB3uSZgOg+IXO/OoOyiUkgdIVhv728m+LdvefR3BUEYkJK05EhurpQK4rk0AS39+pIzB31ycXtsy
ii2aVD/fJyy9MHTqrtsblcAWSs1iW1qi+Yu3/9cxIslgsKkKCaz4vvfuKoqyrdJN2O9bSAstY7NU
3UqOjbdAegok9X++qZ8t+MsTlfT6aXY7SBFNgBQ/35RsNEd1i3wzFGecUrL2m+fYr4SWFysrLy5c
cH9/abb9+hilbZMTSu8bfoHpvuuvhzFSECh//T41paQFFuT8WEG1/fN9LY/p//umv98XXAYcFh7l
MOksj/mHQYkxCLV0k/V7Bxoj2zzjkpb6GXMZcj+zkH+5p989xR+v9u5Ho1SHB0fmPb0yyuchxfZI
FyTJLxkJVRCgnciylz/f4Dt7+/c79LE8Sof6IQPy3VI2xbyBB86weyt2xVlUIn+ITA4ibjX7h56Q
sE3f3Hl68pHVQ3R0Ow5BGBcOPezJve4Dve1HewC47NVfxtExjrgRAzCIXXM/t4QIeXHELr+Z/7Iw
Wb/5/YEA0GJFAuvZv4w4XyEzqzqmUTL0Aj/nUiFHkCph8BmOuULrRyaXj/PD4elt7XwUz/CbsXxg
fr32OPKtozoKzhAWor/MBfnbr8b6vMxwyf/eTQYcTm4G67wD3hQDgIrlhv3VuG58t9uSiqs+jomT
rk3KgRyY8xlOZ5m2lyosIAEVY6dRfZaY0tTC5yzNlWPVIakQWEPYCU0XUW+317Y7G8cZTdGm0V23
GTw8rA0qtYd+SIwHMJDhOnAS8taF4e3ghi0ptK2/7avx1GWtQrWaY3EhgHE15vIiFtnHfvCR7wh8
3ZMzZ7vW6RMEcN25Ytt5aMjuWGH2o1sX5sS4xZP5aLRgKdMSY04op9dscu46v8s440TZoXPj7swn
l7s/j9ZfJ4jPiHVsZr1Yat7vBuuoULrJYfnRVXxNdnq8TnzzaCXjh34mcqPvC+s/npJcERwPCgss
QKw3Py8AQTtqP5izbt+G4dFSYptb0ZegFJetA44yC9ynP9/hr+u2v6g9PJA7VJnAPf98PQWdtOS3
6eA15hx5EQMcIzIxtr7dTps/X+rXYeoDiAaagx8ddpz7bphGnO3TQVe8BX0tL6ioWMdqwPbwX1xF
YPa2fewoPMOfb6gwQ6PoBh6g4bZmi904MA4UWfybP1/mHaJkWce4Gx9tDbtFCz39u+tkiUH+TR2o
Pdz1alPhk9q5I75kV5WwBmiisaVg4CPVik6t/9ja0b7CQv+3Zcnhdn5+YYDycZCA0N5xLOutufLD
C6NpKjEn2lN7MeYewtwg34VD2u3Ar1Ehd8QsyIkbCcEwq295NXh3WZcOhIua+qqYZ/qdWRX+5Rew
f/udPG/pKqESApPz808QwTI0wthR+zLqy6PZym1gkndEsktzHSrClWOvrz/lkqmcNyQy93VCRx79
4SbwCSX1yvxbTnrFdYatf56H5z4lMRTAY30/lQTP1ORVHmQUD6dyyq8Ns/vb5uL3N/Cm5WFLz/x/
J6sJrTYoJhrYe8Epni5DvesHEX2EOcFLv/HSTYhygiO32/HGaovTFM+f/cT7oFo3OPY1xU6qHHpL
IGFwW81e9cFH7jLLsDxhDQ12Qx1NaNpTg3dFl+/apKn/8kqw3vXU3kYnBxbUSN/v4N3oHDpCnqJq
wqKIf/C0+IhOnRxLQIrkgScUt53e5UCfmkfAxZr8CvE3NZTz21GAjmxpMNqW9366+xNrySR7tQfe
SFkeuLZ8YVt14wlFgTgwv1a5Hh8924q/qHaN2zBap5VNSWCp9utI7WyT7nfrCo8wDmugIGQTExpz
QcLGqWeKNLK+gZq0WCq9e8ofW2mm1YbskkfSB9qDpSVsd2nlB9Cin5H137sTF4oEnIx6AArxl2f+
69bNdzkNQr8gIM3ktPTzqJc26HLcxmrfpPljGe6BneQbYzaRG8wImf+8/Pxm2XbZA3PyFB4fvLR7
f9wnqjxz0cpa1Maj8jVIyBB2LBT3FGSDv1xp+aR3CwxXoj0cCIGk9f3GHulXX3tATvdTG33ISNR4
TPMFFYGl1F3JKSO+yyR17BS68Cz+fJO/efu6JhIvnEK8mNh4/3yTXZSQ6QxYYE+l81PY+UuJ9s4U
4WvudS8ced2/vKDe9p6/3Ku00T/bC5Ht/ZoeaEONScKQ5Rhe3vUO+54pBKdJZNHa0fM3Myw+VAlB
ydFUs7kR6OG1itoNcNi/3PpvBxOgPd4sjid+cUclPS2DWDN/B7gjG3Mp10NtiVcYlUkVjdPXPz/p
37yaXZgFi6uLszeH/J+ftItpM6I7wo88tRgqajqpM5mvfzkj/vb5gtHCDLY8XrBLP18mVYS2YZRW
e87I7drXY7zRZRrgjPHJCFUOs1OLfmOQY74dcN2uqQbk21EbF/Ps/m2N/PVQ7r8x6DiUg2CR7+fr
MKHEilXGl9Go1uPIi3aqna8mTdU3KixjXaui3MdLvlWV0fL58xN/L91cVmjWRZeHzb7dF+/HGlKu
0HZKs8VELuKX2msB1Axt1J1VYsmCZlAFdh4JAuIAY1oAD5rwYbkx05oOfQFFJcNRMw1XOnZoCNhd
BydJRn+lzv1mocEQ5KKiNT32OW+grx/2F7FB15b+frN3yS3f9WLWW+RJwXZRYfzlkfzmUhgWhQf3
jTIcT+fn0ZFAiaib1mv23RwWryT2ebeEhdH9MFzoX39+/L+9FiPRdJeS2i+rWo0jqaNX1uylnbS3
pFS6u2rC+Ju2HVXEfxcab76vHj/Wfn6ziLHbpSzCFtGjqPVuzFMXj9Kq50qJYxK215X1fRE1KP9M
Na/MsRBU2OPpL8vHb2+P8zXib5JUfmEFRpFZdkEsoVDbi28NHSMK68LetCY9sj/fX/Cma363arLT
MANiPjwfW5j98+/mZ6Lqo5kATZA3sN7caSICJYnFMG+AdJf52m2VvXHZk+frhkASY8fJsR+38+g5
xW3hSyYXbc05OIZqyh/sWiNyaEtSysFp5G6C4qeJP1cDyPQMIarC2ZYvkrsSxNmq5JactedWPs5B
LYmEGRzTmS7etHuoor15W4mWhLkoi60Pbm8D0M0FUoxdahUoXJygju0n4gOTgr4ExZIIEJjpxiT3
taA32iRr448qr6zpmJdU1/ZxYhVia5i1dSrmcTT2CmKNupYFfpIr0fVTeEsLKi93/Lsx7IoBvBKO
P0GPcVNmWkRXvkdTb9OT9pbuegmeWxuYFE9taVQHq83w+09Ra7ck/iUPhXIdeFpgB9KjFw0Rfr2+
AlgwZcDWtkU9le1lqjlOJms3oHu9V4qO1mbUcho3lZ5C84LuRmhSdwBMsKkL+m3gknD+fvZUSL3E
C7sRtDGOlftaJjSTMcin080Qevq+TETbbSejCbw7k2TvaIs8NOoXvsm4a/wxSPA3RSioxKI+gUyR
BvtyiSnb5uFS/jPx5WerRkn/Y0pQ9nrMC7Q/SsTaWqV1TU6N399S5931WtaPIQC2J7rf5l1XusMq
LMB8GgtP2mmCc0+qTNmo3bjEzITkzWgRwzZcImhsQUpytsTSRL0+OUtQjV2rzymYe0jehNj0S5wN
HKSvwjGGrV6ibtQSeuMu8Te0mt09/Sao70s4DuCQ6EKJenzxOgAXoifeoSRNZ26I1dFLwA6ZJ0Sl
5A8m4ZsQDZsbGRTt1lpieeg/kfm5RPX4S2iPs8T3cFpAwgowZ1yifSQZP8kS9gMHJjyGMNXQm2Q9
mwrlAUQU5CcuQUGAEY5NR5hAMk+Sf2TnjOrSOBAvlI2jvZnNjJTPDtlHGod6jVSzgBcRbxJ+2ZvQ
F3eFEYPZGfx4h8trXk9LpFH4Fm7E1vUuXAKPMOmZl2VMCNLUNaTMmF376i4RSaT81Bt/iU0CrCeP
7RKl5CH5PxJmah/VErREkeJkW+OOVqG1y+T0VCyhTGCBDp4UgAqnJzmG5XYg3nzV9uFT8YZ/Borg
H3XvlTu90KExRH/IFl60WsjRZHX4ODHpL+YLV1oshGmSbeu7pDX0TbPwp1U/8l4ESd0tbOp8oVRP
4KrVwq32F4I1KqviUJJA/yoUfOuFGkKFK9Nv5Ov+nyBsdpoLOrZaGNnZGy7bZvA8FphUxo33hta2
F8o20vThU82zv24WBjc6AAyzmXXERzEROgepG2Saf8EfSKRkQmzD78J//7sNAJ30YgqYUI5hEZgX
u4BhwShJIxwEhs133nuLxWD05qw+OBkAiA06DQ94W2URS2QgXQH55fnkqBOyKo0T5VmTLmjVJIe2
5UmtuqzMN7NfaMAU6XjzhuUKizJLjkNKIrAMkubaGmx/h8uegMYR+sMpRuv24poh+0nqu0torJlf
1Lxkv3TKj1x0PFG1TgeZOJcgUNx7obPwNaC4j1OkxMICJB6H8zz540f6TMVrS/Ql7fFCWc/l6GE6
6Gt5RvkOGywoh42K1bTv2LF88CeRftJkwTEYiZmqOrs5LZjedTKSKIjvSD1ShaMNkipEOZ3uGQmx
EzRPceQ3Xxo0abtsNJonhFfJIW3DLj86JEzs0JSpRwmggvNhNZDpFMqi2/QzwDIkYwZJtmQbbsAA
SQIabOfYN/gzPUrIW06lQbvLODcV9Gwr/vsuifRDEw7RvPXJ2iCnPFq8dJUp8O8WtAaPdRnnyxg0
hlMUpPE9oiikV17b2zsySmrjATEDt+jVWRBfRPbMV3Uz/aChMw1XURhG5JQ2WGdNzNsVbvVLEQs+
FSH8XpiJe687W8K0mbzmBKswPqeDqp8p3cH/J4ThTEBf427LqiDquR+z3VCNoth7nhed87zW3rqW
sTwziRomFb8uRfjmlBWBOHtYvV/aBQ4p5haKXcLzTtJs2s8TFlo/5qGiWJsuDIbmbS3b+kUuJ8x1
6c7o+QCuJZhiZXKQY8HHGmB/rVY0pxosweWsVY2cqW6fdMxznT2v+VJZESFDM2HRSATLIjxFVCP2
fQBQJhiUPIu5gVWrqyA6jwkkH/a7RTF9nVNQpiNv4MERS7KaFU6XFq/lejOAMVwbgBuQipVxWrJC
9SG+4cq0PtTWhL1FVuHH2o0xFMi+egYfk206MGrgO405tFZYaNRXVEs2cASfjNbWDDeR0euLtuDm
UVCPH5FUsS5GYXJ4wxLUphGd+4CgCIRykh14iVr6LJwmJws1BMDT4f5JyUjDBw/wiv8A7zHRRdGQ
k1gx10jDiEOuKWOV6nGaKFr7Htw+LxJyHYZTfrTabhnlcDwRpKW2vE+KWD9AGCJOZaj4krk0szu/
a2tAZ7F7bwRkRa3qcojPUCNLa6VE2T7lzTze+K7qH0yMJ3dg1sTZbqHYSUzhd43QXCgzpl3gEQII
QbKKz0Lx1Pw0nm7MyJheTaLV9sYoZLmiaB/e2Thuj9BM8bATVnMHDzy7Y8s+fgxMOjLzoIVxwgym
YuKH4unVw29RktkWI8qj3qLaVYmQskSLW8GrwIEE7Dcx3PBOxBy5VnWvmulYaO2irOgZScT2tSy9
rmCksWbFZ7wFlbUuEDHfkCdKEVdPOb+1qfxYH0GH+uU6UN1r5RucmbRZpOumGJpXo0qtBxHBR9KD
sr4BvejhX9pjc8tqMZNxm9bgVW2Qw/AhZP8NdtiMsFMTRGTUNY/F5U2u9uaQofxYrH4fZpCwd0Fn
spp5Loaf2m9uu5Dg2L6x6+sOYfSnkaTZW4tAm3PoNsm+C3DGY+51UIfG8Lgmn/ldGlH32JDdad62
CLdY46uskMdqQmrHjtq74kwc7mqggCxiru1RN+2cnoaw4z8DXOyuw6KO9jrP9UG4BT8Nr81LBxIC
MkcvSm5coepdDS/kYwsPlpzS+LWLKv4vhZJ0E+raeSF7V+5EDZqtBkK5sZ2xXIMlcZGL1wSN0pHY
EB/NPHzLOLMKwtPe6EylACFFrLtY50Z13wXiChEsLAXTTDjLtMDP+iC9hj12Mnty19Oibrls5hLa
BTEs9rDckNpCex2m9dUIJuVcTjK8RwlekZ1NQAaLbkHiW0mzscHneJRJd9LThDCcuXkFX6glt90r
4S2U04qtPlvAgPYfJdTPgYwJqPLA5GWVdr7qXJyaxLRY0nz+AblwW7oWgIROXBCNJx7Zb5uEE4/V
SzAsfaaq28VUlo9NWHl0y2I2pBqF56OPPPvOLAlD9sb64FZ5swkGA8VqApTEH+bP1P+KTxCeZhw/
FUcr3IwRCz0nnLU3TQJhfpapY2aYDppBwzxnhYAf0Pfyogj7cSNyu7jlDx5FedLE+8ZwWeqC6K5X
XKSXoXfTmwGZXZxjYOuCxwqSwH1wVZcfksR7GFOz2FMuRfmFMZ9KHMD5VZUM8VXiU7ipLPsYOrP1
EpvhsEP8Ze47aAMbn/TszaCZjKQVdyvCkoBuT9gs2FyIx1TIfSnHasd0YgGuyBRbRS7xbwGR5K86
6+3HsRbWdVAEM6qFQnyo4zFdI0UXO8naxa0pRNzS824nYkN2UqsRrj/7QlBjLT6Icay/QY3KkcGB
PLtuUoZBUkJ3QI9YkmFb11O8EkWq1iOufwxO8SoAfAwU1GVDj5X0czqNcDeG8tBlTY7bSRiX1ZSO
t7NpP3aJUeyYiqgoZ6gf9NjYkHn9dSFk+BF0KdsMJJYZSyBQIQh2d77ZEmFSOP6FAo+5Ds14G0tS
1DKnleeCQPdqHQ+BRdMin4/TVC1eXrCC7NGMjAmH2bWOxvScI/SDA5TOOfMOaSYwaxyb9Yoemr4K
wi59KmxB0qZFAZ7SWsUba64pafSJAYYS5ezlRDF7obDoJFvhNchOwZCYdxLLYQsr8xDqDgGfyq7e
YgVUuWQYiwrHHw0eODqqu6TuO2F5SA/WaARPAT1Tzjmf26rswT7Led3UgC5SkgIguejOehphAR4r
23uxZvdb2FbNMzvW/DlXRcWipYyPXi6NnaPJHuu8vridXHYsOXZfmt6wytYR2cuQaMzxoO1CJyfD
qQax0Z6pvIOXWcBvcdhUZ2OIoAWWk1edKd/gqQMwiy8ZLiyLUGXJ9Lko0vLWbvzi1gUjDXx4YgFN
Y3KDcmVjP1Zp/LUJTdDbNjS0c4MK4CRbYglBHYA3a9nx8LslHHKAfOe8JRb2W14DI36L1OBtSe1s
zi28FaAq8OCh4f/A/piTabZkPEbZqL4WGVxnTCcLWZEk+NcMNmSMzLwLn02VWvhtW970lYDbqdCI
P9sZlOi1CBMjWNdzqL7iLcTCYc868LZzJlEDNyMLg4oJbtx5UaernSCjKd70Y8zwiG1wiCsC0qv7
GPOmZI9Zhc/SkvydoB7BSXqYguVGAFuDv+wQ9r7Rim+5TfFr+ZsSlRYB4vbIRdNElOoimWXHudEs
tUVgWT3g9mPzyifPhj9WR0E2lL9BVz8Ze2NatgAwJbklDlPBZRqboty4bcGmNQ9dfiViJYg6RQUf
PutWk9gV9UQwAP+QuP/6nqsCQiVjY4AU8Pz9YUptRD2wQ8eC/aKWPAaPNIpqxXmi2mP8itZOA2Bu
TS2IRw+avLyX6MfKfZ6klHtQFqBIL7MxO9QWVaCz3UDX25GZJS+mtqvu5YCigp+Qfut6CJvFzehJ
6iFtbWbphULFoPcF1u34CkiOftUutdFVD2U7vnKBbH/IJm3vy74sHwsr8G4zcg1BQtW++QEkj5oO
I2X48Cx6bvpga5PvyK6cb52UIT8eoveSAHFsFHhNzIS5S+0/njbUZXiKGkQiIPES5HXyxhLlywaX
k9LqW5KqNN8HfQtDsA8WobWJdWUkH5v5sxr4OedDSf3vRFKaQTxZ1bGjk7Go0yPsAIooLb0VmEMN
KaVMdcJc+LsG7y8CCk3MoiVQs4J0x3HOz7EGoN8sW8jcK+0Ozowdf7RS0942eWWe6EmDIi56qFaI
lOGiZMnDPMfDR9if+nsb7P94HX9xajoMXMqw/y4N/wLs+PBt/Kx+VKD+82/8U4EaOBguA5uG+SI0
oWtLofhfiUymu0hQbdp8Fs2pNyrfP22ajou5E0nmmyKJXtkPvA5b/mNh9dFlMdFtLj7N/0SBamHa
p477Q52XlVuysC65Qcjf6MgtDZUfWgFmZxjE91UmWX12+6gNGrMqn774o51fz5bRbGMD6tJIQOad
N/hXStX6iU14c19j/2/MVp36iT1/43vzFSVjlFuh44Z7XaXAksrG+Nx7eC2BAprNQfihh+dY2pG6
KT0Jj02IJLOLlVHmlocXs/Xt6wCyRkVxtrHhzxnZXDn7Ouvq+sqvW8Jy1iZljxFCAMsCZXbklamg
HhaZbMDroW2bj7lf0hVn8Sly6xQHo0vOgo3zYeuxLqpdzDSqTx2pBJjmUB7Rel6N9kRGQgJuzjp5
1WQ/CEBJDcm6lQVvoxPh6O9925vksQc6C18Ap7iXfsBmzn52ZXmZbiANyOpzikH868I49TazrUZ2
q20Muw7yhALCdT9CZ6o3HV9B7bOxsi8AtiCK710KC2G6QAaHzqMWrqHf6e1cpTCGMApAByMaAZpH
h62wdLoDdlGfQpwvP1FEwgbiRDF1suQ+omDAj9WnVw2huIfUHh7SKnH2aTegki+C6JBBWJtBz0fx
Y0JsXLSddHL0/PGKevpFPPT9o4pwVva5unEK3m2rUgeYaSP3SzeGS91v+DSnhGPaFE+y0TlCen5A
CUu1KLDSEw2TFyDC7dYJs/5+9ntMFHAb9j2P1HCQ0EivHvbKi70dqb17FJN3ek4e3NwGe5p0F7Oq
hlWQRddz3HisiN2nqlAwq6vykMFb33gJuAa4cSs11TiJa9PawbkHWlVUK2BmDxzul5hLaNdZob9B
HXavSKIKb4agclfKHI1VQIFhpegBZGRj7IUWuNtnfbZTx8VjDy4VPjw0egwCl7hq2isfL+2W+qd5
9Cpy48uRw2Vv4O6aVeO/JEin98TxJi8YfsbT2E7Ttm6kcQefGeNZGn0LIT2ccdnfk56LKY432t6s
qbiVSZ0ciMNw2TQCXECvIQ1Mv/2u8yWVM1fEu7a1g10EBp/WsBHstTvAAs6KIzyEahOydqwyXuPs
csfkpXJQGGtZFtsoorYYmAUAw8op6Kdgq5QA3Dl4YMKyDJyMvj1+sOC+rsD/Pxh5SFBjOawK+nRw
rIxHSX9h5UCgOMWNDNZGLZJXp5ftcz97MDO7VZoBHCe2oaEWD5Usu+RljY/UXfBofes3GwRKxmsF
O4ajEmorSTEN1MmmTTVhhVOBrdTOzP4OlPvg3eciq28QKxQlZ+M2ua7pr+5IoCVx1Qs9tbbyPv2g
3KJbd6Y1R3vQvPapRDgK0Nuh6LNhYGXzKhy6Lz08+7UZan2Tctxfa82wQAqXQ/sAMvqVeqNpbiNP
TKe+S8oDgQDTEOw7hta4JrKDl3DDt82wXQ7dq9U0A9LZIayRgPV9/DqlxKWsSDVaKtlmUw/XiMnU
J4VhVds4CKlwUnU0L/A+FfshgeISN4ZNonzFnWXD0ZtSdw+RmVVixFlWUaXZSnbkK6ee4cDUjbMl
z5LmArUq9tXzExb54MFL6vE6T43PTKlHao/oNzn5bIumOxGRKa7ZDmQbSMPpBUHjX0Plt5vErukx
tUs8jkv75wrRH70ZiBTOZrYK66Ypwo9NbmeUQgMnuKxFXp2soNuhOtKXBBzUd2wDjXu0o95nu5DJ
JsoConyLhTrZc2SvVsMIujGsynE35ZN55YYTEechPLwILS0hzHG15XPKXWWY0NKWWZuJ0L0tZu3s
iPcdt0aTx3sv1zd5LJJtMqnDYJmxvQo7SnuNPxPPErrl7eBMn2A9yoPQRfCltdWtN4p4WKnM0QfH
757cKS1WiWkaW9vRRwFMf5P16KdW5B50r2ElxDY1OgOKjowh4fTWpjQ5IdfVSJuBov2OmCjWA5Kl
k8HPzrOBgm5KsBSVU+8RRjraq1GlTC1kSvjRkPvFAeRZkwI82QSL5dSi17/EYNKruMJA6K1nh7AI
hDeMxG4sj10m5ModWgk1crjr/ZkYEb/K6F8W7Pb6Kjg0I6jzqcFRinucQ9QIRJ2i1ZeprkhNWszf
MB+NDQWYZpMWFWfSwLfVhyBJg43jZ9OmWdzBqmuOgRFEIPbqVxT6H4vEq7ZzMPQ7UxF1TNgUGQEC
zmBcjvEOket4InPjq87mq7wL+wtrRPQzD1j4sPWVZyL/zEt75IclKDrdDUlnHmdUgQcD5SmMXIzG
uizJGAQuCOKEe+4JZFrZHGrOsnGf59kknBuJ6jbOumebpBsA3+S8WBP+8tAZplU9pdYlY0DtVUJ5
Zciy196FrjjW83NU86nUMljLUkpLUN2tkNhiut28+KOXoraGtZl37Q0My3BN61HhmfY1L3e7Xrlm
9Imz6GsdNN9El+Q7XBpAV0fxWAClWReZah5yn4+aW9FSuRy717YX9pqtfbahXkq9Tg3xDWeD9DYA
zb5Epc+XGo3lbvCy574IwcFqZherlH70ibJZi865TxKX4N2IyAYAO6zrbpK/2CXFjoX5dOxF4ZIb
7E3rMjBK6DlzcWlb9rAFcEiuuzO9qBhcjUY4tRrAja+GOMu2ZtD4D8q0Z9qQCp9yOWMFWaG0pNI3
ZDVfn6Dd9BPTPuuuugEcIaG2Sy/DnO7p0R1dYOxrIw9I+cHOeoPjLf3kpe69pK61hv57LexKHZze
jwiUidN6KxV8dLxxsfgI8xLjvHQ5G8HOF3PootcEF8QvrYcJZDqB4YmrA2sdVTZ+37GUG+BWZNbX
VnUmDKc7mKgBDt4o/echU7gizfFLWofdGXyGkW41+WGHtO6csyxcDd4iHaksmzXadRmTN2brIF6F
UjIizOKu8QN5N9AYMtesmgZbDLuGJCxU/qpax6efrtKI3xREdkWBrXX38BYkU6Z0u+rQqmDu1z3m
rg0pC/doU2nodOYlbpT0SYFMeSkjSvNDTBhZWuE2aCLnK0ZkeQ+Yyf5iQeUnJAMGADyfpB+P9VDR
CkmyOO0BbUzjFzP3c9zBvbqfh7aBiaU8VDwGZ8XSvQGqQA6w1/0/9s5kyW0lzdLv0ntcc8yAWXcv
OJPBYIyKQRtYSCFhBhwOx/j0/YGVt0pX1ZmVuc9FpuVwpWCQhPs/nPMdf9NzHYwH05gzvs5e739G
sV+uE6v170Ltpq8uBslbs0vdjSqHYsvKTq5lLedioxqfuGRt14+AHlS6nngrLnBiQWOJCLiKDyYy
3swq0KTUjO10VwVpsY9NlYFnGPQOGRBEVV7XXivP2GduFpUssov0ldMsf+WK694KLGlPeaajg8j8
9CjcgYo3arxTU/UGPD9EB/lq8gbcHRZwv5veYEMXzok6AcjkgUgYs29lWoQnCwct/GaYYavRqeTG
62OxnUWrHjSes1cRzN2nC8bhELR1eFNnmb7D1au+1Larcp6/mkw5BgwM85a0KKqr+SVUuiSP2XXb
AbwrJ+yaPqkLN3MobYR0hZz6bZrxPNxAUCS3JoAD82WIgtl7i3ODYHsCxbhZA1QbPIhq1KtJeWQp
OrnjXchCSEBBDJ5BsdI94adgHNKSlHRbQMx7j0pcCKxfSgc+1Fgc8UlDDWf2FawcJ4cr25JWgml+
jB56/tHDWHK8Ykh9Gkpq47Zqum9ViQraSHwU5XqOb1RFSVpUfaNXuuzLZzMZQDUJ39oPQZmfMxIS
wIWBk6ljRBbSmAHtssFzd4NZDQ8gZxnTu0iqlgxocMWZ2Z3Lau4YImUVJvIxvrekHWFX9jNV341x
MrobDOWi8XLmkp5FsVDKJJzaYNV1FtqKT8rNNGB2n/vN4DzVml0b4TzdVAe+ag9ZmJQhAw7AizfY
YEiQYpC2LWZJrBlmPs7RMSiYgSFtOejEc18tYiGg1KJu8Q8q51n8BsUo2gjiK+JzSkA5e/SJjIGt
FcRseK2uh8QLl5jTR6v63GtDHroWdvTYaHoBszH2s+uhLdS46JtByaPiO7nptJ2eJTDkdUTaws9S
kWAuQB3MK5UqnREAJJ/bHFrcOzp7hqeM7W41z+MqaOfZRdgfBD/qQMYHryspwcEGG6jSlf8yZwhJ
Uo/TeRuizN21Vjt/CArrm4EMGtbQxaX2Mc6jfexOs9XoBylT+ZawvH0EMOeeZqgFa4stwcZNTBvI
HhDubbwMKmvoCmvRoFIc895cK8afF4cM9s3iBfjSUkVu9Qgef67MbItucynOGzB2FsKdrvCPhqxw
gdO4P6KmDXeKNNAP1xmdA8lkchXlnExFLYOVn9bJPo3tfqNqUnjtFOc5uTjJ8A2gbY8R07mzxyT8
FJW6Y94GVUcTVSEtazo0JguSnCy0M9IlZpv4ZYct35sGwv7obgHv0t/wpRR4D1PgbVEJTK7gGo9G
I//aUtPjNfPLg5EitcVVNayrwauCVVCATDKEMaH0XvJkIiTq5K0Yd9qeJ7zyyYEVeHE75iwf3biy
FRW4cSWRJD+k9JzbKEpTDtoGckZt8Oy2i5BKQn0iKms9K8KNVK57Lp1heki0CC/9GOfbrEq9Q44L
Hg8X2m1G1/WJrdJ9gNACyFk71gAq44/Wr7JNVTOepbBrgkvOEhMivyA6oIAkkhWh/R7D42Kz0zKm
A/5ZvhuyfW9sH+5KH+wdhpxiVcv+k41Ui/VcsGcoWZebNJ6oPV0ULGMFX2XK4dBkfgxOYS4+MIMk
255Pi4CA8Y0h5g0Cic00N59VVrwBAFy+b52ot52u8npFEs/Ww0a5KtIwOmUpkXJ5O0aEBZJkSM2M
jcGoIAhuFVPyLoYBca69rOLbgoHFFLm/tpSTnvH55/fMH4TYdM7YBdteiv4CfMs9EOJmAZxh/DMC
rzyGILq2rIjnQ5wF4sdQ0aJlOusPJdo4DF6N9QDBgYmARHKSjPrEihCuH1mRp7aGHJdM8hjA/+MC
JgjG8sv+Yc6TeIcW/Bv9GqUYmJ1p48xZeaw62edIhtvptdfLgrgfbm0yfF4opZ5To4Gip7R/k7DF
XjOUp3Csk2M0zKQQJp2hNlXffQ3N5naA979KMuulMjjykNM5O+mpYD3gYXxNRrNc2Y3CWS0CggC6
yH2ea8br7pxbN8TznklEedfSbw9Tmzwpz/yJPZb6b6I6qmJZPSW19Y5ZFcFKXzmfrcuMX8TK3rA3
eBnZ//6UsjTg9Vf49VZMPSi+RwkScfbKx2DSQEkgDJob9KrM5AVqw9XYkx6xCqfhsTHZkgOQiiLG
TnoYdm5LwAzFf2nS48Bxz/GHg7rGUr2S5Cx6/HrsxcgDSoBSTjwDnsjVyaooJec0Hml1og0flfRv
88yVdz2aTjLzcqNmxZGn5sqz5qLa9gHAtm0nEnmxTC848h/4v/Iq+GnF1qOT1RweQZqcwIXkp8nl
cjXt4Tug/67Z50Yeb0fS+0gQICbPLcYTOwegksJ8AVtUrYuF4tRZyyxQVsQah0s0julhU3QhLUXI
o/eoZJw1gHyOBG9U/XBAYnvw++ZrHMynkS/8ukilOOaxcRuFLbVO4TbbrPERrPQahWjub/3cKzCW
Mv5rQtGC8wKiQWVqrSO80SruH8Ks/RRAikjQmXAwjdVD40g0nOUEcNxBhO0bOtnTuzBAROJwxyz9
NTWdFkSIgV5FIcmMgZTvEyHjbVqX5mEE17FRbtceKx0LJheaRIHc/ZRDFD50hmAMFw3pOqmnr3ls
MjnTk73zc5WuMm1/i9zefBoC5EveOA1qnXX18MNFTfDE2QepynPV2hdNd1INwyhhZmszMpxbuDkG
c5Y0JUFB5Pkh9CpkqkVLuJCN1t5Kh7Db+rFZ+qtMJPmp4X400UPC2ZrkR0sg4LuLiKHc5HDav8Nb
j8a1OeXGB5hYdeeLwjhkXHgwanzWlUGOs9SHkEqoCgKTDaCnk2I9vrWJI/1GncWjFcvyA7F3cIfP
MLqdddJ9N1LvZ6zMSSJ6NdpTwxj6YR6diCxX4gfWMhXDl2B0u3vLSpz5osagZoXil/WeKWjJpljb
EqtY6O3MOjX9jZen40ZaKQomJJRyl0qL5TLb9gv8IJekAC6DQxr1z1PsfqFCcJ/wudS7uCGrmOdg
2iJZNmmugpdhCW8lf9x6isUSNpLYd4HZRh8lW6F1VkbBGkG0laIpLnPjZrAoas5FxWi10X1yQw2h
x13sgRkjMcvrTk7F+bPC1CyzfRwNJNMMIfFMA7MwaprSM2GGzhnl3VBLd5E1qxclneamaYKgh96H
eH7VCWZ8k8yi9cS58O7VY2hfBnAnzz1/gbcJmm5+7VBbr3iMI4ZGDKjZ46F7vbU72Z0BFatmLeQA
0KGp0vOMSkRtuLCWhJkupmKC4ENQLWAzrvmlEuKUeS9zz/+Kkhr5Yt5l+sASjN2UMTYUrYETkP1i
FMQ6BPb45HZSM3wSufRWtGEBn4QRvgBwiz9ddqDxBo1VPG6YqU2PE8FT+drmQdvOzTixCWxpvGHm
FCyaRQnO1JY/B8rrLSuChwmNz2puPXGSkGM2ruzwMqYocMa4t16zjAp84zoc2LNyTRa2NbCrounR
jrJDo+JVcX1fzAYYKiftTnbSMJeB4hrcKiSyr7lcMk/LYdpbMjBDmtfWfkC97D+GRkT7AkcmRCGX
kDNcpPkJxWT/ZFk2w1AQujyldcWxSphzUFnUjAl6XLdFyuAPDjdWNzAVRF8VxtmFCb/mPgmVXdxk
0K3cnfYGl0+6hPmjIdxsIHvfQ26GjO5N0trajKGesZPHp8zhqIQCOP0syOR7j8yWQo1wTDLlGDBd
kjBEQxJnafPaeW69Gxblb1w7XGZ8pTY0O+lWxG22l8aAwZvR6I2KRv/YDwSCSHJxztKsKihG6L3O
9VwPX3RWQVn2RpLbEmNwEPM7EceJBhWWN/LiTkNAcqkZb9t+lnugv87alvkiclWDvg2K0n5jemtw
iQ3yWVDfnZEcDLtOU/0zzvSZ0hjJ45RkPbTyGHYguwys8m152+nwu9Gb5pbDKTp4CVwhY5pNtrw8
GnZmJdu0YatPuvR9NXrjEbdhf/KAKUOHBkDraLqOjopxzbxZnZBjdbeG8vMzvolvVTCa2z4CSJgF
00c8lckaHTmdARS3hIxYOPGNml6M1I52vjKTrSRLemvwRd8nvWzXvZqsY94iY13XeTVZDNrQK9sj
6Rsm+3nt1tSyYlbvaeEAS9LJfED+gZLQN9vuPgC5bVHoFcWmcq2+eBzJtttMCZdNhiEXFQrC5bNB
NPngsr5hxmpSadTJzswDcsLr+eLmM/+7iB5ae5zuBl0xB+7zl7C13uyYw9o1qm3q2POGSclHWCnk
viQ+boYhiTetQYhJ5Rv1zjJz5zAgIUVe8whghlbBAW4RdgLxTzzf2UlKZknWvMq2ye69uDtEhnWg
sNL7fnb6r8bIGsSyjTc4K2InZipkkgwhyfdc1GPQfZRh1jwMXfPQ1VaBfqsOuNrNpRFMCuMO9/CE
gsNKjk0lLBLsjU/wAd1tbVUKFRtwrZQ1GIOe0HnTg0tsSDmeeylHROnN63UX+++19f+wtmYxEGBZ
+vtrazz4f+Um/ccf+HNrLf5YNF0QhwmMY/39J1iYhTXGTeJBAAuwX1oMhX+ChZc9t2fCTMcfvngA
2XNT2evk//wvR/wBjCd0F+5PsCAQ/qWNNU/BXxfWCLJxeNmeZTvhAme6OpR/WVgzE9F95adoE5ty
vDGylrKM3d/jaLv5Z1n183G4Iv0QPIH3y6+kvyvz74r/Y6Nk3INEo/6GBNffO7aOXvIZQf9Ns/AD
E51mMTnZC+AvqjqbYcCVNsglsY0w479Mrh4eOiVt4scJeUIknAXFZ79wC/umC16Ssc7gKV7BhprN
/0Q/Ce8QfN+R1UF67BcWYnbFInpXRCIRS94nWR/FjwqAIhvc+ZKFY4/4rXEeYUACWmQ0Ev2kQS7v
YqO/zUnvZd9apdn7jNbsw4ni/nWMG2Qj9Co/DduWbABjF1G1Gv17hGJhuRknu73P3Hi8JYyUgQKx
58hUS8N4qKts6Fd+X8aX3rAYGTsSH0EMoBFqM3vFs5VkOWt3duNwPoYu+ZixJxOwELVbt4+Sd/qs
eFzbQRmw2XVtfxWWXvE0mSjdO7cD+Qj/5ZCSZ7lHBxScXNQpe1GPkm1UWXpPZRIjJcUTWPgMhEDD
AXy1OtTZeWVSVDh1+ElDO0pAy8oXa1h/7BqZBa6tKG9OHfv/LRZUDmGAwmicmjG8URy0V9h0tRKh
DC6IY3E1oQnuHnu/bA4kj9YHlJztN8JrA70O07Ko1w5u1KemGPQJqwZoSdRYDzWnuV4xbynuTLaR
AvnTnN0xFaqRn7l+/1Z0rDloe3QAj7lG3ZDME8sGprrhyRZepFFVElheoNW5q6DdI1kklm5le7LZ
OMNItSXSllVeVtrJyksY23GY/sQtMXUHoecm3RjwiX4iuysc6se5wPPnzPp7pWyPILAoKF4QnWbH
3q4atj1ThvGg8voPaYbBPWsnDn8AhbvQsBWtgN3Y1NKhTTgz5vu7Wbdx9tIIEqZpyDGF1myIZ5jB
e9/sU4btfnJfWuFkFp98uhZ1Ap6SlPeWkS4VPcEQaqrTC6y0MrpQj4ab0qy5Ah3dvw/u4B0DGEdf
4oCfEbVM4ov5yWmZuA4VoShrbZp9dYjI7t0ZNYNMIMkeOYeWf5o0xhDkcSWPN/bhqVbIS/MBSQca
bu6NetuyRF832ox2WZIvcWbE9KVj2K3Uck8WuXlj6dC8xUcAzqd28JeHh2IQLmUx/QdjR2CvopoO
3tjwvnfIWEvMZ1O0odjjG+hUjbgY4LE9rFudvYb7Gu7SbNYnq1QlU2a6RUjTw7lDBr0ZmjLfN27X
Mdkr5+bGa+nXrKwr2XBXDkFptefumb/oRyNsH5A2NOjCsp9kwX8xjW7lFUH+GTC33KA2TtD8Zu2z
0TFeZBrvr5kdJ9yYrvmENJxTKyjZn4VgUFfCgz7M/itZZUMcoInHWtZ3THSc6iV0FKU2ExtSOuxD
puNHz6uSbVnTQEZNBaUyFQyVxrYIDoqRBIFz3vJu18OzsPGcCTDLKB6cmXmZ16N9yaxHD43/huOJ
cDtHuUdEEcwZ3JBeO3ba7pagXbFtxmw8TyWUbrtwnDe/dLMNHK8ChniSnPxO+8++73Y3cmAzxSHV
cqbASQMCm7qR8Z19ES1gklOlCJwq0IDj7H4msvxHHsvgUM+Oc+iMMDsPphGO27iNx11ksdjRlSjX
WFAwead5Q6Jzn+59VS5USOtDeCE7qzjtd2OELN0NG70t217kPIZV8oCMM9/SNy+e1rjg3bbsjAc1
MMLwe4ohk/fcXqbV6YipMomM6pwCVr7LSFT77AUBoD36g32pLbEVAbMEivlup9qgfGvwr94nGjEI
4ZKVfssCd2e5nUGhN1Z3JityCLixeAYYxBJrcvS7b8bOk98sY4kGK+RkNmJXSJCZ/azJ5US/lK8K
Zi1bmDwFh26Sdk9UhPUpSFr7w275Stt2M5xHq6luA6KDDyPmjbu2dfEk6qbjqRqmJ0pvL1iVhpli
dwj1WYRRf2aExdoncbN1n7U5NWPAkVnEd2RtZHTVRnoPKskPVnkf+GCH7XjhnFjLyj6ZT3TRCHbz
rLyAECRfuAJbvEJw3X6dUgsNNN1ZeqaWbQ8toRvtCk7ftxJ+HttyOT/bvc3YOcp8tSIYQccrv2m/
NPFgnWdYnWdYqj1+OU9kfN+a5NH1OvPJojfc0VXIzTQ0aFyIZU5eZSPRLc3eeJ+09RJjt5z23Ojj
R4K6/NlOnCX+0jNH+N12vhaWMyOi7jQKZP2gu6nNcGPZptZv7EkWaD67LjMXb2z4i+pQ44VLXzH9
RxVilNrruIlyImfu5jqh8q/srtx2ptdsJrsfy60U4/wZ6N7bRvlUMeVnq4D7zTF7ROVDtIqTqdsP
onwexhEjOcqsLV/S6MhHWWwQthYPtpxohyv/1MUMnxr0o/+Wdf5TARyW6S4Yi79fH9+mS7KJSn9V
dv7tD/3JFg3/EKFLuMVSB1u/FMnuHz7Rwuyylsr5z/JY/OGZpulRsAZIucEb/md5jNZTIPEUxO7B
RyDf0vlXBJ3Mqn8vj33gOg7engCPke3+zpBRGOsayFjJaXYF7OeiiL0e7TM2SRQXntO/i7j0udvc
+jHFaH6ZhxBKZVAKE2ECWZWEdYinTOfzxPZgzO+SQGf5yjPgQoe+2mMPt0+aFFLCLVJqGDcYifap
MYwwxM0HH+i6m9z0xVCfxXVTQot4lsQL3S/H/B6/ZbJfdF174ggcDZLDiDZ47b39nCbqmFP433Yt
9/A8tyzi7A7qwKocAmuJOPBe0dtRePmlhUfFj5CgJx30OMPSh76qo8e6cYg9S41hPHbiW4529MPP
i+AWGn9kUwwHhK06PGZD7407ih7vbkDZGW9NGHpUlhEqWHOKnAOXhvF9WfDjgkvDOzurAnwGpfoR
j5xeFEHSvMfv3e1JEVKPTusMpyz3MQZNeTbBy86sH5moBRGtGc64Qtow66fYuwBwiG9aORvfKw/X
Jz1zbV2MuakgwDdvBCg0j9lgefs8CfovidT6CTsv9ujCmNU3J/LjN2XkebjuXIei04uZcxGuPa+6
oDoWrHUYFyz44YSrmBXPAiZuroxiyxlePcuzeKer4hsnrD6EC9nYXBjH80I7TgV5DXPsnnKl5Ukt
PGQZMfmDadBimApAPTD6xssjps5Sq3qBKeNf4rLkXer42xbastUy+Zqok9eqLj1+0YXN3C6YZnMB
NqONT/ZjExXPdeUkr6juFtpJJVmETSN+65LMbXNjRC5A6OQKh0ZYnx8bxfXHzn7RyV5B0gyeol2y
+AuKGA0E1z7I6WK2zZirfRx+plcmtSSxAJll0c57mSXVfepRqDjN5J9BTsKwoMBeWSoob6U2srNl
LPjr/IrCxhYCFttdCNnRFZYdskL71mDUl6tcumj4Fq52jSblMKPcQ9OxcLfxL5qXuXTDhziaWEqB
58aBjQYCYLen3AuiiP57tfC80Uw36+EK+e5beN/U0iMoHA0EPFt44OFCBjeukPDoCgwPF3Z4Mwgw
4ggs6GG4EKNtP+Xmuw6BMqxj9AWQ1qvmq5pY4IZyMD9yZaPA6Cc9PbYE8AUHx84HetYgrA8pjSJd
2gI65/YGeg6g1H6xe5HcYBB1vnUeYbiU8XxpWbbNUNNZY33NgMnc5leoOunW4TNNFqj16Ypdd64I
drnQ2IOFyw7ILfyiUuebIWC2e1LZiFq86QfyFpDurWnW1ZYk7+oNQz7Q90ItAPhqYcFrf8HCT37G
xnBhxZdXbLx2IcjTG+qN1OrBbAOUmE3K86wEgjU6Q2cbLBz60qJ3nRc2/ejIdAl17thbavzS+O9P
Lm4mKg46dt4HGPf1FXevbMj3xsLAx2yYPlq94e5x5YPIN664fMdX4t1aGPozm1QUWoJ6DoUW3g80
N8WRWqiBeblA+MOFx6+uaP5oofQTlEez11zh/fPC8WdCDtIfhIj82vsL6N/BOnpoRAjtx12SAJwl
E6C+xgO0S1LAtGQGENRIfEB2jRIA6NXvDAQxXz0m+j/QUQ7vk1OZt/Y1iEAPiBmx7ZAcSUSe3dwl
5KXkm8CSBBMnQ3RMLAPxqSnkE1IEkBB5ONyopbIoC/SFHsWGs1QdaPuKh3CpRPqlJkHyG29ROjR7
xvfPMULlfbvUMOm1nGmvpY2xVDnhUu80S+UzX4ugfqmH6qUyEtciqVjqpVGYSxfvEGRHJeUoslRe
52uJNflORb0VTLlH9QWsZanFumthhrbGWFlh5t2Z2RDtZrNQj15ZiEfP9ON7jsVx7wf5fOzj4cV1
quqxwXTxSGQ0G1tyJaMXlnfVG/nuQQf8oxpOyRTnL0HlWRxSA49VkMrqXuCgug/ZuO3QwdOjprlz
CeOyXdc9KeSZC8tpZXLloQqYyE+3wg5mit9kaGDKksGN4OV6OSkkbZGgLCgMyaMeWoQhqNY7NyYv
H/2Tdeu6VYREBUfakxMo75hR/z3HnRHAr2eo8sOeQShiMe7KPTLf+jyJKbqEtZRPyN8ZE/GLf5dp
w7BrUi6IWEr7MWpIhHYytAz48FnVm+BVMocx9ghTedsg8tzm2uU86lJzpkGe/SNCv3rNgOK+KTq1
chvLvovqAk3FZObR4wD+H+GAdYvHEYJENZOUMYGquY9nP90v7+ezqkeTPK0ZMh9T3n3WKOMuz/ve
3lrW4D6AGUk+GceB8RiNwVgpQrf5OUJPp2n2pweMd8M+nMLw2Jtd+6KiurzvTbc/LHph5I6AGJFH
+yFC9iHu09WMZGjD8iIZ1qzAmUIvO6ZVm9khe4ZFa+qm4pDBGL7riApk1hWOx5aLEcSFNVyqMPgu
YIR8N1vbwozQus1b2hXJVzFE+bGtDbmvbOBYqxSD+RKTk3BJw6tlMSGEv0v7LL+Pwnr4Kn0fOo02
vXcLofqdNSG81yQ7kZMSFhbTrGFw5y0Cfqt+qqbwDV8cdJI+CRJ50zAdMNeiCqyElJ0hfE8JXsQ7
F7bNPQvKFDkmXjaSvD0vd9dlRgt4tjydco+FhNKjmtIk86ENCnnna2uenlQTb9gWBhNJGJ6PQMfz
10lVedE6i4eH2bTq7EYrrKCHThvJm4tkIP2wPB7x9YQQ392qYVYxdgKmIbN3axKJ2Os90OZUdCe+
spbKT4RUeUb7QVLCO7Xv+JrnRvU960eL2IzOfzabWJ6aJn0mo2LalnZTHunh5NrvyA/BTv3oFTPT
yu6nkyYfmfbefbJNv9mI3NjgKjdetW73DtQ1O3h+UNyjPtqywTDOfDhs3ZTMj1Wum5/27JILoSUJ
VquhIeJolXZpcVAodh5sd8inddc5CZkhLOTi54CIim05W/NDMlPvrDS0qdJY/XvF8M+kMxAkbTH/
//st1Bf9kfzaPv3tD/ytfYIs9oegO0Ff65kuw/xfjHGm84egVYLPxlguAM/9X32U9YcwEapee6u/
7RdsnwZKkNTgmr5L2CG92P/933+B+Le//fdfwW5XWuEvfjhgHywYhA1DbjHDeb8HCBCoxZE4BdNt
iHNpRis5yGnald4QvpSlYx/zccxnZN6xvMH50X6a0wQIgcA7rmr8mKoh7NNisXufdV24LVNzfEzA
hNzTM7R0CEtkaBQweRpEh5yKAbgTDY+Gjx8VdVQIJtr5ghgjLBE/0uasvHjoeUZEERl3YYkN4lSr
DDHz2qKGCn5yNk5pdxgAT4/9MfY7k8s68kcjO4V+0PRPsudNfjKq2kf86ySWs40zcg9veC8dRA80
QWvBj0VJILEhxaUVg2Jx5okypnTKdTcUxD4vscGNz66Uct2LnqvSSp5nzWCRX4oo07kzvg1JmQIf
cdAgyDLJHkYCyvSIEHp2sfYmddR9hKZIV6otyTSFvwbaTGT2OgRnVvjrEHe1VZ0yznjgF6s5x2HC
jEb0zY2FDqcyCdILxksS571xxION/pwTKJ6ejMnsZuT4cZ4tZg7pAtqwUuKp9n0kat0cTBETLwVP
AY9evpxDdEi3kpChik+hdC3c7sd/nwj/zIlACc6u7u8fCOuPIv1Zqyr9y+bxP/7Un6cCj76JVp9d
IlwoFwj2fy4fTcv5g7EGADZHsMs3HfDNf05XllOB8AGOCnDnS4LEf01XCDy1+Qvxly3zEEio/8rh
YPIzfjXLCpiL5iJ9A17LEWEt1uBfzbLw/mvZQLe5VIMdbvth8XzXdraE6vpD/+AZ7nTKRubBWyFy
/a5rp/+CjYquoQ2rvy23/3J0/XpUmb9BKJdX42AuxldMwDauuOXV/rIJJXZ4IVJ1/YVhr3mJ4eYB
APBrD6VNr2toeoPDpdpLOmVG4bpZN5mC3hDNRG8t5VL1GWoNyCRMEiRjRWF+mV0DysrkudEPczJg
wf3yef9/qJnXzIJfD9flFXu+t3CHXXzPv3PpndRP+GwnfbFHlrNI3ubiS88dYO+0P+Fh6ImFhb3k
k7I8+x66oSkXNgZLhRhfAZn/TMaWdjE1JGwEndY92vlEsL1ULvLDePEc5114Kls6l40vRPjSJs1N
XiC42OLH925TlfTl/h//Vv/9Y2DrLZj5oZo3cXT/xgIlgxaJsiQ3tNJR+FLHXFErlIR8NWQFCGkY
VfgkI7N4+8c/dvmu/fpewm1dLkI7tPgu8m/Ly/rl0+fAjx3ZxtWlCmbzQsZbd6kgYUONTl7+8U/6
faS4/CR27YT3wNbl2vjtewaDCCUyPuZLIIXzwQWnij3gZhqLXCZbxImwPzAcBTDmKMLK/+lL8xv1
XPBbWgLOKlFJnsfp8NuP9307TWLa7Yvf5O5HmXWonUmGKvbuXLZo+mrsPoKPfj8UDe6BJq/9H7oI
2+MQTs559GwlyPPNakTAeMK/2Epa5MLjWPshDaCIwphLf+2GGKAPru1hofjH797vTODl9TPctUyb
ZBSHZ5Uz7dcPSngd0bxst5iARGgkFUtX4tZyXbHQnaYqPg1Jmn+Lg1Cex7lJdl7tjCn3e+//1GTI
1+sJjPEaVmj/I1W2/wlWM/FP//hFOu5/+5Bt2ABAi0MA8w5Pp/3XV4kymhlgou3bzGlkFAYbULMz
jeVohzvAfd1ajY3A3AL8fZUkib9WZrUHgCj3hYMPi3DZ8lEWboluthji1wGn4nFqNQJlt5FfIIUE
GxaPETO8DHZmqu0MGmjWVpdBkoVDv4o3AlcPlv+ZiPe11SflwfV08Whl8X08VQRTFp3fXMDGPmur
NGwsRRZvZAoMd8OIcIa7OwTZuUjc4D0SnXNKvMA8E/nbh+uBqVaJ321Kj0aAbGM1TCi7zME1FinV
d4RQ+qkTBut7/Do+YelNd3Qiy3puEnPIGVizKlvNJHJ+C22hevaSjYEP0CcsVbZIxupKHs0mLD7T
XkJOlXaZPyHNH/1V3zhoZSMFIZH3YW9Sc941QzluHeSaO1ots98WZFHE654lbsMWN4lYTtpq08nw
jm1jLDZUevrAVWNhohCZtwq0X7yNJdM6S4XyybU1QY4hY/Bd65VkFqAv3WJ2z2ZSlbG4GuMoPizs
fz/bWCKymy0tGIHEVh/vRo251R6GYTvFfRfsVB0xS9U2xE3+0RXHuQK+35c94oE2y4y1H8Eq8msX
Zip642htE1Rf7pWXb2MHLzgNObneaasEFFO+SZiKNVR+UjP88UyeDUSlh459XUlSY1pMlfqEf25Z
83s7GONV86s4yuvv1lSijoaopLtOigsW7TIfTyEDj30fdjo6okOApJNhOnsSvgGYbbKh3XR8BoB2
maeNfFwl9OAqirgPdZGTn+0xxBJrVSAbuKNZJwP8kE/+sGQvF2xBQXHZfKMGvKYt4wXuwh3B01l0
1/PoeDgCA4kA0iS1sNxVRarCRYTqhBEo89QDbQUDxMW2LEh0qYnhwdUXdgyqhsJHkN9GVAVkdMfl
vA6I9ZnXFcnNC8xJGQWpifAm7ltwV1j84jT4CVaCPcxG1BYpNU7QBRfXiOLoVNmYCFnRVqAl5unQ
0sUoZIwxTLZthFaz2YWqrVJs2V45HUTblnLtWghb17gwYQ+QSpEaaz5W69WQ5WxubNsj25R/CQPs
lSCZHYtJ9YrVICyP6Fp1sc0J/Xyc8VnZu8yoLRNMRIJRZuUnVqL3kepxQ3AZ21Tvs5XvOskrwKhY
LMBNc5yZzGSTHG7LYOKrbfCoKJJwTRTtcE6KTRzZcUc6CNukVeq3C10KXuT8o8gJzdsEvABsUSg5
myPtg3OIMRUQc57njf3/2Duv5bqNNl3fytwAXAC6kU5XZFxitsQTFCnJaOSMBnD1+2lS3mPRM1L9
51PlMkvkIgE0OnzhDTv8uGkUgQDyNpbumugGoH0mtzgW0XYpm2y1Lm2DTcf5KIEfqaKg2Tu4etSU
vRzqmTlNK41G4wrti2YGqheQPo0iLy4wm2FOrecOfOZiUQ7KESZx0CWmihAilCgeFsxhx5PfROju
VQAKrr0Rw+YjBJucX6C2zmjFqXKqLxQqK3WBlGkxH3rKQhi3D8nwINH1eUFQF7mhEASVOIxIrYp9
768pNz86kCgKAUWMBDTep9gefylglcEZSrLpvvd8/dp0SpxBWaSyFOYo08O2jvk7XlFn86HqJtoR
gKzkbT94zoMzWHwCemMfArxZgnmPzleG6CxMfn1eBdAuPiEUHT1RYTKTM8sQOApg8vc3SIsNIXQ1
zbtRuuLG6p5N95ITLHoSoc3sLtklux3oaqSphj6K3ZusG/P8zg2RTj2fZabH6wFhV4JPNJJv8Ijx
UYvVJZeu63UFYOqWw4qUUmAe3ty6Zn/ivkBDn2Bk8xRIvDJUChztuo3yiaXTFFSobqsuMCpt6PC9
JPyMPdUdKvWpdSSmutQOsWs5V7qbx2vkk0HwU9Nq58Ns065D+wSRGd46i4lKmMMGMkeOiZOHqnxC
Vza6CKc0hbSmvJx5QQvvBegStzF32XInhtnuLxPC3OwSkFWe3YecFse+sp1TGyXtFxwg8MBGGCJ1
L+owicbLWNWAoRfk8DHOCRaUbVyGdWsH7fI1L3LvZh57CCOtvUz5n4inJv1Zia7XX8samT0kpdq/
Iw8IxZ4WjuohNJXRnxYGFiiSN2TugWSbWzqt7tJ66C8jEBneznOxKWLb85D2mZQbPXWZNSX7wq1Y
JqsVi+hcVrXTfi/ZkJeL0GFK7bXZsal30508zBP+ABwyur10utH1t3FUDBMnLR0jQu82e8auNXqw
FsL0izUaOufbABKl35TUcqbzVLv8qbl01IqwSuIn50jjUsC18L0CwYF83fW8BMV9NvXtJoRxJUuU
zs9WDScUoV/HdPCQvKivK3+WV9aAmeJeIT87XSaLbtQWEY5SPRCJwOyJ0FXZsHX20yZXPf2uSE9I
hFTx0t4XSeukn516FZAukDbKl0e451bEH0M0fa8CKEwXVtzoV5XY1rQtApDz52lkO7dzb8XrsRvb
HrEKrHjXDXb1mbiBqrh6p9JH0R5JhMnG291RckaYJNP9HiEy3poOK8D73QolDv5AD8JuFnO3mwo3
xA8+bJn9uZxpIy4A1yHwNL3f/qm9xXnI3lTqOOmiJ+Z6iWZSVDlssG4TZYcQeTwN9fFLQgPAgilU
OMWd51bom2svGeS1jItwugN4ZwRLE2Y0xGzsMA8kDst8lYohr6+CrlHixp3twj+P55pWMhhYK7nO
OwvB1RKJefA9FTo810URc/8d2jyHXoW52mnUQs+XVrLuF9+n9SxjFVy/RaX/B9/+DXybwoJJ5v/3
UsonoAZ19c/q6o9f+f91FBTECOVhKUWBICcl2v9bdow6iucLCq/eW3HVJx35u47i/wEIIOL36OQa
kAop598gbucPEgOyF/wdZSB9O/pP6ihYlH5IXikuen7guRxLAmT4x0JA3o+U+MYovcnySOAVI0D4
AldO0JiN4kbKW+m3qPbWBdTkQ/weWmkTZuWo9+n51GKe1myCHI0uQo98EHcqLJAg/9MLJyu3tz5u
0JuGkOssWStb3wxFa38rYUfZoEgJkELSFwVVxh2dOgHEoNw8nI51BKeNUCO7QMQSxiea1NAVjdCT
5UIjmf0wuYAG127qOsHznDD8zuN4BtcMokCAIaH1RVFiWwl/ROnX7ZB4WYsG7RdYeUhw2tZrOENh
h2iOwoyIgpOvkN9K1zW7mnPA4cHkjc86G11YILRxNl3lq7uOtqba9fW83EwYFEYQrzTmBKLhiVEz
ABiIH2TRwGRV9O/j/EARNdkOifZfUz0Njz2azNnJA86869Mm+IRRGCiZhSJpui38hSYnOuKgd6I5
omNpD+lyH3iDoTLFzfIZaZ9qY2HKjfT+HCf31EJwu0WLBF9bhN/Y3v1YXa5g2D6DJoHF6cvZPk8q
Me0jBASqLZzF0jkEmDmC60tF8yeUGSyBkhZR2BDY+YXFiWk0pkM85Mp4DalKa8isAEiZEtmaUgUP
ZtWjy+H1fbfzC3yjwOq1/g1P4toEg1M57yDczTsOd0Iou/MBN2bqr6ArJB5AaX6Gwsx40AnqH16b
jruxVsFtSzufaBO06c5dhvoWBGx3sdQy3thw424tL9L7CvLdRSyp8YDZ8/xvmh7cjuLxeAKFtRrH
h7pElzJZcJ86tJXVXMnEzpZruxrtoLkgxNfoQEVe1YfhnoGQaKxOqmpuZN6q+pyI0pEbW4AyrTYq
TNFaGcteXtGOxAdloypqnYaKTmkE3QlG73bsE97VSnHgvmyqVO8Ca46ap6KbAtS76t6GcITvyKaz
VQ0SaZ6DHm0FcBkXWR130ZVPrvCtbMEebLMiwOy0CBf6bEiYJZw9SIueenDgV1M1KPx2K40AlCKj
zXs97pcGmuz5DHre2/ZvdB4LUKY6w87Drc+QEUdoi9hycLZ6TSzUX7oyOFRJmt6k8+KsyGFNWLbU
XVyysuMwwN6sWdIBXbB61OA/m2m6Wtd0bHdoL4ttrXibu4bk07RLrQ4fDwsjjxsfwc5+25Xk39eI
wWn0pjz72OUBRPNEJAszTnJ8Z0GDwq0VpCerxpTuMMUxnEx6Tn63KwukZt20r48DoKvkQtr9HW35
bL2NRuurhbEeawp52pngAv2hE72OHv+CFkF4/EiW+vMMVgwtsGWkEbKGbn2UcdNVR76Zwb2wKhBW
7ETLPR4DhMQuhYx2mxZA2I7IDxDYBlksMOlrur+0JR+90TfqDF6/3k+5OzVnGlub+ryLsXsJG8u5
FH1vX69x5t7KSrMeYxll5T5L2M3w2cHmdWmz4zqL8CJDigm4B9n0fDU79KICQMErJIAuP4YhlA2c
R2OU23lXMGObNdu5qxS3VrPY00GMqthhG+Ze1nBT9iLMiI6slIYOSJoZSf5VpjtbYOCNTQXssteu
DVBwtgeLqloxfaHoMHV7kOyStSbnaWdllHVKx7eG8y4xcuNizCjZKezVLvmAHCmENeS/nus3C3Dd
cC3Vhewtz0XcTQZeYyP/VEj4gyNZPDRcAPAIEiUCWcJmgrPWiRpuZalBZdReOcpr0suRgL0CZeYg
9POEWOSfkimM60o/k39EcNLO8CoObn0vddAri5fd4JJdBqCs7H21QiQoLA9sIRrg810V9/JUlO44
kZYEpXOtKTfCbl797Bi2tfjcDvPnhH45LFs/JZ+m/1aAxZ/sgUx6ykzaYXKYdXH6uzKDGrStOb+S
W2eeYvjdmSwW8vjyR1ov35L8FkAhpBV8Sd5Lqf8XT73HU1/rsRq65e47EpMfgiNq8v97NPWIcOb3
b/91P7wM33/ScnVNV/pHSOX7fxBKCZ8WM4VcELaENO8hFUHWH8CJEYqIqFhgUkuw9SOiCpw/IKu9
R2D/DKec8I8IV2e6VZirGy5d8B+FU6Y2+9+tAHNFx7VpTQlaEOA8TLT3zwpz4WRdRQbufUcpfqDr
7DaSVQUZfErXJw/idv4irQ5d0apdoBkw4aGmInlYx/ZrUnUS0jtsJ8Q6cBdbRmyXrKo901FZ9NdU
dBtrwdpg9ox7yAC6aGf5Pgrp24Rat/M9mOtlvOPwDYoXYs4m/ipKhJtOiY8BqiAFpO+CPlrjdeUn
5dholO2SAo0nGmegMcorJ1habjlB22K5dEtRZX9Z/WQ8ZP7xSv+H3tPPXRqCYTpl1LV9hHV5fa79
sUvjlOmofBV+j9lAM1gBpSzkGXtL3wVna496vd6uaUMLEynn1I1/08UwCO+f3hFGHAK3eviR1K1A
P5if/6NdQ00rZPvy02+ZkwuCSY4UD+oR/UyrzQ7drAEE7yjAJwCpLWmhq3SjpVh6sHoQ0zSga19V
sD9quIkdiv1e2PKzX4/Rz1G5JOYXOLEwhXxaAGZa/nyPBISWC+bO+uZb3WS7O2BeSdAesLAaBNT/
bvD9ZypN8XD+6+t+eDfmurC2UFQgHaDZ9/G6DSdqUFsC5VyqZGhOTTbttM+KCnxFPTYD4/OpihXS
knQeatf1f9OhMQ2YfywfLk9nC7IrZqjQZlhDPz924k2pZc9KfLOCIkBB1NO2772wkDi2alRMilNq
OTUIy7xdxnuE7GzY5L1KCwbl1wPxc0+PF8BBJ7ExCA2nwPXexJr/MUk4QggeEVz6ihBo5XXHum3K
GGMqIqZoOQJznXkrv77kvx8eGWm6smRhOBpGH62mVaDiIlvs7pv0Nav8sEClpMjgdXrEp5xuovSf
O4jeLj1sJK7955riVEfzO8XvSP9mIjgfdjIGgDCRVcJCFWyn4Qfj8iRCXDhqButVpRy31tk8KLMg
yrmG0AMaJcP6epuW1B+bDZYhgrsC8adGgmE/Q1rRcrrqPiqhKVa71qs79w6aQtW//nrMfu6VycBx
hI38pTSII4fV8mEvoaof4om4zq9zN3RMAuR7bAbLnrVAQmzukCe8b1xK1CyaQdfmS4qdzn86WBBK
SMVhkUIawdH6422ErdsPS+/XrxXeDka4hN1rxX9pAV7pXYrYY9/vk7HLaZp6mHRskaLoHO8MRyQL
EifRrHjb+SmJa+5wLaZLOecNecOvh8v5OMccM0gQZQI0sm2kJT+cT7MA5Q+cSryCxfUtAtehb4rx
pl3RdEbHsl1abs5CFYqf1Utb1gu45HWx7nXTxOcUsApsojA2t5dLsnPa7EiGGW4tRAjbKu4ogiYr
LUMRzWyJrpVBu7ywKZnyV/M01vAtf/NApuX8zx3D1FipkxhDaM+H4vhhx2BmVu1ECPqMZYGXedvG
Dj2mYhyPyH9snZWOFAn18r57FqPkZ6DB2E7w4A350awHgZTaqMXvF7T8uIu71HsiFhLS7lRr/jUt
sFwAY6Xq5pkGQdq1e0HvVV7jyI2BpoBwwHDA9yvWp1LNyxJssPPSLVhU29X+XdKusXUG9itbnzpr
7P0TWakJEHBaKYsI5SnPvJ66FxFTaJkCb7prMDhZn9aC/loOUq0wh1bK6POC6ipSfFMsHZFIWM4z
706QUvGlX208u3ZwBDGW8QN8iukiz0lKgNG+XT4KsbHSm7CeUXOmROPY3DmyXCY2GBqvzF/m3q/a
5hBNnTPdw4Jch6sOEy/DIiw7Uggricv5jERDJ18qcgL5NNmTwyQLwoQ4Y2qrmhDl13Pj4xbO6FM9
o+eP/zBObB+tdZFcrGhjN8UzUss9KlszuAraDrrOarTCxlazUfz6ih93Ixf/WRvUk4lKObs/XpFe
a690KfQXsY5mMmqkZtn+3J70HuPWqfX855iWGpOQnhXog2t0twLm6a9vw1QHf1oUgAdQhjBkOOAa
SAJ9WBTg/ccWz9PyqZRVOSDBXI+e9b1uVctupCgFOXs83ev0ZsKUkB2nUV4NaCcc3AlbERDVBXAe
8IeXRRz69zMZJUyGXqMRdjfgd5RuWw968CWTCAU/qLAxpX5Q4o5Z7MpmHtaTIro4j7N8MCt/kp74
5HLeNxAi8k7M0/HXT/xxXwtBltmEGzw1T0tj+8NplVP5qjSSuI8TcqAEsV7XuQSxE9h9vZEEWfKM
jtDMtJ0pc/IlwTjGbHV+Y6Y0ybB243t4aOabbpuuZXeGqJUwW2SLLh8lpQJdGvDkWLKz6mJdmpja
WcKS1Rk4QPp/M3vdDzsb0DucKEhNfCwmhGEk/hwLtaIqIdVW7mM4oFHRHAaEvbiBwRJ03X+sY9e2
F+4tVrNZ4uyVZkvpmpaDxlIOYbxDr5lv1bQv85ciygJkuXRhxqFddO2f4nbmU6kS5hGXpIT5hPJn
Jw5N2GEztV04L3jcX78tcqqf5iePFjmA9hyWCrbzxHs/P9ow505QjPXyKJLJ7FRD1zK11mJN66+D
HeYutKOhRmgWJKo5H0urxjINI5kSntl+RYVrSA6RsEb9SJTaMRw6yASzT0wru0mFeRBTTOqiMbvb
yLYJ0arRbGsDEQkXTIfY5l/kWGjLI9YoGYqB4qs1bD1E7lkSKnKRK4ehb8bHbIX5y68H4cMaDQkX
iK4C10N428infFijjkbCePFbC1GxoGZ3eA9vXRXOaC6SWQK0+t228OE4Mpek2E8hlmPJgDc/BEs2
dUfpN3Pw0I/4IL8MyzAwoTj7GR+ZNbL29rG26rmnhUWjvzsrprgiZGHTY5To3BbDTYBMa4yO8YDG
9x1ZiDvddUXNp+bSYuGjs85B9eO1Ja2Gfb6ZsQFhrbCKzOtI8tm8CFy8HL4gkxFNd5gf19yJR81+
fUJ4zOSpvx5toOMf5xxoR0+wSSDcShT0MbMhHOxB8MzLAxKYPn1qKO8IOsfajrMToouyW/at6ny0
WiMXbpOiytymLXT6EYTkhsJba112kGTRPS1VILaA7+bkq50W9pmOR4k+clDVxTeJtEZ3VxrxvhcN
4EB/kuC+Z+zhsD72mm1L/NhTANcUJU9dC8Aca4DSLp0r4ExOtKuqDhnvbB7GDlusmaYknlbV1NHK
xOBjYjFMa6cXZBwsL5PZARDuKO/9YlhksrVnZ9Qj7BStHCx4lzgZzgdFs6PYBuiVrCtpLVOxOZ8R
46Et0jeZf8BYKxE76Bjz+qD92k2fRlmgUink4DrbhfwUtXM/AUywi1KXHnniFclZ4IphhzuoXi9j
Knn20dGOcg8JqAZl75u8LuUjemHIPcOitOf5weDXhmurHyoLDRA0Mr95ne93j2swJfgYNHXtqP4W
9HkByiulukFDWobYRkR5LSDowH407R+nzMLqmwLXP807psrSfgeFBD4d3JuGp3eGf2TrhTvyAK/w
j3Fp5f6J7hxs3ePkN4Cv1HcV4tzCKM9AHNH4Bko8MaVXp+sbdSt8e/ApP1ayaYLzEbliVVzh3Je3
yT6bkkFPV5qiJA4kCObq0buLK1e0536GYXZ4YK6gX02/a7U51os+RP4R5T56aMNOxd2aLec66S0F
ZyvFHr3eQvqTbLBTk47e59oafQ+0JIotVoyiHGGLcxoboi6KmougY/UJR4CAL8P7Ny0UePkZSk2S
y611L9vXFeiVi1Wk3zWJe4ZpnRXAFUP3bAyOc5U5JUVepMA4F1HMoC11lQi8RsTLHOO7EcGUVliK
faKfr5sAHI+V6QKRTGG5zXk+0l2ZPvmAS1OcB6LI1CSCbvBU/hRgv2utl1IWPSOFiwJb9jW7dqu8
S0vEYEPgHrepU9xkmc7CeK/x3uihMqaO4N7ZsswtLRPiaS4Segoe9s5ukLsEOTbYlld9Rvq04nol
2r/R4whEr9125MGMrBuOKSfI1vGV+SPcPyHLpqXiT5IuVc/TbxsQQAKtXKXNiIliyPlS92qw8IIJ
zJYvpyFBUAPzypoJgOcYPQIsjCGGbZr3R1WYpjF8bQYQPOAs6WOuVijk9+5pEpnX4xhmh/enU6Bq
W2AqFmXUkizEcHkVFg5HSn5HajIi4wA1R6QFOxkIEB0JgC2jxRuUYzs+QavDs4PxsoBIHdW4Sme+
DrPA3HLKm27We5+ZxRUEP2pfY2s2E8zvLPPmPfDiLbrSpRmaCdpniOzHELaae5iqnstufzxP1yFR
8krBTfE9b25q/z73ZIxhhgSxy59vAuUwFj9mD3B18FUY6Fnm4WLsEvjSjsyajo7AW4wbeatn/iWQ
ObnG0Lyz7n8MtfX+8b8H+f1zVArc/DqAEssNOJWlptc89Zu0O6ZY8/HQrbvOXCRxRZLa9yTgCWh6
7/1F1es0MNXIvMcuOa+caIk9pHTVtNC6Lkek+u9BVhV8BJiGw11R5sBBeJPbiwl6IZW6fLMIErt9
jd5HsG5YQexr78+k3JQcDdH/ytfO2TKGJju331/t+/Tw45y+295H7ZIvHkJn/MXZXxTzFL1/cxlA
R2hkoZzU2oF6hCsvETnhSYUZ3veJtI4LeLc9D2n+CgqqPb8nAAYzu/pBmVt/H1Br1RhxgJ4VtQz2
lu0BdTpfXQ8f1WNiKlr2XqfI1k7wQBNT+eg17zedArd9dfykYvr0HhErD99NRnShp5Zt/qA7mS9y
AvrMiABt5SPl6pn7r0Y/wcluLBK8ROkh0tW/Vy0Uf3GW90vgDJd4q5q5glhSNATHH0MeoevP7cyp
yPkjnAA1F8+aNOecnxzIjfYjkVsWTrumtZBX3Np9EnNxL1MQV3ZDgTnFOVb1pnLDa1IjGkiJWc5A
3E2hB9MoPwsPOcHivFwIdOHn+myQtbFHLCJZIJUY97Q+z53IGfm8GtqeLwSNXnEq25H/L6WmiObZ
KMQb3Q03LE44i8QUBXSXcXVHJfX05FfoqAPpBPjFzNARW3l2mAWQgsKoPBeIdRclR2y5n60KMeRz
D3GOdf5i+3PGfpMUNUYcZz/KydlQKFwgaO6R735dZC+FOEMUgeE4irc1g1BRwYD1sc7j9UmosNbD
Yyu00v4ZLsvm0WfEmhgi0cxrzhPlCWpLe3+luw+AoJNm+JwZ1bFuS73KTPH3+ikmp5rfdkbXPO+A
YDFfOiY4n4fA7/GvtIDq+hxJN6+iDSWLxS+vBbKnfMKHhsykBhXRM6/eiyyrg9Z2DFyy7WL3PIH0
zN9Y30tvMWk5VcPWkzn10hi/TP8ZB3Lw2UCAKUx4lwjemvU0SJ1ShE/ycGCrxLAOJ9RTv7DTgKwS
vhm8MRWmVICzZ04tHhHahF/vloKn/KIJz2LrQsc9qj4nECymSFmPHHfXQY7/3XArKWMtQIPjzFqA
9OvGK3qUAC0Hz6yAIpD/LBMQOAiDcFbz8lcLC/f44NNhZ0BLLzZj3rmdw+R7H8lsqKlEi9ROxXSh
V9CQuF6uo7bg/yLkJvdr00b+M/st8wuBAcTgjpm0zTPEDRro7YH00lSpipR4lcg6KhFvfYaOo1rn
Vc6FX5x8v22W+CDduh+sv3TqZHO850QThQeXnfq3tUUjPOieqEjqfHiwQXEkyTbGyk/Ndzogtmm/
RVMKrvJLH4eUJujLQwHGRcxd+/xplaMrsYvldJhJ9gG2E1MiCBaNDjLyUQlTfjvxTQszPySiiT/x
Dnh7kvd32QLWZXg8Tyzmsd62Gwy0zf4Xgc7kC9G/WbxpX5pPVG/Ve/rm5nu0/i0+sSSL+WAsqE6U
ezJ309tIi7hhKSdEi/FpHRan2WcsVLMqoWLykx9TlpiSnQj6hPnRez3cbKcW+Mp5gZyxcdzODm9G
FSQamyyw4LzoBdCOe44qs1nlibWacmBPn4gvkrBsOG9Xm/ktISAUJ+qW5s7zlE7j848LeV3EkYYG
Ky/7PWND/HENcuwLm1Hegm03z4cupPnLbeiYYrRVtKYI2aPtIAGPJGVbA59t/dG6x12m4fODpos3
XaRuYsI4YItcI5gKc1vj24Kz6pxzBAee0SzyxjVtxl2lZzMngxisd4pPDz4I5V5lBasR+oFpEFAH
NpteHvomxJK9Y2WXyhVFEP6m8PUhoaeWw/7ADHbZ3HznX2VlYOkEp3njosVf+9x1kCQzq8GYumJe
Ls0KKiYKL2qDfJu5999kdz/ndubyvmmcIAPlOVz/Q2LbjXNt6T6gVPW+NaLuZtYVeQAr6deX+lBA
ZzUByLO5FiUr/u+btP4ffSEd5i20Lqf6e44gToKVNTwdKT8FET0rdmRfmZc6phlvGC6T5JX92Bx/
fS8/lxA8G7tS/kN4ChKkYJ67P99LPAnQUiy9+8jwxZ5TDzVV1DJ6qGo4VhI6/26c/31BfCApHBja
IMXF6EPNAq9m5EJKO75DFo+DAtmSaDgPlpyp9mNl//oBnY+EM2S4TCsucNzQhR39sZA5F5lMqqHw
737sGFoh1ag2iy8WY0Yle4zGsLFaO6gsYsl25YjJw7NEb8e6t/pVch795o5+numMOalUGHF4oaMr
KdF9KDQuERLbwMXbu+J9UWniOtb4POYx+3oKSp1XoCQEHHcXoRLKHbSWMjeSIT41wldvyewPXilq
j6OcrQXBvLZp+TjrI3ZO6SLIJ7f6vZ/VvG+zv36Ij6/RcD9tWPp0TJBCgxL387zh3G0HMIjTSfW5
2ZlAbvEGm96rRhTgcWW6+s+v5yEegDYApGHf/zBmAZqevGB7RJTp7djDAqnFk6RmZ62hoafJf1Ra
8wzNDzQezxciBiL/tR0IDakFFkt2ej+WCJLN20B/jHVR9a05MH79gGZ/+e8mFPVZkOdMVANKoW3L
v38eUL2sc9qtXn4WAI5DKiQoy0A8+x0L5ndL8N+X4tWFdPBCaejGH7e6MnbLZQS5f/YeikxQtNhr
EJks+fLrp/rAseavg9CIaMYziuQB7Kw/P1ZlDyrO5ib6asOQ+XtZuWihMJs7UZp0UocTFEG7lJ0L
GQ1lE47CglC0R2YZFs1jhriCdf+b+3qHiPxjwKlhMgRYYiLgx9YWfmxj2jb9oiBV/bFbXVv1e9eb
DUpitKU71n/1a0WjHepXQs032oBkJYvdDGDxnfKSKALQKKCyvKEideVKaiL2TRnDgq7PFmIWrz7h
45o7M9rpLq2wL33blqRnXeZKlH3LYoS2t0VUzu/LXdh5lACvxOzUwr+J3vuMuU+ShHxPVTrtfJ0n
CqIcDk6Tn6KxCm1QizMSoADF/8LKACsi5foWOAUWv6Y2aJ+ZKUrmEHKI+W/b63sKlL+NJgIPLkcK
KasJT/TkWgTatRuSv1TuyHAT+vljcBJ9YYJM6z3mamja8t5snBegTuX9UDrrBpoyPI2d3wQFCnZ/
l2JajnOELt4DrLfIjo6fZnzXNjTBRdBOVLzIeXIfKYuw5pJwAk0Eg39dDOK5mMuePI8+Q5EVj4Jw
HAcNZEEj2Zxnvm2ZIkU/ddR/l/f8MNJLLzBuzseScjCVoYDuxyZTQ1jHWwvVasQ5Ny1Qes+9idqo
CfQ+aX3ptQ/eEk1r/UAfxHTaiE1h+pxg3NDceMCixkcPjnkOzOGgutZBc7d0CIb/WkiJ+/DC82ft
PjsoqQ3A/EocZm+rKMpy9KUqTOPJ0NnQ5mHbDYoe/x4/Kt4thAsXueWNjY0QEHNCRscLAUkuCKTm
UT/0qEkVmU7J8qOwo1+bKrs/SrsY9Ktvl/midjEg1aralLCgu88VFSHEh8P3VuCPPbKlT5/4VyHe
oSRCSHIbCs6P+I+CvIlfl2owh+H71CjeotQqKHJSyS4CqQP7prP9EiuxPqkDbgOqHryz3IIgxOFS
h/cN/pfFoUy9xNuoJNH33pKiErykAOlTOYmz1BYr/M55OqPCUt8FHb6Tc+SpE/4ayDS2cuoeYib1
mUwAPG9Yfeo165ric2Kn9W6OMHDGZkwMR5JwSl1u5V1CXH+uc5ZjpRv/ytfGSloqxdu1re6QYSq7
xyd7/LRmxWDvyRaGfbgAdGXG+uVX1Yz3riOby05ayWU59cPe6ymNA5BJzqYaC0IV6fA2aFQL3qBJ
v6V9G+8KhQz7ghDZzouj9gLj1/KwxBXd6arxJH86RC5NZlVw0PzJ85A88RWdrfEIsyv+1kZ5ccxn
p1hx1s68g0JQ8r5Bk2dF9dBGQdcSdfKo5zV8KawKpq4YEZINXYxAoPcCaI6Q9cMiTlxJyocHSOfV
9z4L4luKmik4qkFE3xxaUORZTuPcTW6m0gN6oNbe6cvhrp8khRC2gl2/zHiq9N2CojpCnNs4iGIV
fkYhK1rOQUaMX3tX4slRYw9D+pWWChNTOB/fw8GDH23FVndRRsAkdtIZstt5QnfXA0Nw6fWD0wI5
V/WLnfVw31G5uOx9jErYOz3T200mjaX2OF/bGKyfU5W3LtJcKHcXsvt9c7QW1Qb0taNI5xvri25a
9PAsC/MK9M1eenx7cfCIG2CNRk10s6iiwarWqbtx16waPrE/Ji3Oy06TnhYHNvBCqgcPWxTiQsJr
bC7gvHcHtxndS6+A2U4F+snTy1d7jOOTNNrdCDgiURi0KNskMyzpnbfUYi+DoTo1SnZflmYmVrRp
uyfggXOwGfk2SBOv2VijkC90zHGRdQuQ4xQwUO8sh9vZqfLbXuFBt82HIXls1dJ+7uamRNpgHlH8
drom22DDVtAJDqkFsvBmQ62bQ30TuT0eO9U6Acsum3VD86l8qmrUq5tmcm4ROQjPGxcXtLGz4wuZ
VvKlD/35CnF/aO0NhWAuGg+beLSgRCbY//mhVaO06eTRS2cRbO3wNCKO8rK+RV/ezw9s9L6PhP4a
nA1OrW7AD4E50Xh5YnzdHKdxdo5ZM/kvnYgfNfn7I86xa3hsG0RMM5zovy8MyFENwTjuCU+X+6GL
PBgMsqWTnIPsttU0nSPH3CBCFHnOJgn66DGqhuhVQHB9yFCNe4WiuH4fmeCocdYu5LdMQCdF8rSd
4fYT91obT1fTldX1+fNq19VRFE4MYowy90kttuQsm9mR7CwNqVN5uX8W0DDaNn2VHXNv7B7BnAnu
f3IvHLuCCu2L/gv1wvYmqhTqd0sR3Zclykr48OCaF7Dlkp6jWlFJe7joRqlvKmiGDx0mGV9FPrE5
uO0y4U1QsniotX1yxDBezl2gYUzOoqaeFFbH2MdylLQd5CflmOh8tbr4Ko5Vd7vi/PoYEtt+addw
eODAxxIRK5xrqI0D2Co/PRRR7F3ReXfEdiijYheu6Cgw37vqAEGjRjQxVDfJjKYNmqGFfeh01n5p
hlHC0/XW9aqL5HgJgAqCi1XWD4lYEeJT+LXsRZCHZw69yO0EKeBTOCWCjkFnfbNiaI321eLJNY2M
1zsx+C4YKbWHV7knpmBACLLLMVUooia+QjgluaH6U5wsuVRPODq/8DvIwQ2p89SXRDDZGGQnhGSB
hXqNk16ggeg+j1YMYwTpS/saCNL4mLrT1B6VWwi5jZQTXMq47sJDZJcVajAqbHb0l7EEnejDwylH
8ANi0QDdqRRxdaotcAiXi4XBrtz5th66qzaaaEA5c+dAQpZtiU+mtG6DKkJ5z5/RQtmrqOnuMkTl
MZws6gVXsDSvcWvoKg+kZhw71jGY+n69W8IK1+mjCT3sXdTOdYESydTUWDpc5NQKEOp3AiKXLfyF
+M3dA2KUGJ3kQQdrvWxryJlXwAhjZ6cdQsTLgQLB8OSlZKW4fVpdM2CLurET1CLjs2nw0TmF0Vll
DziRx+4Ebau1IwwJ2Ozs81DSqTi2RnphpyZU9+4jC+0skEFJEf0/9s6jN25s7dZ/5eCbs0FuZuB+
E7KSpFK2ZdkTQsnM5GbYTL/+PpTsbtmnI+7kDho4OOhuWVZVidx8w1rPIp8HA0JBap/lT7cp3lgn
EIlVXNczicX7kQaYIBC3Efpx9AlrDkXLfuHchbw6bhDu4TNh4naaiR66l+ESpqXNpDJfFrPm+IvJ
x1/pU7lhfgSNC/WYFHZ52fdW5vWYSDOnwMOuupr7wWPtGipjFuXWMoAAHvOErXFQVoyfw6Vf88nI
nmMh5aosP1SpZdfbeLTH8zxlfLvJpnQ6mLFFHDzUqMRlVJe1BsmBkAQDqWz4vmJkK+/0ooeF7U8E
zGZEI2OgztfACWaJd4bU2ufBpzSBGDOLfV1HBowSHNSK2GlnSrQ6RDOARA5LYeLczJpVuxRmyoNs
EXKS9vyBWtcI/HjiEGo8Z4sfWAY2NuTJ3+Yl2J01gQpSmn1uaIOjPrJkJhMrazzrIR4GItST+GOc
yC+xL+0MrMVY3o5oTlZybrvXeXgQNaqclrWcSyjvTGREa6ZqNyStH8pG4k9zkY/KoCzt8ratCmfT
tlA1FYBaztehL5/6OFp2br3al+MpOmfzScqiMXVjs1l42FhXPtl42AHbtt2kAzMorgcumACd3vhs
1DK/lg3etm3nuvERplp9q5quB2RPdBtRMlUZu4FWTv4Jyc3Yuqqm2OVNRKg2vu6t3yf1WR7Z2rnI
JwtqHsvUOibfO4feWG+EiIaHSrkKZ5MQRaC7PIQ3OBGbbisNB6da7o1IKlcOrd+N+hQ2eZyFltMN
MvBJF8PVgFBTnWCojqftzPD9dona9DliH9/sM/Z+QKVaPFTLnLcXPOV5+KdOXmzSjPqClxDd8NRJ
d8r1nVBVMrnL0tj4wkQQgEBu+Ni9/HLnSje70jK9DfEKJvc6iCFAGnRSNG47VxC4Xo+CTEjbJHTR
1KP2VAkzmoKonTIPUxikmkhiY8xjncl7OpGYZoFhJddEnQ6jkT7liel+yaPYuM8NczwObJQ3tmzq
E5NR9h1LAYHhy18mGZiZ3pw7EazzHMUBAe+Wsp6sfG3SIZSuT+1JdI/14GnptnBSFrQMuWvnpLKr
tA6h+MJXZt1TM8R0x8wIzYJzBPZ7mtnnhezEIz5RonFFwWsgDBeYV5jz94aM5bgmCHm1T0pHCXdD
Cz8ULbUWjvpS1v0nSdeWEA9rmvoXHrxji0nOI/1b63Nn08tMO6SNLT6ueoadAVhaBemsyUvbnrJH
NXiSxwOd565WESqtOrJN4iq89kzOiF2wDVPSHKdOycdcwO0IO8afQHqGYnrq+5l7hZuSPk1JpqvP
A9u0IWBTOGyrbDBPGZ4DXx4JJaOYd+3hxULaGu1KN+nPrJn+LdAoR/pNETWavdWaEi2yvgz2Xd8V
xWdXEpaWdybJKLpGaIwaXeOWrZ/no1Zac4SdfkyK/UhRdcrpV43bqUlwQTaTT+mJukSrL8xkNLRQ
QWsG7lrqtty2WJfjAKUMF1FoJQAVrXzA1+uw4inhWOUUabj6aWOHELRBKqipTYDC9xWE9/xS1MbY
begqopwjzXfqRYatoeJi3kMBySrr0lEmjLXcaFLzoUDOqlXhoHlTFu1Y5OWTfp4ntVP7Id02IO1A
AdPpAO/zwLXnTcJezSsAxfCUJ95qmKMyP5s9gBl62CkaMHlVDEytTPJlYgUhuVWySe9JG7bqeDNy
q7DewSVkEgg3TE3tYKpc415OVKKAXXRNNw32NkGXVVZbu2EHeAuIgJ3QXiLgwpjczpamZxA2Zc7v
wdKQcakMhTW7CVAiLW//pdR87Hyt7LJq3viS9PN7u7VFcvs2RNbkugiBEraObIURTfIM//sqKUDH
sG5RuA8X9zm2In0C+E6SL/dbY3R++lnJMdESYCsM4DQ62ygbHR4RHMf9nSKFpfGOPQXldKFDg54t
8pc71eTkG+gYldmi2LgAH01PYS0mJrdXc3VmKt4e7IUa9UcXIsaBMXILcEOmztZBQAtbR1eqmevX
jEZqHHqHmCRu6WWcx1pfb3LUUecCkRmlu/Q5MWcfLHLvWfu0dwlplUyHBya8aYjUSxUjGNBqstJi
K0eUQHAfiKP3jguln7eNcPVGbOeGyJcYNK3Gt7buvJjWnn1keSc9VXzUUP30gagxxQWW4t7ZooIp
CRJfg9dR5RP4sK0dMHyboUU/A41JNCxFF0fNr+p/UE7xcGWj2j0wn06Pr4nouXDUeQZQFVSFWSIi
G3wW1FIDDeJPo3uCL5JkSbOSM5nf1ZhX+7YHd99PnhwrTEND/iwXPco5Wi0gLQ7PUbV5zRWHrDQS
FzSSJE4FSocYZdK2961j9eUmKr3pEerYNJNiGI+NcePlaW5vxrSqnlqdxTqAacKSdICwRGnobUZy
JOVE2x0UYJjhOdamdeJCRS2q8DXXGv/YEGk7MD4eoiHRwBaKwJbUWwvEx8HoavdzAWyegaUbCcja
DBTJFIJ6P3cXpefo4Bh1W/X3SDKQcwStRP0XojVpBgokQ6B3YrhF4pYgKtlqqMPPJxaBU/BbBrKG
5RuJvbIxfaD5kyWSEjHDxfcq8o/epRwv7hRrgYnm79DIoslCxcDscUFIwbXxPcFYJYvcQVwAcssv
ewP0yvO3r1HFGqIqhoeZjI8ax3D3heZyTK7dDLssVZcp0gMVjHPa4uZNHzkizXlvDlZ28xoTjHwz
fo7bNSLYG5cJGd1K0QcTlk7Bb/HAYwtL/UJir2Nr/Vs88JTb/s1bMrCf1eOJwdCCMC40O59GE79y
+JoHXFlZhmyytd/CgHtR6fdO2xmkmaCPTNo1kwxz9xzgy5ov8HoS+ytUN2A2e0389dPBh6wLZpBj
vlqQqf5Xwq+EeS12bK7Y/4LVSLtNPJhkHVH5RExhfj+vNwbw5210O5YuUeqF/DBObo8auq94l6gU
3C/WaywvrF0LPN5a8XbemshLTQ0Y08kjH5lM3qTJhgd6hiKMccnVUjIBCBZHSmebDwj/NuZvIbyx
jcwPOcv7/F0RdVM49vb82eW0GM6mvmrlBrCZd9MRiqT4cTYJC2/JuqWoz80iEmdeUuQu8qXfyc+d
tDWCqewIqk498YBbR1XsP1xCQTG4/xScS0piH21VknoF529r/hCcq4G8my6YXOVkt1h1OQev4biA
uuIZvBe5uMTOdPrWBZZDU+AL3BZNpNsrjipLPpBU0Y4hz02qOupzclzbxls/N1JfzJExNAj46OI1
yrZB/REHgyo+Q/Gv79sepGSSVsweUXoi4ILZZPlF+znWRgzoeTdpoUblcd4qbEcdc5cvVay0kzbj
pt60ae5e9qqvT3ubTEY68vzIXMA9aJHu3TExTl1im2PnUQJU3k4remBof82dzQZvXKs1vUTSUzHi
cbvOO3RmUjmbxQdzFpSpP+3fBcy2DLc2bd5ZVtiYttpSvnzLlS2z0bhPgAjc+1FvBLJTOpZOO9+W
XhF9Re6sbyzb6j96lPt7w4qMR+hU+b3Ot0BUm76lwOIF8s6nHwJgEU73V1IRSQCLsNYNpEvLFVG0
+Otbg+BZngewt5TXmRtI3mdM0bTj2Ij2E+k4xsabaFTAbFdLMIE5uNO8wrolERNCo8VU/0TKymBF
hwI0N82nWTH9b7e5ZB7UPvKAysthw24ed9U9HW1dypvW6ki4veyzpOGUh7SxaqbaBl824oVpzkpy
LSSL0PrSmpH4zPtR4CERG7PWpz450VVSZgtpI9iSPkbpNNpPNrGTOfHzXtlbRMe3eq9tvMGG2cjh
laOyYdeGbiPzjdTRNwgCjYWy0dPnNGxzp9XJH5onppiBIyZ7ZwFt8L44FVSIPmhkXkwF55id6DZ0
iwr9xEabnThGaGOh/UImTRmP2mvGo81Ng7zegis4JLJ+0RttXoEejPVdNIhynPOVBpLGOSomCeia
5QbXIJiqPYnci95cD6bX08Kk5uS07V0NrWbINiyIPfo+rEzplF1kWd2petONcI+NrS5N1TWPirBi
YyZzOpbpHI4gSXkCLjLhZDhAn7Bh9jCxXt+J5cS6X+yTeAJB8klp8SLsYGWc8zU0+q5DSGvf0TCf
ZXMXFU446T7cl92fr+d+3C6zNYQ74+Cd9dm/ogJfPfjvFRKpPWNNAg74nNdy9TaVb8KPMvcLfuGE
IHbFXywqf9zJrz8RGzfLytU7zMp3RQW8/4kM57xexy/xUr79RMjlqwDDtKuW1XznJhYhgv2gTxqW
jzRjKfj2lv8RzWH/Ul88lC/d/1m/66mW+OjipH/l3f/2bx/qkv/96R85T5/auqu/9j//qR/+XkD6
317d5qF/+OFftq+E8Gv10sJf6FTx9hril3r9k3/3i/95+TuccVw87PL/GOewITC1TZ/6/9Rf/4Mq
VZWPPxLH377/G9bBBeuwyk15dFKMeK+Qhm+kLNf9xTBAhrv6umE3XokP37gOJvwG3/J9tLvs/DH6
saRmf7vGHfMlnNQ4MH0PVsTqDvsnaIefsAEgunSY5xZxqALpD+adn1QMOFlzA2SifkDxE5bx1yLW
LqeZQJ6VbTpWhzLVTzs92vqRujdy9B50ou8+vKu3/fZ/KlVeceL23f/+z6u+5t3a+/UlcG8Zpsl7
FqhQfrzQa9vBn+LF+qEmXepCebfMoaHhqk4ywdbHTbauLK2C6ZGMiURi7LEdxWfajXBJNpUEJ6fT
KKW1t+t9pm8udMQEQpFlD4Ehsw0sQqaX8smaCAGtCWOtACDkX7JObNd/nC0rsNL5Y4cmHeN30Gnb
2Wb3B9ufGUtOpo4+VHOw6NgNGYZ2prnRc2i7ZnU3w07C12Ji4SLtktBb5ipnsQJgi3ru2sKEzJ6Q
sBdPI46HTCizN7ttlx8tTV0XSaW2E024IATq2vE/G6a27WL3Yel4BWVG/eggWCdppWxYryfJVtVk
JZH0DPjyBmPch4yic4sVdzv08ovyhb5n1nMVd+5ZZlSPS0xoaZaHjTMWe2fhZYx9j7KelqOkJtgz
iJvBWo9PFbvk2FHdsQIeGhS6DKXT8cOWHbuwy3idRrz+vv/RsfL/cmL8cBD90fn0/+GxwnTC5Kny
x+fKxcvw8Iwo6O2QOnn+3//59i2/QvfILeFhbNL0fj8vvh0lxgq4+07ZI61Ad1HOOdzSHDCrq/T7
2WHzJZuJNCkkQnir9uWn6JI/izIxxI/uM0IUALfzY4TPrftqzf3xzk16ntqU8+a5G3Xu3Txa9smM
qJkApoXab07KptmgJjh16CyNAATosNWXGHCl4xV7JbrmaEe6Evd2suQXDBpb+HIscK1QyGayN6q1
5juaueG+z8t208czqd2MyqfQH9gIBbLP+g28u2rYq3E2bpTZ1Z+rIRoulxY4NgVENSq6vdZdKNzb
cZeWFmqmNiN3pM0Bzrkkke0dn5eIWTibMIHFtcWJMZvTFaWc6+wSiu/44FvGojZr3fSYqaKjUZjz
/LlxteaS1eIA7hvi9mUUoc1hzh3x3oEysdBmTZC7J/XcWgtGLIWfgSUfXzU7W4pT5cXzFUaiZj6J
WbGj8yvnSTv1eIE1C6ZFK3G4lqV5LTxZX/uQv26WLB8uiRBfPRYFun0Q1Kiju5qQyhHMDDs4Ul4y
q2bUuKYJX5FFllcbpKpTL8GLiI+9lL27kGj/Fl4SGXaq9sivYtPdexgvYoxPqU7gyUSDXTE0XlNR
zLeElB4b0wly21pxysacsWFGwVQRRkF7tbIRgS5YnXkz5BXnokk7H3h2Gg3TRf7GsS5fodayjtty
J19h18yZVvK1/YrBjoiEgKL2Ssdmeb+yshvFOOXYQUtNNmyXVqK23o1GdCbwKESbxuqG9cJxl8My
ZcgQtFcrf06aTjGc9r1SsL2Nb6jvtuuGcSmDfBRY6u7jNy749EYJ78dXZrj9RhD/98D7O3UURc3q
kf7jA+8T8EIStt+feN++5/uJp3Pi2St1SnfEGswkvjOxNCSefMmlEVsjbU2Xk/X7+cchx4YP/fAb
SHRNsP12/ln6Shl1Dc4/1H8ETYh/cv79JFrUPSong9PYJjrGwpq7tgzvRNNsiIkdjZrxQpXPMUGG
SfH47tP4ncroxw7A/q8f8JNSsZ3MAsEIP8BjNZl4ZaD8h3S4YO/NKPTPf5TNJ/le7IniGpkZhpCV
lIQKXP+vOrAzCpuJ4XlmF7OesdPTeDqxzPM9QDP2ly6bYu+JnCWakr3OIE5bqI2RVgFHMPUmLp9J
tvLc+DImII2ZJtz2WIcoVKmXlOyctDxymneadaY7cjkpOj9Dq+BlEFcc5uvRhxmUf8aQ8rTrM+Mq
a2pCHOaMRAcAABUngWe2NgPhwUESH4yD6RNcXZRNkt/iC40HrJZWhTID8y49dZA6M2OqSonTFvHN
R/j7CupDo0jnHOZi3AHtKczyzO05de3JWS48Vg7jFw35Y0Ds00pS7gVOo9cQK0tz5XKWkVcBMIZ9
K/WnOWDrInqxz7N+iuCYt2m3//fU+DunBjFKMCP++NDYvBQP40P78v7UePue7x0X9z+0L5Max13F
hSuA+HvHZf/iIgxH9PDabq2Eke8Nl/8Le3s8hQjhbRqytU/6XjR5v1h466l2HFtgmtHNf3JoQCb6
8U6j3VkF6jgumM0jsf5ZN55nQEoNbHeHGUflPSVMtQbYmlQqwEbrcHJbIKCyma8KwhdXEcoQcpb5
YRXpcpdBm8qg/S7GfZSqkjVRRVwBDPHxZeqddYiUZCGYfvTKcX9Vedpqhiu+QOfzNqZKJVZH0jJm
U0f5O/nc3nyI6SEqbZtM7rE6TlO/XBSZ3cPFUfpycEGXM6GiGKCI03PAtmyWsREhiVs3l5SF7Rka
NnLkStSM2mRn+5EXJwIT6MCJu5AWV2ttfwNX1TpFFE/Ib6Pdp0WpfYibymG5MFV7mpeYjAloCtLr
JPmlnbcpp+568OJnW8t5k6wnAoz415aY853vgyuebZNmFBvFnmi2r+T/pphYfTZVlb4gn5Qp46em
l7tm4acng7h2QCERANGfg+AwAyXEdWp4H6JBnRtY/YNkqm7HZjGO04j6rcirIRAskPm/8ljP5dHy
5H1U9vScRj+d5nP8BQruidMQEVWY5nU+518ae4AkXNe3U6Ytn3MMpxtpJskm96TaMcwcwjStQi7B
D5MZbSOXQ51h8foS0EPb/NWId8y9u7j6pZlrGqk4eX0bd35xBwHRujMInN6bVQFtgUwLtiXeBP2r
JwBAZ6e5yCtkwQuzM+20xxz4UFtG+0ESl8ukmc1paEoiLz3B6nS0D5G3ADG1++aSuV97b+XeB6dL
a1SCbbo3uhlZXpS728X1jYPfOB4SJO9jsUgNR5k5fmRtGZ9a0C3ckGCH8lowHXjSdDyXIVJF87pH
KHVRpoTbbEZBCQ1cqVm2tLy3JqFfW7OtWnIGavOmK3p/B3oD36dJPRlx5wRZOqQ8SyHsgl1u/H3b
mMRzxtJAmJfOzG3RJWP8HhBoCGNSZzF+WNATrWZ/dHFdnlmlo3+xeOObbkYnRIwyGxebz7LeGR5J
OeyiZv1snBsb+l6m2wG9eT9/pQJftL0HfjX6OvvueF6IlvluXFn5toCM3AZGEZM9mBlvwv9/++G/
gNCTV7Vyzf74pD9wzqfp+3P+27d8rw5ti1EYh7VrYvoxbOdddejovwjLAcLDQft6nv960gvxizCp
JH0cNRZ6Zu+39nilpmK28ygecdvwlX8U5vdT4tWaKrci8HlZjs4Mj/Xej/UhNuUCM2ksbrtOsuiW
pIkhXTZ4IoVLUfpHacXtNZTH9km6uYDgkms3wm/mfWVp4LML3MuwNianCkiZGaGiGsAZNLnFFSJB
ISNzDJHFUBtpQw3oHglvHhBcZ57UyUSKAxMAZEyZT/a8Pl0lfjWiO8rnfc0ZSiNpLgdAF12QIDN+
WaNIW0z9o3WpIey/nMgfKoKk68cHP5bzA5uOOd3ECR9bmODBJ6khbxF2FXqzghnkoxJJ9gASfr4i
9sIAXZHNn+d2wTYr49wNzXnpX4Y2NgJBj3gSU+xfx4lzTWpMioy86MRHHM9L/hejxVev4G+jxddf
AbZNwuUYc0JI/znarVwsK9OizrldWlJIbCy5qyAOfLtfTxqALB4RDOtE6V/VrhTHahS8Nel4tR2m
uT7slySbt/iH6xN/UQOEbFwCQln1s5Hm2ieQLB3hq9q0tdMsO1d2j1TcS/rijjQLbx8nrdypjrWQ
57Ufe2KeD7Ycjzh3xQeRiD2BQc9Z4zR/0TX4P7YNvGnMnOsFjFmMrYH9s29LesQIUCtg5qzL6LOx
/vZjODT3tDHTFRLr9kRlZnvC9q7fWkmF7ptd07LrzGw5R5OnP8rc4GPw7XG6XI+/UwiT9m0080+N
KcQLlBrjLNbEeJkoxziacUPijhfdwcETex92y11ejQMRCUCEUmbI+0RrtX0+oJuc67bfLnrJNW32
+nCmL+Zz5ajj2Arj0KvIPsAgRfiBE2QD0z3fTvYIN0X6yc5OUUP72all1eMTEbpmQIzY+CRbQOfu
XJCM2xvQERLKJTmoHbjd6YabMr9wBwr1osvTQ24+s6zO2sCJWqfb5Nlin3lWXIZskya1SbFVBLWb
+Xt9aeE8pgplcVVNN0TnkrMDziE7LxOzOc5eIT6xSJcvHql0+C3GtkM9jO7hQMysga+l6w5MldKz
ou/189dIIq8yhnNSflZVi6mIbWmSJTvMbcKia7FicaOl/XSJZYEPVJBomy7echjt9d7U8uW6HMbu
E8yX5tGP8/hoWSgwdbjgf+ED/unMou0DUkshZ5rgafhdvhav73paOqkoigdXu0l6fbnufVXtNaLm
7+Zp9Datq/yQRphrp62Xp1F4S4gxSM6hNc7Jc0Yq8YV0RHTa9HrzyW0sFv1Joe8JNruffCtfCSTl
RzAVPvC81ibBbaCkKfjdH2sk54HeE+nV2auWsqzFzaS3OTCDmbc6K20+t5IoDTmu5h3kPbEeqHV+
2tqyN7Z2r4kt4QwNfyd75Ys2r5fr18tWZo1P3eXM521jG0dD8nivC0+/97Sy++RnRvepQnx1kXYp
VWwp0cJRi1TpY6Xn+6ZuNWaFk6+SwFTK2WO1pyxC1e5denpTz9t3z7ffafhfY0l+O6/Wj5/Ow3OZ
79KL2JByfnxkoA0C5wWn4Ua0kmq+Z7obzG2j3Wa49s9botKJHmk67UM2p2QqA7fx5fnUVsm0x7PC
48XkHlQIKJvo1MMD8JAPDp4uvyG9KUTREH1mpMqb0UVhnBBUob2tDP8wMvb33gBLDl4W8xo4y/ba
/Ly7fqolB+5EnORN4VCGT5lBlIqM413jROg1u4pzhokJ5wWc1pRsDFvbOnDUHnR0FWfG6ERfufdM
Dua5fjAn18BLNeWnCRaZCFahF30AoLzGdFUxG40///Bfn8c/ffhMjIDvCkHYKuuwH187mSfYXa3R
voEraVfB2HXRV67myDu0XVvcYTBczrOpmy4Lwur3fYnKNRBV5Zx4Mh1O69JLwxGRyElhj+0J8Dvt
Qw85dg8KizK0bVR1uXhdenRRhl+NjGpF0JMg9ZUCHICkn1rQa0d1ouM4GsK8WaYrPB1o0NzBbUPJ
dBM/LC0XQ83ok0hggmme5p2S2SXQazOqLjoz3klA6Z9bpyJMakQgnaIvhfnkVoSyCTG9GFTrbSDK
Nb+ik8LYLqb0d2adQyBrD0ixK3q6XMoTuOXR58rlVqcmYBi+3npMPOLnNkLWTNIh/xElaHS6IIe8
KUQH1r3EKxn6okmedUmaBRrl6DNXHoLXolxPkPWjwUBzCgRqObfY2ZHphN32BjASihRR5h+YKy1s
0RonvXfL7MlEB3LSxMl0wsyWRI5WDAiFCnFMYGxt4BJNF3TSPEv+/EKgSOQ3/cOVwBSAmsEA//Ba
Dq5ff3cVc1aXqsuH5iYpjB7MmM4NhtqRs7mAton7ApwtXGveQIKEfkcpJh8c0S/Xi8GZBGu+O0lw
e9DFZMVpkxYdCLBST7FloC8tgziudj3sSm5Xw9Uf51FH8Jj2/aMYreFFpa6lbXAul+6GKKw63VeU
Y+ckptjb0tXZgUxWRbNdoJQqdpiMauAMS6kO4GynzbzAd5us8iMh5thyXDBh8EBFuqeN066BN87j
Bp2Oem6YdV9zfSWblsndYTIW3JzctQe3SNeSc/29yjHtPxFrcaALH+bNJNJl65vzJwMJDeoWD/WQ
zpZnlS9Wezp8LtZMdFZIoID7hMe5RP8+5Ke1kekHcMmE3Djm0uyXRiT1uZjQeYRS5cjeBzO967QM
m8AiR5N+MS2zT8jREI4WeYMvPKFumUIgtBOBTIlMnpHfGjcaCdkUOLgaT3WPQYLWlVgQkHfHgZmo
fttPSanzdnOOvAJ5gg7uFa8MkC/FbTAnYolCz0HZRMa8UX2I4747QUfJU2cxMvMxMSO0KbHhyByJ
Sb+WP/58DVis1rYL64jHsqg5V/um9DYzJ7seahUThNge89OZC8ELgLTUZziPkjq02X/fEw5HNNSs
q+UacCKwQsPNppuW2vJAzqmPL6lblq+Y0b0Tgpe0LeKDnDxWJ0I+prfLuLUG0mYB/adJ6AC7RRil
cRWmUKBqPBPsyHyyDzEyRfqGMLbiK9TbGwYe5HPalK3I0OE5hsWYlxcuaahXonTHkIeBzyfjz8v1
6430b2f7F50tD8C1E/njzvbiZfzP+Qu+nPp9d/vt2753t7rJshYYC4UYo8d3eSCaofvrWsSBAoHo
k3kmbfT3OabLN4FNYSq/7mbZFv82xzR+QTUC+ciEE6qLlU/7D5a/9s/bD9TqFpMWdgWskVkZ/LQw
aEiWWUYo18dWqHR+sFDIMXHHmQqnHgsPqC1zxO83H1Kz7krtpBaJtOkHbbc61GOq7x2tm59bwlnR
MOrEBk/ZPCxnIFjcl6Yt3E0K+rRdmkPVx+R8MSsrxtmCf4ItTa1iSiEIZCxcUlED0HfoALcs77LE
v9RTrXev8U0P+Kmk0/N4vcUKAErYGYde/1yYY5Gi6LA0zOdY7XDUnKLRGMPJczVWDCVyTxyJCBmn
5OgMEMC920TglRsxp7FYElujtHr6ZehIZfehY7BsbL3MMgv9U9q4/aL2lRw8+OAd/kD9jHDVXNH1
NE+J1rVwBuRM/VNULCNmXDBbz5m15YusdDf9N9/wbym4cJ396WSJzVTdPjz/cPe9fc+vNx8iCgSV
PnI/hEnotn7dIbzdfCuXiTvIZ2PAevHbzWexkmSDBogG5z837Lpf+L5EQAZGKgyaLRd4GBvIf5Rv
+HpzvS9QiNRgqsEq0+PHsez4STKll4nU4ZJqZ8ibm8zfEQREVth9O/hW1Z5meuniyM59z0sQTHXE
fthH4gNL+BIlGSVuT5LbbElmuAjtc/O8+rbr00jDWHd/3us+S70tt3IvtdP0aMfjgCJq4b9G6gAV
j5/1EX8FQ/M44CZW3CzGt3tnXG+kZL2lsB163F7UAoTf5m83XhNFg/5ZvN6ReHPW2xMaOZkYW5px
grO8ZFLcxmnab0e8AtAWSg8aCE+wCkN+oVrw57SFGgGBsV3TXL7Vf/8+tv7qsbWKEf/ssUW4Wf9Q
PfzwzHr7nl9vG/b1wlxBWjj1iSOnhfquUDKcdS3Hw8lhO+8yfPzttuFpxnhOh2Gy8tYoDn+9bSzr
F9JPeMaxdrPRAVKp/4NnFrLGnwp7GyEBQ2RKLYJ4kGSuD7V3hf06MaChm5NLVwJPDQsYM1iTYduG
duPk88Gtc7PaKbzurJ/JkjyPRaExiSXTENzgUoOAK4UMsfw200kCZwCzIIS2J+ZF/rYk9hMtYSnn
I2T6tviULlZzrMmheM7MePIDQ+WTCnRSX+ZNqQ2DuU/JAPzowmgXJx2W8OF0MtN2PKf5r7ZJn08Q
40UxgwV18nPYl1ZoKOAJTFyPupolU1gS40MjqxY4BHP7hYdiuxUiKU6sYdJn+Mie8YKdVKHvxq28
8/HS0C2OlZ0gLUzS82LA16IKhXmgVe3JUJfc/W1aTddDo+1FpsSmFv6nsWIxlWhFXyIRrddXNS/Z
p8nuJEZyU24Qox8TtOrtYeU8GGx9coLCWBYW9MsBXSSre2Pd4ou6aLuQTOh8MQJ+83zK+qKMq3Td
/BMJ0l2hOc+cs5FgnCc+kfkMGNuqFFhW1QAY0FVB4LYww1eDVCCt0UFU1XroxrdiEuN5TVlC9iBN
zEz4QLVzFm+NdxyBsfTmIUunpG6msMsZEbpni5rgki+h0TETmLYjjtgswboZt5MYTowSC+5wBlc5
S4n3m6iCPPZQHuBpucFmZ30eTGHcdABMrooG9+izX7ky+7rOlL7OGApH80JUnV0at24ZGTunT11w
MtKN3Hs5YssNGrBAR2z6+alTKckHRbZIEs6g+k9Sy69Mtm75NQzLdqun9CtRko+XtHNDoKdpxmU5
5fVmlnlMf2cYp16W41GPdaRmOG/3eZ1cGqmcbnpHYVvCdCc2KchZyv+mj089r3exfpp82qHAY3XQ
K33otxDy8dgyedst/tI91IzrnwT2A3PnU4PZAShQVr9ehD0z7jMmNVXnG6edyb7YMuPiNGO+ahys
Sn3BUjr0K/rZvtL4BO2g5oHzJW6BsMSZVe7Kydb2aP2qjcuPOy8cU+6NxZiuq7o39sQZeNmlZdDi
lI3HbjwXen4mjJhgc2YBA/k9+DkH7KIXKbBAEUx9YcESyZZTbKp6sKAsAU6VPPAaIa5Cot/B+iUO
l2ZwoyzniCeVBLApj74kbeLv6nLB/ZmZ1pbI3+pUGa78mHXLhV259vV6ZV/ifdA3LKOqrdMY50uG
xT9JZR96prR3XopDmE9A6l9rY9YvazuP73E2LGfYRMZjPeTFoSvIOZ1TJ95n2bDS4LsoiBpqWDHm
3V46rX8bWxqWDmISjl7u3gEBu6zMrAldLXKO+CXso0wb7ZBl3fjJbuqRlBJiB47QiMVnitZpChRt
J4lmhW7eoA5VW6PqzK+a6yUlUhWV7PIl609UXzwBYvPDNo3YtGvAcsFHD451iwphIgbTHeony5vj
D7D4/y9757UcN5Zt21+5P4AO2A3g8STSJ5PeSS8IihQBbGx4j68/A1LV6SL7ttT13hFtokoUMxMJ
s8ycY0YgANLa+dZmyyDCb0jSYA18UIzAAwvv5CLRUwcCzYpjOmJH8qSEH0Aw5daCqrwHHE/TWea9
t+pAB2/BlRmc6F2bnAw/7u5REaSB4vjcN2N1w2ld3HrmdAHqX8NeF/p7zY0JL/Csyj3igYTPDgXZ
e2MpFl/7ykv26AXzNzfRffzRULdXZabrAi++zUhJNw6hkLdtVnvoUheyPmf3naEVZbYyhsnc+7iU
MafND54ujfU0OtAEQK8nlxituLN3uvW1UBHQaHzD63Ew0IaOunC+EMrsry2jnG+L0U8C262HJ+Lg
czz4ksGGKvHm9e74qo15v8EW275H6aAFqcMWvFAA3kaGqM9mPmdXs5H4V/3ozddT7rChXmQbZl2X
pxAv2J1r1HMaNCSfEKWBunTTAGZ8QU9Qr+2xK24l2qmWOJPYCmLZaSsQSNE7RnN9n/e5+8ViJqWt
Z04t4L2DCmIknIwTIiAlOTGhB4/xwcpllX42qeICrkhra0eG+RBBIzt5gxMfC7js15UByqBFCM+R
9ePpezLV7R0xCLg5KzMkO1qfFDoEyE5BOFZiZRi9eZjraeoCvM7fsyyxNgbx75hXcPiNspSBZlX1
xZwXw41ytU03pf656k0nobBL4vBgCS09x7pRrQ2zkl9V05v3slHl2S296Q64dYMMRcT+LSCRdt97
7XgoxjCx8e7bQ9DHiX5V92X6lPlF9RR5eX2ddyp8LNMwOXVjNa7iwZsfDKbhm1gv5G6q+wkaNmoK
XeQNcbR8WrQ4ram3h1zNAB8iMDC2resTrPoGTW3i5Dip7WJTEQ50XTVuZBH7FBbHnMTdNsjSYToR
RIWbPqkNc+MVtsVxbIdne3TRHPSx2GHh6uNAVuF8NBJDvCIz1GFKhHlyHbXgFYTU/adpdpq9bs88
6D1CgNSqiZpkKxKcCW5Slvehy16VdOta0LOGkDcI5x0v4D7V26a0uz/iVv5bHP+mOKaYpZj89yOd
/yFaJm9emr8Wxz//zh+1sef/g0qW+hOTy6I6+Ge+q+bb/xBUD+x8MCkzUvEpS/+c54h/IDyjnKZ0
NhFDLzrXP1tK5kPoyJzFJMS8Z0ll/Ru1MfXvx9qYcoj/wE9lAUIV7nxmcBILY9oly+2Dozz4XQ4k
1Tpv2YGTw3RUUeXsZ60gA7EYhukNMJ574RBVjzLTMIbbgpvlqmtK7UUhCjiTt+BfzvCo74WEabIS
FLTrqLHdy1j1ze2EjO0+axwIdB359FkkjK9FGcKcl648eqbYkDtYfesbKfej5tXU4nIY2R915fxK
fAb50mEEtS8cU/MOVVl6xMqan0LXwlZgNSh82vxcOGYS+CrE/Siz+Gj0DailJIOkn2nCWpta5B7Z
RYJsC9V4VZB2vyuV519MTbTouMRo3oxa50MFTPWzMSWgoKCC96u+sKqt6RpqZxRm9IxXyb80tPTa
GKELhKZxP+tTsTYE0928giqy0qvSeremCdZ3NonAM/rcDOqsbiFrks5uSACuqBKplGuFGt/Bg/MG
e67aWjU6viqp1S7vivShsiVr6FHZcldmo9wDZcQCYA8wa9wJbYhhdk+Fl4SYg+Phpi2S+dWfhukZ
IIN1E4ED3INXqi+FJccbVCuEE+BF30LL6U5AKKpvmdWNa7gg7rbsVb9zDcpLgx3zyk5zte8RR6yq
1O4YvVurpHamwOIhQYLqwSapY9ORGUQIRZGvGyc8Z2mZHVhQHfBxp0j3i/kJrGK1q6reeY+w07Mz
oAZohT3sSNoID8TAZ9cEG87m1tckKz+8nNrGmmV3Ku1JPkZT4n9xK0FyGVEaEG3EcFcyfLj3Qzs5
z8gsz0NDPPiqQwr4RJBTcyE7XaGBsMsdDmPTXw0E++ydUbmSWSKavXli4EZq+LydXJfVg1Z67i1B
msgI8rbysAFa/cJy1K/9mnOliFoRBnK21WsH+/cyJKV4D7zQOom2VLusFLA7PDd5rghlucyj0rnB
Bz3vR+x1lzgYrJM5OAvovYiuiHRo7uVs+QFMUXXItO5Q5uHCGcod79KsSvNLzij3XEV2eiBdpqTo
U7AYMrg7W5oZ50qVw8mMB5vTsar3mt7ico/al7jzeEJN0IM2Zhm6L5U1fHeqMTtEUwmNbMqcQ1GF
9tbFfrGe3Nx8tOz0dRos9hhaZJtfXC+/L3prfmzY6+9muoKbIhYshEb2XUcHkhmZwjiRL+PecGis
4P6/gJ2T126Usn23keu/IqeId3nPX4rmRD14iZ4FvaXRxvRpdpIRX+JgWclBdBCjPLaDd4TIt98Y
x/U1we/GfVvkaIQGcSwwjufArwPAsvTaiZLpjWUY6tYJ1V5MQ3sU4Zwf8GzjL2aVhCfct760hZ8c
XAIMthBsqjUDMGhI+Shvy0a3v88QYQIrlTH2wcWjUzrpM9TX8cHFS3hTmmhw+UJd0hHilLYaG8s1
G6btoER1qmpQCIHvb51WZruwgQ+HG1zBO7tBONE/a4Q/k99kGTdSj6x9TlJcw7pF7y/prupXq514
J7a+HvTR3QHRGTe9MjptE7uW99ySVF2uSn1WCfbtqSBdYIqu5qZIdxqyXPTwk+MGdT+KxRsN/j8i
urfLMQyu5qJDrOL7/UM0T/aiX/XRXtQRSCytQcnFHmk+FUAezhMy4o1haM/STGsWVBGMgET57oo7
gB74dS6YiiRPKZSAg9KhHxS6rFYmveU3RbLFKSxi/8aBIXJoGgdHJZy/9iZptRQgLeLWvGxehHTH
HcJK71qHbtqimbT0y94rdITJ2ayQ1CqxgZjoP/o8NS5nevOn2rOTC3qwrz65bXueiDPDi6a/bCKb
tqMf5EUjBSEbk+ZfZJ1dX7d4A85SH6pHLUwUqK6s3OAcihiFwgCaWTZsnKayntIhM/ei5VPWoVfg
55Lm99mNuvPg+OWLTRXKwwVG43OMO+mBbLBerSiuWIpLP9rBJYIzM0UMMo0wvjaMZAlswC5P7Tve
6R2HHg3DvJ6mttw0o+mhJ1qIbqOi+7ZcOXCiGQNQY9uBkMnabzdFFuuBZGwPqT+XD6oDSotLdUN0
2XyNRsrelH0PUm1CfwMrRcttgG7jdhEaXxp9ZB59I0q/AjtIkdZiO+0NHrcJl/iJ7NtyjyqM6LW0
qv0vqRDJOssH/VmFdbjnzhQfwtZcT6ZwrudOaq+l7erHkuzLLRi1hmlBrg6OrZESQmzEjZoG7yEa
vHBr6JV+F/cJLJ7ehXo2gdvbWrFbX9ZT9S0HbvLKFIfbf1e3c7NSox3tyOQ11rPFihiryMnJdRO0
TQ4BjPCHJZhdYyDUQTXN0kS/YalS8+yXMrrvHAqRlUTJAzsTl8dNFVVqX8Rc0qsRnWS6mpsaGo8b
etU7vUl66FVsrohg1S4Q8m1wnGTXfZ+n+9bpvoBkQk9QNAyuvW7ovqWt+ALYELlJ9+6q+QvZr7e5
AWSDDKKS16uyQw1sZUNI3r1ZReWxjF33nkbCfEzlkL+idx+f6pC/2Ofsr15EMrV1ekTjiPjoWFZN
1bc7JUbomGdKLSgcK2IsdGeTmAWLMVEk8cXITmHdDWPnXVdtNYnnBtULKzTL26t+4IsD1GuWWw3i
aMBuf0eMUjnvmPgX56SstOJLyQ2U2svvCcQJ022FGD07elpag1iQ5poiLz0Z0cQUo07cL87kVF91
N4zkdTjG6uTGDsJwgDtxuFNzquY8AMcHbomBjiPfGL432oNThaOzoesLaYM1wJOHCgn0Otf0aVf7
Rb7tRfNEyzOs6jFSa+I6wdBE9hMsgmEvkhLNRNZ2l/zkuPUJ5ghALB6T2r5A6u+xytYKZ5WC+3wE
uqXtqUUe8pkRXozJ9MgThCwmLYkg9iojiHJjuuzjqLqs+TaPM5OmNk6GlyWB51j7Qls1+Kl3Rj5O
GH6Wcosk2g71olWfkuSQhluCHIiiK8J2D7XZRlrjJTtmWXowhfZNNsfNWlZadECFx2wkDMNjnZnJ
sdURwRtKYQIyyos4FCAkCaL42llCBd4IhDOp+gS0TuNvoOCGmzpRxWYI7XJE7p7yIAtLmJt8zfsO
XcuqVWa2I9tef7c7SCBBmZaQG7FXWcYbOxLhPTV6l7vNa2e7Veo8hBUwszZI2N0TQ/Xfxfx/4i1i
NWHSW/37Lu4S/Wn8/9YvadF+XHP8/It/tHI+TRlLdwb1grwy21wc1n+uORbHIisMujXkez+7vD+3
gz/WHIK1uSCs1MF++H+tnO38A9ADgjn+2g+H0d9bc7i8/l/0S6wlWaexzzRdQq88m/3lxzUHEuGy
EaNrXsy6Y0fzLmmiqQ0Z5euUgM1Za21/U2Y4iFe95/B4x2A5f9FMhcIctPW+6UvtAldxtyE4PdtG
pB4GbjE35yLK93FtdUdi99y1rXxxKrqc5KCcTUCRR9qpTbxlLJ+JO6CKI8BRvwXUU0htZ0CUXIFt
qgLByByfzGzg0KmSfAUN0doh0wwD3jeTGSfap0l8FhamIxO4PqlC4c0wV1djU6xdjuOyYzH2VYNh
CK0zwGsljuCF1mGXgkqPqrfOMYZ1J7n+sr6WQW3l0xk/YsQ+EWdzr7OIF8mqUpAWQimBYiG627FK
jFZ5ZO5wguRP/tTLTVOmyXpW9kaN9VWdTqQeRWn7UputtVVu5gWlU9Z7KxO8fsZckyNlr9vc8/cT
+by3bhQX68ww5j0PEB/IDTyjAU72ntH5VU3oSlA16bzJyI9cdehyV7ZeWsyjHGsdJUyCB5aq1Peq
OaaJe44NP1wZVnYLdXjYtKG7Iw5wzwoEHp1asoV9DAEM4fW1Geo7jTl84MTTo9P2U9AzHd8wlgS/
ychzrQjbCGpHExvldd8yMlCtccyOcJGSU1mjebJYhxSzu9USVW6duYJtmXKnTRzXXVWO2Puhf2yn
paJLzXKVEOn+OFkJqHFWTcwomdjSS45b04583AnZdDCLWN67kiVOY5COhyyJSJ/RcLZUB9O6GXV7
TZAsImqP0qEjw6xiO7TxDfm1HEv7VGlMcHGBBShOq3VHBUDWZbSLrc5F3FpWZE1om1RW90UjHr1x
vpAmFA54lvZWyxMKXn2Od26ZvcyO/Cqr1t6RGlwHA8/0je5L7ViZ/nd71uQaJqCz5py4x3mxEsMy
36gjuOay2HZROgUm9n5Qqm3QkzgR2A1Vj9E6h8qUxtfJno0grZsT3oJv1OHjZgQNTcOKCoZaIAvm
OfdWLGJQJOfgat2oJMB7Zk5v0yMGuuLfpUb9TJxsRvDuGK6ZRSLUhHy8M4BYbQrLt7cCM942tORD
bYronOtxtrW8b9j69OPIAypwUA7f4+TNmqATsb1Gz5fcgivyAkKMdVYG8bQr2QTd6/norQ3Xxw3i
evYa6dkZ8I3askgaNox1xXYmuWLtmLq7yUcUaC1OkusEUQ4UhzQD5O/FzIloktityUU5Lw6GWYdB
Enn93jSjQ+v05onEiW6tUZA/dCBqtx3uxLVpSzcQkT+snSFj5uoUQFUdqT/wSCY4jBQ7rtxq3rYx
pYTfsSxkDp7fkeszXYeAwY4G0llCCQRLTHrQNN6AkBnWY5sB0lUQCaypSbe81e4C9KjFD2oXUOrV
riA3V7NT0iPBxcrcU4e+ciPaxl5buzPHs5wbZ+8i3GT9q7+PRBEw+C+cI9m35kqK9g4v8wG2piBw
wUXAWju3IgTIPujWwuymvJ3pFNe2PSL0r/xXli23CRvC0OiuVZeDdyQiejcl2vfMnqetAuhety4Q
dX6+cXMY2BN1DKkOWzfSwEzVTbmewh6fDi3iyrCTl4rckFXkzXdNYY57dxE7MmSBFOp1bUC01rQx
k8Jc1zmLTj0S9Xky3W2XmS9+ZSHtSKSFsa7B0GHGUZC5PsN3iiYuNbYS1fe+gS7hzlN46dQL4l6x
WWTbB4ZfmT1dCmtKqLMAJPzM28cWqy5lfhWCaUtkywMt4aM3NGxRWJkGarLEgSI/v6czfaILGdZl
6X4X8cCInjTkYIjUvWl0J9du4SN75jEp6gxtSqHOyiVMQ6+vVYw5kFwQgiGq6r2uQcwlaEIgjHTF
Dkwlm01nkptqaNUFzu56R8ycxx6G1ZGSIA2t+Ks/ef49QSb7QuXGaRYSgrU5VdvWU/0asma2yuf5
vgLueN0wVZcGDyEAOyOkCDQCqREpALMOfM7MuStT/AGirZLTVME6rGnY2eNr1M6dSWYujxegJ+KL
Ssdn8rO7vTu5b0UHJD2OVLztzHYgrXjUtlEeLoFKvX/Vqv5aj9x4VeFW4Y0PZ9qIMGgddAZZeFvI
maoS1v5Y4XDlhqZI8NSeOh+XKtTGN4vNI/fCrjt4RGhzr0ng9oah2HP/TY5xz3wNqiDEJE9zoJ4A
EWBzh/Bgtpxt5A7Wlm2VFcDgNXaRK58GKGOHWfPup7Y5NfSRK/hK75ZGyIXKVbjF+juv7FIYW6cg
bw8Yn370St1ku8uTfOauuiUQsFgPHkDXnJEBkv8HmxUt+QKszgGV7unUErtkt1KRAvrYhj0kZJYg
opFAwjn7Mu8qdGp/AC4em+lykRUycxprX5lFwi7fXSwmD1Y35BYrj2mqGy+i1y+4ezMtZc8Fdjo3
Q+cW4J8r6i9FP+ZzfqytvsFFDXMPqeAql4oYYrKMy3qu6//K7v4j2Z2hL0K1f19d/496adIPdfXP
v/Gnesj0/+G7poeOwoV390MH9LOsxq6JBx/dEHo7k3DXxdL/R1Xtomq1mQ/g3IBfsbhA/6+qdvgj
whP5UwSx9rI++TsLkk/aoeXtGJTTBK8xtLPRefJCf9UOgRScsqxjgBjrMzIPlc2hxSQPyyA0yLaV
5vQoCRNut80EtyOgyHWc1zFUJZHXBcWluS21BRtM/0nw5Qr5t47niVtrPD7UOkKkKai5smYB3BC6
vcbItCeLCEg6W33scLJrzCtEvyW84EgvteEhxjG3zE26qPXWNkRmuNJzx+BtZzVRUjmrEbA6rEJM
CxpjnLwnBicJpoZbqhb85Yv8/ziXjEXu+09Fok1b41sm4mL+69hk+X06OtRdRkFGlPO9bIbeR7LH
LU2BAWIgnJ79CNYoWU1MmLL3SlBh3ts4dHlrJqEefJ7cGKLx4ddvyfyXt+RiT6c/Y6OGZoJx+ccv
DCvCiEW9jt4YkRGcW9pgLI9UWwu9cmkAKJzRSeKkWRH+4CExkThoCe7QyyJ9Ic9jqiqUCo4mj0rv
mXtv5jACAzWrka9i07ZzPD/GtViWH2JOK3E5z6nBjyGxbBj36VHTuf7Pzv3fGqw+qq6Zx3GQ2Z35
sGcMkFv+p84OCdCYaKAFvusDTM87uPpacZupsJivf330PrWQvBAaOag2yFzxMfN6Hw/eBFvFn8UY
vrGUNBcdtQpTSjNT5wofmWzaV0NTOBjkJ+EojSEvKZ39LdmHuXz/9Tthw/nXM2t5JywrLZ1WlqaW
kMeP78Swokn3Ryne+sarxaVTThLMaZ1p+MKPUSNm2oa/94rgGG0KHqbMbEQ5pT999lxU+ZCYbfwl
LdCdHtFetdmDiQepvjCb9jeWy8/fKE2/Q9Pq2ZyjCBJ/gHn+IkkUhh4lcdk0X/slfPjRkW7tzSsp
QXH+zti00Jf+eij57RjBSJYSrs20AQTSx0MZDaOuVN6bD3nT6h79siHaaBtJKyF6mhVrR0fNqZTx
f642tZpCEmL5j1K2DkVVOXpqKE6ZaS1XBj4dwsnXBhbr/l5PIs15jt04mmAESZDxgT2S5I7YpF2G
nofeE5QsQZqF/HSvGSAggDCyh96Db1hyCZAOR3yt3qKRrA6aRky32uaFHtk/H87/6RXEMSDlFZE+
kwMX2tTnY+CQl+gTIjE+dJlEZcbnjTSyYtinqPnx1+fRQpr6eLwBajqu4FYG2tazlmfTXx8ZQ1E2
Vclk4t6zix+v1dGcXWIsI3hr1eHhLqz1z7Na8fjjKOD0Gqty+8c/1WRbESKOEIiD69iuh1pLsgws
prWZgbodDlqK6me+aMIyJqInKVGdAHfpGi7YNA9D5xkbsdX22yS0l8D63JyWcHJNSVPI9eyBSum3
iD6XL5zOmFfRyo77nYtFkxfujcHl2aY5jCQE3A1Q8fQGfbV87xBSyajcLBNn3nf349xFPrdELIZh
y8Z7NRnZMBWHXx/SHwrdfz5nsLQAxDVxryyhyEzQP399FZ+g9/QyfCUBwn0mDNiBjJ6Yzh7PVGkH
IzX4FiO6f5o8MrfXpR3CMDVT9dhHic5il1yEnd9EtITa5DUrEbfVQ2iNVnOtxgY1Tuz15j7x5U2W
u/prX9pNuRK1Fk8BCTTiqnfC4hRjtT3jOYnBCmZxn661RlpPNNFlf6TJkc6qxFFl07Y46SMqfVRF
rRoR9DR+fW2LNk+3ttKgJqI6IpxkqjYGaXyPcaPso1ImOyZZto63LlheSfb66qvmFs5pAqSfEJVR
6cbaKmv33gS3/FLGheGQSCDig429s0G1m+dEO1ndYwJUhQpD1xBZapNTfkk7H8uMVtZ3wm6a78pE
yS/HjiRGw4Y4Ab5VjME4+Im26uysp+QvNu1AVBVUAymfOmzLdJCM2dbtUBf3LOeLtUVOHYQeTbMD
lvBQTyf9m0n38NVwZ/shJuk7iEeRnVK3STaAVpPTr8+Ij48HTghqPm5mDtbFJTv284OqYB3mVk6U
v/F9jde+GdL9C1W0IIlqXfympvh4Qf98MZcSdLHGg4qyPj9+ZzsH/uznb0J3M56+o35v5MDQSEBK
zz0ehzgYoyK7AbDgpr8psT4+KH68Nh+Tp6Bhm9zEP1dYndP4RWrX2VuVI1Kg5yvTcZtZ5BD95vH3
4zd9uMawtuCBxsiCjYWR0qfHxIgV1wRpH78ZQ8E1Y6Fibld05kayZoOERsKkMUW+qpUrXbFGXVt9
yWyF1lGw+WwpqCiDxRWNoE9aaOU+8LxtkoV/3z5mGQhxs80z4L6tYd/ovczfs87yLti+49oyJxNX
PovElVEYwGihHVxZmc95rLmZuBZDOqiNMfjOXq/96U0uOxJJ+PTWiBz9Bd66Fcx8f8dfn2SfylsO
/lIGYNDjuCDFMT+XBIbmNiOS2PkNRR0Hn8SUeGcVUgF8GF8IzoDsr/njujOjiS621gQa6Mn5XUyy
sxz5D98MyBrdYH7PzmF5jH96oBhpiGw6igmO6WZi1FRep6vRAym1Zss/t+vezhgJZS02g0Qrs9us
KLJ9kYz+uS8FC1io7hqS08jeW0T1rZw69L9mJN6Q4pFq52TK3QtETruc8Jx7Yy7VVaHxpcHLqCDF
z+2Yngdg7iE9uO/e+qbVF6hRkney1RIooWWyS/Xa2SdRUV5lTguhtAib7tuk4g6rkJneaPmS7SpG
Y9hazEI6MGEJOXTKh1oWVzofIB4Nf9W3UaRWrqwQabg8E+9sR/Mukniyn4yhykO4zKQv/Oa0X47d
52OLDgipnQApCUb648O600Of790lGjWxnUuCRORjmSDbWqdVDkV0yLkv/+as+mhH4awCN7D0s4tr
jOL2s40LiqWqMx6d31HE2sdZs0C+hozjTn45yy228JY7vRPVb6Wlq8ckGtuLBNbbDWG31vbX7+UH
du7jx6fU5PZJJj30BuNzmV0PzFi8KM+/R6PtqkCERfi1qGeEv1U2OauKdCGe81mBHat1QIavZSyc
fUyjuWZo4/uBKDRmY3Uh3GdydHsVkLA1bnIMm+dUJM2+sqzxUqBSOkSOG6HUBcIwrJrJMKFslXrW
rWrDKwIvm51yp3FYtjJttTNmO0gX+MK0C9HE0zUkEh5nkgDXbTTw9A4K7JUXGVA3KkorAwusKkXG
K5qRaUMQjHpEqDxtqEWau9Yc8wNCD2BetYuXnjMRgEAgEr25tvwkRwwti4L97diG21YogF9E6ZTn
oUT4jikdkX7A8SuMAyEBzBp1EZlPhA4nz0RDte82Nhbs6b0kIujX387Hez9tn4Opinv/4hzkvvz5
jqwZERUAQe+vqqtqyr9qKpeitffmcBp+81ofr4OlxeREtOEWcm56FtXWx+vARAXCatox3xj5N4n9
3ZwIYkM68qMyjIpqafrUJLrO3/zdD0lXy1aV9agHafFz/LlFzjoRz2nzOhInufRArvL62xAkE9Xy
r1/K+Fg1LB8SLrsJZwXuPeOkz2Uk37KRDr2ZvVFzOZlLxRfmD4pcycoJWjcKo/Jq9OdQB/6XoInS
Nwi20/lRNm5JaYtUKBxDRvlh5t9IKfBhBzGqTnWR9lGN0LIbbBugxq/f9L98MTz60QZj/aR7Y/W8
/PlfOkVqRM8cTT1/zRGd8C5qzU/lew812XnmPi9oJsKsL9rf1QPGv559C7MSNRH3KbbdnwcpIYb0
sWRd+G12NMOcA5+opY5oKWxXNWmOFvgPtadxT90XMpDJe11XdV3T7mXaaPb3STYPtHsxe7n2G3IO
/KpWLkzk8dlk09L85ih94rgsABdMtj8uE56TnvH5u8WoWtZZVxffYo/GgMbFm9r5mtJ2aaznSY+m
nhaADfmlBuCBq6nJSVDRgpzVCy2Nn9p0sZyAmXwXYNb4DX+0T71hF/L950iIqHPmHcg7IgQ8kU8A
DlsVd+nretUum+m8bgXNU24ZPd9InIXL0IibYbx0bwBpvRvih9rxyzxx3Qvy+ubFjGNKuXTD+pwI
IlpMu3K4vqt4SMbrErtc9l0MHV4B6FlhM19z+fvOc57knJr1zKpgWKEl83O4EsR4PadsYmW+wXhD
azu3lkvrXVeiv20k/2aAoiO5g6ziWBR8Z4AaiSokxyBO2HNKvD1LL+fxO6wVIkAJ6GSKc0EW+B9N
nzASFjOwdl2wGzunH+P2ph3cjPHaVI2SGUBTAy0nkC3yeWktGXx+fLaG5dW0aKIVtoi/rL4gyHGW
1Je+wpFo5x4BOkYz5qeYNJru2I0AmNgXkEnKoQMOaUwnr2+WfloPwXwx9CcakKut9KqW4rKw8zIl
XOfnB4DtuLS8NAc+La+Oa5oD6uh0wqdmjJabmOJBoMHjakLB/yVuCS88YPMvcTP+/B0smBGvWgmp
4XHAKVcMI3yR2VkaX0YnvPRYxrTNk1XwmWAiLEfVTtOBI+dg1uEHhqGN02Ou6o6hihH7yyta2mIX
nMpwaZrLyYUnhd5aW06XAtmEfLfSgrjajcTElN2CfwF0vpWguzhdyGs1uab63Pc5ayITpyBb+1Hn
F/Jowja3baM29ayjZo/J9FplY88xLMZe8vpsdD0jvPMU3AnGAG7HXAenVN7T80dzvkyTpTFa/NkE
tmn5ENIvxXiurBB5+Aag6/K9u2bPXWBTz1bPhynw1fJOaquy+acIw5bVH/2mt/ktBXYsLgWaIo9/
0qKWpeWKFMWWtzTx6fmXQyeX92L7xDSJQNBrT6+TVxFKsrZmIew9PnKLt4e/0FsmyTjI0+SyWfJ6
npPO5h8CwDRLIJO0/eUYV2QBy/duHDoO5+y5yzmnGErbe9mONscn0sVyii7D/v6+9HL+t2LJzgXs
oukSlwyzZ8YoEEW5zqd6mpebR5wyGpaVVS+XtA1EsFjXYDL4JpyGSTbhaaVh9fdYBhgcbmJqh2ba
Y8VtZHZe8vj4hRUwKd4fMQjLQAy/b7JEKyEGNZw9AzZCxdZSv/djJ1kEfuB5lztTrGI5b4WubdH9
RaW1bRH9oSPm3FaQ8RGMztfONI2c/gyJaB83fjaQwUyhQP7qpXDgn8J31FuFyJd9tZVcFQZcWMSa
BBosd6ukxy63NbmWgfwnjb4QMsa6aouGmQqRJANBuo3Leww1xESvle0lhYMjxsj5MDmCtqi48zOk
5cRdN4U/eoHQE5tejRsxt5tNa0WSrLOo7ArfXzF49NDqh6Zo4z1ahs6JEFqkTKnwUkO9s2OErcj+
5y0x0OlM5V3HYxxHF7ha8WZetqPfLCdPIpdbitsOE+UiEtrlvNS7seEcCq2EuN5TMRczf1aZfVcb
l7NjcatsqnwZpeHvNSgaR10zuuqSeCqcZluZVx3fEgORZbwF+Xfgd/mYwThIaB18zlw9KUPmZnpb
DvwkS5Vl2tXWxBecPKCR2Xjjt4xMW86QLuL2VNoj1PJTGxMKetlzFLkWDLNtOKH6qraYkfHtV0xg
sVxypnuqmXnjMeYTXto21DIR5HbJ46ifymVkSPBXyZWHcn55yBJzUHE6jsKBS8RDuZ64P0xerNlX
oz7V5MBzi2LQWlYtYhGMaHVRr+bMXEosXRvS6TXzgEGd/9iMcNdfDs5AQV34uxSHeeVv8MMPlgY3
cp6JBAfHHa0rbOThxta7sLqjPeTDE66juNv3E1PDcov4WeMoFVnscmHLbmbAv/eSbjmCf5zWWTIs
fzbZpGcBVibVjXdOG7Hc7htS2+ZHQ+OsxB3j1j6SHyrRSOf61FBHMWD2QsclGo449vISZGIu142f
1i1F/GxM4ivhH6q+07NR3dPY+ZJzCFlvdRTAWdKtKPqufC0znjGnOso0+wxj2rVQseGx/Zpwz50R
juaFeqOFmGs6aZHVLwNxwMMVOXnIfgj7bItTaTnYW1ceOCcHMrNt2Q0w4sEhE7Ou4hAxtshwH19Y
iscqoLaWDXbFd1Rzkx+9apY8hfvaHgM87bCyVv/L3pksx41k2/ZXntX4IQ19M6jBQ/RksBEbUdTE
jerQA47O0Xz9W04p66aYVcqb8xqUlSklMhARgPvxc/ZemyH+RAvBDRZkQrHsaMM/R2gk3Hu/HBY3
odnhFrMRg49bBLElOGUtwX0qEK8OKTtZuQnWclrXbURHAB+3ACLeXM48HGPsDxzgATfIvYrwK26R
Yc/rQ5KD42Lj84fgoseziXjLHWxrgzkpapbYh4oVbckeDXQ2ewAWPyEM9khI2gBt35zwBES1aR6s
CUL3XsjZQuUyoBMA1kgH1LiVRVO5j2MPJrw5mDJYZLuLGnOeH+ZhdoYr5E61cecabr++RzznlvQl
fL97XAOV1A2YTz/o5AHJbbLOsamY/2+jmfYHFuoBnzEW87Bq4qhoHJt2Qbf2bQjOLg/rL+iomf5j
yCBm8WuUezAcN2MgmwAGZ+8RZDAIGK4h4jbTK/2DqAzkQZEVGEVxUD59vTL9moa1M6ADacJitJl3
eMOykprrDI6RXHc2bya//VF944IVvnU3JbRdCClArcC2hPuhkt7jRP9Vulsppo7s28aEWl4cFxV4
VGMCG4Pcd2Cpuf9ro8upoDpnVnpbiVhIeLjbUJePHRs4j0NKBDlLQ+WZusLMjEVYYp+jfqFpwhuT
U3i5tolBSeqlrWLr8QggZJehz5PYWBACiBNiP3qNrlN8NC+sKQEHYa52cVVVRoexrTL/g1f3NZdC
UH1QRMhIBqafcmw9lkmv76nsw8LgUzq4tkcVTLtCV9FYziRrWR5metPAxawtMeR1euYO9rG/OsfI
tUtKotpmRGWcqrEyeaPUJTCDN55XdXpBrOhNB/spdFxKk2mJmCjsiUHVOyfaUz2c6GiD8dojvPRm
vYcI2vJ3BHZCw+Rg1giepd5rMAceIEjodbKgrcE/QagXcUU16myre6GZq+vViDjx9b09jJ3/aaLD
1Ox9Ow/qc9Lkim1xkFLXUrUMdMmSRoP+jDAp+YP1bQRjhex0Ki36mzH7IZNMgoUElu44ohvGx88a
vugS6XUA7feV3qV+7GAuHkL1UDSmnqH6ESbHOrYcYfBBSgRVUYNUjGj7b+Vo8MGyzOT6CsbeIL36
+PsnsbY8QjHDu5WKNKhTfmNTwZ50URPWwGpjCiJ9K2YwVjizVDODobKjcX7x/Wtkw7Ss9xz/xuEh
RPnPO3ZyGIjdcewVFnTMbIWa0tuVaG0RPasi8PLiSOpuUk0MHTxfPawBQzcY/avU43BkWoqhnzRr
XVSYQ55Rgk/2og/yod9yszBE9K15k01mFwxbt7CpUhJb6GpeNbKjiWjKpFfh7TqkyH7A0Qcm17Os
rn4OHKfT0zJVUGQi1HT1I9ISNsUIHl0l/0Ao8jVfmJVxNM5aS99gjhhxuB5aOyips5Pvu2uqVMKm
OTYTharmGVAF+g6xzUc1AJNYNgJXCpW1ySeQfxNrUPMH/rv+11Ql3Xo7lWHAdmlhv2cPSzHFcC2F
Pya6mHekvtrvj0eBoouLHaeGL7XrWfiqM3MnlXxUREyBTgELg1OBuDfuBd08oybI924H6Rd8cW1H
9VU1WYkatknZMya94Bdgotoykl34bkdktrxWvXa8BVOqTDcrLF1aR6rhyJcEUda9qG7MHHiNxSjR
ZXO2dJ2zO1lDUccCa37+rQJbwiebS48Tm2nN+gvpXdqRdN5Hvudh8dbl0plszk9kbyyzOsy20xYv
KrVmPhTxvfLpE1Pp6WAT4hY50H8uKAx+nIjDtQbOv59BlXD6qpNWDygTziwI1wzDmD87amzXW9NQ
prlxUplyHIGRmvTGMSQnY3wgzc4ZScidgCPcGmmkD93073UV1s2WPuQzo9GFfCIb7g/RCy3cHSok
Jg16P2NFftsprGp7RvPN+p5PXa+4q9Vy3MPoIuup1+cHbiff4+URG4hVL5WSNdk/ysAj1XVH6Di3
/tEK6YV+XoqQOur7o1erUpdWsIWiuorRzpd9i6xY9frGqNF/O7EhHD3ddwABT/WN6c4QpvlAaADD
9I2Q5/sbCDj6Eee0nMgrH94qxSu0uOQg0noe36HuX3sYkbNVHsPe5kzBxma41Ad4nxVLp18WDb8m
QlnJWpW3ta5EbRg8rDPT91PjXGBbSk9triwWKQr+0d/0dK7sckcisT4Ffj9YlGLVF92s87QkG56y
hQnIEKK3u3CxQ3Kjc0gyufuntMaBs8usUV/6WM/shEigQRYNO1AYbnEVSJoj/MN14Y4C16EXrIGv
0WBuVvTEY8RggfsVrRIo2uLFaWZ9Ql++rxzR3OtCt7IKfVf+umv0th9IzyikJwhqEa894683Iy9M
cyTXRuX0aRaDPmcqaEeptwXd2ZZR3DOP4iv99Uu+7arpl+R46up2Hsznt33WRWJsNQd/+OT5RI58
K7/fGiWRLWxdf/el8P1R4zpawoZYTo81/9A5ROgrV0V34lPmCr0+Nb7L6OZyZrFm7fr1a712A/9n
kKDbb/AILEgemFBIPnjbpuxNeOE6WvnT7FSQtC5JPyaqYeMNbspjmDJGZC9cfRBZL2MNNJImConC
YbmRg825my6E1lpFHHn12vN9Zf6hxqpRIOgSKUDuCUjZbyf+9OvL/9O3wlBXT9gYKXMct03993/4
qOaOkBeGDd7LkFkz18EGpY+FbK4coX79Un+65xwawxHiNLRpNvGwb74VyqjMrimgXqI0dMblKJYw
n8BMB/oR8QXWy7+65d6Kuiy+mIC8RlBqdNhtiBE/vbmu7Z0woX//Il2M4itFCA/b7Zixst8ldqT3
LBFR71NMLPwZgUBgdjesdtjGf/3e337M6Dg9xvZa58njhir95yuZ6mFWU5Q4H+lJcHRcUvQ+n0OG
66yAv36lt58yjhCTd4uYhlejOfama15QGGKxw50x1k1QXGHV10fzLOekdlSpravGX7/gG5FVYMN/
pO3MhN5Dc0j76Oe3NuRw4sIJGltHjjx3UOcIvcyxKC58r6JDPmMxQE6WNNoEhYdkavfrC3hNhv7j
E0ipBekVsQByiIC3bv98BZwS4VbLoP7YpqhU6h3qurXY0fVIo/zwvWxRXapLY598DL70H01xwxt0
y6tCocK+ABZPfzhV7ukWD63/hae4Af/PaYE82ZotoS+mJuy3oTMY4RRnVjGwWgeTpzdLtYyNarap
MHnw0RCgkcJdE4w0j6ypmyf0AAUtul1IMW8Ppwyxa7gieTF0bdWD/mCxMDo74BTTY4LkO/NlRm0T
9I7e4qXsJJcVfG/Q95T2rJpFYeuiKQ+H14rPtnSxTHhVzkpi9snE5x8mOUrwC1vNGCcu07qgLfvr
j/9PN1zg2sA/AYMyAP/zrT1yskgNc12eCT3CwnZM5KCPQBjbdQXwo2X965fUT8tPXzhLLTxeZjQk
qCNff3OPMyiDXNSH03MESYVvcMwiv7hCDGgXxjUmfq6AAOUIldZ+toQuCo2y0lfz68v4s0qCeXbE
iIpBEU7dP+2ijk3fASJZ8RUMqokzC3TeJ3qqC2d0Bsu8g+DL2o/EZtXGJ/x12LgXXwHj+ovL+Ddj
dVyUiPsclKtkAL1ZXJhL9FW/BuVXUflw6V/Hxv46puU5K/1hb4IufSCratwvfip2kqjY5zQEF8U0
e7Ue/uJifp7avc74dT6lDnO0mWy+VewCZp9UQ3Ts1yQw/XtwEv0dTEncRpRRl6h3xusRIN+FdOvq
VM6OdTVgAqagLYf5NgvSEEEyaSrnzBidbyjnWy8O26y4/4ur/PkO0lfpM132GPChmWbze/ORqUos
VdS641dqzDZ55HH1ME/a7hKPPfQK21cFJ7h+9cNt2HnNt3Q1A6z4IAemgwPW8L0XlQlQval4tDtc
OZsRrcq+y7GTkfiL2cttaa58/6L/y6J6WOTXf/7j5QvpqL+Hzf/ElaLIcv7wBW9fhpcfqdHXLxU/
efrykv4EN7a+/8TvRgudncr+RoVDTCLTEx6g3/3LVkA8FiMkV2tW/5iq+gtIqwXbmE0PfZTOS2C2
/nd8FkwwflrNPAhUJtJkn5sZvZXlvFX0gQ5tRy8QSL1T1zglkFvaS6AMi70zQmtBOxJrhZpTX6AT
8Mv7NZNe9Ikb+2varN69GxSOt7Ea58Gnw/CEMy67RFeBva4EPCJiidW+IjABNd3WQAU13GHITKDX
JTR+Hs26FUZcf48HLSJSPZWiBXAd2GnUxhMRJPusT+sTzwvhCmAqNtViJdu6Kt2thnXt04x4kV0e
je8KGQ0wws1JnEtHynOP++vAetdiau6mL3SSP7rVEH5xcW4+c4oP6I1m8mNXFeYGTYJ/8p3+xely
jJdzmC4gqQg9vlyXdKY30rjMakLjuibeasZOq/YpMz28l933NNRAjlalaNOVA3Ew2ZTfGGlqPylA
ra4mtlrZTI89S827pa+bO0YI9VYN5lPJ2Olx9uaFCDCYrxL46zyH/k5BkxWOqt6Rp9Ue3bGzr7uq
IkkqhKCIpRF4i0bJevgxr+iOv9Cw80joqaGwSL+4bCsaiGVjqE99EYjTIjxnX9RW+RUlBQElGlOr
g3Faplddc4zs7OuoUbYRc+8PGBTYKJIsJw5a427bqgw/2vZY7LyApv4cNk9VVj21SMavYLUz1Egn
9SwGw6NPhIDVxTyNKVbzg4KpVoy8KuUxQc8iuEMrTYtYmKk86TvysVW9v2c2ysBJjCVZ4fbYEvJB
w5SrV8G2NhTUXlM5ECVkyXAx9vEH3rmFVdwuS7/eiCk1N1h623PqgN6JM3P2eBW8oVEQuAdmCcTx
YF3I7ie/L8+ehgWni+9csXHke7aj6Xbq2m5f9/38eaAXTjvQdIbNWBjyGyKkfEQK5VqHivHKuVtF
BmGz7s/DK5x49qeEnrcmFkuJNssa6iSGHhJcWjJKmzgbAvN6oieHNDYCxNPRgq03CAIivHn9+J5g
xBG1gbPY+8Ip2mUzg6Tf2kmKSFwzkotXXHJT2dGlqiCQMe3UgEGlWYO0Ls9Zy0UFLXgukDD9Y9IF
NEBUYaffmhEXYxiW0ZHRqH9GS/IF34bJFB1dMe0QOClOZwAYg11ZbRzp6PmRGT0xlaQh2AWXUkMR
K3jm+xKd5ycFmQPZN8zEQtMT11eQoq+ZihAtodRqzmKkiYtGIQLwaLifRqhQyabWWMbmldAYalhj
6DOlZ6BmpLtltNfbQBMdV2yKG9+f6y3zCcjMkJLusBB5B+bk43sv9RpIpXW6xAi9mDZFSXZpSGeJ
vSoKIaBGvCWfoQRumTJiFw0mbFmaL2mtCpPtALUp0/RJNcOhBGFm7VMPN0YaMffpBldcMXLobn0f
9qUIuweS5vy7yBmPXe2sN9NoTszxgwtv5LGOceXOp0xU0zGc/OY2r2wDdSzqiRjA13IPLkxeVRqe
aWuMZqaBmoZfiHicOvCfr6jNmrRmIktb8kcZ9jqzNK8qkJymZnMmLpTORfM6WTzN637k6268Ot3U
GumpzDbaJg6kqLW1vlgcxq+l29Yn2wL/WfUjwhmNBJ1RSGOwEMmh07BQkckHlA+wEBZGSPerBopW
ppRgoYPluOSV+y5YmD/wLSI+5KSTbsjZLg7BOMstuiss1PY6XGYpHo66NN19K+tk44dQTM0ZCV+j
yaaRZpwKCPjPTmOmx0XTT425jHYdAnVjm/ee/8wmuB7xWhlfrbw14llTVBffHb/lwmiuXcapdz31
2gacRUyGivmSrFWya2HCkF2q1AERCg5tSRjQM7FFw7mryrseEOJFGoGqcjTE1dY411WDXSeNeDU1
7LUHeatjnMS6cxO/A06H+d128OL3BWiEMUjdr9B71G6CIAs3hzAo1kwohcWUbjrfM86Mdtu4kd70
JF/xsxpE62sk7eA0/vMYpjwbji+3q4e/HXXkfFWnAGylRtlOXuZ+LDTeNtSgW0vUNZS3xnqZqsTF
QL8+Cg3FtTUe12MGVjEjFt59RjdkC5osPBFcdccs90T1QO5Qx4F7V5iavFtzMN4GmXo3gaR+Igq4
2uRjhV1cs3rzskdvbLTJ9B5PensRaaBvEuK7YwXFq826aWz6wTz3geHcret4O6IhB9FhljSQYAR7
3HukntnVhWgyMrp9TSO26rO/JukpCo27Yom41bAlML50RLJxNX44m/1xn4RDuesdckbMUJzzQhaH
xu9Hkn7yEOu3mW0nWYG9JMNyj8A1O2DmzmN7LtsdoqOKPJ+O5Zs51gtYWaSpyvQvV9UHny2ogZ8w
6BvXXt+96x384WvoPpqo2q6LSLTnaXKCExPp9RCOwbhraao/9sCELzy/esk1iznNA8LRCqJ3FQzc
I6pufO+zkfQXGeYM/BKJe9czBb1dGdFvYZl7Cm/YOyuBEIitezpH7Mocry2hnqwsM46war1zJbP8
AqT6vnHgrUCjuSl89/1sgAs0w6rcZbUjQNkrJuNhIg/jELY3MhwsSFBoS8xWfA2LhCUwSdNDiNCC
ITsKvx6H1Dl13ekSZF7yQUVo+pGLNFu5lu2WwIz1m9eWD2lV1xu7yIN7YLvefqArsOH6GCTnzpVi
Vd3BR/woeteIq8ZNb4gNJFaLfL/Zn8+MMt3HUiO4W9xEO3Kr1SHTgO5Mo7o7QPMHBE3dx9kgPDqJ
aDc0ClZ7MGHqx2z+cbJYVwCkWIiDVYySryJDKX0xRm/ZdotjQjsGER5FAGiKpLych8uAZij8sKZS
127ZJBiAAP+mZlA+5oZf31NUFZd1G7LVe5pGTusZMHnTwChnhC6vS7D6lQ+7PJyhmE+aZ17DUT6A
P6/2Zmon5wBpwK6DpX9MhOagI0z2b1tPEiDgltZ+DoE5L3nuAamfPvbo9zZN0CGBniZrvZETU/fC
66yLZu3qPeDp+QWCBjO9XpPYxSuUvYDOSudcw2eYZ8yfaWrIjz5506ZmuFdJJLZcCC6Lqt3nVR01
m4Up82npzZD2TmEck7UjRRzsVJWDmCjqKznbBeg6199NzEHSjeEmX8TQ2Vu3XhmOVD7+DC8y57ui
yG+oezdDZgKmtBFNmEKyg07Culg1mp5NWG5TokqR+RjmN92vigfNsB8HmiIN/sOdhcEypvTodj28
ey9YCzpL5jJfoigDkVPb+cnkq/6o8X5HUsPELnjF5ScwPsgUR4maEKyzbb8z9TVen75XRyjKiNE/
W813AUhPO2Z4kSPjH6zPswzKmxXizcZUdrlxRIFuoV6hQ9yHsxhzSEIqTJvPBKwr342ruoyqh2Bm
qOFeCC/MisthDqPmYYKmDRhp+DIbJJJENZVynHe+tTqI0K1AbWq8YFsvyopgu6QJJixQ9QhEk2X+
Kn1CzCaUtDE1gveBn2k+GskEstJW8iQWAe7WUuG8NfswuxhV2F61TJ5ijNbNs8OT5xRLt+cVjasi
imDiJIt9yAJPgoWUc01On2ld4fwIT77NVJazezNeB6P/sKapxKHi+V/cUoKgB7kKbNyLpp23Rt0d
fgQHzknVXRiVrN6ZEwHmvgMCEajZNB7dcgj1agBQrQUygq5vju2p15l2WXH0OyA1QenZl2bdk/du
dpQAnkmwC7GEW89fKm0s5fXMQjaPc6bcp97STo4e62LA8NwAMWtibDH55O4m8pU3GaqX58kTN0mO
6gi/UTTf41BLtipPMjAZ6IquFpnYG0R7PfJD1FLM/XGbxmi4SelkF85jKq3xlPeE88W9JI5mrvL8
IUHs9zxQenJm6tX1Uq/JfeWt/T7UHzZqoPxgRAOnLw827bUh1NTF8OwIPxyleYJOie5JVHhW0D3l
kCIj71T0XX03JBEG/dZq39NjtT5YCKg+1E3yXqAzPbs0TLJ4rU3j6NiSVOg6AvY4KvMyiCp5j/0F
trgQSB2uxjl139Vp+xKsqDtJO50TTFDABzawOaHOZ2viknmP5OSmKJfyCd96/sgEQRxCYsASMlMt
mxwFNTwW3Th90abbjYTIdNlXiYT/Tghh3uU8hGgO1rjzB28h3gEaCnST1t6K1Js+rVR9kH0Mor3Q
niy3bRAWKaSmMrvrkohKrF2JpFT5aO/60IA5G6zRaSrcjHCUNT97QCNPFR6D6xIbfRzMPjeTaXwq
w2Z9TEmRJ+3AYlIZOwuLBib95algqbC58ydzQ8bCemMszbotRykOg63Ku1rXSc7KfUVUJx6x1kwu
hM3ATlL5kvMaNcc6F9Ym51iGOqrWhazldWfPobjOatPTK1iyixYAZim3XV61H5phCqsbq8h7Z4ex
gcMYvHuqd9X0YGfGFBE4kmHXX78YS21OtxaA4qOfNhW/UBnL01DPcn5YJyNnfzUGDrzD7Wj2xKPu
xjGwAxlHDg3vSz6SLgz3TdISde/0VgOv9v9WLlJmdzDm6zWZD8II2oeyrOb3f2j/3H5vBf+feqxu
mwyT5j//Yf3c3+P4oK2ygBAYCJh0d952iGU7T3npWNN1YvSMNSM8NxZUmgAysBHiBE8+2pVzULl9
4RTe3nC7vZeSTBaIKzmSydsMO97qIVpz3FDZ4dcX93PD/Me1+XrqhqEtInn153FFZSkMVsKerunp
XweSWlEcM/UXNvt/9yKW6+Ke0ClEwdsPABn4zKFXTdfYlmP9P9/AXx40+9f38t+W5F+1JIHe/uFb
/1NH8v91GT3+n9kvrz/ye0tSRxq6pudg76br53r0N//VknR/Y5yGMSigBQQ3n3HW73T8QEckcl9j
nnv9G66BfWxI//kPB/iLzVrBrwtxzfBA/A04PsOoNz1JxrRcl6bsQ8l3GWy/uUfbgIZM4U9nInXY
YuAaTIjAOER5fmNeNvI17i9vAyRyh8Kuysp8GhiNW9jwZdU/2N8DA/Vs3t6VtMUlWYKkCNPQus8Q
pPbQssa8RjmxkRPxrnuCeepqU9fRcsyNaUIfgdHdrtSpG5nc0MRaB2Bi8qoul5zOncrwskNPrM+e
yOcLnHjKPAFKX64WV4gHPCXyglEzZLlGHSY6WcnGnKMtqGJ5zrUArsIGbsUeMLeH1M9gwnK8nlCZ
VhN4MWYjEcTutp1gSq+sqz6I27u1UN6LKW3MbqxJ6ioj75f0qXSgVIZckCF/A0YIu35W5QExYxlS
CjVQv6ukDa4jNEDYLADHHlrDaPidchkOwHTVCJ+AyV5aucVRYqff52sXoOlBz8t26eaCHFgl1I3t
ifoZ5TeCSx8N7QHL97BN+x4HYCIXm5SnhKxcwNAI6r1WfRgI+3gv1gaNFWBsym80H6TJis7jjbrC
HO0PqL04tHmg/Xvb73auVbDbJ7K1KE26M1multwyApt2JmI3uIfF5J18BN3vo5zGKobWqD8wWW6H
fdp3ZhkrbnWazONiviNebGeT8VodnKEUmCW9mRlpPnCiIOWAsBtVqQBxnAs8yxwhTOPXrY5tQ8ME
GNAY7u1pmnbTkDdEcNkKL449mHzQCZ2+jVZcfAtEZsI3tJI954UM9bKgtWrW7vJSEQ8IVr+rvMPY
zPLeqmkkI4otP+Dr0e1PQA8bOF8DAGICALd2F9xU1dJhZ2Y+RkImVEEStqgpUIRZipCpst0vipx2
5G7Rzey18tCKDm1t6yZ0P8QcxI1TFUiWHU/GXjqWX8zcaE46qek0VEG1ZXwqPvI0dCAZEGR+wrhm
ATjvB5KRkqG1HwRRCKepqwIAZXjRqa5Ffx+66rOJPWCrFmbFNMcW2G3lkp0wWjjVZklwuWwSP7TO
lQ9LoUi98Dn0HfvAHksOkcd4z9rCJCRn16YJu+1F++Chor9uQWF8It5MbMc2Wd6PlKNHsQoeQcOA
DxlLA4A4VNT+ZiH+7Lr18hwMcUO2RYwLRtCdKLQGUDSPftIOSMOj+lRHWfI0tGzmQFBEeVe40t4g
7ZcHNVSoR6Had4FwOVe6hfkOpe64Weg3kkVVuzZSTw9V76WUYY7vYJA3XSWiPQDH8mttFcupjXry
adJWF7dLFNdi+JxjuNg6C3A9zij4XMoo4vhlvyDbevLKzqP5meBRj5QddMW2xVicwPqTbSpH/3bq
adDxsoXnj0v330Hd/wqIZhPjhJLsPxPRbtLspzndjx/4sSmG5m9I0SKTBg0iGYjV/zOnC/WeGJDU
ErCLvIaN/mtTJIWUY6PN9FtrffzXEMbfN8XwN4ptE3uFY/v8OEmLf2NXfGOi9Zj1s6+i42EaibAM
0/DPm6KYjESlteedcDhJgXdxLUhMl+ICsBTcssXrnyIHDw9I2XVvTbO44Mgln5l3zY9eHcpnzGH9
E5Fq/VMyszH+4ZP8NzXvm5JXX50NwkkLjeh2+hZlwx+VXNEYYskB1n/KEQO/MEucb4lqqs+1N4NR
IZV9OUTSBK8K7sv9fsP/R8gQaoOfCwbUP44mdWhMdMCq/YoG+oOOjJzFUvoojk8iER/wRTkb+PNZ
xGG9a/ytL73gjAuPtAVn8YPL2Y2yRyvvso/zWq9fgrFvFW21BcBVmfQ79MTlYcA8WECmb/x3yAIk
0xn6GycxVcPZ0gMT4MHklnejiPO5wrDAwaK6Se0FiEZg4Toxw7ZdYnSl0OfHtVog4qdGi5PUZwqR
+/YzMVkF/QVmamsfNpdB7644DsrxLsUHsCcwtlYcb5yw2CdtFKWbSEBtcDLXfDK6ztiFRfAwzpxV
N+6K8wpJrqyvcbYkOyM1aMZ1jaOO6OAFc6SVHgMVDCHMwaRagiygscqUuUJlzwTW5GHlxQbJgmdv
ohvjd8vwhD4z0PO0cjJj00pxj/EF+Edcgct+SnFvzIwNaVTRjYipIds7bID5OxNRqbXNk5YRa2P6
2wYjaLcFck9BMwKf2CsOlER68SjdzSJMZiL5Wp8YejcdHqyxQec7BNNIhxl9w7a26+Fuzuiw43qe
aJ5kMBX2CFIFjWQxFPBVPV9aBo391bms546DI40Rvaym0UhvaHX5WnPDpbVu20Zcun5HR977EORL
uEs9v74tarJG+qS1O5b9FBtpN4AxTcwZHX2ed/tumLxbvEHGgbN58qVF7L8vzGxPOaW2PKkR/Z6g
ulvtRWFKa8b8gulqvg29IXhJg0Ee18pcd1Eph+OSdQ2IXXtIqK5ym2iiVoGtZZ5X94dwyC3cG+F8
ETEPfe/k9siIKYXKWQZe+tWdTHUDoWWmw1YH1VfEoEUTo75y4taD8hfTgWBySqK358T4d5Ac8ezd
p4mRO9djkY3UBbjn/ene6ipm0XGL14q8A0e0WJxmUVsMsIbiS52nIgtx1+UH22ymL0WhKouZYkpy
mh4vK/Oqb6Mue2FiT0pOVCvXvun7Tlys4+qQYOLk6oM/Zwm5TgjcX5BYD+NGROPc8VS0xvC5puFX
bjsG1unGH/Bo7HCB1MauEeFypRYMFJveDAZrNypjze5R0S5MqVRLdrhBgYCYtu6qZNsBtpAf3Wgi
jrzQBPE4gv+CV2oqzCNunJStYKjPHVZuuW2BBb9AlnBOVreU3Oqz2ZyWoi/uLKStLIYp7x/bY32T
r2NwbY9NG20MO+LVUHqLiyVlJIMo3ZqYKfS4OOG89k9D5ucu6a2Kq4cEvVI9zusxayb53AuveYZ3
EHFK8JRU23TiQd6ROICVbDTn8ZOZg9a9ysl1Mq8jMZHWLDFPvXR9CQ8bpR1OTL2Ug0Xnc8KEYe8Q
OrKOFpj8rufMXt+XvWNkzaaYEBuScChsUa5bdgJrefHGsTPlRUiECP9HFaKp7iS04nCJG2ud1Ic6
mcusjw3Dq1/GZWD6t2DkugRA4l+3NMUVAQ6qMfbYebM8ZixAxRna5c1SpwpOd5PZPTU6wVZjltg3
btPwYBFDVN50XkkqJUEcjbcNF6Wo+oPBxkaGqPVcGR1hUPTZCdOxK+meanrZzAHajuE2hFwxbuu+
Cz4ahF8x7c26ItqUOKStLdUbY3QknSG22jaYnhtiJa9TnyHUFpNzg3HedE8JvIZdQev1U28Nj848
+ScV4UM7IEyc3o2Ux+XWKFzBLDENW6LAwqxShOSCwne9nOCV0SQF0VGi5ZNZ6nNaTt2DXYyzDxt3
9D57pJBQADpWum8mInHtxlg3peUh8ijz5lKkKj1jkOp6enqMAnGRSQ/BZWddOpgXT9gi14CqWBgP
DENYBQikQswftWVDZ60KUCFjECK5s7HtHOxzUIMGmpyF1U/5ebdlHU82XuK5e3JIqKkrp3/6bzvl
fxNUgWYxpF75z4Xjqf6SvYni/vEzv9eO7m9IMTVUSINvnYDOyI9+Shj+ZhJsHyES/lfT5PeICuu3
gLBtExsnhaf/WtH9XjoGvwX8hf4x9rrX2Pu/UTrSd3tbH1mOxVXo8hSh0p+k6KPdp9mKx/kknHXe
Om1ZvnDHC1DsmUmkQLoy1uM8uKxYUgw1gdy3rbOPe+Bq9QV2WcuC8ybMTFEsWcSoirn+GJn5wvgD
s1GGZcOotjOhL/sK+vPHyhPOyaRIvOmyyR/iXHXOFRKscN0UecWUsI8oITI/vOdsVN5186huTPVS
NR3Pd58W7wdlgpIuMri8qyrrFdKVnF+QV3G8w+lIp8FwMLBtZ3KbZ4oq4tB20m+LT6lRMLdw2CN4
hKDjQ0rgwArkkrw/gSb3immQcPbgp1bGd50dEtTQhDiRO4ckaeAlUNjbiLgencCWnp08UOEO1EEW
xEZd+g7VVNF8lr2Uzw2ZUdcjPZXN6JT9JZEA02dGxvWzO2ReuVFhgkl7Ktp3i8yTFzu1bXTwNqkc
LUT0sZIbf7TNzZyFE0b5ubn18KYTmxfOYMAxwgeHcs6K69DB4e6WDnX9QiZO35xIcxgRZxXjRtVj
F/suAA87C26tto+A5jvV57kvUVzNVXgLb5bxFq2ae06qPerHHoPctDgct6UFj9tg9OsNSbDNl3W8
DNGJi9PaW+2FgnSAijvxIgztXhucCXW26w0G6fI9DtvxfnRBHOSjNa3xWCjrQxYU4sNg0OiRk9fu
6KUZ52llIUPd7uNmWtwNR5L1vCbW+AQ+QxKdEFW0eZDoXzKxVMRL0fAm1EOnm8EJSm+UW5c7iToo
39ZTxMzVYsp3VRqsqHHkj8VLu+TlLiHK2Dsk+DYrgtOm/iPZfeQITVSWMsaymNySEFJb4Oj/P3dn
1py2lkXhv+Lqd1yakNBD3wcDHsBgGzt23C+UghVJaAINSOLX9yeGxALb1zdSdblalUpVjLM55+gM
++y91tqFM7EXrvwkWb5zp6/bfJssaNG9uAAMli5tZShKEFDPbBzRSzwXCzRFuOhJyWp5SeAL0obt
I9VF8O65FVjRQBZ83QTZo0VoRYDngEqadZw+jD59os/VNQqUCXzH73NLVm9tFNtLCSnIpmc6cYmZ
Al0OaQZE1/uWsPaJDoIIWPpi8MB7dL+BKrJvtXwej2KxsAdaJBEVFKnQR3GkgDCXShmqHtM1fOjI
S+HGitCO6LWWfC6GlkJ1XyWlQkLoL8Zz4u4c9pnPKv+eIwiEG+BtnQI3J+O0GOhbTyEMxJKMkuur
Yq6CrdHRr72Ga57DMKdwSLK+9DMQa9PVWphOimwlFwO7bc8vl5l6K1LGAvlPbd2l1CAwOIX62jn1
RVf9OE+95+kUDIDowfvtaSkQzK67kEJgTRRGSNN2WlbqFpNuAv+ra1NBZKxQcvM6Ad94oSwR+IzD
mDIgiHD0oQ67/Y4MMCpivUymMaC5MwfU6LccN8q/VtNEmN9qTrz29J6yQJ/7XlnHmY+fqCGmM5bw
Qi+zNHpUIDzdtdyO7pKRk7MrOVoNIMCro5C8yIWfUGfDQ7bnYpH6xd0y7EjIMVB1Oey0LZBcsXeX
RTI4tWyedxV37lAiRPf62oIXSQThzJ+SMxaX9tifsz78BJ2MxLlezQfkI7Ekt5YXqTaFmO9Izyq5
PzRfWoP5XELaNaTESUeMMdPKuvkyVh5toMVXU6CaXZFhgUbZiW8cQXnW04XVy/Ai+tC2WqP5WpwC
emC3LlLhKRCTBUnZKWugeIni1TBZM4bTRBjCg0qKLvpWwrkQ299y2Q7QJQkfO1RPuPI7ixkyS14f
J3MiFJHemybeoyVHN2o2n98my+A7eUSy0MVQcwpuY0J4vypJrn6uQXUUCBEKmbvqSQEc6DMwZB3K
e4guSK8AYvQqXmrIulBpE6jaIJLjIYUFCa7qndUF8oaAemF3L89QHqX4u+7aAyqBckXAp14/k6uN
RzpydOdqJp5JTKOhytu+FqwIB7OVBhOBUpMXuLStC6VYM5vIZY5RfphPmT9UGUX2aHG3LAp9QkaT
vCqIJ+/ObeXZjapHL1poCxT+sShZATQf6SiylBQcyskRkDhAKRDKqfXAddbqoSCF5lbelvprqA89
S7WKsYegFPcvER0F1+Ku0gaUJOnOXTtqLVkSLlgyOKljP3L9Lsg1/37lTad3bWmqnAHvnVOFQyh6
Mq8Jnfqs50qwxrx8atixsLyTFlp2K+V6PnSimFLzjh7cQ2ymyLysDmKQtsQmmDrzlvCELs7yrN3i
L5trXVdXaankarMsX8WTTkvXuus0L87lYq2fp5nm/VTjaTBeZ/04XafXWaLIgCLTWBmzx7SuqRmr
ARGgxsak7dlej1ujO4R/IHfbUBEuYIjaM8XzWFtgGVEoc9MJk9CjEJ3g3c7bZb45ULW+o65j4NrC
rabEFGyS5tGVv5blW68jo3SRFoubdib+p72KVOB+Lffe113pjBu09MQFkcJFmeSKzAzbRQsRNFgX
+H1wXjgS1dQR8rsQCXgNWytVh1+fFZdBx8mv1IQjEikb9arlIb/Y+//yk3f50zItSMDESYq71IyK
iRmjHhrv/cjy000C+4HSpn/ySx8b2jEk/iaRyV5YyqZXPO9NozYt/siGByU0SV+gXygShAid2CuJ
x81DaNKj/NnuY+TytFPYj2Q5S4e6fF6/7Y+G4eMebsfz49/5qAfbmPbVy7//JVH/m2BzvVGQKWoH
qxX9rm0n6WVlFCTC28RIuQh8ue7LkCdrdl/WqT4Cf7It797x4SQQ1VN0t1BjI0tdPl9uFIifKrUn
gXaq8IZL3Ml2ErC2jicBN00BTcsvOQqSjFBo3bmgnKKbCfkaFMPmIVtQGQVBPYVzJ+twdL7cWhCJ
EtTsvwJOg3yISF3Kd/qvn6pKW4S4TA6JXefVefHeifDxNtfcVigeI1v+6XkgK6doLxDjIJm3eQ4X
AXw8WHhQ6MgWlc+XmwQUEwXxUus4kDscip12W0A4b9/J6hpon5JSJJ25pTZ+oSmA5KRUu/scB5IM
zVbi0C8f9pRK98s5oBEIk9TtV/3v+z+jVmtSemWWEwav+aZSqTDwmZd/YOG3R8RhCMy3DU2dGGL5
HGyAOugvwE/EFncr5MttAzBb6+6CMtRaYKKk60nplw/LvDoF2AVFAKGwXrf7xJfbC98gHv/TzVBR
TmHlC+jr7zp55Bcp+EVIyABZ/Xz/P7Faft0zurbjvWxuGI4Zv3URee8X9kfO8ec7r3rrOv8uM7f5
xfLCsf3urX9d/vuvCrd7c9y9+nB//L3+77sOHn/1m43a//DSMSMjmtmIa5UXql0ztyRxqvH9MHzj
9ULHBWNh/m7JEQf91ybwN4bfLvP3fubjc3bfxZDWNuyiVGvE+66XrxG4Dcuz7lB0Dc/5GUaBUxnm
7V5S23bohZHxUsEPbc/p+pZR45glDsVp90NQDgnl9FirdY33TM/IjMjcWyotg99tYLD3Ugkn4c+T
LrgU/0d12FH8B4xVt/3njLrzUnmfRIrKK0JdyxdmGFnVJov4ShyFdS1fMuKOs7ezmd4yvub+B2+G
RD61JN8Vmqi5Iq88z6Eec3VFcklsYP59kDmt2+gwq04L6vTg6dd9ecPjvYk8ZQPrZUjL0plb7Ju4
mRflVXz/gz+fF9dh6sRHCWqdeiL1bY8MJ6jsHsDyS72+uuM8MsDaGMHL3lI5HOi/NfEKR0YcGzM7
jc0kqcxpSaBY6v4L/3y4R84MwTCj6rSjw9fACh85nAXweyozW8JDbWDDG5HdLf8sFpW9iQqn5e2o
9vvEdJhGh6YbaXgYJAfoC2kbJqnb6LH5IzoskkzgoCx4XN/0yqieW4CTyzBnfcPZyaXhL2LbqR7r
2Ncb2ADHZnYyMKPYrOxUxOXEhoyPzNyZVfyoXdCviZF5DiN3P8abLQVFhAY273EYJfZJ1wCA61R5
VYCdxca+oGe4h2tfVkuGXt2heQ/5XvMMhuqK9FX1VgOoXm9gk72JTOswLrLJktQdilszCGIo78bB
NUFCz6+Bdk/s8MU8uYqPzjaNmGP9F3lf8u3enIilelcD5/L2C44nYmm+AX/wgdE3KXZacSlkeHgN
7IwPJhCw/RCXi1+m0Q3Y/ZYYdsXsNkBZdyI+mpHPyVaxzFHcwFn86HCzOZjelGxtYv49GZw71CSq
Ls1d7qruiDyZcXLyZuPhKzcw+Z6ceBZSQ6HiuUFWKak0tdtehOgHWntDm+m3TW5/bPmtSNOvjMxx
/GmfaXnrv1WDa+VvzDzTiP76LwAAAP//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tx>
        <cx:txData>
          <cx:v>PROFIT BY CATEGORY</cx:v>
        </cx:txData>
      </cx:tx>
      <cx:txPr>
        <a:bodyPr spcFirstLastPara="1" vertOverflow="ellipsis" horzOverflow="overflow" wrap="square" lIns="0" tIns="0" rIns="0" bIns="0" anchor="ctr" anchorCtr="1"/>
        <a:lstStyle/>
        <a:p>
          <a:pPr algn="ctr" rtl="0">
            <a:defRPr/>
          </a:pPr>
          <a:r>
            <a:rPr lang="en-GB" sz="1600" b="1" i="0" u="none" strike="noStrike" baseline="0">
              <a:solidFill>
                <a:srgbClr val="000000">
                  <a:lumMod val="65000"/>
                  <a:lumOff val="35000"/>
                </a:srgbClr>
              </a:solidFill>
              <a:latin typeface="Calibri"/>
              <a:cs typeface="Calibri"/>
            </a:rPr>
            <a:t>PROFIT BY CATEGORY</a:t>
          </a:r>
        </a:p>
      </cx:txPr>
    </cx:title>
    <cx:plotArea>
      <cx:plotAreaRegion>
        <cx:series layoutId="waterfall" uniqueId="{6CF3FD9E-90D1-3344-8CA7-6EF1A298C334}">
          <cx:tx>
            <cx:txData>
              <cx:f>_xlchart.v1.8</cx:f>
              <cx:v>Profit</cx:v>
            </cx:txData>
          </cx:tx>
          <cx:dataPt idx="3"/>
          <cx:dataLabels pos="outEnd">
            <cx:visibility seriesName="0" categoryName="0" value="1"/>
          </cx:dataLabels>
          <cx:dataId val="0"/>
          <cx:layoutPr>
            <cx:visibility connectorLines="1"/>
            <cx:subtotals>
              <cx:idx val="3"/>
            </cx:subtotals>
          </cx:layoutPr>
        </cx:series>
      </cx:plotAreaRegion>
      <cx:axis id="0">
        <cx:catScaling gapWidth="0.5"/>
        <cx:tickLabels/>
      </cx:axis>
      <cx:axis id="1" hidden="1">
        <cx:valScaling/>
        <cx:tickLabels/>
        <cx:txPr>
          <a:bodyPr spcFirstLastPara="1" vertOverflow="ellipsis" horzOverflow="overflow" wrap="square" lIns="0" tIns="0" rIns="0" bIns="0" anchor="ctr" anchorCtr="1"/>
          <a:lstStyle/>
          <a:p>
            <a:pPr algn="ctr" rtl="0">
              <a:defRPr>
                <a:ln>
                  <a:noFill/>
                </a:ln>
                <a:solidFill>
                  <a:srgbClr val="000000">
                    <a:lumMod val="65000"/>
                    <a:lumOff val="35000"/>
                  </a:srgbClr>
                </a:solidFill>
              </a:defRPr>
            </a:pPr>
            <a:endParaRPr lang="en-GB" sz="900" b="0" i="0" u="none" strike="noStrike" baseline="0">
              <a:ln>
                <a:noFill/>
              </a:ln>
              <a:solidFill>
                <a:srgbClr val="000000">
                  <a:lumMod val="65000"/>
                  <a:lumOff val="35000"/>
                </a:srgbClr>
              </a:solidFill>
              <a:latin typeface="Calibri"/>
              <a:cs typeface="Calibri"/>
            </a:endParaRPr>
          </a:p>
        </cx:txPr>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_xlchart.v5.18</cx:f>
        <cx:nf>_xlchart.v5.17</cx:nf>
      </cx:strDim>
      <cx:numDim type="colorVal">
        <cx:f>_xlchart.v5.20</cx:f>
        <cx:nf>_xlchart.v5.19</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GB" sz="1600" b="1" i="0" u="none" strike="noStrike" baseline="0">
              <a:solidFill>
                <a:srgbClr val="000000">
                  <a:lumMod val="65000"/>
                  <a:lumOff val="35000"/>
                </a:srgbClr>
              </a:solidFill>
              <a:latin typeface="Calibri"/>
              <a:cs typeface="Calibri"/>
            </a:rPr>
            <a:t>SALES BY STATE</a:t>
          </a:r>
        </a:p>
      </cx:txPr>
    </cx:title>
    <cx:plotArea>
      <cx:plotAreaRegion>
        <cx:series layoutId="regionMap" uniqueId="{124359E7-FAB9-CF4D-94C6-A152A21E11E9}">
          <cx:tx>
            <cx:txData>
              <cx:f>_xlchart.v5.19</cx:f>
              <cx:v>Sale</cx:v>
            </cx:txData>
          </cx:tx>
          <cx:dataId val="0"/>
          <cx:layoutPr>
            <cx:geography cultureLanguage="en-GB" cultureRegion="IN" attribution="Powered by Bing">
              <cx:geoCache provider="{E9337A44-BEBE-4D9F-B70C-5C5E7DAFC167}">
                <cx:binary>5Htpc9y4ku1fcfjzUA0QK2/cvhGXS6lKpd2SbPkLQ23LXEGQALiAv36yZLvblt2emed+Ma/jVTjC
qiKJJTfkOZn857vlH+/axwfzYlFtZ//xbvn1Zelc/49ffrHvykf1YI9U9c5oqz+4o3da/aI/fKje
Pf7y3jzMVVf8EiJMf3lXPhj3uLz81z9htOJRn+p3D67S3dX4aPz1ox1bZ39w7buXXrzTY+cOjxcw
0q8vb7vKPb5/8co9uEf78sVj5yrnb3z/+OvLr+58+eKX5+N9M/eLFpbnxvfwLImOGCJMUCLQ04e8
fNHqrvh0OYiiI4Ql4SSi0dOHfp77/EHB8//tZT0t6uH9e/No7YtP/3/z+Fc7+eZqZXXyUSiJPqz9
9tXTZn/5Wuj/+uezH2D7z375Qi/PZfVfXYKlq6pLK+tM9c7hX1+eP84vzh6X6p3+LJiPSvnqvv+p
UugRDTERmPLvKgUjfoSRJBGS+POsH9Xxx2r+48UPVPP14r6vmh8M9dXjIIKzl/+Ftf4/qbnXD7YE
F3a6+yzDn9ccFUcUY/AnKT66i/janXCIjhjjVCKKn1T7TH9/rOmn9feDoZ7p7/W//5768xpcsfgL
lRcegdJ4yDH7qDz5THlIgPIwpQyhjzd8nvuj873+uKCf19yfjPNcbfd/S7Xduofys9x+3uHg/CIh
EYKHoJTDJ3ymM4yPuJBhGHL+edZPJxes46dVddjMN4M809Ptzd9ST2e6cw/dw2eh/byqIDYiQhiO
BP2oqmepBkbREacMh5w8SzI+LeUbQX+ZBH0l9I+Z2DfZxp+N89Wzv748+3sqbPf+ofwLkxBKj4iM
kAgp/n40xPSIs4gIidhnI/noWU8L+WllfX+UZ6rapX9L30oe2uqDNl31F7oXEUcho5xHOProXpBa
fJnJYwzuhUUIWeUnhX6ttT/W9NOq+8FQz/SX/D1Tj2Pz0L1/caPdQ/tZiH8WH/+vQo/p4f1faUFw
lkJuShn5lN48z38wB49nRAopn0wMLOxjCP4MPg7r+WnrOX/87jDPLOf87u/p+brV5uH9XxiniYSs
VTKGaPh9v0fsiFFxwPBfqyv5tJSfVtifDvRMZcnF31JlF+ax+EsxIjmKiOSSE/7xYI2eBeonjCgB
Rj7zr48L+Wl1/ckwz5R1cf23VBb6bOP/C/H436Za9V+ZMRN6FEYkDCX+RL49ZxMO4AZS5oizj0TR
M4P5tKCftpg/G+eZyfz77f+Oyfz5Efs785k+uIfsiTL9guD78dXPzOCzR79iXr8SwGfL270HWpWH
CE7P36nYwyBfnZWvH617cVeZovoiCfziyccH6359GQhxJAC58ohgzEJCCQw6w6NwSYZwGIeRpBxH
mCIAwC9fdNq48teXFB1xgjA6sFAcQo0AUGz1eLgEWSKOJFiL4BGcGBGPfmetL3XrIdD9LpVP3190
o7rUVefsry+5hEn6j/cdFssoHCsCS8qEwGCkBAPI7t89XAMvA7fj/yg8nduuLsqdVWLca9kxEndh
b/fEK5q21GkbNyPB1xYHsVdFG6NqqdIW4XnblCaoszwfxca4yLyKJNwTkTa6q6Rrj8soKGJSjZHe
64UNm5Er1yRLU7KdzVdhNmM95mvCAjrzGE7IlsW0YTydIt+krFfLdsjpSSebcYqNL0xcKFnc4s5G
eTwxkycRr99E83yHbZvzmObW365uWhPYkt9UU4BSR+vxqpg1PgEWsSrjpbNz5vKgnZI1yIdr5ofq
FB7BfWqQmI57HVxVeV/btFzqeWvIoM/W2XfxYgl6vRoz7WuC/E3ee7LxxpaXYWT5EEfrYedt19gs
VLxKK1y3Gy7Y1MXl7NWromRsE5KlT2oLlwUa8D7C1a1uNIsL6aYzSf1GTq1LggHptJj0VMS2ou5V
09fiMteYXOWUoCXW3FC80X6EHbcyWNNozKNYiolmYT/hmPuhTWHNTUqsownVkYpDsNM4X8jrsWn6
La7KU0F9eIzH8qKQ6+TS0CPapmIqw4SymcZdW6z01AVmymPbcRdLvro4V24bzZ27pdbXddxXK86C
KTQJrT1RsbEdA32w8XSV4dbV6L6qQ5aOsJesyd1d3nl0Es3m1jeeJpFH3Vsz1/4El72IlZdlyhqf
FdixtK2L4trSjnTpJHR7Jms1nLddqUDUrSpF3CvNL4rR8suGBHkalGK6z00eXvlB1xkr+HLq1/7R
haTwcedXnuVDVVyuc21PlqiNTc1JQiReTlve5HGLeZ6OXZBfYeLeFFZ3CXOi2ZXc5MV+dqidrpao
0MODKQr7Fs3D+KGqJ3zFVc/2dTGQVw2ndRqwbjxl1g48cZMCkc29MmdjiN7OCx3Pgz4MsnBGj7RT
b8U8a5so1g27qaZj3FYEXfhWYJsq4+W9LMrxZg1GndRT3mZ8yNsxWdU4qi2iI6s3Odddm7TdPL8t
i1WjFPux6jMbDHaJm9rgeAUtZ0w4lVWdndDVpNc2aVCJTvshEiRZsM+vpj68nBm+X210j8wYG0Si
zAik+m3Eqz5KqCgHczxZsBhUhPw1y+VNkfePKBxzH9ei7TMDhPmWtdMkL8qW9nEXySqpSx5uC4g5
1zBCEQtiy3M7VHvJo3m34E5ZMGZaLslY2Dk8s5Fdi2OZL6ZIRtPfqyrox2vjvIAl2U0djPnlNHY6
NkPTn/mJTKmd+LIZUXTsKSl3TbNOw1W4hlJtxxyrKJGjr/cNQXWTVbbv2nhBmp1ZRvJMEF3uSpXj
bOjdHHMRBCnuuXxNjfIsduu+QyLYFs6Wx41sizjnYbBhuZ/iCPl509G6ioulbd4sjPhU1cO8l5XY
0M6puM89HmNpaRM3pmZXpVZN1vNmivlcqkRODU3qQQ0ndUPWVI9jfzxRWyUTVsXZPLEZJFCv683Q
IrZjTpqzBbngbi7Scmz3I2qKVLW2b+Oq0DJbAqI2db/nfnkT5gtPtbHhblnzNWNw175lSJ/hlgxV
zGiwmHjQQ4hSNjIidg2fJEQqM1yRyJAbyWSZcN7LtGS4nBPfr/44D3Itkqhtmvu1jsaYLmLeM4rr
GALE27aRdVxOY7nETERmEzKO42Wdztu18B/Gcp3gqhCbkhW0jUXVj8dLbt/RnA8pF2XUxCXvcKpD
NO5y5dtE69ycVu34Fg4WvpldO227dZjBS3MdrLHr55knSlXuXdjBaZMJKuwpVXm0mQr8qhBcbkmg
0L5Cok9MJ+vjVgQqLleztb1EMRAtMuuE9gnugmkbmg7tkBc4yaOm3PGZLhkw0mjP3YxiOLHlxvYo
PB0FjvZLJ6psCdvrnK8+EbYQx3MfWRnnpvowVn7UsReSxqqH2DvjqU0hPxx2Q4TVGtdFM6RoIZcG
6yTQS+gTBi56VvZFdV6hRSZN2weJX5soZWGFT7wb8s08DvtFqSFD62LfM22WpFD9nNVt2586Qop4
HWm5M2v0m4yc2hXMvB+iYszGZv5NKTpmCHucjSMcN9iUO2lssR3nlqQql+cTzq+d7cg5UWEXy3Fi
VzOt1MYE9rzw9fWIbHA1l/XlAnI9yRcWgje254VQ62bhTQRHY1UwFPPJ8g1brUlpExVdzKbRJYYu
/pY23sfzCHK9Hsaq4Cdr7fx45i0qdBbCyWnisFpIHztEfFHGdNYeZbyTK8rKPOrXV6pCUfBmtuHi
00oIuaYVs2GCpqYTa7w0uG1pJhzGfjvg4lXTaFGn67RCKmOblp5PDTZgVgyTOKzrWscIG/XoNV5Y
jMZ1uAh1GJRpX5v1NenH5bXSaDkRrsb7cejs8eCD2SWTEgtPsG+mE8SbGUJ/24EMptJtvUJrhhVE
TNkE/MHXsk4hn6tPJhSNJGahUNdyHasThZRNgWPPhIjmjQ9l8X4Ix+DYupldWi+HzSwHvCHG1V2s
OgivzUBAQI1vlk2JiuKO+rxPRa1cbPrGQtKhCN1WZqVTilY2xrMe8RzD6bbOsaY92Zt+VGXmQtNj
G4d+jGQMJxfaMAtnWyx9KevEirGK16YtT7zFXZGu0k7jDpV+3LdlE+yCYeCQ+OVobGJEaHSBWcBd
ot06VJuGDVGmZbSatCQjT5tiQPeW1SVOlxrVV7I0w3Ud1bONI+6rROOIHdsqXzZGIr5dcblM8dAs
E4qRN8LGwnj3ugXoneY2wqeqlorFLSj/zUoquuGWHROXj0NcrW70sexmAs9XeWI1mbZFFcxTHFS2
yMgSqHPqeV0cMqChTRQP5Y5WFL3O87JOih7lZVKMRDab3tNuAnNxKKmMc28geK8ZASHtdYR/o6Jp
wLEZUjFoNB/itkF+iSPTlNnsxtrHZmRh4hxf+4TyUl10g5U44U05Zo6VZz2b+000K3c6j4LteCl7
n3REsivbmrHJLOvaY9pxk0WgtBM52mFK247690suy7cR5Ny3oedin9Oy40nlJ3FqEaRmaV7gIjpT
iJEk9OKNU8S+9nlTxLxgdNMGa5GEC0M7E/rVJLau+T3p6TQnVvZmWxEBcaANo7O29v4xDPIicUOF
HyCeVifVHODMD5S/mabG+qQxSuSbYKhKmTq0hnHhlNn4zpHrEWuSMT53sfaiyRpaRcfRosaMLdO0
X8U0n3tbzNdWNCauu3lJataEsW768sEP8zLEodZ0gyvteNzj3mRDOLlE6aWKSe6GLOAl34QTEu/D
LlxOe1ut53JY+1f9jAVLIJ7XH7TD9ibqUPumwKgtUubr6ET7Ij+pRItOUJ8PGwH2ukdDwa/I6uZk
Rr3ehSuCCVYWxFjQPvOdwJD7I54xlo+JFq5sIDSrbjPznh3XbdDtFgS5eB+18402LdkEyGSuH+qL
qjBlXNdqOq+FCPcQJKYUHBCcRUwhJCwQ+UhjqqQMhj5rVM0zT7HSSTP5IdbKgq8bWu/7CnKUVqEB
EijXvisbztataMs5q4aRf5icnt9ztZQy6dtoOZvCcCGb2VC9+bLl5ivE+E733lRF+anV6fev/7rR
Cv499eD88eOhU+qPb2efW6x+eNfxoz4Qzfb5TQf8//tYf3T7HDD3760/z1D8x6asP4H4P7z438T/
jHAoYv45/v8u9P/40Gfoz45CyuEnqOpICRwQgPjP0J9ATRvSEhoJxiTU4IAV+AT9oR5OGeROQAUT
zkOoqf4B/fkRjEYkQP/PBfHPAvhKkdDA9h3oLzDQx19Df5geKu8wJKwCIQn7/RL6y4lrDc6Bt1L6
rp3jScvEoIgla+eH02om2dLlb30HyDweAY3corEvEoqI3ldlMZ4TzSsIgRPZMJHjHDADk5elL/q9
4V17ozvf5TGmcjfk7iafcshv/Dg8INKDA6QGuJVba4LuLnR8uezVnLfxFAbmPcs7YAzKIjqlfmEP
HRraNVlCyx5Iz+GmkNPoznEdPDaLWG4botXyGEE/j6hPKkvn81KLzCibyGKp95D89/KYT3l3MxNa
uDougpGejy7EOA1LHdwElPUuXstuynoJZ4UYTBNbVQ00FYDZz7FZ2hQivYRUt5Xh3rpJglh0GG7x
MhendY/HZGz4UMYoJDrL5TyzDR4QjXPb/EbV2u2LuepjJleaMkObN6a2XcZwTtNAcJa0OZnvwrD2
1wqylGJH7Vgd6171l3m0IgH5ckl3aJmCe2fbKh3tstyWyJZpU9UtjQfAPeIOIiIETMGXIMpWs5Z9
vNQ5GjZ5VLRVIlbqwouhIuuwCSBDvzGDpA9jT8s15u3c39OCylMoTuKbZSYHKTcYZFHC6XcTNQyF
sQ9nfAN9h0AItT2D4R1pETAzEHTPLSHhmAhnexsTAFoqk2zCYSzLqFNJYIau2czdqPeQiIUkefqz
BY5kTfKeGx4PYwf3+VLBMwCnGnHad0t/D9mhUoDEVX5XU9lUCRu5BL6GBlXcAubFabGw6E7qhoxJ
5/LoDo+BK2IjgXMA06T4JsQMtqHGqTqehR7X48VFZEdKxx76pR3sMQV4VcVmses+6jzM7xXW+7DA
zZrUdIUNiYNQwuEQll2zQpIUSA8LmPGwFJkoapCumvL+vp2VyuMinxoFJ48hdSoX0dJUCs3D83xq
53xjXY6Kneunao0LXbv3kI4GSdWs8B2SZRi21INpj9u6dkOig26yABoDBBeo7GD4hR82L1dXr/Ea
NiBBMy/wyzoIsqNc0d2ylKCW1br+nhdjkNCgh03kQEJcymrip08zcjFCRjkFnOzmFoNtDlMI8q3n
Ir+bTeNkQigrRErncFqPjcH0AXlvZUKLRe85Anw+hBig3cAWAzlXzehVUY9R1pCh1LuKVMZmOR8J
SYawgvEL0sK2vJLytMxb/pq62gd3T6uU7ToW29bTqksIZrBY1nOwsiAk+DwywKpBumVJF1s+g54b
NQ3rKzc3utlAhQxUCnW1g0xqj+y580A3RtzqvTcavke+KupYRoXlcaDX6rjRARhEpIbqWAD1mcei
HsyWKgBJm2ro2w/rysAiax4cbAqHrY4LFkh1rMdp1nuB1TImZd8sySIaN6cuCtetXfl8jWa5XE61
7+8JWBpJEKTiEuy0UziG7lwAaxKSiZ5JD4ggGCDbDG2UjaorSAJcojjnSOT7OvLRHSiTlwAUBL6u
S+/WuDW2v3d0tPlG1OHyagIrPq5nqTYrwQcoVLCrsXL2XR0QgDktHDp3bdQuryQPVCJCA4YdmtnA
ZkAApxzRAHanGk3iVbPOJm6GNCZlUWeHBEQ2rdslYmI7QzfQuwEoSJLhTkuS0XwOIDjYhu6KoqY7
0h3k65cyvzMAzU75OOgJJlTzxYwZzehUhEUWODLH4ZDjKFaG9juyVORYt7IsEwMnxlWH++66nTTv
4qlpAaGJpgxvI72KTTAb/0iFIie5cdW2niR+3zKx3sliXMQGQQg8HQyvHsmwzDcjY37Xq05lvm7z
RFfBrakDc1eG1Kbd0Dgdt8BNHXsc1HG4BO0pXroZflu6DZLKZ12B1sfKFw14wNzavWSzqOOpFh5A
/ZqTe9/Udu/mXAxJBL0au3E1zZliQHSyeTbAEy0uhAQdCO5TVgznhgPUZCwqabZKMwEF5Qd/0rlF
nrdzcI1VEC4ZAmhqkkZOFp+2TyzWeiC0AD0euwPFtT6RXQfaaz4QYM2BCusmA9EEyLHuiSfDXfeG
FDOG9P2JR5vGipz2TYfC27wn+m4uW/Oqnellyabh2ocAEObC4uscY/Gqgww3bsfFyYvhwORBttxn
qCjRmyKclz0Fwm89MH/jgQMELl+bYzZ3OgL/6Nt+O5nl4PjzdukjlYzAJ1pb6Bi40ZJl7YFunA/E
o88Hh65sqTUwKAJl7YGitDUxCxBEruyzdkYdSsu8nN/mPbT7J/iJ50RPnCfQ2sB/Bpi22QS0fCKB
ErsJu0beV2GELByFQJ+OByJVoaDfTZyAVc+kfrvA8b6f23E8dwce1sjhrLerdzGel54nosvdqeVr
nU40Cl/5KKB7v9T4qsHcfZjoYt76J+Z3eWKBqydG2Jm12RVt0yX9YN4AssqvyhLnaXMgkyEVXE4n
h0nSWkhpBDcnoyXBhTGOZ/aJkfZCPbZuXk6HtYIKCvPhVV256V5WwEMXquSXUR+xi2WcCxE3T7w3
YqI/F0HenKF8CDtgAlFwRaF+kAo6zhmIS8QT5ctJb1X3thqBf2K6v83HHp00yNy5Aw1fHgh5C8w8
DotdDWT4aeAZfTPPBfD3ovEmwbnFWR6U5d4WtLggUo9nozBbOc4ubkTo4hLhEaKm7hd6OpeOwg4B
6YYlJW1a9OHo4PALzvmhwICg0qBmqbdhi1/nNRVx0XIoFISaJt3smpQvbQu0K5QtbNjTrFx4BCdF
lK9pQQceAx6GWkf0VPcIw55cyYLySxkZ90obOsJB300a9gPwqlmXTSCgkKJNw+J+LG75ocjSmaBK
8aHwUnSebYAfU6+qWkNdpj6UaMIOVynQebXNerQE8eg4G2Jvy/JSLYZsgDv2N+hQ9vGHAhDQnRCg
eKHPIAJN22qxlU2diq6IQ1A86sYSvoa03xO1DtclA/CX+EPJaXyqPpWHQtR4KElVFUepyflOulqe
6qbwt+ipiMXUeFeO5Zs6V3kCvcwSEoplKm6nPhpiYRcHJ64lJ/xQHVuAjY9pVAJ/O3LQgzM1FNKU
QtGaSDFyQOaHWtv0VHbrDxU4+lSMa8uoiAeh2uN+pvKuj2DjU7+YV3mtxcYuQ15ncBzOW1nbKh1a
YGhlnsdoMfi6zHlnoXpS0nT1hd1rCtR7/MQULQf0OT8BUXhmORNP8FRAvHlfHzCrfEKvT0C2PGDa
XohhG5kIcO4T4j1g3/aAgtcnQNwesHF1QMl1N1VA5cvxbO5xmOYeqmR+An6kOSDs5oC1VyAzyC2c
b82Z61pSTokC8uGydhVJbMP09aiWgl+3UUAOBcfIxJODChZQR/S3Bnr+i03Euw4cCEEu2HDcXBRw
yBZTu5xCTc9mfmwiYCyszK8spAFnYdtDzarzpHgj1NTpdCU15Fg0ui+ACLle87nuY1WUm6EZPRSE
GDsfOqiixNEwBOmo2XhCdOv2Cx78seyq5RIzZ2/KWZ0M87Dv5bqkQxQOF8pq+45DtDye3GBO8MTy
Y1PIO0jU5o0AtnUShl7Vk29boFybptnUCxRpT2y5znhTResK3Cs1fQ09QJ2uYxXy9XokqP9taRRU
NSDktVPcd6qNSQcli47k62kzmkC989NiL4PIrxcBUOdVVvQVG3+Trr/pR981UJWpRpqHxyqA4LaD
usPxUBJxrXH7uiftUu67dhD5KenQg5uj/mxhkMhVEmxh18wVcGhr7ZtMNnUprqMQevZfVwr+MnNs
mi6/1L0dNqyCUl3QJqyfX68l1QklRhbisgj74RJOv51TcILO2y+Q/Heg8aHm/WVNPEKEwcs50L/D
KaaUAzr/EhgX0Tz6sIC8VhhDdzMBJMqqMrxZvbDvI4Or4x/Px54X4aGST7Bk4eElLgqpAjAFX07Y
lpPnDFm97ZSJTl0JqbuFwPzQBE6VaajHd2WLKD0vJjmSnTGc5D6BgnypzmpWtxD5wLGhQthRc6HM
hM9VAETkiQlxdAf8dJRNjYYEkK5dDmmb4vY9KhCJANBTt74KeZAD3bY0QAdCKere9TV70Gya3SsL
XK3drECtzzbpODR+v10BTzRJLhcAbEXOCOT6BWCRBiLGjRKkv4fiu30PJtN9gNJy94pEBWT0brBw
PzRd9PdI0WU5LQAbBYfYiQBgYSi8roEd7SaqATgcy0KbrYcbzQXVPebHpsR8ySyW+v4JCys+4PMf
K+HAdnytdHHonZRSMoqAnHmm9AYy5JxbpLfMH/Ayq2rABiNuAa79eKLDQN9MFHF66AqSJHxuXdIA
goPCnt62ZQsq7qVSmesG0A/4Hn2wlQRsXegFQMgKpyy8RPI7S/Ud2/52domgLTzikqKIROxZv0cf
eCyAutZbU/fhDZ9nmVZD5a9x15qtXgKYlTsBICCYFcC2H0+OoZ/p2d7hxSnorIlCLEj0zd7nmkEp
MTd6a3EPo09zMdIz0QzhTVdbgM0Uc9j8RL3eu6KHHBWZbgTg1xWi3RZ0wTdPC/rUUPRJHB8bYr4k
GL/kG/8/pTdRCEHmd8P5pr3p7tEoeH/kq5YoIHngmc/sJj6ighBoT0LwwkfEDr2On9hNQY4ooQJo
SlAXwozDU58bmxi8jcqgIQ6QEZUQ7iASfmpsoiF0SkHvO/QiMYkRo+J/0tj0zJvDCHIjIPxghTAJ
pehw/Yu2Jomnca20ZMBtWherspRQfR3If2HPz51JckxgjzQ6vMoJkngWM/JxGoDwK/LtWHcdhuwB
imtyyfXbzk3LpeJAybTr0JhUrxDSv9DHdxz5IPuvfOkwObQNShSB2OAFqmdbLHnbLqSREfhFBFSI
MHZOpwXDvAw11zUO9UMRqT4C76lICoinelwC13UZEG4kbQ1eYz/WFSBM2SZkCIaTsdHlhZV1FyQA
nlnivIF2kqJYz0Yr8msFPGH6f7AJAW1s8MYegNxvAgICMoAot0bbYV3CbKF63agASKxKzP52IGhK
ctwA+RAoPyUY/Sd7Z7Kdt4117Vv5bwC1CLDFlOTbqrcsydYES25EsANIgGB39d+mkqpylJT9p8ZV
g1SyEok9cM7ezz6GJjhxl+ShLhacX8nn2whu0K22SZJ6I+QdzuW6H5O6Oc18rIFUQbRs0Q3BpYJm
lpJW/XL3/ovnkIDGo9g6AuTYQLD++KrZwHduiScOL62bgJGt6PFHsxw2Q+rnd+t9XbI9cZD7PvyE
zTVI3r1uUFRt21EcafQL7wg4AA8vSvqzGfz+zguLNvv58d59RMF2PASIkmBT1DeQ9Y9XxqiFKksa
HK8ozR1WBwvUAMXQz4/yvvjBUQKE8LfMrZ8AkXx3/7jBcgEpJDkaNpWHBHet83l5rG3y8ecHYn/x
uYZwVDb/BOvCnxaFqqCMT3gHj2ylzWmNLdtJjndmWfDgltY3TUplBCpJD/WHZQyTyw50WB5UYCSk
U+tFG4b9nVkiqI3RGFr4lCWk1pH667FoOnFGjb0cSrybD2MRqyXzV+hsaVFNq0mDAgeZu4DtaMLK
o2WRfZqitTz+/CJhB71/H5HteIswsxgkFUS6Pz41wcCJoWCfj1PlUzQhejrFhbAw8Q0E09qyNPL1
69wYAt6uMSle3uqIbsvtR9oN+7oz5rqry6lMB+XnfaS8Jwpt+DrkSwBorW2fwj7aGTqxewoZFQU6
FOTMwJn5yLya7+WK/P0wSlgUhWI5RhUsh7rY02osnrGc1cdoCEOweyw8jqWG1B5xeWw7wXZ+EZVH
ovgCVqNsd9Ds6MH6OvloRFidKlK1uaK9HNK+EF8lNp6stTXckm4db7qGTn06rnFw2SZ9cxhFFO66
kQVZFHQuQ4esm2yghT7WRtePQF6ypgcRptqF3IS8W74t0LdTNKnDrqgH/xCKAC1dFQGJXOsuglGz
Bneh9D20P7Z9igtZv3ZUaqB2Hl+WjBuJgnHSnp9qJedPcaLqPG6ZOSKs3JyqpZov155HNxGAqXxI
SsVTvy2nG4fi74uqUAt6vd2RmVeZFPV3UpPkiqiG5EFRQkGNzbltI5x1RPtdzfgJdpC61qKD4AQJ
c0gLY0hKYnXwuupyu5+5bqou83lCUqtBX9DW/xzKaEoDOASnom7bywAg6wNp6oHh33rrNewTWD8L
ONCdh/0lq9rJPzDNE8icgf8CxcLeghOw6jR4jmd9bP2PdbBXssMbMTZ16nrff4GDofcQcEnud3PS
ppop86AWC/W7nic8mrlK7ayL47S4vZT+HRMABbC2jaeh0Uu6ECiRqZHsm2/wzE1Eu7vFNFelCCXq
0rHOx6JxuRNACWQ7OLiW3rljkPW9IgjSis/FPZjmK1FEz3JevCMGhnhQOtdlV5noaRnqF9YqlU/G
VhmpIriJYBpB3Rh6GUNzO6uw5qke1zlrPfBVrupJOoweVC9OJJYoN2W0VRW4Vz1fkKTgh9rOKltI
Ij6TTi44mVnsJQPmJ2FPAln0+hEv1zjFObahel8WSaTyaiph5hUROxhryUW4ag3mVnuZmcPlBcCM
B03fxgmEhjBhMBer7gacJ54QtbS/WBYanKSamyP1S+8Ya3wuEVm0V0NmYGvtgJoymUrgm+k6SJHN
XqW+mjEoIC9R9y2K7fLJH810hisznuqRD+lYdMGlgYB66IcaCpTwxpODz3NDlrpLXbMsBeSeKrb0
pEoer31O+6iFXFS06UzW+SEYPbX3PSZPoBS7XdBA6qsWCIbch6dJ0aNeljPMHeUBYQo1/rFSru7y
Mpr7M+88aILaLQcSJRZKl1fvBcQN8A5m0tceOrNcdCgK1nHx4DyyOu9Yiw4G9uqBriJJARFCuR4n
tsMVm3McDWwHA6GG0+stF+vg2aeVT8ENw4d6vZRe73KgyRGc206P32llppw33noE32y+yngu9pEu
40dZDupShTH9SDzUF43u5E1dT6hORpR8WgMUjApe4eyaue/RNnooZkCJfWigY36qKr/Oa2+d8pKg
LiRhtxyamsJ6C3qQRwV3jxrG7qkH1vZtJdI7NlWAtcfgIvsO5VfUaHFeeYDzWvzu2perOEP8wc41
wSLKIj+s80qrbgc3Hldel/KGe+0ExNNnu35Y2S4IIeaucSdA8wcrfobxxj4VEcxnZ3ycSe04NKZx
wCWRiBYwd2OQQ0NdhTufy/AGLXoDMMCWh26A4eVVUZPx2IkzapUw6wSEW9SR5jyCXUipL5dX1MDj
YzkarOuaAXVdGrgfqG3AnXttfxCKhBeD0eTDggPInDTYeVfYKjjtRYbPkwg3NyWSwwdwnPi7ugAN
7LE+N7Gkn7wkvLCwqA/x2OuDrRh4N9SL/kU4e4ehx6JAjfOvYRUE+07286mtYcuMTSX32hdyp5X7
SAVh2TQM4GLrCUxe6d0aofiY1rIYD6YbF3nA7Y/rr+Cbe3lpbNuPeJvDIR1mBfQM9BNkXJ8ZcclF
G3ZYWQE5pSphgbyeJza362/iwf8a1r+Me/0WTn1L1WDJQOH4nxvWj9+V+m7t9+9/aFl/+6nfW9YE
Yast5/LPxvP3dpV7/4Cr7KNyTyBKbKDOv9pVH3lZ9KLQStg27wUVxb/aVUS70PWhvoqRTEH7B3rm
b8A4aJ3fV20MmgzlqIT9COnd97V9DF6AyClUJwLSjoIHj0VRjXBiponhPcMgoZQiJzRdDgzFRmv7
Jad29g8o7eJj3wZlKkJh2x3DIgXKPog+zrVX76LSU3lRgJnMJuPv2iKaP7Uz1qh88UP/BaQuPbHO
azLHwynrZQGQVsTfnOqG0+jb4hAiKZRHSd3DGapltgK5PCyj52Er9AOdrny2+1D2LXIIaLrSatGf
gq5PXhQ+lpObi3XvldEe/WOce9hCs7EqixtqRHJUS4mKUfpjmY42ALUBrUx/ktT1BzaS9WzHhssc
tmP0RSRxh/BO2zU9/OOigMmzDA91NSSXc7V6H9xkUGg28d3oKL/yKr/Pk7YonhtpJTaeejyusYNf
UPYiFZVnDiYW6jiVAYhGf7nTnY5PRjG1j0i9oMcZ6Y2K+blABRfqub7Fvk7SWLA6pcuU7BoERFJX
9+E9shJqN/WBl3lrEFzyarYnZ1dyFGSl56CW5NxYrMs161cgf9W6mW/6qo+wKe/6hMCEniYsRCXM
L5Aq8WWBZeQQdLTds94P8Vvteocq1l7FJREIYkGym9v561I7WIlTJVMR1/ZurQV+0RIhc+T0nJNu
Xj4EZRV/cWLOOrU8e21pD7Tzq6ODH3/wGRePY1LqfVWJ6Btcx3q5guZdXRVhC9oi6WaZzTNyI8nG
LwL3TI7Ahc2+j1iZL1CEwPeABEdyCeX/YkCeGzW9FtPC96unAHr1ogXglPjBXbBMtrlcqu5BOlo9
JLNeXrDDoExWa+hdEV2PFwkBX6RbDw+55DCCuwK7f8QEUghrDerci9SNT0fYbhN9kDMBrkX8oIcp
qeu7WffkDONivGFQzy+CHqVE2jVBZbKSkjY+OgIwf28sjPWUu6Cus9XN0zkq132l2MjTdbP6ZNAl
GaM9CPRes/a4OIDRauUh4OHAeSi8mWtzf1qBcVY90BhL2zKd2dreEhIeedgjyOBUf2Ui9qLfrI/+
zQbpYIhEpYk3tgtRCmTkTvY356QZ/Ao+yohMFf+KIEAPk0XAb1k358U65Fi+8jdDJoA1o5LBPYTd
lh5InDRu19TxR2TeKmz6ju6KRvHzpAFepFzYZsk7GXUfupm01bThwsWxA8RsHhgYgHrOIRGpQeYq
inV8VjZMLMnbsGLeDRZK3Pd27FYEjKqNSIbA5X1eZQ8G3utIcd3DvY6fPJSkvQG4vNA7NQOK/laJ
3kI3X3mKFS6VNCDBznP6Hm9uCAuRt256Y7KQARwbqL/ewKsvcLQXckzU6OlTqKEDpDpxDhW+M5B/
xSwhEE9Fyx/bpYNaTmPo5NpbAMlRCdM1VWCHb9UQB99gRA71AQGYsTvGSx8jOkZKeJcDFYLvUNLj
kGtTQOBuZ3gVPiJTbVbbBviKN3XlAWsfjoiqd4PfuIXx0oJr8tOx5ErfxMnCdLQBjNIfLupmCr1c
6xHdfTzHxc4DlX0zb6xGGEz4RwTGqtSEuMdZRMXysZkADpqIWPC92vQeglx8OlSBH10pHvSnugQU
H8yh2HryYMiY8+ODo0weVDwmBy1NfatYc7kW0AJTQ0N9OctQXgj4kHs9DQH4jSCJ8VGNZdcjyuZo
OlQROycxWA2iQD3Casb6hRZ7Zwrtk72HeuceoEe1i5hdKXAX8M8RUeo6lk5/SAAuXA9RP34OK8GW
lPn8YvETsEW9oXk9B8VhMMOKmm11jZe2EBi/9kv/BXuUuYZRhOROLIC2jaW3leW9dw9eT+zRgyQP
KEbtXRAQgc1BNaemiO2NHhICXB0RwVF54uvKovB2ETS3cVScsHSKY4tf9amO4djbliefR/B3Oh0E
645V2M8X8RqvV3DXkrSAl5V301I9SyBk5xBE0jW4tf1AVJDOANerbPAl7dJq9INdtYj1NuJVtZM1
P9hGdQ/wXYbTEo3uQI1aD+HYggqo6DRlqyVjNjXQSQH3hlVuZpZclP5WejM/zDsDTG3C8e9nHoQp
Q9QyLZiQt91STNm4ynoXVLw4RLiAfWdrVMR0CiSWxjX45Ps93OcRYsTLmLDhisYr/T46pvfhsPq7
mgp6jGzvP5EZx2NcFzkyHcW+Kjsk8NTQXNcIJj46fIdXzgzmdtPIL5OYqgxwa3VZy7k89DDHr0GN
wAZnTXRs1vEZIGh5uQRSPgntvGsBSgu/xEaoBFqImS5BR6pb37u2M7rtrMSXfxtW8XyAwWNeklhl
vYVM5s/rcGdsOLdp0CbRqeWW39WRXC9oVesvky36FFSPt6vRop4QZnkSBlEG5AA9FA8IqBKy+LuS
1QZSLiWfAB97uwk45NUMSejCJxZmMHb/PkfgrYNVJIMqnenwQMCcJLmzhbVpEM87Tiad2hEsSdaH
XpytPFnKVBVsyPoWzkSUerD4C/w2EHurv1HJBhlYLcrwhc0AFOdAwtGMvQorgTE1ArRqjBYZ30OO
SApseUULjv6jjZauvHsrWv9X3/+ivmcwfFAS/+f6/urF2pev0tnvw2B/rPF//8nfa/yI/4MzKMqI
fKCkBz0PTfvftlQIkwZ1SbIZvW+O1T9tKfaPBItjgAYAY1g2WP9fdX5A/8E2vxQyOKr9Laf/d+r8
P2ndOIIH6j4E+ojGgr9T1LkP7bjuCHJiZfMqNYQjkmgBKsKbfmFN/dWRwL0CjYojH7NI3x0J0SEV
rDPFkbbOGKXVc6egVU5Cul+4BH91JByD+14QMxjo27//wWorBiJWZNG6I5Bclwnn3dixrdKoXx9/
eOB/4Xj9xYE2hyAA6QavDcf644HGuKFcm7U7LrZ+rZv6VZDytcL//zeHCZMA3SBmLLx/RhCDVivD
uUMNP/EdT6DnWJhtWT2X/8Wtw7vKsTFDpsfAmM3w+fHWdUActMQVjaI1l/MWrxOaJZdG/W3rKKFJ
xBg2oW3GAzrgPx4pHtuEDHzqjnKa6jRyy4elmB8pWR67cUzyn9/BP/ks28GQXtliKpsD8e6yCKoT
fJsa+XGE4PLYtuZYJWi9NClfvAQ2VRkYH62UGP7+q5hEcJJ8OL/bJLV3L31ktGPgrbtj15f63hkY
viEn9SOpfmn9bjfsR4oj2a4xjBlWhRh+S/zOtVoxu2IpNRKfxAEfb10HbZl54v7nd/KvXvkfj7Lx
FD+8IEnCg5E4ILaEz+EFM/Pj2E7qrMx/d+t+uJ53t26qWwkqEkeSjVvAZVYvqwZ49f/xeW3TBd/d
OqglyeZNxTxg2G//eFEaLW7SIt1yRGOrc8i5BNnKbphv1wAANheYf0FBWe17mPxHz8w6rxqMJICS
p85jH0ZRhj5n3iVzAeVfq+lrLEsw7pXwTzz26N7F9esC+OCEgnO86mIrkJVdwf+jZOpT3eE/WaRo
d149scxhxzjGc9/CYeDsCYQr+hBRieexHZd8aufwKOK1RqpR8QOA2QTU4RwVmV0cMuU1et187Ivg
NAxSIXHdqN3AYnU/kCo4A8ScvvYCqzwdIpx7RHGUKtAXE/K1cHniRGrE/xrvSwWlICsxBSEjjAcv
rcBF1+PQ7TXoKbCIq86HMIDhNfoCrT51ACwhdw78EAnT7XtPzDuAdUlODALkrYerW1ssXG0VIxI0
KJYJBD5SiWk2uyjCFqDime7BXGvkmgHCnQMU14fKrEjoeIOGegJvGR0byZCbZE+FHMOLuaDVc5Ho
5jGaahSSFqwXtH/2JHDtXRpPtPvcIW6+4pwwsAK+Q8eHzPehbP2eWiGBaR7tBOU2Iba9I6QcngVu
zYWs+u4mctWrR/FMHfqWpzYpX2c7iXtEavVp2pZGabdUR8MAO5gG7gK+bd7I2wr9/odqLoMTVvQB
inxbHuAP+SnKAJTfaNvVuSy2zgXEcHld+B2/qaJCvUaE02uqK9xE14QqZ2QCRfD22jeAn8+rJxBW
iXDL6hI3QThEhtdAQn2DKP8xWRls4CIu62e+zthi+0nnMKhgWDVgrddMryZqDqUC83ZF3djxPJJi
/CRFh4AWoyPCNErXyP1EnjKXRJfrU0JU+HFWdfvKYqnPuEYEEjADIEV6rz/Ch+aPGtOPP/pK4/0J
jReWmQnAfaZQ0Ee9d3PLL83c+SnnsIHRHM2AoWfWgcYnRU0yyPb80cKey7vAW0k2Btji1oUnh8Hv
RpeGSILJx0ER6N8uUdUL/HKy5wrfEZQC2AIlH5uDhYP3YTJ8/LSCgz+EnRua/UQMKzGGwg/X3VpB
MMQ8mGJyaYR8/peVd/YbJnPoE5q+heZon+3DGAOKQYYkvIgXwGftrHGyxhHgzV5QLsgelSSjNZ5E
KIv6uS+YOs+iUDuEtRiUu+qVIV92KWjkn3EidE+LdsnJYmEhyDaS1wWg3Z0rGn6oCJ6Q87H1OR+r
mkwMGBLJxX01In2dS+hd3xWI+6PCPIx0QdR4vQyo+9TZZTz4rW5B7jq8COuUqDPmI7xaUfZpT5AW
t7Q5cFN8H5yJc2nne9Vj+I0evzi5IPCvIrZzCLldYCuM76TDR0kVTsujzXgFW4tvbnO3D5IBPm4X
108J7dYLj8/7do2brFjnDinoqbYYJVJi5Ig/NHipsSrOt7Lplly5it/4KCr3PcFXX8Oiy8cRprBv
q2W3Gqxu7TSMB7rtu12A62Zt9VJaktwkwPFemtkmdz7SCte6ACpTBcI/zw5vVI0F9dlxuD5es+h8
VLj80K74jOCv85tBuemrJQYAQWGx5sigTu5oZPo08JqXMMRCaQzWj0iS+G4t5zplxiw5/B245KHv
kjuha3NJJ4eV7K3Sctz0hwZhjxxeORYx5nQeTTi00aBBS5tAFQGH+lVCJEfEUKUFt9CTA1htpmxu
/G7Qezn50AzhJN/YfqurNdMXDVBDrOS9xIyDlkLyhQuWloJPeRtBOHtbdSdZfh7qhH73oJKn4/aO
hN5Kr+ENltdVCBsQXlCFNQ6VBPrUIbyuinBvg2rNRm1YFvrASPpBz+jxI/1QzrhDKzTmfPZijEci
dsocnnCVNp5BXA67wcexK0QGF1idxepaYOVYe0iB1WPi+OjrscU959rtfYgbaQFZ59oXzPvCqRsu
RhKiHtXuJoF+BWUW4YMKSc1DywtyhT/44MYv/fETqSp7g2TWcCWq9an0/OkpqZckTxZdHoKVhseV
l+sOXHp70xEjbpv6M7KvbV768hWiH7K+Q/mA7/nRjF5xZIkmO1m0fTYgwnsTLJY12BaLAyKJX0io
XcpibHqY/hGcSCmbxx7o5hktPn/02oR+LD3a6QxBuQU63FZbRIHt9iuewR691wTsfo4z7NsqA80+
u2OLXLU5KMkho8huSgfLMRQDoDsWswpNXo9XpELeiBZefVJTD80x6WI0+phSYHIEBADdNJ1ftqlf
IHiUhmLqMZqnZQ+2Ze156v32jGi/12VQHPuz31ggBbRdGFxcKEtxdLH85uBNXmOw/rXxJD70YJSm
3AO0Tg5BObbyPFXcH+eUtWJMzsGIpAdMS6h3GMeAiTqY0rVyE79iYBYQRAz+ab93YVSktCzi0wxb
g2YQzZGV9CFV7Ho7Y11fEiRxygzq2nALgRYpF6SauMPAhqLCkAFpkL3wHR1brD32OYHNg+kCc3MP
3mduUuDSUDRRXMMS6uJlPKumqvOy874EiTt2mH+SQmeBRhMSuWcRvi8sHONdGFbkivqKVPmA5EZK
ArYc8J0y4CyVXWD9J8OR9W7YIR/yglxJvYsnVu+Yp5Ncxz391A5svnbYozH9p4AvqgJMNsHUIH+9
xudafC0w2sqlNcXQkiaeOUpLQk7lHHrJPi4A8qRBhOU7wNSrDN1SMCG3wBtIarjgY+3AHWXJEo6/
QO+3EP4fi1EMW0bv7yHXjjn0GK38x2LUrmsROOs1xx4baB6xabwaCufFaWJQJwwoLa8XOHMyhdCP
8Cg3iKYbBufahzqcUv6rRm2js/7QV2znA4UAgybCrdl936ghLYlvAOdjWvrowCyYGmvqFJcvqnEf
4A7Q/c9bjK3afndAOJwMR0KUEzrH1sz90GLYYAzbYuqa49ijCFMCqMYbC66U1BcEJPYv8Hf6p/Kf
e9SLN3wRALr/G7/2wwGVQYETRHWDBaWH3I9VQuOPa1Fjl1emfQH/giyhlagHw2S6fdt2kB5EBkAi
f76XtCGZqAFL6bUfD7PFvv7z++H/1fkBRQVbG8celKR37Uk3l5okgauPEsOTzm607av2e3xT0wAi
p02LAMV20yChncqKDtdjhFqT1jjjjqLQLnERKGXUGfZIki+w8TDHDwGbrFlceBGwkl8qU5nLOkL4
dxh7uBKDE+GxEFiV/RmN6w5pV3EPUDJ48aNgM63wl0NCaHwHQRwbsFjm5tEry+r5bVdUCtxxNq01
YJ+f3wv6J5YQzypERel5IEF4+N6VLtyE1B6x9XHYhuiEBL7nMFdFhkkKn/oS89GgxI5IXku2Dw0m
RxRmOP/8FP7UZyOkECUMeDAeCV7Td6/nsESYuVLS8sjRb8PJKPRFF0y/Wgb+pFjgKBAqGEZhBAyI
wLtn7koHXlDp8hiBRwbKg4VLdZhw1DOOPiPaYtJLheYBDsH46ecXyP58j1GibPQrxoACJ3/fDi+0
DkbTTPIYWKTvjw0mNl4SWFbPrUNpDHIvXG44QZ4b04Aea770r6QLMcUSgCoAHbCGcCHB/oGKbBwC
2sXQoZwMEOZB/c0vgQXZbwhei+FEhEXj+nb2/9Orf6FXbzsFHuR/1qvvt3Gt/y97Mbop/z1S+A1l
+e1H/5mjSDDcG+sh1LK3qARWo9/16sTfprlvkjXeiRBTZP6NpWCyDGh5GKw+FgAQHXidf09R+Owf
ELChkIaY4RGCpv5bWEr4ppj9uDtgQI0HSRxxKJwH9b13MpeDHYPVqtTHeYzptOPAGadMAf07SNV3
e8D3AcSEokruOEaLjJjkpsrrKYJ8MTagBgBHOTQVovSfIiuXWwzCUPejjcQzD5BU6FYfkmQ8reER
zhmmW2zL0QUgOZ3HNeTqbJrrqM0HMlc2RbiQ+5dJQ+R1TTU0owY76NmtfdPvel4WK0iEZaIZ0Ag5
Y/xbpV5ti4GYIFWWYF8TG9xIWs23tRTBNn1vJDuvR7NpxKIQfo5ChfmdvgS5CPsdISS9RFcYRyO6
bGCQllzr++cJ/c+Jz4BqdhgeMiLLhpPK+1YM33EUimkogeIYJOiUhf4AFVLiFzcQtRYE5WYBNz2r
o0FjHCWZwiOcUR7vAIm3ryUe+DEU4ZZnCGEg07UU31aEkXtUTJN96layDSjEmT0FXWif1ISMB6+9
+VbMoP0mh/E2nU30zWDNuFzMGE0S5gFmfoAQgc6EkS1tQ0Xm0V57GHXTJXdzjfPqow43Eny7wGAz
HzPZ0qCat35t7Z5pkSS3otEw0+bVeDQX+INhFPDISaNgx/DOcEUJiyE1NzXt+W2IP6xLXlZwRY8W
928/6p5juGrZH1Ypp0vpONvPckQZV4ZK31PaJ3ckwNsC7avFNNgEjSoa+KwVhn5Eb4gMyIKnQxoI
O7OL9U1t+pHcv2mEUVyBrrHwY/umdgHGAbLQHlfSDrhm6u8xlKL/MkEB+2ycZk+dBzYg4yu0wyws
wFgCC0l2mMSMUWMJyu+7uQP1sSwBv2eYkHU3+ysmu/DZEJ6Fo/8MpsBuaDgJWT5IMr0koFKADsBd
7To/LvZu8YpzMFeqhFgI3vKERAjK51I4cskEwbC1CSMAdxjfmyiZWp9XwwkVdDilqLzchxgpy/pS
+jO/7bDNo5owUfSg6BJcSUs8TAP1m4B42GcrvYYACszqHwqAzRiEjCZv6pYUiUKs+EuIzNPnfht+
s6n9PeaUICqK57ONxMP0Z9dPuwR/OMS+QPqHuaPQhgznIeqcd2r6fimfMPmZD+cQ/zOpwuvzCRga
uV9ASmesFsh0t+NFOQ72CU3jteB+cdm4tuRfEeyrRgZIoNUBORetB/wiZo33EPpeuS/XBZrFOqw7
ARZ378FMBWDqgXhdi+mxHAAVES71FZL8/c52w4fKUZmXTccijGdhmKJS4x16jCIQ3Ud83uQjZqaI
gzYGPR7GmLZdBkAOEHEFPDSq0a6TgdniW6hwDgiSlrNLYaS7fBnmDdj2qhOc7jBfuPqgV0wUqqw4
VYjXZDzR83kqK7eL57LZBQMq/17Ph4kE5Fu4YqVphAHdhDlCCeDTpWR0067ja7vM96AhijwupgNQ
i/CRQu9IK+dcumIs6M2UeB8oxiSlo1nx2OzGtgV9kY6N6LBURMVeYGCFrUJ14anOfq+W+NpbmfiM
2AYma0x9c68izNetRkwNXgDxYvyzHW8xi8Hf92in06mUyyGI1uuyT8AXB96QSWmbPQoMdGQEP0Ux
RhL1qdFdXifrZy0wNw8Dh2/WzlzBvBNZx5CcB7BuDr1QZl9h8NCVMWK6iWyDsZFWf+FYbQ+qpMmu
FIvYY5w5ICkR2gz54v4IgL3MMAWYnKu2pNBqMS3XxcWzLpnNCypLiC8LhFaOManNoM3TVPXT0WuL
4aECsYAXYyKHwsyvbpNOobgsO4Df9CNGSYlnvw6huL/Ff6MqgMNIEuadkOuY6qPfolRSqKX3nGPi
QwrBE6Cyq4MzyL0mmwlEKNdJfijXzU5ogTFDT2/xVkRrjMGEvdoGz2yzOJK+HD5w24tH3of4ZMNW
7LD3ymtQBIhpYGB3DV6srD91cdPuoeuaVJQs2bcWYrxeR2jgk/CeoAgSVPdOZXpS6zWIYEjX/QSV
0283vc2pK4tJXUjbFY9x0QOBoLx3+8Ku0bVhgs6pm4ca7Aqq7UtetwnmYqiwz5qhdHFWI3VYpj0I
NoikLcYJDYjGj3CBoREJma6txJRf0iHqFmuRHGLoimdiAM+brnCQLR15HDqg8HjjVJ+XbuouPN98
iDAA4g4Uh3cNLk3lyRCcoIzjNQimvYcBbJgXLYMjA+68EZvkZERcffdt0H53LWSj6P/YO7Ptto1t
i/7K/QF4AFVoX8GeFGk1lCz7BUNRLACFvm++/k7Ix+fGdm48zvvJQ5KRmKIIAlW79l5rrgjsxapv
g4E2rmlDuYFyKtFLV9batmLjsYi6/h7gr/vn6HbhBqSFe1MF4ovmQdNGZ/psC6R72pTTVTWtx5wW
xZlnKqGTAjoZdxLazKkKHsPa3I2QXeizvHLKsnZzYQJwC+Z+JePpeeonb42RRKwdp36pMmwpvdQP
yF8SbEui/IpkFo230oo14z2175kQFCsxTyB67MC4TZE6cgQdkrvcsC8EUOY32YzgjgaHjg4q7ON2
NUT1gDcSqi+U3DbYlFnzZ6eiK+0USinqi3iWhj/IPt07BrJPjBQCdvmyuCZWtRQzlbtqzbqBB6TJ
Ddah+EUkyVVDA4vIsNKRLjnxvohd52tt1PdIUt8C6OewyuAOac7nPDX0dWW18Q6dr3P0EDHdlPj5
wWxXn4twprPmdcchh0fD0bTc9MCP1m7Yy70ap+wg+/JgTagulW08xtDib1LueVhCNm30uvF2QiFd
K3W1w9ZTHot2fDDnqNkaKImgdOAaQCLzZ0v9iZQKjR88gJ4B1sy1DjJ42OkETc+yi9aHf5Jtx64A
+6K5r0EontFYBp/1ypIfmeMCZXWtu8qguSSsVxpzxiGeO3AsUVyeSvAuIHjFVycbVtQFfzbMFSKI
8mmJbqiBUFLSU21M1LNxRX+2d+1oR8Xi3DPZBpadDmoLOHv8KHInQNtfHGu+9CKtd3GkX6KpgZHj
lNyidMfXUzSKdW0o4yJL9Tji+bpf5IdAUuBe+I7IoYggjIMCgha4hw0KB4Zm9+jeAFy31yCEnlrs
tEuxWRn5R1qLNFAH7yTK4s2Kw30lgGxEmv4xGJqPc7oQ7NpmBffLV2X2pU5BKc/NeB2a7rY02o+I
1c5Ua/GKHzzx3KPkncCQUAN24WpSPOYWZrV+bcnYAgtHO+kmV4iX7KzKV5Fd+9BgsShqSTbfgrhO
Tv89+P0lkvn/DQZhXP3PYND7iGzj/zk0KQljP+iUvr3w+7HP+ABWRjCasgksJaaPjsN3nZLxgbG+
qSPkpPOxOOT/T6XEK7Av4Emw/xUY8t08z4+DkEKdCO3N+k8USt+OdH898mFjdtHyEBht8ntJ5ycl
QFWHXZ15XrHXnAZM0hQVD14iWrTJDITR51nPQ9b351QrY8qb8jkNLe2gD84FTkmarDJEjuuSTeHO
67P8Nu30JxY/eqWI99W2MAFOzMz4DrXBs29OmrNVE008F/5dmTJ3EqNxq8ahfvFkdraH9Cy1YRe0
ZbBua8tb0QgGBt13LnUUxHW9iy8Z1xErYpn7rOOVr2suUHBLDH6sz9Cb9Vvb4DQGWOalGAcg9UnN
0H1KfHByb83SHM8Iidg4hXtxJJVeDDW+ZDzsJfl5MHoWAQsoedxtTZEgkp9vSbs46eHClleaP0bx
CwUgq0o1v1ptckx745XhwXM1NeAJGZ/VWSQ/BdVC6XZtf9Bp+xXkn/i55l6MVj4jAn1xGDZtdfDI
OgSj5Qq0GcN8M0nfVIkbvwFbupXLGE4yCvS70In8fuivoRzu3RwqOTqc8MAS8joEaFiXXToMpxN2
geIwp9BMtKHhwuj6yrTio4g6QQzLeLWj6X4ozedIJkeiDF7qStFWtdD/yhoMiNlQ/ybv486inW7N
lO9qki26jJIhmJkcZ5Nm8dhG6CMF/VFRcKFERHWAdav1PQ6fmzhBA9BxoD+1TOE2obZcyyh76TBS
+Dqke78F976MgjYlM9+NVs23dFlvWzHscDGf3seWWq+fSqdgXJ1EbzLlj1lGfE6S8cTJDMRD4cFr
jPmE0Kie5oBJatra6Tr2pLYGWz0g4QbIHtFGvaktBRCaiZbJbhdZ4xVw9nqccpoaUd2u6cG+5D0z
cXDjr24xn3oRLkEWdXxJKuc5HvU/3Ep+9IYY1x3t6Em0e6jr9b4a+yvnyz2oy5YbVe7DjO9I00Er
JG3f+l03n+xighY+8H2i0ZJHz+FOoNqicScy6ZeN/pSHxqsn8fICH8v9Fo6T4fTXqu6u5pi+Zbqa
Vjp7KkDp8SoDI2IkzOwYRQRDfFuLVoYRx1AJue5Gbl88z3zGYKm2tmldSoAb23Z5HZ/Tj0ZUsIO0
n2Onnvb2yO2oGeOlFFr5RQUcex2wk+t6GQzJZUSUjgwrAYFzXvDafl8tc6UKRNChyWx3cSJrH5No
SjfVXII+18ppq0dpf8wiHAFCS+UrYO4vU1/bN4abMPj0x2LB6wLVLdUaE7mk3zMPL4HDgdQPS5TJ
aOOr/AkQ1FM2ana3ns3GY34r4hWoyYuZJ19w7nBYGdPNGNnTCjT8ugRYsalwNxt4hm1b+TFZIke3
gPtgO9WFztFtXpjFhsPcU6GBSmw6y9r0nfUy5lP9mucCm4Wmok1KpI/rTETczJ69zWJm0mIqgluj
xfoX5tz+sxKvBRI3v6my0o8wNtmjANzvMP7jt4AcNHMb0nfVwcuZ7keQQ8ReQMD0gds+O5p96UQ1
HIK+fgNweWIe8pu++S9jHRg7WNOQ+glyhn7paMcU7Z2CkbpHQJb4nPxRxrjjJbaq84xi4jeDgl9m
Jrybx4aGfROjnGv/1Cb0TLiU9uTk+3Dp3eVGchRQ2AANsKD/pYt6+20f+mti1S+depehkYVoHXGr
QM710zsNjkPlH5QgBXFxewGr4bIco82HttDgcz/wb/r2n9/T+3lEtrznIgwnEMhb/vnjiCyUuRe5
DY6xCZQ/Ioj+Wow82FiQ9sMyiV8+b5rOp7phdfvnt5by796bfDiQVIbFUHC5Hn+ZlpVJOMBJc/M9
KkqJyTdzcUXgV2a5OKlCJXukIq8Dc+MtduT+qPqG5xbXEPb56TWywQfCregAhzEztvbeIuniqL0R
7nAabJZvVKPlKjG5Vwt1pj+5zaz+HoTck25FHOlGSNk0vlZjgbzAAij5OaTzvDJdlod//qR/cwvB
0sHlaTBuAhH00xcr0tjLCmHm+0g0W7PQb1HP3XLuqn5zRa2/u6ImLktKK0SAv8y0vMFwR/4n96qX
mocGIc1kxDiVUhZhxAokd7hQBEO0etAIbxEIZHfRQgQz5/Ct6lmXl1JF0UrxDTGeQg15IcC4q+bZ
F1n3u8hlubdKFIlhGMHEG8X4HFp0A7NQlJsxnmICfOrmPk/Gp3FRLXUiNo9t7GabgdbwiZboG04E
4JcJc8V6dIvdqKm3oHgn3m7nFu0TCq99NFn7KMpjwmDoJwFaOCUOrQ7Rzbe4n0g6AXKyhf3wpSZV
a+VAKv/NhfybFYbJBB1qQ3cdYbk/fWGzoxWVqcl8P9N0X8qJkZXNWlp22iD3/3xz/DIF5AlkEmLy
bdEzAJT341NAdgVIWnPK91bS35OUdMyK3y2Y70/Sj3Wv59gGc/Dl75gIfnqPOIIOnOp6vi+8vtw2
8UgWWjC/Lis9h/kJt1NwTIS59zRxGQIv2jh5etTG4BOZGn+4NmRQkdENclMl971iE488Vqdyys6G
Eb6he5EYauJkn0qbKCALxUunz81NGtub3i0fXYSOvk0/6GBOMQc+i7qFeSEzSI9Bi6gZ7kqwDrsO
QZivi/jNyrkFqzg592NCUyGcUBMpClTiX0bLKJnS0G/r9fa+yEW0MeX87QQIG+3vAwTMv3li+S5Q
r+NogD74M7WQlMAWM2eW7w08rn4fZfEqbtFpCs6cZ8KjWj+m3KIV4F4yyy5XQVMzezCyj7DLn9wg
ycn0yLvtEGBQaG2jWHeR/gw4U65dnVyfpLcvSwLUiun4JfKEWls1K1HJQIIAnOlJF8Pr3Oh+7MQP
o6Q69Co+cK2NuyTSnyYKMXK4onIn02HnlcN9aNkdTAXuT7Nk4WvsHjuiRmhbFqAQFMicvBKdzz/f
uH/zkLBnLH8tKCXxLj/5y/KNFcyB89tjNnbzNSXOiIaMX8fUOz8ow998I8YvfD0E4TQ9JcuaYWBz
+fmZrEw5SSZyOSwlAgYMMOhrN1DHgJ3Kw666mmmW0kPjgNQLlinCYJ7jMD1DLZ79riBEsci9chVD
WN949pz5cQo9LZ/cP0At3Gh0n1OPXAX4sTiv8kKuZdm8Zmq+H9PphD6KzZjbLJTJSzAsVSp6ZjXr
Z+j+azUWaDbjdgN41d22fKXvx8vZHCXjG/4gWTpHm7b9SpVDvy2DrvXTuY0QSY2374egIKd1CzS4
OCI9vMYtB0kXJsRqRpPFLGq41m2o+wxxcHz3V5EYt5UWH6WkWjOcbh3nCZZ5/kXL+C9Bv9yQZddv
DZpwm+UxakbrUjjD1Q6XA4SFWtZlOrZKK6olPVDnsYLb45T86Vqznitl8Yi1QXXjWeMrUq31wCAE
UVN8BojJQGukFDdT81lF/T1yCXslC4BHeXbUenV8F2fXIQ9w26ZHDsU7xl65D3edG5Onwx7ac2pY
X6IGtX9iWJe+6ddS1BOzyGHHOI40A1S8J2B6l7Q1nxlb/W4/tv/m8abWsVBeWIygf4HbpZNUlTCt
bN840yvxgfeNzr7Xc8wKEIutl/rr/ahdtB5ScmBrwLN45vMI1trQQONQvKzK5Dppc0zKibd2+1o6
qKPDaoXQI2fC1k37dBGE9XFCczM04w1MpvC1Ajp2LmtGJHPIvtjOyHxz1vLV7MiL0FhjVDs99ZJy
S69lubJ1rDlj2C7WdSrrkIMh+2FEk3wF9Q/+lequbc8KWov2viYlbeV16bnvunvTgkpTpMBF4zqB
djUA+YoGJtZQZTKDtDmrmF7thnZqzVjK4XSwT2L70rOJcMjsrtIeb5dqvnW+76//lVb8RlpBPqCg
Zvv/pRW3oD4aaDEvPyXv/uuF3zts5gcMQPjtqOXQmr1jPb4rK/QPOF+J+RMMFN5bZn/tsfGfbBBq
iAGXkwZnge/SCu8DJTinKcNlLX/3UP0HxA/xfib6od5wTHNJcNCFSfYujJEfaxrKzWbOGE3vLWdZ
muBGx8YaAT53OPYPnGdCgZAn57DOtgNGbHSwTV0fTLcw9O1cEZ26ggrMWb1qWnSSET4sQF+siNT/
ryVjmI+DbbMsT5xBaV+NBnMh14IIpwG0VgyX17OdihKSAiThjTPTxaJ7E8B2AO897zQAkk91M9XH
SVXRhQxhfeNo8/wYCE2SRpJCsKg9WGMb0i2rhzBB17fXKVbctYHq+WVWEloZSg368gVtUNo9pUev
rRtJWo1yMgbm+KtGafQ6zFp8HnnNszUVqlt7mmfeRFm6GF2chp0SlCwg/c4KxaZAN3HruWF66pmi
f4wL1M390Gg7A43zKtADIiaLtscdRCdsq0hn6VcWFwWaBV4ErYYxlGawwX2vDHRmr5Z8dGsus6E5
0Es6KFHHHPnXJoe3yUSiCvFZc+XJjDMQf3jZbatJe0uplt0BeixuVefWH6MAgAz0zyQ/4rAi49ed
g1UyRM6WOpMxbO1mZyLFQn0zOQSAwrcusaDnlv4Jrmd70xXmc2OF7YPRNLm7c+vASzGjqBCEeOcm
u7zu5BNJo2KrOunusjJUi848CM4m/hFALjpd1yKfz5bVN/eOXbhY+u3AOtI51d8aiqyNmRn3Tn+b
EVG8bgaz2pmhfmt2XVwQmifkxQC+/NmYyvCxzuT4sWcMvfIye6MtqnuQIEw8ojbbSWBjRy9dcEel
yu8svTXPiSk+xYNJ7h/gsfWEtXCbM+B5QO1YbWyN/WPQM7JQDBj9iVL3BPeR06A1zjoYzeEQ2sUu
UdLdZCZyjqjD/BUAZiBYqi+CvfICa0tudPJGzvOrEXgaHWQzKPyoTY17bnJCkqHZHOAXZMAdPFJK
COxYJxRBa4Q0dwV324o++wlqWrQYF+D4Rc0zUl6LKa6jwWgjrNSaXH5LTJ9kAdKbMjojpo0bac+m
44SHMo2qeystyZwlyf2ImKZaKy2amCUy80rNOrrIvuK+4bal9LYnsSvxl9GMjuK10s0gWZV2Z21c
wxrvp6G1gKzFZgEEALtbaDy6MMPiLUmHAxmYljGbdLvUEIWRe4+QKqVOmTTP7R6EQDDyYKH2t0wf
2khkPBkm98JGt1R8smvduWtdwjM+jeYMWw3YCrl0uYfp0keGM/H+eAiwwotPnixRAaXKqPtVHdAQ
3JgIqqzn0ZO5OgyFwM6VFrPi0yi4NvkOSlfdP/RxbA4PbRJ3kK7CUFPyQj5Crz4nCXkYOZKr9zzO
yOKEOpW2N6/7RhDZyW0Whp8zJO/4CSMD/XyiFRm3J51ffTMiaUZ9Y7xHgKLGcULSn3PX3VA6tElI
z8U1P6OqH9pXJ/GMxP7MNfK6nryStjjCZZPW6OcByEb+YQfJAcAOwAs/0rs2uOaowWiaVrCFVqJl
ss6DZYyb9+3nvzv173Zqic/+n3bqy9fhf45f6+br9MMk7NvLvu/T8gMHIxsrKLshUXjLwOv7JMz6
QPkp6S7ojv4+2Pr3KMz4IG0Wx0UYjF53kTn+e5t2IQAsnlz+zzu06z8y7LMh/9SAo/xFrb40/qiG
6W3+1OaAcZNnsrPqvQdORq7yWrabKSRl5ISbD1ekjiztAVEZ9FfiTrpDH+ftXVRqfca6RlrsivSQ
lPThxCOELSANNuhqZiXlGNIgwqTBmKzRd8gdJYamCofhqA0414xIrjFxBNdRkKpu5/1LakwrEimy
a18FFo9hMd81tXctWALgZ5SJyTabwveji0hCh1RQmwfTol2lXOO+sZEwt2WrP3tA82jRaLG4z/Mh
OaIXbDe0FeOVXfLCwXa0jWk54wURe7M22KHvA6yOm6zRvLdG1KwcZSGpdsk3rw9hr/DGmUzLX2Rv
tBjkGg+TZKP89wuVzJQD8Pr+4PtnCoV+XCc3ra8PDOFmtjoaMQzUs+4wJ8pcObLjhY01NGIt8pL+
u515mfepV3MVrvLURY4GLPpslz3CPMLh9pk+znAHmvqATZp3N9xh8HOlTfRvWm81xIXs2Cu82mIL
R8vqDw2sXigeoJxwRWqfu05aD8i1ssy3O2nc1G4DB5E49PRpSlIHc2/YGc817nlyQUadn0b8/PjR
LVPtbY4GbzXKirZQNEZ/amnDBIUO1u7992uW34o7exGB8feDSFu+jDxDpAKfOEdRU3f5DqFgj/8I
2BJeNW3TuFO7yee+QzfaxoKUBAO5m9+1wCZvAGJF0T5ISabb2w1DJiK1HZy4cl4QoyqYNaYX9MVm
szj0tdnCjVN9t21jNBcloyh7i4LG1XfcKvO+gyn37LllclR4dta8O5OjprFi3AeW9VBAfnmqNZk+
RGU9PVdl1NzA2PKuaiYvPOIoaiN7rSSo1C48Md2MPhF8BhwIpetJK/myaUYltp+0WFT7gg+pZkvb
WDN9iZ0FtsNHBtOSu+6hwRxVOX+e84EoFKY8u5SIwLfBlgMn9DrLCh++8riQ4FScEBChtwiA04Kf
xSEOCTKaYtoHpuz5hhkKk/28acOkuQ8ybzrH85Bw8qZMQtYUnDM7i6mdwsHdGcuxtU4j+YRsPtll
LhI5PGgRtdfYxpm7Swy9eWipzaw27W6Aqn/K3XHCntVX1HCqm7WZXI30nIXB3GLFsu1tvBR+5lIC
dksxGL7XhfFSIs5LsYiSA6PfUkAO05TdWktR2YVwgNHOhZtsKTlnx24pOc35GMEGTf1EDMQlLmXq
CGvft7LJxS65lLHDUtCaS2kLuC7mploK3oU7vxFFSxVMy2JmWk5pXJWyOXdLuTy6MjnlSwndLsV0
H/XAbPT3Gjt8r7fdpfROvSru1sNSkPdLaU5EWPg61UqBaywO4N7s9byU8vl7Va/eK/zpvdrX3wv/
9zOAppbzQLgcDar3U8LQG9Gmi3rODlqSz48j8iOMwhwtelnWx1kviyfNtqadqBwsnXLSEA/VYalr
m5wSAUE2jQ4wrjleuS7nHDOwUBj40gZ93S8HnYGp0F00zs0nj88vDzRvR3Uos8Jp1vYc1scuUOCD
qVDpLQ5uwpQ1X/Jl9KqjiRRhbyYLrKxXJFRGV2x3OqGjaY34rM7Uia4VXXQkB3QclCD3VNol4h2v
H3eQjHJMfBmjc1KEacSIQxFUzqWAEHBNkpTFn3PFTPrzqCRvkbblanbnGo5bkhydnNEMLc35TsCb
ypARdQGwNVYW2tHBGylGzJYKnlBhzIb+7SlC1Gs9jDDMn+qBPgUqTZZVWAo9q8bEDlMXdr4DvVgv
Pllh8jgM4t6wljcCijuuc0HqGjrNZD4P+tAzvxw0L7+wbU+Xpk6KCbLZ3G4akOfnmrL1v9Khb6DS
35ZLNMp/Vy7tX7ISpXz99ceK6f2V3ysm/QO2tP/TAH2vlgTVkkPjDD+jZC6zSIq+K4esD6RVG/AQ
MBb+C330XTkkaJPgIKHXQXdjaR7/J+qhpWfxY08DRSejNWYC/BaAU3/saZiaPYaV68z7JAfVLZFT
ktYbPv3lovzNCPiXxuQiG2W0Df6Dz/kL5QVvPRuM57KHgdVE+dbM68jpnRX7Wvutsv9/Zxy/TH55
K5PL4jDXdnQcoj9+ngIQR6VCSoYR0Sfd8Dg5CSE5IoIv8VPCcPEs1BoNWY5kHK2K37z9L5eTAghQ
FCM2w0DZZS3Thb9MD0Q6c5q1EVYTmH4VQBdd8ub++WL+OqDgLZYiGqkXPrufJ/d1rU2dHhjV3jKG
62jJJw6ixaojvwfBfsVd+u8+3d98c5TuP98ghB4J2MymzejQxM7z4yfCiW3aI3XG3hxkdYRBz6Cq
8LSMAVaQceg2HwkYrXAnf7Nsy0Jl+No8ZP7Zu627gdKGFjMkSDQCMnHoBgcLOIYHr2K1XqzhzbtN
XFQGlvEM83itPHEQKpN/CDXswr5p33JzKefqVhdPU8O8Q5s8Vt5Ey+UlqjpvLXE5rTtSkp7QWdY3
sR0OC53WqaO1WXnZ1bbS8FM8OQUxsrW8C8LC+mi1eXJv44Lwe7NmxQ/b8NL1hMLArgzWi8Pct3Sr
2pJLMx8SNzx3Suu3MsveTCe9L2Lz1Z7dO3jY2Wow3exY6uOXEDwHb0EOnmbxMzNq+jWto2oHepZJ
V067sFHD1zryKlrc0ccSuhiqp4LzvACoPxSDfRlHmSAYtoOjCOWToxnBUUEzp2nolH7c918lGBSY
IyT9TYZSyNyr8NraJkRgN1npXo+jARaAPw4BFN04DTZKH6MzyFAkwIBJAncaTlYI63wzYCbhiDJM
oXdoXdWN1LSOd60AWK4jOo8r4cYOImWl9FNeQjPc5mNd249m7mifoqSvP+aFwc9xx1FcCwMubFrH
3R7RScMksW4zH603yMusqs9FqlsbgaZ5mw3w+ShF1W1FmvlKDbmx6adObPs41Z/okGHC7atxpUWx
6D53sV4h/AEgeqPNTnhl6gsBIcazHtiZuY4qGyM66i7vMGP9ukFNX9+Vc17fZnVzE3iT/FzNbns1
O5nsKy0yzsYo7X2Wcy9Usx1vCXMYdxwYP0dJbU3oszr4jMgKMXfG3p2ONX+HZbY+z6FW3C6sDtF0
05lM5RJZd5nqW9q66LdtK4S1YoM9N0Yr3tWe2Z3iRewSzJF9GzvNNggkkuqgdcgWNsIvqkuiAy/7
RFjk0cwCIInlcFdOyaMCEekzc4JXkOX9qQXV6McRaQToiIc7LRiMnVjiAwwdD/iUofkngZlwgfec
AT20io/Ze/pAB4kZQkUQ6ncyqKaXZgkqSHlobvpQacR1EWOAgyla2/ikmPdlRH4n1EHrSq94t/A9
B8HTNLkqlnCEYIlJGJfABCqxHG0SlKQwCIbTCKFgRX7ysLKXsIVmiV3IkkzzAcORVxh0hDIs8QyS
NKLjLCLjhraVS0yADRynKNQqS8gfsZ3oRQbyk7eEPoRtq9/HSxCEwM3l8L1qbho+0LA06TBzpWU8
H7FQdKs+IFKChDuUgEvMROUa8FtnddaaqrxTVZCu82r+k/SGxqXBBCvaDcL+EGh0jA1NvxvJs2Am
Hu6V1tH1Zuq8m8F0kJNnV481PeaM5WnQ1uUSkIE4U74AuYYttcRnNOMWrJC8Wla55OomdX4A/drc
dlopX1i33UO8hHHoRoSfpSegI4o6ED8W6SeX4D3BQy5hHoXhpjcsSPPBGL3BL4X1uS6GBvYVMSCD
GxQrgmrEutEjDpf5LmID8LNeZxgchhgw08zIL03mHtJePMIE033MKPkqdOsj7BhtPc9asA6WaJKQ
jJJgCSuZSS1xOkGYvG6Wf9CiJozFhNAKTIhnjyXB/hhParwBf54e4EXVe+nGCTXvPDwjyJU+1RDv
rHsEi5BuwgPka/mo3jylpZ8MrBBXAFzmnZyVvZYp7kqDsBpCeqwU+vkS10JzhHCT0R7/zJYwl2SJ
daGTDiHIUU8WuJj95MWkv5CrTiqAORJIAWNwky4xMd0SGJPKeKiQ0BBzkTWutqcJhKC4cl4dQ4Zk
YgDBWdNzUQdaKc6VY76x4+SQbWphoqzpp3hP0odg3E6QDS11CBFjh5tzibmxYwOQgAaL3LWgr8cY
s6aIy7/E4xisXGtBuBhutSm9Sjc0oM4YZYp5LxEPBOBu7IG4nRa31xfYwtHFru35U0MqDwfaAfV1
SVRP9x7as8T3EAat9miGwZ7go8IYULwRXir8YAn+sZcIIPbH4dArnCneN8JJ+413Ihb2yftW/9+e
6O+KfNzdVIn/rop+SdY7x0tQQdG+/FDgf3vVvwp81/tAMiSdUAtP5rvU/98tUc95x5FSWdvse1SE
vNf3It/7IBdBm4MSh2zFv7rCTRL5PBRUiFCovd57rP/B6BIpyU8ausWb4OrkSzmkgjHANH5qilIg
eewUOfu4rhXUTDxWlB6jkQf7uDVGgPfAuAt/wmZUb8H1GnJjl638Oo4pPcaMhCi/7KbmPIKp8dg6
qWw+jXNqmk8GwJhkPTTGH6ErwscM6+8qDtnYetNsz5Uetrfz4EGOjgsFmr0AL3UOB/7nqqewLHfI
d5M9rsT85Ch6g/D77tK6lX9ogxkg22+q0QU0I9qbXnlm/igTJEY3zVzN+qrjsekWeLHs/lTzhAFW
NOMqsDlcewo/1UTA3oyefC1rXULvk91nCFpDhFevz7RzghFn9uEnOeU2WXpoYZBmyD4wDiWbMg3i
RyMi3TiMMASu6lj19sG0MSM7dVE9oNYVh4YY9p0Y1Z9p5U0bdE2Yf/QqpqTshdgpEV+nRCa3tnIC
teePyDNPfIA/fpTxnkFIW+O7s+SmNbSXMTFHH6NrNhywGGlEtzAcI1KYGOPexTZEw6OyNmx1zb2h
p9a5R8ayMdpuSbT3vAq9/kxGABNj56F0rABxzSRcHH8tmnrVlFZ6ShuTmFB2U/XcD3W00aiQcbcD
cq7qkpjqbsyPtlekKP+dxUycsWIJuwl0P8Gnf2q7NnRXWlgipIvt+b7KkX/ouyCEFkr0OsqYGgWc
aAeyeAamSwDY+whFHiYSl7743iwy2poI8xj8Ndp89VIUgmjmQeXsMUu76RN+iy5/DFEUEjbfgSMa
tc3Qppw+dqJTk94cotDC+p+RvRUbL3gv65BvLmUgaKUeDW9zJarSvMyQo0jzCUAnesRlxP18z5zN
BoZAlZwkBYP42CKrxiyIwYjoaAKxaykQ0nkZlDc4UTbpHDBqG92SDq1zTUZrnVniEHb1mdmj8ucB
3HRcXMxqrladlUCCz0j4SfJtbifNo6ZFeNI5kdW8zTacR1pX/fTZ0Id56zgxxVQ/PeiEmB+qOoqw
AlTqpso0/YDoP0FrVYmjp+XEt8OL2jQaA/nMHOOj2aUEdrtFfNLSaT7oFY+mQBLw6E2CBEvXXFEq
406LWm1l0kreFrnTYg6XUpFgMPxRF3V6rGMzPFU2uqp5hu1dE21UoEnAk4dhZkZanGg4TDONGqLS
PA08FU24MIq+WnP1DIRSEVeAjN6u9BnOTY2vHr4FIUzdFBK4NJL9Gk+EUan5oY01tnlEErS6LNqs
tTJu+e3VSZE3jwt3bMsDBuvua7lw8dxIcnF42PZVuSSF05vOw7ndF1UFLMx6IJvhPnHjG5j04Ps6
OmtivsZ2uysw6Bwxcd/jNzjkcyZQI1JCKq5+aEcrlyNqU1U7dxrPSmgICSwOOnWZomwLZurcwHyy
ocH5Q54xPsnSrzixa1/kgw3GNOpIQ8jPbmUYKzrfRFy1Fotg7J7NkjmKIprF113P8ElQNe90dBKb
xQqycrx+4N4qGwNHFqpi0SDD0yKv27t1+jo78M0roXtHm+XySKAT57VAKlSTLYkfrozWPBXGXRhV
dz1R9xin1+5c5JfRNdVLuqxmSRdwHnTxNp7KUpj3sajsY1EuHlBCsbblWHqw4aJnXWuYvIrxDTmA
sQ8dMt2amAxA23CnlaUF3hFMj9w0LOt3LR18P5xt75Ao5z6w67uhb/Uty4R7KpQ2OESz2+0n1hXs
FeTdkEMuW3VRoutXpI+1O50vaqsXVXeB2hDdy3H0zvWo388cNNemyj43oUAv6HVQ7jJUBxUZMap0
fGKqGHjlrC649wFSqy0BXJJfrzBfIhMrj4zYHSoC0RIDS7hqryncx61ASP0wJMO5JCpxBVlePTqa
erRCjCep1r80s/dshzQTOtTZpdGV24wIVj8Sw7YZak5fCiK+QlKvKvMijLDaDS6uEmuyNlY9N3u9
FdeSvBZu4ARoWoZD5mRVA0ZUQ953XokFN3qyEzH7NH42emEyOWpKNBTeF9Mjf1tiv0mWtbTU3Fu3
kbsmVuP9yFcH1q5HVMcy6n5JgtB4Ti3XXiO241HT0PYLpz9j2dn0FQ1nogW2FsG1xFEo16/6Ekdx
4BXRKplSdwd5bz5E/8veme24jWzb9lfuD7BABoMdcHAf1KekVCqVjZ1+IdId+y7Y8+vvoFyFbadr
27suzssBDqoebFRlSqLIiBVrzTlm0exIAd93kZ9sEUUjMve0uV2gbdjMyAEDBQI5Q3LyLmQrPxFo
jfaugZt1Gidd3ocZsZeTo6rbtIXhOfZdsSZUPPxYDraEhdEeh6hiT+jTJ0N2u9wvbr1uYmONPdCo
qnnoxvoEXyr71DFEoLH2Pkaes+74PPaAA3/JgDI6dKN5Y4BJ20gEOGIZWNZ0GixJnr3lV+WqnULj
YEVWsMFhPS7qNjBfCDgoLyQaJzlaoIYUBZcD7LLLzPyMc4Wjf6FCe9mwr5VRz7mhQOhIb67c5G3Z
HkWQ+8tIEDjhtTqBS6b2BA1k3p77YFWQgKa51qmHXP5MbmN+pwdlN6zkmBLguBinuL0wmXRvPIJo
9kNnPslBLz8irNCCHWk5bbKxnB4Pi0mSJSNVydBsxz7LmKbxPmVadzZCByqg7JtLbeVnfGQaMwLt
PhvD9g44+btamWrTDnaxpxXxzq1l+gioYI/goVkbfDxmqmn1geUV2wqj5dd4MtS6t3x1Yw6aWMfM
D7Y2UpGFy1iQY7Tkw9bdixcE9TrXXe026PrkGagvTamudr8iaglWaEHEgljM9LXAMfXg9BpDv9Z9
gdZQYu3OnGcHoddK8219CdQ2htyR63ST9HqL+Rs2o4mqd5DzQ8QXFi9M+lWbyo1YkD3eXqDItMri
z6VKPo665lw8L+/emXW31j2gDGCAoXh0bNlOTGjS0o2UJKSqVHJR6io9gPcrdjA4JDVCHtwa0EAI
eEmWGrbvddt6xJxkzN5YbsP2XqtMdx7AVe80AomxPA6PHRzgjeFFzDM9YvWOedN8RgYMdUCm+CBt
b9Uqv32KYuNgMx3dlh6MU6vXojXIVzaIyLNXjTC7ZWgJIoS0Ihan3DQjeiBWdaQ1M6Eirccj4idv
1xfGsHLC6lMaZMayHdLIOJdlZzywQNYDUy8TCIfd9GG6lXmASSaTCZtXreUvFR3zQ2CP1oZM6Oh5
ppgSouqmDAtB+JkPWFCNj3lq2R9lBIGmmprAAwyEjdNIKRjoZiFVY7GcGF9TAHd7h/HmImqhOJri
Dr2vNHluEaL5+3lAmlF5ANGNuiCE12NkfXhQdGI3SdYFD55GIWrcUmgtaTg9K2+6YUL7GXW5vSW2
8qMnPcDUTQmaF5zLjZ8XAi2W5cFzYjatoP3G0By8CCBgSj9nMcj2Q9fMmThTiT+v9E1UksBd1Rw3
pOFwC2VeLkZ/1vu7RrozGyEXoYohX+o9wBnzFIex+RRJW23T0iauJcyKA3gD0n8c72Gcwk3aVeqi
wk7SXvnYpiFFU+wX6zjzn4yAzmtaiZWvSRPERVmuatg4bhf7e2WP+dqp0t2Uc+9lYIlJORLGstBy
RPSyW7mkQbKkIDbD1N3hFYSVNyXhh95rjjZF/kZ3ucyZVz4BDCzWREegAIsynFnIuYESZCuOK0Bj
G42BLo5j9sW0uCkKefH6TG7twPyU5u1TUY7WnWZP903GWUU01rgZ+lwukSyvSglrxywtdaspTGJq
0sRz2sOdaNBBPg1NnaHFJioLDAXJqQwzFiatkji0cA2KmEBS+AFPAK+HTYEAZBnRf/+cEABkDM4E
J4o7HYnaYtQlAorB9Z8cIz2C2pUnJWfnbwWEyxKETob1Gg5GQQhaIvhKu7uBbLbNBD3oSck4WqXA
uTcQ3r21lBQ8sBMtcmDj9JYUUbEY4dNvPPrnJ9v1P+q1ClZeMsCE7JPhnjwqGNW1bcwwGyofA3An
utRTTjvuJPQCcWQ1J/coEOJSH09QY/caPZ4lqF4Gsl3XLRzP6Y9M1T4XnDlSQ3sR7vQalPbWMWpm
/w1bsYiTTZ9ON76bdOtJ07Zp+FVzq5ZYvlo/GnVc7kh6P1eReciHkCUyhPDRElm0KUuOuJ1Q5tZs
OtJ0mV2bcXxAZcwmGutgvt0nC8/13IZ8HZz2k98GHwty0VZuYd63zS0QlyfSaNH0DXnwQdNEt2xl
etNE07QMTOcImua9WwJKxrW/TdgggZS4JUE+AkhOrhtHKele9lRoWh3ry6adatQsbqDDNy5gUE3a
uSXoCcpSNkxsC7HPx2U3qPDSl+FmdN36RnEHfxhV+MVMgHaafj/CMEGQDKUV3DlW6uwlZVhTrKPI
yE5sWwCKhsJMKfIKwNjYwvP7vsEu3WlDNXPIk20caYFalkLpIcHATfkiegN7b9+Bj7HK6qnHeXjT
IVK4obJOYPuH+VZ6OXme4xQcer21N4oUz1FNAe5F7w6RZHzOI80At1G3hymM7H1pumon0jHZY28Z
N1Yv1aPMcTS7Srxyjo9vk1xyyA90JBpBt+zqIjiaA/TelrnZrYEnDVPzMGxNLJ+ruOPE1DlSw++A
NghWGEVAnm+73JSrAJseFHisMVHdEM3UjuhxTP0OvqyLtio21yJM/Tsb4P3OScePbtZ6GJqdVydI
uWIUtrd5m2LdiccbS3Xg7PruZGSkPBV16LAfex9gx0Y0pR2MoFkI46u0ckohNa16JLTr2oMyzbMT
4Ofmds16iAUxUdwY2YphiDdhAXGL2vHGmbOL0SV0G5Yra82KzqQis3Ii5QgBAGTKgcq9MKCSW47D
dF3MIX7pEs+jmpZ6cst2zU7Uc2IAneQdgAi5ixIB10pAlCIYMVtq5BQsZiTUwRnrORs3jXZ1IokJ
V2WMKAjzapNUzb4uzK/V1N6OiIoX8/lCTNHJYHXHGB9k51jxNRbIiGIIFGsjTXtIBpqxIJO3WSWV
qx16GZ8jkQlS1bLbwHaeC9erUdMZjANJhJ7VwZvc0LdBT88DBRbnGSscNy3906XmtmIRRc2XqSjv
sdXfjrPkTI0+rhNzTaeBs5Yw82WmZYR6kZYHUp+WjVkv9XBgVbZ0fxcCkyFwt7QoXMZ9z5OKXS2l
m902rJGWoVYUgR87J/4YOdaNK6vzACX8JqpHmsBVdWCJfi79Lt/Idlhz3OJONkZn2XQYaHga9NNk
tGLrznGF3sTGKxvzRpXGBUI63eh2PXV2QqsapDyHnSl/hyOT1knf9+5GpMYja+dFjMHIJ0Lll9g9
py+3B9PKkbCBKDdNhDrTFVgZftTvQ8bRDBTyj+h8vPs40PgiXWtb9TB3bKB4Twx3z87kNQyXDLEy
a33T1JazkErFROMhu2X444zY7pz4MfPDL65RnepJHBLXfkXfuSnTVzrO27Zxv0IpJAHQRZecG4jh
mResqjhfGjFAAMi+X8sG6U2qJR9CxmyY+gUHTdxYiUDqxlicfslEkNoKFKVB1OBE6QKuHkP0WYUs
0Dj7lT3AL5LOXdZ2AvpVaJdwUlOx6DsO5l01qtn+z2EKJjfcybJa52R4q1XYOIu+sg9lZhwIWFja
8ZBRjCVpu6GTE+zZsqxFMhkOKnBjrFqSGya1lcDQvQUKLnUTpZV/dlnVmkVRG8rKKI8r4N8DVXnz
qEG5rjeZW6NRVFrSq6VphLTbbM4JI8uHaAlRkJ5RCRSU3WgBhwPIQizesWWgjg9vcJKGzANQUqr9
5uj97+7Zb78Up9fsS/1f8y/+RHHBOhc2//fHv9bf/o6VdO6A//AXIiuiZrxvv6jx8qVuU370myBj
/j//0//4f/4jyQ1qFwMNyr/vxj9cMa2r1+RNQ/7PH/yzIe/ZfwDDMSBO00RHuzBzkP9U3Ri6/INN
gCRTnLCOANT6r4a89YcnTQZr5hwPfBU2/0t0Q04WKmXb9JDtzcKOv67BnyoKLt+/FakIc263fye7
0dFRcH7QcRHhaYIMO6suvtOJeHqNE9GvtAOQ7+4e9QXxL1JZN1k6gWkv23qlT524mKkNR7qQ09oA
kXbjGi6qSvqXtJXt7GDWAph+1bg43HT2YD/meWQizzTWzsN10gSXAN+5hGfCNqCA98j8uW+Tcy+o
15N+7ubOCGqDJwav7+zDzOZJnEyY21YyFQ9NToeG9hKRfFgkT7Lv6kdOTRAxHaR9Y6vSz7rWLkbX
fOJJ/kqiQ0Xqbns/emNziZlusxSxPFE9tdkliqeWDpXLqNpBx8jjlSXbjs4bbbZ8OI4ImW+yYMjW
cTw1DC99j8WqhfWFcNpGTKrrJ2Vrgkg0yYrfDQOKHnKAoFaMej7uJl3pa73kDFxalXXUlbtDl3op
ddqwJtLR2ywxDrk/ZDhbvXZO1xTrJGQiXFWuv2n0MltywxRrNzfUogoSaETwOJmCs+zkTXaYGlqz
jqU5+wwX7tInFWnRSkYHgwjoeQw5cqClVcMhTdLpobLg9PVj+AxkVjyBQLJvBul0L7nB4SmsK2+l
j2bhn0o1Cn1NPGWkEBCiT9APXe6b0wNq7CRp11FfuNqnJB3IllwUaatNuGvqGIhmXtTTUrcKSVkh
m4qEcyseL5WZuycv8BBh9oBvBnZH1K/bjMJvh3d02FJKgE6MDNbZIcubi+Y0rHtjpGVhw1mnNjta
8pF1JHqWE71BP2KtJRNni6bzwKHFrUxOGh3DUsOXO6BZ3BYlUE8EHjhptRABbAESwIKZ2tWOtyzp
B035nmSNxlYvhfCtC4FwfUQATl1EGgGnCqxk3N/7TZJt84qeRHBHkj0dmo3nYwmZCL4o1Ux4BNBq
P1FE1vqD1o22G6w1L04zbykCPGpiQ8qlCwIUSXBh6cNtH+VjWW0qMCBMu1LdeIdqe7jvWdUz2OCE
vmxEZMTFMtGCYRWhxfOXWosYaU34rvYcJhYzbzE50BobOxtuUReTi5p7FVTRoJpWRSX8S56GWrlk
JanIJk1I4vEtwoBOWjxyqszKkSK16+2OmFTUvhyuQmgzRkOEyBgb4a7IU20dYZGFz+6244OC/Iu2
gXPfuyRKvQTTkG1+qEIpVnQYgruKcdSdXUXuuulKTLShkfdb3oB+O+n1PK2ucOfk6bSLxrw827XK
n72hAqVK2sOMHx1jXHn4LBXyqti/CV3bv3FLR8ONXTdOsgga5hwYCJppoRu5w1c+sdVCPmjGhXFV
MOh1c2k7Jz9XbhlsnYpzu9FZd17cBY9+ioWXVr6wFpUWTC//O57+j/B1AsHkrzbE05eP6rVOfpxO
f/uhvzZDxKSISCXDaWv2ms2/7/vN0MJ7Y7t/WXn+Gk6bf+g6ARuujaLSQezFNvnXZqj/o83PnTWY
329+eNzZ8iSsSBSMFm/sx80vNVtNH/2wO0If9brwdkqUEBTBpsSBjjrJieRYZoztKEjDliM7qqyk
f7RcZeMbbPyHNHNnHBtv/xb8o30nVG2TK+/RRmqg3C1FDWcRtLGi+z1F7XvELdlJuU4VrzpQthuv
caOTQFu/TJjP0YXqJrEujZAw7NEyT02QWcSv6dVG79zsnCR6fm76vr14ZENxWByD5JlRZ7+XGgPL
xaDs/L1e9f5zq4eaWFRu4V1gqWcXJZpn202mm9o1WHlRLp3typouREmpywAQeYPG374DgDasQbBA
Gi09NOw9AkCi54a1DCUTviip0seWycGr42QVuUqFz+hywsdO/kd9pmYJ37GVtrjmirhcmUEnNl7o
GA+sSuHFGux43emyQ1NG0PtRBb04ulX9lKURZkykBMwnZGeKJRlB02MOD2SpG8PHZBjoOYGDYgyi
ddGxinIW67y06g9RPuGnqPgOn9Ikzk5u34UoYsJprzK0FotwNLEEdq6zjPOE9iR8sugsvDreaWlw
x8k33jDqT5hoW5wjSB3c6SgficfO22OuGYQ2GBnKtSbrx4exAbKbDF6ybBi03Lm07HajqPJbp9L7
o6zZ+CkDzVeCuYs9DejmAc1siuIs0ZL1DDxhgwmZg2elbG8no9JBfTraKvfT/J4wMPOhGWXzgjoj
/TqKWn8UXRvNQOocYZGlnczI2QS4Zt9zrcpxWRFsfCYXLHtvqggShVvmq7xhAwfbOm17HcOMZqrh
c9XX9Z3RlMUxHpoBelwXEUfNjRMAMPG8TwxkW6DUyqC80iYzRyBGD3MtKdvuATfoBH56Fa414pxJ
gi049tfhRKtSvkIBcQ85XaotwpLyJBXayDbHr6uJqV2GNaHZg6ERV9axOR7LScpdGpTuTif05EsM
9/+sl3BLoySY7hIrLtm2LF+DnGe6iBMDCOmLqrcZkrGHtwfosg7ymjDcR4lKFwD/Y5y0qfWelpH+
Tg2IxGyY9utQ1u0tGEaMnegiu3s1r//VdSvQrrsCONVHTybWncuWoea9o5t3kWjeT8S8syTXTaa9
bjjGvPdYTBEnnGDsSPZ1cwKswUYVzXsWzTj/BrwZrrTrlsZ0lu0N5Tdbna387JllpDyP806Yz3si
Ng0LgD/7pHPdMsn2K5fOvI+qeUfN5r1VzbusPe+36XXr5dke3tXXDRn28fhg2wnbNPYMDQ8Me7dl
I39up45iKrtu7p1WWd0GE5x+R7Al42JElXMpQNvu2THIXuCwWZBNIKvKZyWJymk1ZcVnqMCUFTim
h1vzWmxE18IjnmuQoJvLkfhamqRzlWJeC5bpWrzgoqaQKeeaBmy78U5dCx36B4qqJ/1WAyGUv5ZE
FO9zhaSIMKNeQvA7V0/DtZTyv9VVgZOVzYWQ9bZj4k6YZL6fSoFMY4kwOBtI7+5E0j+oeAjcTzJI
/BBmLVGTvfWUwU6qnLVb0oHeaG3bxJ9HpyyNZMtcXCk2Lk57/91H3tvokyrq4mvz4yH3ekj71wn4
f9DBWEC/YAv+9wdjPnEYBa/5jyq16w/9pVITf7D8khlFIxRy1lWK9mcd4Ol/SB3L7Pclwl+FgPuH
gTdFMBszrxK27woBY7ai6Hg6JJb8mc/2TwqD66H3u7oAdDdqD47dHM6hU1Eb/FgXVIM2NFVac0or
ZddUuP7w/u2UxWLHSSC3mV2HY8aaOscjENmXkzOBcb9UCzwB1qsTdbkwVqMem8S7WbF9VYRB9IkP
gQBQg24lJxuoymtVb7+70n9jk5jf2Q/vHIgi3EYKGvzNiPnevHO3bntSBiZ1MAN9uBghxFCLmLnj
2Dn6qddGZL+/fkFghj+9pKR9gHQQu4nNt/mmiNKilCNYWwQH2/aORYPuAX8Y/QYwnFgxkGxVWrUz
lF6+eD3+voEBBH3wnWcTnLSxgtAobnyHadBi6hyuCkZ8jlqioapw88gx10XeElgJAPAxFRwItpKx
3yGuDZ8RLwVAR4AWrkaUYxUIeWtoEY8HjLDig2Z3wyWdbcQY4KxXZvZFvYhp/UKIwIAdrBViOEIT
LcAli94GWLHkpMIAP+O03258+my3ox2JRygf3AS9SXSYMolyG6Xm0bptSoNaDj3t0kGdG6z7yJvj
V+Z3rqPvUqsqDMSjYQB0X6C757PVCoU+/IfhHCCzJXxJRC7TWUswwGBAPi3tQlQh862Md3QNfsG+
iNxXYV5AF1RpwngUcBDqgyjoKJ2mpGd+ZTujXb4XJtSIfaNq7r+gTif2YQce46Ry8YgZVwzvGHEO
2gdTNFy5qB54PyMNZWyZpUu0SqfoFiBZ1HjplM5mgMwy4d2JGPLUcpgqneM9Bozw7JN2Ae4Lczum
FkpESEl4tl5jIqie2xEtfdcqfhxaImT/KrLvQ6IA6BDUFRcpGiXfgi2bpn6PnLErd3LSs2zNdTTb
pRWZXJZIS8lhHaymmpix4ideItsSxiGYCO3d45UQjw7l8Q1m04TvrzSLg1dpZMNGjDvpEHFkvw2B
X94T14HEkoDfYWcGtPtWVRWhaKjVyEOIHpx3qWynd1ZFJ0js8GeAhFUhLBP9MD7azJxOpGeRLZnF
vqwZcbfFaxCjuxrHwH7WyDU64YFMz6aZBK+il1D3tVS6CD1y5zUPku5daerxAPqeWzbsidwBvdy4
yzBGnL3ENpuMezHYyCct7C54WKu6uRfRpNkri8MHqDWFSxsvemarO50KxNxAe0EhsszayjQmkGVu
ODHS4Y4Un/ps4LujISL7r2M8tuULf8ziryXo6kuU6aQp2TPRuQi4R2oBsnYZFp7xOIr5m8ePUWHu
93u+26SfUvqADsxOrgwPlxPnPJQJAD1/UzPZq9/XPkgS7Gc8CLhhuMCRKIW9TVK9OFiCmCCqIDo9
mPzJXI59MZwpE6sdYOZxOJpIVoIFTg1eBVVOPC0MnjaQxgNuehRrlHcwe4CU5WEi1GOCdUB71lpn
qo6NUJo6jxgU/A2cMZbfiercY0avZ8nF72K1GzJNoUvqTPNm6iQLxDRmXEvVwB9ZDnpPrpPnzVjO
Ukcw6qeM2jeQYXh6ysoRtPnmGzlhJMfgWmO6tLK7+aFolOS3cCZiDc1lIR6jlsCd5dwKtd8PKRMh
yi2PhQIxflJ8cszeOIW2S/idm2a8ppYA39kRiqPiD+Qy9DB6MMA3n03fbZJ3ihUCxwg4ZUvdFbTG
OHcMAaq4tZMGGtRV2AvBQud22teVw3fepMo4xc1kDu/c1q+SL7CgBKZGOYLQWWc6ut+7jP1nqhZI
Vq9qCYFiZVEUtq7fhMLEGEc7GIy2FgX6hwj3MxOtwEVkonvvra71iaHm6NYFQ79kltg+jcWo0cut
Q2xdOJjNNghvcFX4K5JDaKNlUQd20jRGgFJOZu1IrrX7YyFjWHrvgpCozI0sLTvH3VKOPlEQZXFT
lq7+XKMDWpqZ/kEjqnbR5NhakhHNaRT2g7szEhF8TGvf+TKfUxf0RPO7JrWPba+qkQ6nGhjAERRj
mR2KRzapFbF15sUlhuaDAS98I3IdArUzAX/XG0edPdh5S6dMZtDphAk/KoP0ScSEKdAMbzaT1qB8
oakLryPApp/15V2XTtnRkl27RqqSwnQVsK4RET10Mj33jj6QdVHVhDeMFSJMcvO2XVRED0Ftp3Rc
ZR1sUIzlR48NbJUm1bRPNS/ZMBiAOlD1OWApx2HZ68zikU2nfJ9bWRmuYoRHG+RMxbvQtudLS1rS
wrUtkmEQzQKMYLC2CEiSXZFKUn+NlKNWacs5S0xxgOBACMSPtYM1TQf4SVoI5cCqVqI7VHVWbN20
GpFrpGZx45BfwenSuEe6Um4x6QEC4zO+jxOFFXIQ6M1z8iO79Zg57alqpP/glaG91eoJ6Rn42qUW
a5O7GUfbPmlhUwE/t8adnufjDUNXHHFN0q/HWqklCpt2WbVjvMOObz92SKI/6wiQD57rgUHOFRqh
X1cob3yj0FihvPDPNaOUccobY3FVZKYb41zao/JFH86Be6n3JpvQ3DSBsgRgHmqW2v36Veeq58dC
zEGojyvaptJ15DUd77u5CgSB0Al7oE/IbsqXSEYsDGUjqDF+/TpvHM3XT2czPKKjJkwmD2+qry4s
7Lb2An8vyflmTdUVa3Y+lC/W4LNg/PMXo0WHuoQCmUP+m0tp8AxrAUXg3k0B3RdFCAQ5tMFZR633
G//yz4UsbFhsvtTiukE9/6aQrQLPKbVBt/emPRqna5/B6r10CVWsONQkLvzmLvmb15stMQa3CTO5
n/CnBmpwmuCgpeCF+M/ftqAcn160tPKaagQtOZf315dzvlw/3iN8ODz3bCqSL+9tsT5mgYQv00jU
YDnVlaPpFD8sqOzA+UAqNG4TfmqpZd1sciOubfjHN6k7x0R6LohwMnL0N16cIpeVDh3O3sPZUru+
J1tjMPriN2zZnx8FXgVCgGfbzBo5mXAZvnsUUl/0ZBTV9j4AIbEbiXnc4sj4HVP6716FA6ULQ5w4
VtoJP76K3Zii4txv7z3aYisb6PNSDOX/x23C7M3UTSahMyrhzRVL5oZEGRXWXviAVCMVclN0Y+8M
tMga44Q0sZt+c6T7ef1iTWcN42PJuUv95oMBaPHHPrXlXkMH+d5oXYQEekcpggfDW+fuSBQTmFFu
kV/fnT+vLEh48Ghh/Jo9YW8/qkdcuT6VltgnqF3XfjEHcdgzDD623eOvX+pvPiI3ByNtanCHqcB8
xPzuDnFQFfJSmdgPCmnlmBnFYapRdaWSG+YKghrmu+bXL/p3n2/GTRg4Nokofgto6PQoN0OcpXsi
G9Quz6R5k+puuOWg89sn/ZoC/OOjDiTBmUcM1xnGT09a6CpXZz3ZT6r2aEQbGQmOjEPSCy1/dWJk
STiWP1ImDz11XU+tVZ+6qsPuLLVacrgorNc0EARQhrVJ1Tkx8Du7iV2mv7ksPy+Enk7rA7wkYDsa
NG82lByiMumZICAFqaXmMvKj8iUGcITrG+8rqV8eZf2vvwnj52fX0x2eqjlK2YX88GaxD1L6JT57
3F5zNWpd5iGcH8hbbD5D2GTLDEt/vt/jyDhVbVq9dJ01GfQgveFS1QIvbhW0U7WhSoq2zYguefXr
N/h314Q1jHvFMFkl3wYM6BVN787lqc8ml6Jbt2IiTkkYrVPiQpH8oEj/9Qv+dG+i7pifhjmCw5Xy
7QtWUT0X/eO076QvX2s9Rho4Vjm36TDngf/zF3Ppcuk0aFhq3t6b7iQ8PcATuB8CEg2YlHhHvQYt
CXWi5JT06xf76avmk5ESJQ3dnHc8682jzjTEKDHyjXsooxws4aBwZ/Egckr89QuJmQfywyNns1zO
xQNZDWzpbysjQkSiAS5dTwWhwvqsc4ZrEaXVTfLkI7yqD2Xc0QmRgXSPYR9mAycSx0Rxkc7bYFEN
lzBK6BNoPYelZW1M5Qu+FMUQyqaVRdfL3OgYTjmeVwmH414E47nJCw+2wq8/yc83AzNKz6Jh6lkm
QME3TwfqAUbjWV3vBfj1VU/o/QHZfLQN9PEfV102dGMXwIqky+uYb9d8KOii6YZQ7ZVumzeuYMSC
Prby1qhd5nyJ4bf9w3n3+u5bkmxr2IZ49B1oUPpP3xIuOdOolCX3djXIL7Ytur2Svvd8bYjYTk1X
p5pS6wkZqvjNQybe3iJwZIhtt230MDCbqYRmr/J3+45M/QYuaRTvST9CrL7SYxfT5Ha0sTWIZT/4
7kfbSBK56pDj1ahZCp5AUwW49psxRykrELrobUYXcUrmfk2lnPlg0Sr+TMoFgssMjcy25fefnWbU
cn4TmYAEQQQJiOLENYt7K64JlZpvLybGVA8jFohy36mxnD2V9XC2+oHWWO0n9P0SGkf+Iqq6wCGS
sRfJraVriVrhS8rue7oNKJMaqEIyss/FCIV8W4CIZqza5EgpHJx+R9rS+ElqpmqAcKQqj00CZXrp
pOXUr4pxFpQwq973LkFVEsxxC9wYnSGzuraKLFAqhd71xStQBWK2UbzHNI/a0kiNzz1YMpriGtJX
IPbl3AxlQh2eO1LagrVDQFdxg1iWprenkNTs7C7hVAQWg/86Vc6fxWeX+HReEBaz2VQlz1qI+2T8
Srcc4W2CqYKD+6gYxN4ErjZcyoHM0rOZFSmGg6DqmvvarPlCROnwdBdGViYE9RKStlIIa6sNuuzh
kujCPQa2XSQXpzTqz0Ot8yl6M7amL7CnW3mrKmNuRfUpX/OgR/wgH916tXre7kNp4ERZJyKWx46r
2dHRIEp4EyVNMmxspMDZij4InSvw8zTC3Wy0zTW6Zn4jTEbf+Dj1Zn5TDXGrPRBnxUtXycSu5elY
jatFmCKou8tRszcXAylTvUq4XcIz59VCLRH5gjeEwilRuKvaSVZt0+HSLvOyX9mCJRxZEHdQDtvC
xr9HKt1Rdr7R34SDhr64GWaaLwZcelpu2dbkEaecYclf9+gyBq0+qEcjJzBj60YWN1iOOkectEix
N1zrAHr23H1TYNNqCO2CvplhO+Z4QKgwIJGYxmL46jUTStapG87fWnBW2vJmzHAwHmUsrNcIHiXp
uG3d44i7PlYgKmegIM9M75ix+zoD9hTN+dF4NAbyf3d0e+nNi2bW8yrb4i6qXJuTWZhaXFdRzz1z
M67bj2NUEAMxRPThv41mAJC/+pY5FxKBpLZzC0e+ZkY8d2JBq5AvGHP8GQydDvx1+3PsliZjSO/K
OVrICKH+EQRNBKGb6PUh8wIe06zUmDSko+TCSr+T5gbZRxDd13nFGzF0eieIlgVpPQz7hw8txgAN
/6tjJckFXcbQ3loDMmsbqaRcYgWLxi+uxiRjHbtkJ9yPRkkXOBypjU2ev97J2I8ZA4QArGlXcK9I
pjmzLaUxnXcU5ogsFxYSthKSJgYoDAW+D6x6OU/J432qarr1Y0pTckMHbXJpScTS32e6PtBqo0Pe
uDTIppYR6rcd/3/npL/FebCrfLfT/w3Oo64j/i3L6MdR6fXn/hqVMvSERcwDaFrmn9SOv0alDD3R
UqF+p2L4c0Zq8sc/xVGm/gezUPoZqI1mrLHl/pOZKJSQNzs1h2qiaAyXooqAT/1t5QZTorKSsk5u
MqLkb50gmTaaqHkYiSJwV1YT6rumsgwckUZDuWpUsGcWXSFyesDF+DRBb68WzB4E6I3ERsThGSPL
WTLPBkABJCtn1CixSvC+giSTiNhDPwJKibi+BOrJ6O/WA625412yio0h5OBTF+bdFyd22R+rKJo2
KoT3v0CCY18YCDlLFfvD1u17liFSAjelSc65Q029L6yB597Oh/zI24Su6/c5HGIvnzb0pQCUzjmj
I21KHCOhxJS3S0Hct+rB8KdW27vYtEhvhxXhfO4CMwDL6jnY4/TOD6J1RoyIwqsSatZLqHsjgdse
vr3wUDQmW/6ixxTXnyvhzKzewO0D0Gla6G6KZDSCSw8RjcqSVBNJqkumY8eoMb9Dn9dN68aQ8/8Z
GKHnvB9IA8i38A+oo7UEq6A9hlgffKNmkGX07mS6BLfbRoAWNbN9neARUBkfs2kM7joH5GBBEAGY
CUK/ygWmc/f91A4N0FSjHxASVc62tadVw9/mPV99suKqOzn4zuolwmxzl1JZYeQTZOv4fvdepfc0
cdMtgd76Lcc2NhBvQy6SGy87ztgHha2oklV5rpjqcMOUjr5o5hwBIHr+fWePwxNumOS9Ho7Jwklz
KJAM3JYNOpQvM9bpQu0+LCqEpKsc8dImzI0IWpxnvsTkNCx61sb/x96ZLceNnFv3Vc4LwAEk5tua
q1hFsigOIm8QlChhBhJITImn/xcoO/5utU87fH9uHGGHKbIKCeAb9l57k/rAr9KwQrYdFQeK3OIh
Iaf1OkwM4Jmwxf66Gpu9YY0eDqLqOIX60cctQeZ5GKpvbm1FD2We+JsJq+0xj71ya45orunU1Vax
TluziC2w1HnVqjGsZA9/LfzuxSjjcJW22f3AEu89HvDv4CLS5m1IYlICTdkyThVj/GqRiJvXVgG7
GJtmfrZF8ZgZUrx6XizjtXDy76nwLNR63FRsV50dniDnCO5wgHQxlcfWHn9EkQreZxAE2xAcvyZA
K+7e4QRss5kXGVk6MJLleDM4iXtX5KrY2cNs47KMo/rQ8go8svbzLlHtW6+T6INbC6g01ezYHcMs
L46Vo0nLZU/7qNjr39mjWx9yu7RvRlbXt+zLgOPE0r1KmViQCmX2tamS7JUrWuynqbdv+nouDn1V
ydt8dorvMu68CCBz7J/S1p7vG7cbcEaymGcvZmEJkIGPLanjFQfkjceKPaWXQLf2NZxNsjhHbolD
MbURDJAgTZeYDfuuD3p1JhUofaF4m4aVrUfzIvMhvXRJ3jz2eT9+SeHgndjNEhc2peErWITsuR28
7qZzIUduIV5kJ3P2Z7GzygSqshlGRzlP476bzZhuAL5W2wzuT3doyb3wPf0yZSLfQDQ4VjnC0M6N
Liw8q01E/thqDBcOThUjCJM32jU1bATCWXOn/+irkeIkr4qDSY+9qlwsl5alhn2bVkR9JOa0mSev
+SYjtG4oONMdkXVg1StnvGY13tUkD/ShbnuQkXrUX/s6JTKYjcyVLyS6gwHYv4DysNaDM5Yb7pNu
U5dTdhjRnOylkxFKWvZ1/iRTyjouO3eLMTa70M/lh22ALpmDEgvyFJn2Fhqas2rKtrv3LeYyIA60
B+IEQnCgXPETbh4sFhOVBkcZNySu5Uc55cMlicp7CXCAMGcRfxUB9//shs1ugsc8ENibmhcvzc1L
2OXhLSkO4qqnAdadpTS6kdoq9mEx3RVND8XM4kZlKB0TNAMpolyTCYbzjeL/JGt8iewggFj2dnXp
sRtAruVRAzYBxQeljmgc64unoeSsCXCP1qrx9Hc27hOGUyNoU1xrWXZQWjXfQA4hPsvyE+8SRpxN
Ld4yFI3HQrnMlICCP1ptph5ivyOiGlP/yuhpRle9zpsnVfUhzAh/vgy4y95l3cN6sqzxoUhrsADc
Pf65Gkf9AY2a8F1aE/dQVe54MuJy2EfKGm4HQOwnUYhly9c0z6PrqnvY1tFGOxSYdjolV95s8tUL
+/pb0FX+T02LATGlg8vICvsDC3O2ZSuNIZ8w3xFU6I2elLvxLaJjjJq/E36nwu5n5SRymIpgJFli
dEdPgZoFPKFBZQgt/DnqK0j+PhvZwC3TaO1CYId1StejwqF5CeLK87YEj5Tf7DgOcEdM0aW3ouBm
CCpjVUzwopMwgG2Ri2KlBe83LPldcds5ZniXBaXCtACevg8UhIna6C5RR3WbocO8HQsfYclQ9S+o
telXJIAIGEAGsC1lj/1Vxio4z0aof5h2X/SrsE95XYd8xzfF2BmPSeJ6rw2Qvv1ENghJBsrIquWh
LT08ilG07cygvltCEm5TQEw8lga9yYNCW8iB3WDv4/pYzsRIQoMIDdQ/VlKvp9oP3nOG0jsztd/Z
e9UXI67g/UO0oLif7PPYhQ6PQS3uaZlNOI1EfnMB2ffZ1n7uAELqKt2EWSMuPSkBxxhmIwrgqr6v
Y2E/+UE3bImRgQVBGvLe8DJIBMwEt0wgMFnk0HqN2pZHoCjq6rux871L2qJboeWdN/04hF8sRLOQ
axR+E7qYRxdEuYPhVDr3sDOJrBHDFF6LuPL3DIvq9Wja5yBqRy576Zjg0OAsON50CjsRbOkyGxTu
qehWhoYnEXWNf0DJJdeqUHpdRVrdy7mQ9zlOlkOWCHGYbBzEswujZSTdaN5HVuu/UAuIxwktuUa/
Yfs/g9LoX8s6cHdRLr+6TeFvjSy8kgGgMj6f2VF3jIE6CB558SrrsuQ0ytY4evDTkFU5aGh5aROP
nsqWlDcFyPQk+mnj1rzeNIJWjqaDJzLL3fuI2nRnpbysey93MvBUQBw3NtDVDFqP09/acd/gnG2f
K7Mt71DiOKQEwJzZ876rdoPT59h88VYaqeUfRF0Edwjl6aZNP32lQPNARmRQMRodHXqZRaCo8lCs
fKu18iNYX2vNyUYOUEtgY60zZS7b2JrydVDoFPBrPnhtm6zG2R6PnqlRMeQNlCMyPcnCQNEHG2Em
bNPJxT4nxPLC2pBieqJSJRdamOOXwSziJzOviydHUAM6UMecNbya5k7mXXgz5x7VSuxGRxPfXrmK
kR+ivqt5g8GciI5pP2D3RkSRnbIOTht6AyvtKTHD+oB5NFY/7DIjWBz1BTN0eGN2E5yjwc0JNYDh
6ZJldEUkZ1+gLOjbEM04IIU0XndxM52Sapy3MYX/1xlMRuZ4j7FHWg8BtbdsFCw+pXMqc996Sxk9
YgUrYGpGMNFWfslOC4fhURs+SaAj2SUNEU9bac/vaKK/pb5xDSSi6jAZvE2BHG6lGhAvdYfjyLQN
B+cEonVahJu0sMptkcVPXBZ712soZFhde8ifFDdGkd4R82BflOu8Wgqy0TR0mO+g7G/yPAAmUBZ8
MSCBAZniL8aZKVfMCYhiSBrCkHqiK+JKnyCX3CXaEc92i1BlHUxQl02vancWG9b1bExo6PLe3sy1
xsTrlKw6CTyZ08x+1QxRIRdANivDYE88FcY3L1kiniqmLBy/d6Kttqj2okcUiN5BGpE+uUKZlwSL
xGaIRwf6f8trDgr8MZU+ggvVzWvm6YSrOz3I1hp0dIV6bhfmmb5zTT5cFhQ4u0jg8hrca7+SWv7Q
td7/Gtb+Xa42Xh4BuQ34D4pZAPK/zaeTCP8xSRXpMSsVbZ0x+fBNwI9X6Jty74tjVs13SS1V8com
5+vvf/lvw/HFSATBVgCfD1wbD+tvvxwcZOvpWaYwa+uWxN22Osu0SO6CPMwf/v5X/ba6WH6VTUA5
4X50v3+VJKTgFD2kmfwqie9jyz2iUYIR6PPj73/PZ7LrH2fiyy9iBA8+XiCF9n5H4ee11uDsyA/r
JeAJVofO0UM1vy2qtLuHyMqCZggT0FraKd+lH9NRj3Oc3BlRsjTXwHmq7d//Sb9P6UOXhSD7KN8H
bgL18LetTW92QdLRZTCzJNgB2Zze29miYHVIbbE2Zpy036d+4DpbRB1//u7/mx/9p/mR6SwM/L/R
2b/znHyvPv40PPr1Q/8cHvnuP8AU+Cz22KywxV9yHf45PPIBxUK9sZnqmKxe/jhCIqxSUJ6j72Ej
gqaIrci/Rkr+P7DMgov0QMX6xBr8V4kPfxkoLWY/PCV40JlRMcr68/alMvusLRMSifzYAn/KDLU6
x1Osn0qLdLw4dt3/bvfI5zXRgQWMrvjLA7z4f/6FYKXgUc6ePqAzba+YyYb158r4Dxfh3zwO8TD+
aaPFb0H3iqSHcpU7+Pfdbecqc2BQOxE/16SsBafmykt4WPPmk1vTGOluVDsSB5AZDwrlyNPf/3rI
vH/5AyyeiCzS2R7zmX9XU/S8+dJB+wArC/xT8JxIkCFy0zwM6J7OEzydE34p5uc68ksL5IYdkfol
keDDjCUehnKNwqOOAn1RlI6AGC0YUgFxSDukwvx/C6K7y7VdGGhrJ5kx1HAx77gYdDR7mk7nDwzw
cdVNBG0kjjtgYfSaU+m5zdcobfQ+gnnL0D22ALDWjc1Y0BMEf5gN2wEUT/K2HXOE7hPbg86GGzZ6
Sr6jUee1r+pB/0xYx++GqhjIX6r0XmVM8SKLBHum6IG1HpeZYxKZ9VsCAPSV8Ex+cGQAcFYNT1Ee
uNieBuLANnRuZn3kq2KnHpNVbwGTJ2tuLwhTViwjlNhCoBOPqDHIb57q5M5t5mWeGfKeQ41RrKSf
tte6GGxkQP7YrbPOp2/xkvmCMDc9RGY5Io9NW0Q0ormqsotOc+9PvIwhmjcdbk+8BcNzZpbDc5PN
3heujtiSTS7wDFLY9N7UfNfsM9Yx3fgasqB+SrqofiUAnivTyMo8eCNxZv7Ig9fuqvDssdE4ALTU
P8de6iez5Ue02aoXDz/8OZpi59jEnfWIJl+9ZN1Ynae6Ds8lxL1u6VecDIzbaCypZjP1Y1FIBl+I
JhHrE6LaiPxBEnXFTiJexgK8dJ2I/xrnaCfWMSjU+EDvxk7f6Zvvk+J2DoxO7720L451wMXVPnuq
qUfxslF21dKreao4SoU/s5upNmEkTQzoovwhHi3o40HS3BKx4q4L9i4/clObK1h6pDcUpslDw6rR
LjfDMxxKBsTNwD+1THllGQUra+ITh6MB0CpfbnaMcXdGbA5rJ+SzeE4WrroQxdGQ5xzFz2GylQNa
16lwgC9xJaIBtQ6QOL0pDdspNwVspp8jYLF3vwhdHLKgLjYds+RqUydR9OCZUfOdXOz5UjEsexIj
dpGKtdGmaAmcIL2q+wBgZT0iCGVzFRfzzjL4blXMdczIJNt+HlEoFMMPTV+xm3PNK72ZuRKOV+u9
Y3H+23xgWRxTZhUqfx0JYD1BbSjv4uCn2YesI2EoEP2molIcE+W+mUI3X0UU9c+x4GyuBMPivTDR
UDpO8YbtYfjRwY+4hbPJoUTuu54SLhRxft2OfDZ5J0vbuQPe6N71yIAfq1TJV0im9ZvBNg6fAKN1
8jHrN7t09U1mG+6XKUC0sKJfCtdBxbYYlDJY/ZRR0IrdL2Gvy4cLEm4CRcP+MGlZgQYCzHGBNaZe
pDLyB113VkDiKd+P1RE+MhVZufZGE2B1LdhYT9GU7t0pbb/LgpADTm0O8VsnQfOVdX54zkyNfcgT
dnPbeWDNxAtF4ZICOnxGgqZt77ymVlWSFAr8o3IOaTcb1dY2zRGsFDZq9zTGdu882FCnV40z6SdK
vm6N4haxluVOOHwA8+w4hy6TbCFoZ+qp49HUV7d9TW/YccLwZuf3namMKwytB8Ptb51Slnx2373O
7VIk+5N927rxl8iNbktIkhu6v/gQY6I4liJ/omGxtn0RIT536Idgf21Ron/kiSiPRkW8Wu8kx2T2
sE5ZvTzX5QA02h0mFAO4CyyWpvik1A2ONhwTiMtO00yguqVbf802MoYyFae3zuzoixHKQa/bOTqB
dz0ZuQS/XDQIB2QYNUdUSku2MBkIoNRd5P75UK/A2P6M5dwFK8YB7AsUsQbA0R905adbURrhTZbE
8qK8bNx5CTdskwFHSnUEwpEs5uOsuZDCGsyjWRnDofRrvZYdmb71aIi1XLzAJOFkJKX5uOmN0rwZ
3TQ89LH1BZNIuEPKos4grOyC7Lqp+67kOHprtwnJXy9nruEqhjF3EBL7tGeNb1VNKk8PcYnoO7M/
xmNo4aQI8fy7BG1sdKS+2/XY72MmLsWKF3iwG9B+rRIxddus8poHdCQWU5hc7eKhx12U5Kxaw2Ai
pWFgVG3nExC/mJa7yPNXaPO1v/ZI9t1DpUS/4HuM9UM3SNasoWwqRLu5Up3RzS/zkqPk+WpiHIyw
Yzc5tteV5L66OIWSN+MczdtamOKIrlWRNJRwV6ltzO5hVQEawc1luSfptdMT8oKM3Vc5rANVMQTe
2INRnywiIN4JinGPQpfzo8xkHa8tFR4m5rTHso/0fZrbRO+yqTvl+NTXnihKjnvO3nqM860C5Xn1
ofJQHGiL5rkdy5Upg11DZCkMlGJeja6tN0QTZF99D3Qt/GtQcpEeVn0IAbhJipp8o/IKJ5F3eWqO
xzQF24o+ZdjERhw+F5hn9gXphlvPrpNjgAByi9XHuaCrwi0BQPCh7CY2Fs2sTzogH3UFXSmBtOe1
5Q/8hrdJNPvncOpI7XXGsY2BrQmY6U6SXyRZz0eZlD6848Rrb0Cr26995mtn5bujv9i+CnWToFkJ
AM5k5g9ZlmWxcfzKm9gGmMNxbhpIMviLkPQU7usIo5h4yDzNzk4Xq+/ELHnL6ovxLUCDyord13Aw
zcOY5GATWRSQUWpMyAb8xB2+1eQfrrtiXOoC2VyROxb4vgdonsFQpjcGoVSk9sDp9zl+ZcLmZ2jP
qJtr8JyTAqCCJjQF9xNEap2hSb7TIkoPc1LJb0IGBhmDhPgs18ZknUqJlIGy3hSFNR/Yl+FGAYHD
w1kismSsJjFjC0R4Zr4saCVP4Z9VUQQbiRb0QeZwcDjplAl+ZMpoE7s9BVGSlusmke7dnKbGg1FL
dHFDaicLI4/8lphACaaperEJepP8Nsl+ltvE5SJZM29nDTny9Kv4alK2CDDR1IfMWOduhJssgJhy
4eFNWpNYk0rvy5Q3lGVLwVhtxcDGmEFkcWQoUZ2Ldp4PjknMQlmPPIzbRTFZ0qdHm8RVvNzDsjYe
qjjsn1Nhx3eANVjyup68hTK+/BVh85VFCGUp87TloTyX+meXUZOkoU95EgLKu+cxWH3Y0quHjRF7
kOIoE0/solBklS1/jl62eoll9M9JygKXFbjB0OOzW45LYiYJvObz98O4iWPe5TXF1qtUcblWeil/
Q69+9bupOArFR1gMi49sZfTPQMuUnDioshVUYOKuR6VX4N3QR6H2KI65CJvr3zcR1r/rIVDtCPol
H0Xu54jiD8q4VoR5TU53d4gN0ZyikIch5bBfrZusaa/FUtHMzAc3AxfmTWmMNBUL4wgpkvufGpqF
uvZbQ/XrL0E/jfMEe/ef27a+tutSZk13cFIqf7YWvXtH1qkgnGmMTtqhIExCvlnUi9O9T27oNlOu
fZi7+o2pPAezIi8OCpS+qUbZfO2xSN0NqZieRiru3X/44hbJ4J9mN6blgV9F2kpaCpL93/7YwA9y
fzBsdSDxmWRNVXlfNFu9tUl4wZ1BQMOGVxEHzBo48TlZDxuT99Qpr6b6PZPUzb5DEfT3f9Rny/nn
P4psF4FhgT/Kd/7S+DL35oyksTqUpd2gzQvtaKPIlTvPo8EOsu0TvMqA47Vt8+KJeiqoTNK8+tDR
8ZgO+UM2Os0JCBzJiZFbfzBi868BG+ttiEn3EBlt3SyBBMZ/mu79m4Pow5VkeEFTbZPN/VvP7qLD
kIUekWeR9LLWfiqzbUM8767WUFVlWhH4kLBpGATM8zSw4x063/cgky9jBYozdSmXDBfIek+c62Vo
hfMKc6Mi3dfOb0yztN9YuSfTRcaSiDMyMIJjhOZzY7JW26Ws8Pclj5IDIH/3zrQSuW2xlz5M0L7O
FJAzOXQo35yEar5tevSTyxNGOL3xMMSt9wVYuP5Zgst1iXFwINvbimes53jUvWNdHPueB1gSoa5Y
0SzTl8T5gr8nR7latXHJk/izVmfo1lwhsC/PlHAp23MK+rAk3M4xUyasdi63JKOxbmeAec5YUu4G
i5FDDAH3GUZvnJA1IYq31mYge+qK2R/OTYQD9WXE8skrCWHF1kWqSZKNxN9qHBYuDLw5V3S4DzZ8
oEo815FjMXy3ZX70vbmIjzklzSaal/8hoqCPNqZinLmOUs8KIOlTcd/gNSCmprAncCMjNT3AXva3
ZOPxiYkvrqGEuXQkxUQp76PAY/1EkU87bR7ovnnEBo56Qf7urUUF1Q4SDpIhqNfz5dMqEiTkhmkS
7HZt2qV7tAjcT7iXD+Qq01Akldc/d2nx5rf0jzN459dgJLJr0+p0oKnkuwtzhK6neebL56VjPLSI
Vz8HvNccVs4+QgtSrQNynFn2B/U7rOv63cFiQL2PwRKfFtfTZj+yuOKDs25M1sMjTb9XVOqlKull
psmyjybs1rduGT9UCS62pOyGce3MBcIFXYw9DvEYaYeC1JBVvo1SI/Wvpd32z6bVC9IKRf3uKhxH
pkOHJS265w0qPt4AXW2pF5ExUGrA3Nx2fuovqF2eJl1UBRs76OiMIgKQ/DXJbtwjyuyJliRvKdh0
xHR+/zQLBmR2r4jEIAI+JeEbpUpzaiSEKEoiXjnEbvIKTUoel64GBFVAvv86aj84WyNjFiWT8Izk
tD2RbFmdvZgvruUFuq9M4cKSB+WO04/2ftQpolImQGFAu1nmzIf8lDY5INfoJ3ml+G3JwZavMCXv
h8mX37q+o9023fjOqjDgI3v31pbDP1oZS+G8/NUTAgFrFZCd1q7rYrkG9lgcreVWJYB1pqDJx41k
WPLmQuXZTS2hmKvMHMWWTT+TkaV5TVH4VptkcpqriRhoXLOx59gu72JJ6ADZdrHQNzmIsmQpepnr
2ASwMFjl00GtvUELqy/TwHTt8xgKwEcpx7sxDxP81YsTM/GwlW6unxOfyub4lBiJ1x4yLqQWdMEF
WqZD4VBQFQH2qj7yXMSqjAeM2OBrcBo6WwaOi1OYQd6cBnqXSwZCiJ5+tsGsLzO3WwWKfUniG9H5
4kJnemWizHggiGgim4ptJX0KJVlfs9VsIBxhwe24xPEI3Hma+UQm1iyGODO3YA2+4VFEUOsZ7Zju
WvZGvQ0zjmDF4G7cfqbRw8h070TuuV8oeEzoJ96gXroMOyPPsLz5OtvAPlduNzbf44yJizI7/QRY
i7mNaIujsQxXbGI3lgAQEZ0+JzUGhjaUJoiy1sjQ+ZdKwbCnAZSMBpBf/zm/+XxJTjl2n2oxoWKc
/GGiZaNc9g0uX1FSLDXKzHe/jmbK6FKiZT/CJI0eTKtgSVQj5Glw250DMju+1hYzNOIuman1S608
lnbCvpBOax2bHQ93pI4fdRHWb1NMsdOaTXgefZ6z9ZjwFSZu0343K9IaRliZ1lbRPm2VR3neZdzT
y3luQFEtM5laEX9VMJEMU5+aN2/5cV6i+iZl//JIrJSLoSRb3gI0aG9WwJFw5l599E1UvydWFN/5
vWRs1C7nJwc5QavDMNLj40TL9OuzvA1CJqRxTq5sSRjlbnZ4TWLRFI+f7wYLKcEJH2GCLILTlC1D
1MFwnTs/NlxeFWMYnJuQMgQJp3gcAXeuw9JhflZTCTu0w0RVZah+4FkT9MCFDBkQH3VhVucZCsnZ
Fdw4+BTqbUJ5+KqIuJHEB9QU56PF08yJh2c9UiZLoGxnsy4glJT4+4DOt19rFSD594roxPyCQJVl
JDh0DC0DgYc7rpIRbCrlp+JpIte0OeBegokTUpPZhhLeROnE86dDv3doWOJXa43F+60QBgPqkZmx
nUa0Ch2Fs+0hH8diIRcNDYfn8zE7+XwbTI70TVs78QtdPdtgJC1LP6EmplCtjV6Voc2TJJ7kYMwj
I4uBVMY7H43Tni01kQWhzVvLGyQ9ns1ZM8zoYRqZlwGEY39YOW6DzqFgiLg8KvEwiW1LPNvdHIic
S4mSc4jZgdtoHWm7GJlwT7ZMp6vO1xcfldGj3fj9Dx+I7L7jT1+RZsuNmwI220j85t9UCX961ai5
OGYVNxme1eRO+NUbzjm+tU9rCsEl3CoDIgQmIOxlq2FsvlKVZM6qJ1yPl7JZh9QtvZtCDjJ5yALz
HghKjaggNSKaoeeC64Ao+FwwUv/8r583pi4zXjGG1SMZHXmnSl4qx2rupvtJoK8okyzdk1vPDZ1S
Vca+y0NmcDnZjvRnROhuOl+kN9ORjT55FCr/2Ttz7W1xPvL5lkGxr+SbI+hMSY/DMDo1tGQS7tye
QQKfeDz6RTYe+sB5JZgt2czLJqZjoLLtSUuQiCL64NRFxAx+Ftr/t6r8T6tKNu90kP/7qhI7SZf8
z/q9rYu0ev/TwvLXj/7/hSURlJ4PSYqGRXwisf+5sAycf9jCwsdnEgi5aA3oBP4levf+gd/bQgEQ
mLbgx2i6/rWxtP/B/xVsGLmWrglW7L/aWPrmX+QGVBfI3zHhiQALo7+0f3/oi/0cVnRbAJBEE8NB
skLqw82s4uVBMrTQDruBlRJzLz8hnwZ+PgdfcAfStSq4HWKEcL2z56nMt7Vbxw0gytois0kCWTJX
ZmKrjzKljuD+c5gGYiknrNY5dg6ZEjyFGBiQQ2Mfh9TCLTNmBf48kMzElRPkcYZqVb9Wy/NTmjNO
EgLbeJ+Rak2dlpCyS2lj3ZbhkqhXV7HnrfpaBHIvqClaXlnG8iOfJqUcQuS9aLrwuccfDhxLmhQ0
NKvTQ0zcznOZWtOvSjnKFz+aLScf65Co8hplfVsHRA746kMFMIeKZcC++iSRoY1dqDsO/CtN2FBP
dBz5uEyXnRbhn4jxVlq29YgdAobVYmSqa6M/2ENiM9EMpvvKxn+nbLMGIFUq6/YXTA0BRPT8i2wE
3gnTnB9m5DQCMFUf1Ct8A79oPaoAiBQtGKvJbvm/ORM287J23Xcd83PMJfkDXIvlzmok/ejetKF3
ZVGCwKe32eitvHDiUzuLJzTIbTYwbO2iVVi4zMb60bRvPeo3kEV+cmszFD4jurJWVIvTJYvS4WjX
WNYgmvEzv0gPZG1A6CjpJ70N55pv+NcFLcwYR1+c4oIU/XKFySSf7rmkSn31WEVO5xFdiLWZMKCV
9FyIBa9GKfgINdkOLFaHhP8MVIGvDN8VX/kInYUXyaf9a4QV5a59A2bZvsHSRlJYXibmS+sx3t0V
5WyQODPOP5NoYTSZQxU+06E8dLNyd5rGwFmTR0q8p1DZlRl26NC8NcZaWqV4rBwO4GKN4NSWHPR8
cvpoh3GCf2mOBP/JRIG/LVkOUWfyIk0+OWh+N3AaRMsuaBXaHVubT/gZLmKceLBxFnZKrDh8hmBr
GA2CWw8TXPeBiAbvIDJCUEvI6ceNH05c4FoGtEZBGOM5yzOJbKsiBiRd5yHRJduBI+qtLG7Lcy1D
zzmQhGofDQpUm7w5m787nXsMnGUeTSS+LfV/NZacmMiiDpsmh19ZIZ1l5bucEx1CW+mXSxTYRGyU
LordwFL8Y11jpnsabxhODuWNHoZwKx2aUJJMoufPI5wacL90rgh+Xm52sNjyNfLg1o1kdvXrT1Px
py27nAUGXJpn4raAweAbCPkiF7uXvZZFwIHpURveFNUyw/y8JdgmpqxdUSGwE+u52CYPjtRKm182
5saVDGa9nmWkM9bRs8F8G329ynCYZQ1DyQI8HlrjGpPxLIKU0CJ3HFawyPg4Ji/0Xwi5Bvgu9wPV
NypeG9ygyom0IzuLYnYQ9OQa66VYsTyywQwxQGbsEZ7nZmksuk+mSk1MJFlmSLMJPfJVYt9jM8Fg
aLRK8zwF+rYxcWYfsPyZ+GIop2nkjI1NZdEij8z5vPYETHg3K90nW3IUucNEW/IHYYCZHkpBjf6g
1SQvcQbJItUUA7bmXs7Dpayscshj9GD8Ow7S2GOeA7nIaEgeTZNlZ+fKnm+Q2NMHyUEniBZ7wWvO
iuYQ0jDsoy4BR7fAvrwcoSGLvaydvyi83A7dH8MEe+YDT3nOiTJCwYWiFLUeI5MAlVNc+3gG7KqE
awfSlggd1vr73hE4EUnGbQ9Fuvj/U2gjWws8hL0IFDjgOJS5rK2CSGhCxQFrVlEUglWio3AxCGzy
lmDCFcRezoulOmA9CxNoRFvtYQVqrNt0Ib+VJWHxBAJJiGFDuJwcMrhqfXKyln9ekPv9QcgDnJPE
5XR/1p3L2SOVzMpuHNm3h95a6NSfZ94RwP+R3POZ1wJZMjlIvoc/JB1wc0Ma43Oay2tkGK2muyKR
wStrpornW6u6YFMk9nIeQ41NUzYBNDx7YZr8eqSBe0zLDWZ+jpIbBW1/zALVGKsGv0O7lZZh3Tse
dxcbE2Ll+5Gv10b68nnHlUPgPI8Vttf11Lhtsvt8sgIvwpk7six+tlKCmJ7HGC7Yi8sCL10XzvKU
sgb6Syfp3PdwwR3ROpVXK+kFrXX1USVTeGylXF4GaKl5OeP8QsGNQvV2nF0eZPB0uYMDWP+MWxLM
SlTgOtEHHj82AyIrJsuGcQLpbRad1RzelJXqWM77SDT4StKwuM4ZqGSTWWuwRpkcP/MqxYDeuSWX
qDK5a/J+4lnLPUn4DI+YGliBAGVtN633UVflcx1b7SmMpt4cycYAp7b27PaRSTEOoOVFpLyqeIRd
KUnE7IN7cMdmxL072PheCCBuLKu7dU34imSxxOuBlvEp9RsXjX8VvTWM4A1RN2dlIoVomTCZPvah
cdWXVmmMh67T4KF6SWBq2JbRAsWsmT13LxUkbSlVszM8P7ynMV9lpf8QCcc1X7RXSGNhA2JYY4pT
lzxVM+5wx/PYOJi92EgCMujaxEy2reoI8vYaJ1vTz5cHy2rosVNHkifi5PYur8RAtA6TXLMnB8kl
4JsAR39kHykqSZiT9sh9O4Qcy3Ydk+kz8fUn4U1nO/NdMHX+iYkcrzkEJod0MiThyaP1hAYDNwCi
37t0zoOTLyJOr8V4ykuCehsze07Yik6gUnK/vyE6D9ozA017pQx3ei+cOmPqVD5hLm6Kc9Eo59rk
pPUanRoDev023AWDPfxkqxJ+SwL8HmpESzAvXWJDeOkmaHVLMGkWHhCaDRs9deRcBnIi4tqBjN5j
f78EbZLpC9+X94HNudrNPVR4ZLomWoDxKWRdssvxyu39aHwbognwZuZ/Q8itHxJXVxuL2MKdnS8r
0c5trwqBJ+VP5W3dqZy+Zz0NO0niaPeVugRpMl/xFDIL8/uSuTzZXxH6qrMMU2cbN+qxCXt25K1H
ZbRVZVNfMIfziIK4sKY/lNuYuuHUl0gThGqNgxvW6piHvXOubZwVfGnVljYVUYlHgtNESgq7ZriF
GU8sUp3L/B4tHUxCJAtzbt3xEtCUfARjwQfwjkVr62tMWp9d2dVBGKrdw5GmZtWEO0+M6w+4WhnM
AL15VZC7N5lsw8ucudc+JcEZ26D5kLdZcK510T0JOtizLmVB/iUzTOT81K7fugFp4SYSYj51U9Ug
8u5qNiiosRlGlEANM4Qcj6KNAnRatnFreg2Tds/yMaI4u94ndRFMZnkcTd9/N/Ly62Q0OftPn/X7
0LZqZxBQXq8w/rPlx1uyN5lLr90gb9Y8/OPNjP2A+POkOw7/j73zWpJbubbtr9wfgAIeyNdC+equ
tmyaF0Q3DbzJhMfXn4GipCC7qWbontfzIIV2iJsouMTKteYcs3S+1XFkb0xsm4FR60sjkOTxKVXW
c6h0JB10oMZPdoWWq9IUlWCil+sp07NNK5Hth4jwzqz8qtgklZEAhzS9vd6M1o7Q4WndmBNhzQM5
s1cEInioB60OEiILCUB8uW4d/R6QbW7gQ8jVRC0uZ4ybSWgARDfSws733tz00TcW/2gbp6ZcQ9Sp
Scjsyb2MmN0rLMJWuGvdWGNhUom793HyPWmMpRlFuaHp0nIy4rUCEq7SWG48V1XXScN7kVjt8FS7
fn5A40kbSzH9nud23mDO4x9TL9kiaNA/DNHo84iDjLC1Y+IshR8LKXDFrwzGoqtIFue4b5uPS0j2
qVD+tZuV4C6pBh6KztQ/iaFxib1h70JOgpRT8rFx604/FBkB7kdNGrNJuLaViq0lrE4OcNM1Kicy
Ia3wJmyhIAd1X7ENcZLK/xwy1YFCmqZDPbF8T3gQ4XKq2dp5KUZrJzBzMulXUaPpQ0RSsd5Zn/24
4KsL1hNnnn8ZehHq4hQnqdOY3GbYetFkOwV8AwZeEFqdjho0vsDKyqGhEHERn3RBIhmtHXVjHu8n
k3YvtShkWTlQluNHrn82R/5j1tSbMa5BtPIiSQUs5bGNfjXJ6+IwT+o2SfdhJSA7FFUFunReepuf
7GkG32QXgmqkKh2IdKthae7+0nK4/Tnv/NWn8FZXD0+J/BG6kcy0+RWvBMcMD4xqNtto74xoj1Zh
Sb933QkjNM8GnoqIYjOsd4mVxNGprcO53NRuE56jsmUSr3fG2a4yqsr3f9UfLouwfLBSlO2olV5L
60sErlWc2tG+1Cj9MNaR2zQmgGepyFC+tYlJ5dMVQE7WWh/Vn98/+msw2XIxODxEdd+lBIeF9ntD
o2T+gSMOvZkzwZjbp4ac8F820i9Sbkg8OTSircG3HjMv1A7GUn6XF5J5j5PbvLHdqc8gy0CfiPft
soOuZVSmPy544KFcpBF/+cHm6wG74eBCcDyYdLqOAWv5/3/pwPQiSjRL83Oiv3ty78U0dg396Kym
aHKEA0+mLsqNOzbymZDj6V629CrkQuJOqlHdF6X8i6rceDPyJ91Nt2y4CDbaeD7Dv/8izZHa3FE3
EL8JlWXlagBmUC6Kp4YWD7m+sH5oKZgMEDBYWIe6Z3+BJhInroHAH9F1Uy97MK7s+5fK+tMPc5E/
4SBBEX4Jzvn1Unm9jmtOyXhfuxEVakTPdTFQooryRqoiqykfauI47cNUUbZiea+a7MjQo7/v7B6O
Av1h8aTrE7tlnOjUxQRGMYBZYJ+RPVO+Iymg5g6xva3U0usphc6brZHfSGnqKRgnEB7abz83pUkB
hrqbly4AeVjQtcKEnnqfzog2qOOekwU8Vs6NnyHGg887/+U+mZgn6t9UEMYiaLEZPsPTcN/QSxHm
SAK1PG1nxXSYiamdQdf43bLVKUd+PQu/uJpMv9ceSnOmeTIWMT9rgkTxMAqXqxVZC43OmRmvpbnN
/+Ri8d8jmazR5tIessx6udkEsY4QijtIUVVEBwzxfw1wPuohDf6kUUPWoXnjZlPPE8KGAJfH/4VT
kP341040QYa/vCZvoCvn78P/+1yp7Pce9OVf+lcP2vgHBgcTpc6/syR+Mc14WCts7AgoaRweon/3
oG2sNobjQ89jjsZiuqxL/+xB2zpWG9IfBSRN3xHImP4bEMvrDjQcQtYZjDlEV4Fqc18t2EbvSiSF
UXXowQXR0ioj58ZSQ32e8+G/pJ0SNOmC+cX44GEGAv3y6pPdg3onPsEoD5f+xtxPdKg6i4YVV+AK
7fPf8HOvv4ULY1G3Tew5uED5JL06N6VROdC643g0JniN2OmF4PvZUrcjeE6SKjFIW6NvPA5LCMAv
z8EfyoPXywMHZ2JP/8Ln7kEFfXWyUqPKrUiqO8yQ4r8VeUGrJDd6evFLgQSYXTyFpv63U170YL8u
SstRuVrsXyE+vnXWtQ3j8sH3EH/gerrN8rj9xiiA5UkswK3ov0b8MVmBdqdzOJ5e3DyvaYKpro01
2yyxj9Emn7wFMzLFNIgK3yIcIuzdv1UYb66rx9eRrCu4PFxcgNW/fx6nxtDnKBz7fVeNku2pGwI3
o96jjeUPNmvj1CXG2c8JUfGmzLgHuFE+lTXNnuWzPperyGu8+3YyzW6leqfrV3BHEH2PYvzEav2X
p4Bi4vUdQWZomLz79CQFL/ur31tizo3SomVfyK7dZjJtOuGpiXIq66hamCUS/cPRIAEmJ9GjdZDx
ldF0vyQF7E0dxssxaXz6wBNJMJHV8PFkms2z1IR0cC8A0TGJi/jY66irNz9nMqbOdZDZQjXtzIbP
oqYSxi6TCVS9dtiRacoDjHpp8dbaNN4bLXSzMFnGJ7Oio/RCywCTiqvmsd+wLzTTk7Jo2gHsZbqQ
+ERw75cG70dsNyK8l4oG6UGFKSmdDFMnLaqA4ceG8Z2ndEQSZiTEvAEIEL19N5bTcFXqMaUKfI1h
1QsbD/dlIVDTMtwZ+2a81UB03IpM0sUdQ0lHPDWhOSnavj8xf2OPacUnkeBWbxpmKgJJxxLHkC65
Usp59pU+3v+k0hV9yKiGxK17DcbOo9MiNk7mBPoezfQSFL0YP8MRBD2FAY8K61JsdrbiTKGtMAzL
G77pomRMYabZ0hr3B+i5S6/sgqS7NKc7cgDuZ1+Kp0GSDnOp2i71jIR3Y22BNrF9EuOyD2rokNz/
fFbjFEdIEFsJFpEkG5tveVpR8zHUJMJl6utm1wykBQQam8/4KLwwKQ5LAE7R4nEjZX6DYSb+eCms
fMwWmA/wrIybAsOvi9PBtZ9/6h+impd/qUcEXaCnOkeEiA1pKZjGjCxrG+zQSV1a71Zdjbd4/pAY
9YhAmK+ZuHN+JmlE7FckdpRLHEuMDK1j9M5EsKZCTQZb0Ltc2HuX62+PrUOmg29v4szz1sKHOxhI
Krrz5c8QEkycOexI1o053muc613M3GY9REJsO9nwAMfL6+GC+q/3TZOG4QnCjV4jjhi6dSZHXzBN
8QxlrVqfzhQJib6enluJAMNZ+UVmjg9Y4XUk+2E1hkSVYuBZhZbGv1DmiaEfBqP1CFSKGGDGx6Zp
E43pQpcifYtg4d0j66QzGTPRY+QXd214Zc5igp5iDt/6SZOIc0BtJrcDRvzhY8Plj3cNlMRdY4Iv
oMGW0T+l+gsqsO8rzekdrnPziCAyZkdGRyEs0Z1iNQlkLMfDYEl7W/updUYYCO6jH/Yhu5FTG1Xj
owtu54It5rZr09l2MhfkZmx8wtkn17Qe3VU7jcaN5sbt/RBLgC4trIUvRPsKm+erGdBhiWQ8Ua/2
e9sHvbLqdKAUK72azzTAo2+yYdl0i8Q7lrgZzrVe0jno8PHghxkKADGj1lRkmzPnK3HofBNJzICs
0ShK1zzcAkIWzSo4gn2DqNzzwieLBjSNEc3+0MaRFiRKPpeGl55TPCP2Xg4WSzY7GNYcdWFkT5nT
fIuJduqRb3TMynyLZ9kkSSXZuxqzk2FGsAWjgDQCg2FywRwqXYhnkAadniHXhbV/mRdexmITEeVM
O7PheazIqktxmDGgpXOWEjz0kbEKL9ZlMBjqDUMJj4AXvxZLbwdh/prPaPXoOuTWJEhMG04j2tLk
8R3QFbMuPs5ss74UStPmwxzbnX+wCrosS5OsYSSvDJUd8YpZL+TdO+5GldkxF3V4hXswukWZGYMb
FY9eHMunvFXPU0GXnkfQeCJ/vlunoKTOI4Nnd+XURnIUVW1+6bSwQ4xG8M91LQbvAdZz5q2JSTk4
JI/2a2uQRiBiwzsxN1X+ViAVuGFmhExxhjBRxH69rsYG+EVfIHuyiZv0AFngqF0VVlieS0+zX3LD
4s/XfLHUByfG1PEi/CEBYyzrsNrOPnjRlRllHaAMRvxXkCQ6Ll1BOPxM8/wTIs5qn9glsJPY0tcp
p7TzkHJmAW6S5nM1+tQiNdrXK2uA9ZIZPbdVCppKSd7YLBZ2HilisJrpMOH6PWvjxICoqNjcaLnb
fPs5sLuwnjN35mMhO56UJtLxh4xYH1c8yiVZ4nFlnH/ONKVrsqangr/nMkB0W9SlzcCtCfJcLBNz
QODz6hIhkMC2ijCmLPEJoxVhfmXoSR6KmbHeq17tp7jHqtyTgwJ01kFZKepcC1K/4sgpHxNszAA6
bomQ4l1yBlDi3sR3nF0rM8Jwtp/nKV2mOMsy6cUdYzgYcpzFhGYyvsU864PFrQf7aug6feddtAAK
zfS30sr4chiW4okwZ4mgIef72CQO63RxQZtOqNNiiDOOR8UwWUyjfv6sn+xVGadUEqG2wH3ZSVcn
mTMOvCgBWswLj4XPSMqYc2bb5mC6ZMh0y4zy2nAjJm+6EtXnwZQ1MydnoVwnxcINH/qFMlsqZLr3
tG9yGDu129oQq/M4WjrOg6/3nhdEo00mRNakGKWkMz3Ay3Y+E/LMwjoplA0wekbMWHmXLjFARvQ4
ePBOWDfJ5bEZujasi57xkFeafqy7WPvRKil2cTeIccVvpsq5zL3NceCr5+eKL7kUNNkstQgxIrVY
pJRn0wKIxoSOm5LwzjByLbPsrvYZmRbMDEsck9xRbE3cpguEOW+4jZoh2TW05hLDvnZgcyWb3Mct
82Rok+0gbpsoLR9cK9G6h94dc7fGVh1HsX+fZz6pdOsM6QjwFz+itbudskSLjA+pT7Uc7cahheqD
9fMecRxJnrodwlsk3mmNtBDhrTuZO0yP1CAeULdjZiu0IGi9Ayi+04b/yPVIw+aYp3N9ze2X95XP
ypKh2KDnL5KjRgsS10jMp2fyC0ygmA2nkZC3vBsczkO661JHm6d74mRPTRjIwrqLfJZ0sNTIyPUI
zvFsFCs1jvJQIZwkSzs37jEfhBVS41at0h7eFbhoctrdIvsBR9hh4FSFe0HUGpIC2Vdr3sAhYFX4
USr5Q8unG4Hq4cBzTWHQSR0vcK3fMIbs1z2Jry7qcGbdjtxQG4eMabplnoGkMJXxsBmx29h6a1+D
GizvuNt8l8sxP/LlK3Z4djXkMFYb+IW7iUR+3WVM0iwu1Y2OcOQDFNzus6pM61z1gEcDBmkUkKPc
5SIv125/axXGPZUfjjBt0H84YOWPlgXpJ0E4LCBdr0pvsBm8aOn8nRRzbgjujIjYIgcFwbrodCyJ
VAQ9SGW+wA2utH5ZQWKdFeKim/DatDp10oRKZQHKvG4y+tirIma1SdyleTT3i00tJDi3uZ2yIU2C
nrJ7/f7udNl1/LZPXLLqPcylUJ9oQbze9s+9mSIYtup9TTw8RX8/onBRIU/i+8d5s/vxUdLRqABQ
qSMleA3zAcvddmnVwju9KEk6erGPkqkcPstFL+WSqEXTbFkO3z/um60/xyVayHHBsds2O8Xfd4ls
yXMrrcZ6P6a5+9xqJLMht2WGPyAZguNdlNO968asxZL817+lErxmdnBwJILsinnB+RGXLvkvTeWp
SemeGG61/xkGCWXJfGSgRc7kJbeRyGXWfLqpbEuWypsB+r/GI/+nHf1Lx468gWXo8J+1o9d0fr//
2q7757/xz3ad6/4DYxi9OMtktafLxpPzL8aN8Q/oMmjA2NADLqLv9i/FqO39A9aJR5OPHT6zoF8Y
NzZx8zQFaAUhF6UZJbz/VbcOv6JFG4GuEjtn5Ku/P9YTUCUL7v+8r8INQipnuvbTm1+uxh/6Vm8a
gjSrXMfxAT3zk51LuMovz244oBGMTOwLfWitstnHQlUSE8cl/fc1//84yvIrfjmKChE/Ul5i2Cm/
NNqXavzOdvF/d4hX1kkvqeyy6jlEN995+t2UkPzw8v4hkNi8abixvC2RcKbJk7E0en4/kYaQhfTS
h3e0Un2t6PcOfMexA3kLRsUJs5xdahEe9RzyjNXoWIYaa9yg2zV2AEuHHShC9WQSu2kEyQzGEOHL
nekUPbGH/ThcCeUmWygD+tpqR5LZ+zB8SHRzQT1TuD4CLWT2gsn51Li9hzyo/oJ2A0obVn6kwHTJ
Umx3QsKT1YD0rjPNi6/zmtlwJrtq5SaKRVh16SHWc++k+7P7WSs85PboNuJrXWruKY/yKZh1DAQA
qHv2o0U3rrLFXT5Dxb3qRDF/SFr+Ma5jM0CF8tU1C+9IqwL6JNvkdePNfJnN5goWYfuB9o99N4Sd
sSOBM99UlkoPdkEyfN4Z9rbJQP57Y21c+3qG89ayRwIDx/7e8pbPe+a3V96cTpsKbwOgYrqB12Fo
8T6kgml21cV3YdoPX0VbTHc97pEmcEMCV70+5XjJ/H0gD/hTjNQsXReIqz64A9Cq9TAb35VabE5O
Y7c/NGmjfuHL0T4JM/Hj7UhVe9f3On/RcoEd27iuJsyMq6It6sCdHHdd1GF7lbuhRdCkHRWbEH5F
HfD7YKY6aJm6PNXOaWR/bxvNpkJou2/pPH6wZ/O7KIUDONmJAkqJ5BOhD+lBx/qXwfeUxq4c7O+Y
jxXxGrSW9qnUyaAFHEMUNLbEp07n70P1Wwfp6GXHQjjNU7LAytHReqfC7+LruhhCYoGVsesgMN0R
5Qg/FHfRWqhabQf8srsKsQlzMqjRgQincOOP9GaCGX7C0QFPuJ8N6lpoPG4gZdruhsLPsP2n/UNW
zd0D023+sBINDwYpD2BCp2qlk0d7xAxuk4wIt7Inj+zGF1xOLPeYOwtVm2uTtfPcDiJND6npFiQc
yESiyUGPHhBiYNwj+I3upijRH4iMzUZIAhhnTVJCdnEU6TvDVuFLyHgDU6GphWdzEFUYIKL3upVt
lB1M1tC+AWNurqcIdcM4R/ZxqpW8kqhN7g1UnQdX1O5tyBB4h7vLglJcRFeD7TyFhZzvWi+mdB2d
Xidrlq3kQSoUVOw58zHIkjh8aUcCTUQ9VC1VZqftKoAxP9BN+T+0KGyDhtjSk4Kq/xILHRlLB014
sc3pGw0ZJZ0psVyPUM/cNWOBb8i3uJJNP+YbOCc6FjJj2hfUGld5RPNYH7N5E06+AZ9ac4ydj61t
5wz28Mk3w/5LGTrxnV7gE2RLl7truxsTRoUEga4K2/C/GlnTHiUSonNnjcOzsiAel10kbkZjth5z
AWpr1TQ+JGtpOKeLWNhiHL+NauXfkmlRPk+Idu/UhOJ+TOP2zFTcpXOOi6iRwjlltVXuDOn0QT21
7kM9WZhC52mm10MjLECzwAGksSxeuRm2d2rWgXTOqI88crpdh8ayVW37kMKbwBmiYeB7xA9S9ek3
Bz/h3uhZhDKtaHY8Gs56JMN9W080SdtqiIp1U0O55atibzrdlqd8cOeU/p2MH2fSD9m59Dl/pxPG
oIJppQYYmOYjvzZ6NBFyHCdc0CcnNacgd+CKBYDI9HSF8FwcfCqGbZWmLjSpSBycRlRbOubVptYj
bYcQJik4ASSiATqdeUuV0G6Yc6uDpvSc05D4K0Ok6hvCP6g+Id+IoA9brsNYzYgEy8WNANLpZZBt
yzLWZzARbH8X07IMWlaBL0kioLWwmd63JGh/93SSBWAQOSd8zOVuoCvjowxI6+cmq4yX1ithOuQi
CX9ALM2fUCsPNwzmsuPlj5slFssittVhGiMyfGfHG26GOR1vGoBEm57YnWnDM0zCwYSU1jYilBGX
Q0IbJYUBaX8fdJPJTN/KW/0lAzzw0RvbZt07MX/UVpa2SRJMrJg7U7JUIvN+CXv6nNpx9cR+qNi1
oit3jjOHwETxb9KRo50gdRHoY0fjrOqe8e+3B5/BabaKutRZ+2GGtxA/JIun6s+i1bl8ZexoG2WI
BFHV2F8b7HfFajKqkeRsMS2BNHSplWn1lNt+XxwR/o6EAVRu260BI8x7Utz5wfoIiUAk0EWNsdE/
tU0/3yV2w62rC5/Iztovdx6R7oTK1x2HTTJIEeMMXsFQXY9QUWqPdeIOA953br1vzcZV5Vnq0BEb
9k0Y/OksT92HQrnOKTQqsYvcplmbEkc9b7/m76hG1cGqtexpEInYlaV0H4R0tY1jK5hXbVvuokxA
KV8+dg1KcWBY2G4H19PwsfYCg21jEeXCGMdSk/1sFDLflDUPuBva2XHmiQ483W43wJrL7ynfcLAg
evPY0EV74kGKblHIRTctivaHciH9uHYjCKQkEMJXlvuppSBtVxCdw6scEsIUNEUpdmaowdRrs/lu
1vT+e1+G2ofCq8NgbokoWDMr+ud9ytox/DHp/FgGr8NWt3FY0LXSHiMyy2/JO5+OaW4uaIUx+Vx2
jX8nqn7canrnfLS6yf7YK83+mDr1dOZL5W5jGWvrCUzMGkB1TAo2VKM50tR9FaPWMcmS32iZNZ4v
Vx2Bc7xmDuLjLUbyX5ZQ5unAnnAWGcSRgecmjRyTNg/idnQq/eRJ9LOlSFumbq21qbFUB6PSbV5i
j1y7zpzym9A3ogOYf5jol2cZ3eF8JzSbgR47lNPsJ+MZRhnR2bkHFslue7lynDK70fFfHgincD8J
Ui52bYgHH785H0Mdk/PTMEsMkA3wOUM2AooO6eWBzvSHJdAw7rHivKiM2AQWhemAhbW88WDVrOH1
dLQRm3p60mE8O6tyHtLN3E3NFjy/uIKrmq46FLg3NBK1bWeZUOq7wjmlA4IZwxs0dNr1eCOZ3lXY
asp258GftlbjXBAJZcJhxQOEv3zDt6k/CLKsBzgATX09tJjNg9Irq0cmsuW2Y8GhBiq95oRqr72R
EQZf1cG3iWCCXE8DWVKwmoct9jwNDlpWao+NrmO39ws85I6NCzjvWTb0CNvpCr9EupppdKZrvyeq
S2Jt27VGmT/pHY9TUYMXs0RivOgRyDG7kM0aTpP+MgmfAS/KN2ul2U14jDGLbxICZY8EMsx38HC9
ozvY08ZvJ3XwJ7OHUM0UimQDgWFm1fYVKx3R3/Od7o6885qFlSEI+YdHW4N4uKK30V91rZYGIX/0
NrUMktGqWYb7xkjtXaJbM7aCEFcABpHljGiJjzCdhRMDLErMJuiS4sEcM9oRPoz5uY61HUkS9NQs
ZzK/TAT1IZgu5YPVW6CB6RyeorC/7erJAwUt48WH9d2Xrbc17PITNHu42OkUXnEagJl0oDpAMxq1
9X01bCqYAzuC1ftVSV3ChMBRXZBL3dtQIcbHenaKoI2x6RFHS2vfLb56pfa1mZ2b0WysLb3VYqnb
5AHSHJTyOXkcqngOFHI0cgjkjgvRB0QPkaYQFmorMv8ToBwCulMLlTXUuHBNMk20yizVrnW/JfLC
qe1N7tWcb1nj2l91SBpZscvrsQ6v6zKOgqwna8NNchJvKqvvdvOcxl+irnf22WiAB8MlBfXen6uH
GpENLd1Il2AdzPhEu7u+LUnV+ERzrlzxVS8+N1rdfa17z31gamiP69yHNNL1xGKSVZbt7Dzu9lqc
OSPYFWnf2r6ab0GFqAeIdtmmLzpvCkaAD2t3Jr4Ai+ISQhLHtA7ndNvLjC25nifHKDUm1MmtfBFQ
K06G0IAHZbkjiB9DjDzUW7/Dv3NqyhfKeyJT3NK/NkTX6oEynQorS6o05GTdcBsSfnZop1jsUsan
29bveBWLQsdyjKIWhaLiLq7H0HmxY1vivo7n6cY22vSudNpq26F4/uwq6isAHbF5nnzRfkYT4tFJ
TsqPsMD0cCXLznrSly+kaxQ1nlE/BgJWdqc48W1Q4Q0Gi9ZycKjK4Zg7UX8atCn7CouQvnFscHMr
ZqO3vVcX34rG0+lWGniMmrQyeUVq72hkpn2Fn5c8IVANhO31JEEESWN3mwng4wer9IpNFjqkiCR9
H58rbfqe9Z7/ySRrcKOL2QfeC7rCafI0SIkPQelMak6AVTvuVp02wiKYFCtZmqf7tAbhVgP+4fby
tT1O7CpAaVqg5AxGRA1pB01SPIJv/zSWrVxFrPIrGjdIKAVUxsyoPyortdaZmw8g1mxPdmuHyhi6
lls8Iqqvrto5Nw9KhZRSm6jAp2MFdlb7HZSbBs7pnu2Sq32f2rxjNK6cg9G5/lOryXLFvtPfsYsZ
wPAk4Yfc0lriE738llIxfR4Nq/qQSjgXdYcBdldrDqESSSiTbIckI3RWYEWxvmlteYdHeSB0sUrG
L5ki5HLVqSE99mb3PRp8HDO0d64QJZcni8r2a1nrbgCdt1m7Wnaeq54edWNp+a7NYNcN3KorEKAD
g09Zt2ek1tE5pRgi+CpPmw2MD3mtIiJ3Gmg297z/31rkG6uObxrcVg/GgBW2MzPKprvN4Fmt7SiP
nyACMziaPIMMmyK8a5iJvVgaPvu0Gb7Y0/iAyLWxt54bgz8rB2OXwsLdtbVmERHT5Q9AkQHgMh9V
946eN4S2uA3Mx07fzn3frRye+L3mV/Yujl3vCmrIxOKiOu8Qo/vep6kZvTgThJOSlXDlWFq09aPR
e2Srw/ckEsWXsPD0dR2JjzbDiJNeG+aOv8Vcy1G2D3Ziwxny1U1ftdNLNKMfYJDsk25lTem1EPOw
65XHFQOCu5MR/GP6K1wUK/Q+en1sPyZ9pbZpl/DCKoGvo6SmmmJXbB3NgSYRm7fsQZ5YkLObsZ7d
o0S3ANGmdTc1GZHPmHtnLJMDgwZAVWe8vSiXHI1djKmobkllkeCYhpI4wCaiwtXuYAu2xFdNxV2Y
aO6tJ4kcclOiFo24t34YUYlLG1PARnVJdGSm3t2Uzhhf5U7mPNh1KsoomOZQ6z6nRLCEEAZ3Bcvt
pq+teg1rQb8D+Oru86HuCEvIKuynVv7QsuKuurEE3AWZcKfy7pHoZCB7QMSP1kKlawf1JRalt0+j
mC8WheCRhVTbF5boryjlvONgF9EZy3tG/VuVP7o2BQOVt/WLJVNoH34LbmwVEfL1Uulpqp+MugtP
PqTcNd0SxthRYz52JoPiAD+kI85JriITR7qU48pSVe1sZTnObM1iJc7lpPJHNFmYGZ2JGWLSROua
Ftajazbfx5EIB32mVFHSUkQ5DV89h12Dk5sQbByHTZLsp9VM/M0Bf4cBGM7Ya6S2Hnn/nU9kTzwV
2P4CZmPRnqowX9Pu+NqYSbcmVisM9JTv6zQM+250nz22IGM6X2FDvaOGAn5MLFCgdb7xFSXNcLLx
9W1cadFIyUrc8KGx7+F//ohdy7l1dM28a0bxg5Rb7YnIjeYDMkgVM6CsJPFwalyIbAbj/dKpdjrx
kBszkQy42gUlWtIBeL8R+rYLSqgzFANU0MLwkbP+3gVl7GmWPZbb/WDTv+s1mnFJXfFMyh378WL3
/tHetKj95WgX/StIhzekd290EBdVHuP4CnKs3vBfSYFUJI/qfP3fH4qsRE/4jolC97XLRMeKQ/vR
4MRiP3ocU5tPRtob13rbZ6v3D/V2VGaSj+6Zy7wKVe9r1J+ROTqBmhwKiHV3leVttncRfgchD+9K
wkbaVT0P1/sH/dOlNA3LsOjDOeYbvqCDlcrUqqTZTxlXEZQOX2lFy449qf2X83s7FCMEHk2K53k2
AdqvcfkZi/+MwZVB3BRbMLBCLWVx81OAk3Q0c9oft/Vk0EHM5/i6A+H2l+MvnfjfR55LCL3F/GZJ
FWE69/szCjujjvUMaqFfaDTgS04QYM+H96/n27kjQmNzEWaD7cdeZ/5+EGaa7dQKU+FWpXXrDTFV
RITG6Zyb+oxW3xxXfQfXo8JJsX3/0H96fiwYJ8hMGd68sd5gEB8NxBro74Zs2tSWw7A+XRrB4CHw
F1oRFRjS3HDz/mH/9Opb9mI3WuTG7sXO8sskx2rgjGL+QM8i0/xoFP0HTNfzPnJ5aoXH8/v+4f70
wFqsMboNtMWHjPn7BY6U1A2YXhwOreyjNCWeU+jPkrTgv6wyxiIPf/3AgHkx0ZA7/tsge4HZ7+e9
BBE6fCU6nGdzCrtvY8uzqTW5cU1LWd+5/qw/YzWkmTTQin//dP/00JJw7yIkx2Dmv3lpPKslzlpX
e8uL7DvyK+nmRyyx7x/lTxeVW7iMr6A2mK+n9PYY2p1dsPRcVoE+DRlFoD1cGXZa/+X+/emEbOCb
YHToykO++f3+ZeMSmAY3fD+gjlqbQ/XF9asv75/O347x6muUOK2Jq4FnxDDb69lVO9sv7t4/xB8f
Dp4/g5vD44HU4PfzwPLsD8psMahRu14Tc20ezapkUIbL/1OsscLIstdvIijL6xqVycEPrb+taG9f
PVyiDiMU3j9B6+LVimaDkrC0Ssh9ZMDFa6vWDQYjk1e5lsoDsqNy/f5Jv72uHA/vBvEqjoky89W7
Jxee6lRbcl+UIwWKO90hQfX+Ukq8fRYtZugOljxE/tYbVLCIjHZWWY5Dvo2Iqa+rJCAC7cpLmWW8
fzp/OBInsSBs8TBggnn1mIiGiN9pQq/I0kZWmNacrMl7rFX69P5x/nCbLup/g3vFymUvC/cvK6Rb
F5kllFfBWdQ3Kn/GbRikGfEF8p/ZRv/RE2u+/caSpoPR4F+HemU6oUflhoXLoTpYiGu7tJE3Dl5L
Irfouw0w8PnD5FCPOcw/iBuw6e7rSoafXbasG+JDgNIz/d2ZDW20Qlk0wAuceUcHCMGxtUYNwj1Z
JGHOPtCWJUnieOI37KvaTW62aXv0+nw8D1VHBxscNwkqi+cfc838M8TpP56ojQnr1drMF5y5nr7I
a2A6vnr9YBFppCt3XNMmbj+KotTPeGvuJ9dNnou5I+1zoZ2rPPysxizaegQNMrN2D0umXYIdMDBk
nQVm96EI2RhhDw/KqriHU349hzSWiiqTIKwG+o2J5a1I4rUwPA64rFVvekct1bpgtCt7z2wb3l3r
mzDUsxQltuZdZTZahjQTYTCyXq9FNEDIi8a1zRkKrpapsW+cG/0FWkL5l4/WH541c/FWoWBxfEr+
V89aWPSS6mPiuqRac9Ubwjpw18d9lKoU2EFoDf+10MrCRQUrFC8OkVCvCx5Z2SjVYSHvhd/aB/qt
xUZGqr1yrbrdhX7UXsW0Xh/tRESn91+rP7y+VHO665pocd7uOVQ09VrcuURwJtP0qXcH44tk3vOI
HCv9H/bOaztuJcu2X4QaEfB4TW9oRIpG0gsG5eB9wH79neCp6haT2cyrfu6HqlHdVYeRAAKBiL3X
muvXx0O939UZCDxYjah18K/TrSN9Uc6bY5vvsq6mK9JJmnh0gsjUjPN6bzdJ5C4bGuwjvlyK9h8P
fuY62VcZ+KktTgboTN4uH04StJSd8nwH7BNHd58/BAO502481n+9DTDnlUM6KIwckrxOFkRqQE1Q
yJiga9d9Hkcgn7oLaKFODeOvpynbDQRTCKM4fYhT+WHZFEVL3kWKrgDK9WRTeDXi27637A2Fp59/
ewMRHnJhOrH3dJFPP1vElZd4zCsuy8qMnVaO+SzRpKfTpEbSXLiH719ABmNrw9bAoqF96t4GAStD
u824Ms18CA3tuZrcn/FgPAS9fWEPMr/Lb/enDMWx1ObSWPOtk89xZoTRmGsIMUCarw1qpR5wP5LO
u2kx5d2BMuWl3ej5ET22ot4sgDs1cGpmibx/HrGS3SHxypcCQpRRkxjSYkpbhK1+wXP+fu6bgpMU
Ph52HYx4MiMt7C228p1kp7XtYUyxrpjJbWSLC8O839jMw3A0NFyH3cepR69zxRBF/Oldp+ka3Aq8
g+XAF/Hjefh+FWEUKdhsuLqw2Te+fZEH8jrzOJbJrjaoaFHpWaZx+9vJ7TvSCGiou9PSGIsLq6T+
/kvJqCwcjmVZJPadvmp+NimPY1+y86yRKjhkGb512OGvB48u/ZTTxCYxO9UXpB1DgXEmD7tTI5yt
Gqpgn9JH3oDmfgDIU90TyExcOawlAlDYFhBwbR2RxdmPnt7bu0A11oVff/bBIKJlxkk8w6cPBklC
OAdKpzuq0/k6Hr34oA3UOT9+MGdnGbpKSkqejvzx9EUyKz4jQQEDQjnpoii6nUhAdDjq0q7lzAsL
PoG9LesQ3ICTCWChSc7LitR2fSgNhCx+uB9sMWw+vppzKxBGRcpwLofyd9LnKRb6ELRagniIfJjO
4TM1WK1aE/HyvYvNv99Fc2ZEJsonw4TLd3pCdVWEITPkFR0T/+d874Ds3GW1//zxVZ17eaAs2mjW
qd+8E6xD7c3lVPDypPBMyY0mL0j61k+aLcWmDiz3R5+W8Z5qYXPhU3VuzUMROxt4yZ5/d+ihdApG
lcyKXRDotyrXXrDA4Y96KuPpM8v1hdHOTXiOPTqTnZPluyIZaTpISEme3hEgkWzJOHTuej2+lIPx
DtPiIpLmJjo6nyPM1KcHfm82hRGck+xcSKNPUSiKjYbieOHHRpfSm3P6x1i6BWx31d1WY57cWKlj
bEMMt+tpJArdCuJyJStSxMAEoMdowZxf+JLKs3ce+sH8ZuJUON341H4jrD7L+NoMJm0CVb1I5RVL
VGXNPnLc53agOgE0iyZGbkRPSd81e2L7voUoOia7VIeyh79IFclb2KMGTC/kOj6elWfeNXrabEGd
GSDD/vDtkp46/IZoYLtN4sDPcpJqI0rElH6KfmV8+XisM7dDvmqMrblQy6777Vi6HPHhu4qtvS9/
CgoOGL/ESzOm+c7x8nhNqVxd2GGceemkpGPHjoYv1ruyflenIyjMgsuLrS9hhIlTR7VDH6OeFgYp
gI9V3UPpknm3+/trlZIqJhUpNoinK6WpecgN3QYrIfrQyoZobNfpHdX42Z0XPI0unL6PRzz3JNmy
UQbQJaffU1wD70qvGrMqdpoI4HPKDlVCbqg7zInZLrM5SH883plvDhfIHmqmSbNZnH/PH0WBDNN4
SMhEsRu6gM6FSeKGqIpqZaCI/d8M5QkPjAgbRvf0I1o6Jin2OUc06RX5JyutpkXtKPsI+ExeWL7O
zVFyYpme8IvmevDbq+qQxOUTlYFdk7UPbVj8sqzqIQXYTy58dee2ufrrwxELGKYLHcQK7ZPTF1AO
9Nr0Zsp3E0mh2Nj6+7qtSRmz7QsDnVmYKakLQClUnrFxzM/zj+dVTj0KMJ8jYBpYz8EwbN2pergw
JQz+xsmG/s0YJ3PC0+IkNsnGgSDsyAWes/LQWI11rwO5WPhpTzxCIPqF1dfligjE4LEAvYRYiF5t
62Kx7WWLGjKP6PQS0bHWgG2vSV5Ld5Gh6sNkmuGd7gXDMh87/6uPw3ubNYizON0C4SMYcx9aRKhM
Yhg+WbCkQCLSvr+fvAyxVS5JRigycIeiq3yPA9QQ3OLkZndYYI7Lk6i+DQcn3Eo4u/vUQqLZGWF2
3Wl1B3PPA5eVNEvu8Jy0St10QW5euUOcSGZvT46b34YWYuGkJw7XADEdxe3m49t7bm7yFXck88Sg
T3EyN+2qIUvYZm4iE36pBvWC6erWNLQN5L61r/X/pvf/jzWqc284e242e5TvaQidjGeFY14ZwZjv
VBXONaebXk/2vcovbF7fl/zgl9M1pPBHjQD6wNuJaQ5JaNSDlxMOnNyV5Uwe7d0fVfJIE5rAZW3Z
Wvq3gBz7j++mcX5cqrTcUQ7Xp+cKr8yqrOwtaiLFOH0JB6yRJMtrdxhdRLpGM8MZp7Iyf62Srlql
OSJBrc1ZyCu921uo/GF/aHtDtNpGKjNf+ghDmXDlln4nHWwv/m4BRiV8BikgeYHBCkevTe3FmVaB
9D/r+DqX7mRVi0TFREiqqQzWMb+H9InyF54P+Sl202lbDn21wdHF/z+DfhgCyMFz7ehPFQmjFx7F
uSeO3VA6Hm04Hsh8y/5YIyLRWFmedPlOqJfRdYH49mKbSHWJ8XduLfpjnNONUVd2WUqgTr5zrVQs
gai3yywM1x8/4HMfRJuwQ/oK9NvsU86OqHTSQ80639F0cpcjCWIcxp+LJERT34wXTGdnB6NeyZnF
w912eoiwaxajPOVd0UI74yQ6bTuz3KAARUutosXHV3ZuIYC3RQVjtuy92/ym42jYMSoqAHv1nd44
ZED543OR1r9UhGYhtC/cSXluXsw9bw6wSAic0z4NpIiU+8s+LcbUi8tLlwd3qvu9Ti1+VRhauDPL
Si2H0jPuI+zYOwjKzTYoovzaDdxkQ1bp+OhgCcKe4YPKu3A/zv48FkTKSNRvaV+/nbb94BOPHLLN
6avyl+EFT6HefU4NdCQf3/ez44BBw+iCaOPd5qDptDEs0eNBc0lLqjnqJR81Mu7a+sKH9Ny2leIU
og1QY2R/nbyHBghzy0d7uVN4RsIGiWuf39WFdYhdeZsW1UOWehcKFecm8B9Dnm5Y48lM0eiJbKf1
wzZoi19EXCJutw910V04cxjn5i8nUppkbB85C5+UEVTvmuU0OBnLjD5+U2H5m1A1e9mRVrakfBss
NSAFy4wVeR1Vs9dAk7Mys0b0B7D92aSo8uxXbrNrdRwLuNrwGYWq/gwav1i5xLQuM79xN4PTu0+u
xaq5gAeBYEprhtWUzKXNQv8teh07C+GBQym+xUV7gxSHzEy2fNChYCaNRrRus1H/XCK65mOvWxdm
07m74M1OXUoczNvTBiw58k2T40/YTSUEFjXJhRLms1VaR2qmz2QB9BcGPPeIZ2cWQhmHYuvpbS9j
GYww6rJdRBw0uriWFKpXSJ5BpDjs81mT/vEL8w4FyjEdxYzOBfK6cMw8edJgiFK6pGm2swlkWYZ9
a382Q2LacmO0jmGRpk+lnpEuYKKcfLULuKFKn7J2UmuFpG+r9T3K9Y9/1Jn7zmZjtkADX+M4cXLk
9WxAEko30t0cdwAFeLSv85Bt4xgXDVAd4oDRRX7/eEx5poiJKoGqz7xqA+LR3y5RpMRMpd/xRjeT
j5QVkNoGQaqxafwaEItjGwtmCspJK117QR0uR3oyOC9Mufr4hxhn1rDZF44cA6IfjbaTHyKQRtiZ
ijJ8y4BcFq++hshIpzu01bl15M44exB81hGLVUNYOEVkqQH/W0R12H3qjV5sxtEXX0KTjbeuJvGF
bXG+DXumFI4pEuYGz9oiyf8FFXzBkt2tTTsO12iFzVWt5WpHlqKzHsLWWbnBkYhl43Ni5MMtry0m
NGje03PotiBBhPNVtGNy4WB+7vrpgOFBB0vCfZ1fkj+2OJTbYmhoBtefJsPnEFnaboDw9hxJLdx8
fK/PDYXwGq0BbnQ+G/Mu6I+haDpVVTZ/lrzCCFdl5c5uvqFMDl6YBs8fj/X63E6OXhwLZn0YRUw6
qCezOtdsiChZxOGA5DCiJWkYY/aaTLn1S8LAcieVR1kI/5Ma9P5G17XgjixTb2kaabktoYz9s5X8
P3zDRXwD/IQ/nt074OpV0UZN9PI29YsHN/9T/0Y4uO6/5s8jfmKKHQ5lL17SfyMcPPNfaPZdlhG4
lVRZ53nwn9QvQA3sPwXVZSpdHp+U/yKu6vxBpgRznhoD3ShP/g3DwTjZvlP2MUxUnrw/lM1pgJ5M
bEwZfVtEst5bue+weseavBchti+3i8pNUcWugvrliO+N5vggwjx8mlnuH4A4kmJYE2PrpA4GQyIj
tsnrOtJJVhjXTbQHt8waktSJyFsXQnlLGeLqlLnW/oprHU8AIaBPJlFc61djYxBm/nUhzHBY5brT
rWbZ81IGou63KpspE1Vmf27zdriwhTn5lHIHSI3W583wrBigtvv21Y5HF8hkV5b7oYZSCsGTTcrY
eiyIar4ufvcfU+TTP+/xn6j2k6XkdTyqyChr6U9wXD15uwnIEUOQJOW+12osbUGKor+HouRj7vx4
pJOv4zwSLQJJEwk0L8LhkyubSGFAkWKn+95HQqPH8QhS3NK2ruFHnzvY+9sxjP37jwc9c3k0J6B1
IP6cezDzf//HSknDp+lJeyH/2caPSGexjufDmmOt2mEWJfz9aLQNOLGgZbLfNYGDmQeXZzGhuKK3
kuucaCQACbXsb9vUe/h4rFOZ3Xw/6VzOO2s+OfM39+2lod1JwywR0b4Kh5TQjdBvUqKJMzaqbDUW
4RgOt23dyqueoKjdlDqqXEcNVoqPf8f7OzzreWfhsuPx76d96FQ2zpi1Rryv0GKEq6EZ8dIEvv/g
2WUhLgz2fg4RLcixe97g89k73WjCNksNVdvxvpTTdFe4dbNSGm9wGZZJuB9fvZBOjsPuwrjnLpLz
PlV3mzw9+1TlkgRxHwU2XbQcmwMRmjzN3mg5IuQRnMW/uqEwdPj7tPQFiyo98dOPuxlpvexCL9pH
ZOxguSE3YFGKejwGRKY9fjzWyXr7OtZM4EYxjMX5HY0JlKGt1RpzCBRBL1eF72SHNDK6S5vD+Vj5
5x5iviaLsrcHIH+ervrbuYreDTpvMUR7X1hdvBr6mIsyx1xf+J0xZxpHQNKGWuFmnObItrXIgvD6
42s9mTvztcIzYqGb4fSAvU5ODCBgExB7it/Qzc4W2VXo1khsv/aNMTsUEAOoHBvjhfX8XT+RYRGB
ceFoUfmGnhaLusDuisl3on2IzPW5ju3sQAFrvCnjPNzWRglPUGm4g1/Lxs4SyNDY7Xs7H35KOyXr
uOy87JD4ub8LhJbBjvH5NyRsF/pZ536nxYNBd8zuADXEye1JLMPvSavVdohB7O/j2Jr1sqtSj0eU
goIhNCMuncUYa46z1oo+uRYdZu+Fkfv+vk0K8+gpz0fl5ho3nmY3zsbuwiLGYOg53fbjJ/l+1s6n
K5wEkvMGcoGTnyq8XJGP3Ef7zMP+vUzmVOJl3jRq/fE4J289MwY9G4+MesxcLjn9Nkaazk3RmmhP
nAMO9miCckDwpkWstGl9/nis0+X8dTAHsR5fR2jz7yQwo0s/w6Rluq9g6q8C1+9WhPFhROZV2fh6
GSyp145H2Q4OHKIcQmJhqQs3FkXb/Ca+fVNd+jjI3BCQAuQ8dfWkdanpvBn+zmn7eiTdV2cxVd5g
lPuANOw7zbDFd4tEiWUUtZjQxxJQM/85qd2FnQkLfndHvjiY5E94IPGZN1jV6mWVqjZa6gRRXQPv
w3MeVfr9lBr+7w5KzBOdmOl6Smv8n15V40KuBoAcEGWPXS1YcJus1++tFgoFaYZipyQmzjA3x3Yl
ymiWJeFbHwOfY2eah90tmczqJfVH8X0iIuO6QdgG5n3I/d+Zq1nlIadAPy3yrvQRyZIntomdkGqA
4cydHQ3LuljkFTGuALzlDyxhxmNvGPjfYSVn5C7iCfiddsqEL6oGg6QtNw6vA4M327RYWmTdRd9B
4gSQFQLrd4AsTF/m8JC0Ze4LN6CD40GQBGBubntTsBnKHfjWrtPq6zyunK9u1dfuPfUq5htvPwjF
pPAYvixr7c6lLJvg7GqdrxNW9dVAseEaqA+Z7xYWiGCkkbuuor6BjDljJDgijtd8Z9KnqhpBncy3
F8aAWut5KO6QrIfJoZicNNz7MrCNgy6y8DrBBYooegrjcu28rlatHI+1mmZ1pRy0b3lBDAwY0kEK
WLFUNtqo5N6Nlhs1y1qI8MEcIvO5BfJCZzwQ+ScjASpDPYa/04dReG2rMlg1lQO0QVCwR0hcj8HW
m0BPAfnmowD/23h0865Gf0Vp9JAZevQ9BcqykeSFv8SEwRCfg/W5XgDUmu6sXhvUUiXA/OnDDbfR
aHYhVBoZfUtRyu2HSaZPKAVMFIHzPMzI4iSUJCbrCTCRilbTINnAyKyYNnmXMpecTE3XQT/OzEmO
XuPilX6SWZoQyyljn9OGUCWWMReAtR5cBD5gJthaNGH5EuJN2QH1ZfZaiTl8qv1wQHwecmKwrUJ7
sMOEG/aKZgi0FJ+kS4Fm0pLVgAH/lqCXaqPode6CfirWsI+s5agV9V2gwmgv3Do/9kFvLiMowysM
muJaGhBNIIba+GEs/yFQzrow2+SlsvPkemS0pe9bzm02OVsCMkuA40Saiygm48rltSuRvotiVAst
aY0V0QUTECBdX0o7B1kwgJGn4ZEmS+6q/uRF3W0UAMSNpbfBh2xsKKYVB5QZ5SLUMHcnWe/BQOWy
IL3WS8IA09XYYSHF1wwx1jK/1k5jXAdZdFuT77zoOmNYdaNL5C2FiI1VRY+2jx4daod+pHS1FG1i
LUuV99vEy8QymSQO+0nYK6+k6B954X0Tjt+9Un8pW0hIsZYZq9E2c4jAnb7XhPsFE7GPlQFBKCnm
NKD8Fm50ZpgHKLpy0enRTWjjmU1M+6Hr/GORO8EXRdI53OVxOIRpxgJsznukTB9v7MgwyNZrqjsJ
nPmgdVaymib7CtP46JYLM4Nm6SXzIhI0v8CVlTvIO3G7IEnJrxZjYMTEGpgwVnwtcK5aK+UHFalp
CLht+vRoTQQED3Buodh3OimJUla3bJTMcNXTrF0ljkgf63IMHklJ6z+PBcF9i6Ipidoqu2m8pilo
rGe3w8ZMFBrbLKr34HeHfYhkg0HZRWNbF/eu1ff3Tj+Oa2Nq2/X8/bHgLhFrjEe1yj41ypmWDm9a
ujc1NGALPYEhVo/sRWa4Xp7kNhQ54UQsRXDdAxO+BdRxz9lByZ42LfMPOeSYb7xJmNu2p3O1hG2W
3UIceXLSqVrJPupuTITA8TJIYX2slJ2Y8QbWVHbUEHtt8jixPol2wODutMGzioP+aLTDSkV+f4j7
VqiFDqD5G2HCDXFuuQ5puWOd3OdeHR6Min37Qu+p6E9Y50tg17kiwTDV7tKxdtbZWH/JC9faCNDB
X1vg3L8VbeORsr7UH/TMcp5BonjTVlgguce2H+CStezHcnIqy2nybgatsu/IKR+XwDxmsm3l7DhB
eztvkFDwStnWv0pabeuyj8dDpYxrB87QtefXfYqTTF4BKc7ZwuTOFuafd5f6FfAI3/ANDv9xaFKm
qOWDFmlUH1TqHXio3mdEi9OKjzA0mVzrzB/DJJo7R2lUDaq8WblFpa9cAlx8O84BSfuBte0dLd3Y
ruqQPUTmYzI2xSdUqeDPfBnviafQr7mDwI0x41fEaW87y2Jie/k1iWZi6WeeTkxCau2syjGuvCBo
FjVkFMDQlVyByC62qZjKTTo17kuruCQWmmrZNX1kwGgqACHDsQDb1eV6SsgzlKaAht1TLgbjphVu
cUuOOtt+zyhsopExD6zHBNntIoq7dJsmufMVsD9FnKIKjoNGDsAKfF26H2FZ/VIcx6+U0bd3ytQG
l5B0mjlLLcn5phNbXWNg6awbTuzlNskchwOALA6phOelOgWmJ87ST6VtqVu3GYadUTWht4w8d5cN
U73v3VxbYGtwjwWRcddxm7tbM+iy70leOfYaL1n1jDe42th2nPz2rCzyl6VTFnta+tSS4rR+chrI
iPzpNXRtMwV6OOnpsvGn7kVAVQcWpDXYh0pK0nxchSL0ILdmBld7pPsaLUURr3ni0TrJ9B+95pWr
qC0BlxCA1KxzXPXXjtcW3x20ZhB8UES6mNw/VZA9tqM1+ivTTdQnyuXN9xg+0iGuKIenLAJkVahl
B8cjsR5BhoEl+mFj8zZhe+RD+DvUxmqpoiYlOtdUOcckpf0mTRoIjVXqN1FvtY+A/LrvZh25X4PW
qyFA556WrgYxuRafvRHAE4FceUbz2jbBp0NWDtaZ3T2PSkY3UCyrFfQ74DxxhQUn6hO5ZBcV3Iz6
6CBWqKhq6JW/twoy7PlVatiZeSyuzT5KVykWJHA0pGQSoN22qJpYnKCeyLgadtLv1UHWWdmuiAEp
WM7GKfgMgQ6E3WDp7d7yBj4jkuoQ8xLWPZm0EzGYqSfg8xQ8Nz4KW0PMSskpAo3D2YgTRpiuci3j
LtRu9A3KCVOZipK4Dp1SJ91Fr4cdgkHiXxEOvGh6qf3W7ba/8t0xeLDyKV7Kgj87mIP3KHN4Q3pr
1d/80ozYTgJ4I2fikY0xuhDfFqj5qnvbeAoC8BbjxPJKK41JlT0JKxcw27R7IjoQIoHqW2IS2JiT
Zi/qXAFZSES2GNicrBxSFBYyJ+jD5Yy9yI05F3iIvicpQRzk8+o29gRV8KkMUF5r+qa1+19qMjys
u6RjEF7jbRLaTssksw96k1lLicUHQEQLMgSSAXJ+beX4TGcBtfU4Wtm2neTLRC8bvCBIF5SQySLL
xnRrqmj4XNl6iLXMDa7jvPutlTBvqinLScns9ENEYXfdUM06RKT1kRVMeQC+6cj7XLfbMpxxekp6
C874fHXYCIHpKsx140XkYiNRvBJqiK8SOWwTmxRdwkSGJVosG2L8cNvbAnKrOdg7i5y+pSCrmqNJ
uUpbKJN4bf1Pg2wESSnk9bqq+aVqDYbhLLeQNmnPWeV9q0ct29RIfImspHYw4VyN++YOo+lLZJuQ
aMORfQogjaw5ZFr1tc+m2zbxD6qwH8vav2bJpWCURgqs7PSb5PcnQMP3jp5vS3bTyzxOXzwR9duJ
ENyFo7zvxEs1sEODduVp0nos0qhei0L/PniSjRUo4pUb6vsUNPoKBxpIlfI4hA6Mm8D+kXWYFfSM
qvbC0jgRBMQmPE/G9GPoor0dt/qmctKoX47eGDwL3E0oH2sX8lldEnoO7ycqImMrp3VXwQPqBlri
Kryyqkdgge1D5VbEnDbRZ4KbYMz1XrKsq679oum1ux76Tu06zjBXbUvIcD3E82s+ioNlRM4XCIn5
Nsoq2101YV/vIzSst20fz8cJxwuHbdFLttBRDWNskvZ0pTpLqzdhNtxbaLx+CtsZtYNWphR0YD01
EFr1Tu+No3KzWdVfwQb+lOr1/Pf0KolfRorOPYUL6at9QBfS2zh9UkI2pFYTq4WIU0lwO7EYAFqt
fucYMFhuVKvIuW20IiZ+2KNoajc9R85XzmCr+1/dIAEgCVOQ2Y1mY2ZnwttnK8JBCmtYwbEoYNpD
N2F5oc409zTGovW/vtpCfa3ijDFbRMjXGG4qvnFPbuWP15ppcUqOoLepsbLFTaxZUbfGpULuc+uw
LEEkMpa5nE8nMhq6X/Gk97exPcorIYFSyoBslRAE41eieyhyB6YDyrWxFBLompMIwDnxvSgg+16r
sJuPvJ4C3RZaZfOMKZutQ6rh2wcNWe/Z2/On4f1r67DggL6yxgCAp4StKHpbfbNTQpujmu3fwgzL
T1Y9zZklhEbNYMuZyrvXExx/UWOAoQstigINh3y3dagRzJ2a1/G60tTWY2HXewLn6NkkabdF6Z19
ef2feG6m3wubY39BsvkWH8+0040ElGemOIMNNag+2l/AZya2Pf8QRd0ptz97CTeTvjIIlFBVm9dC
cZkOtFEGdBltQt2YKIlSLKIIgpjm8RPJfYGuOUGTtDOreSa3hwuIYh4t68h011B4+YTCW34hyICn
nic0Nn2Ur/vayomTG9jvTloo4Jm1GIjKcUS1JLguM6MWXloc+6ouLIulNcbVlq0aZ/u2TZ161SV+
D99roipC8ZLFoCVB1Be1t8JAauFW90WWMf/FpF15RVDistCirQC0E7rudPTqutEXEhAXJZnKJ9c+
DyYYrElPVkpaKXFjyd46FjE0QJh1FK98/Emv806LQKXie4GTOSGOSGua9aEiqX7RDXO+ahuW/m8N
AitFEY5Zd2k735MUrKcj+T95VsNN4XTcNoqUS1OW0/UrRLWYS3FNm0/Xzuj3t69KkIJckY1tMgOU
SQj8grgz/uBM/gx0GvxeSI5DmRbU8x1y8obcEV8ywT+S5Ga9d/L5vy0Ud0vClh2X0gCs2/GH1iNs
ZWsFRRfhgLTMeJWoBB9qw7wPwXpfkapE6M1r4Ulquv97kiZFpZjZZEz80XjQihdKibmx4nPePSqI
NlevVNIu9IsXPxTDpxGaYbnQiF/ak+VMb7JX/sEvZfGSQNrYe9UADHJsulTggU4hM3M44Apz5Cvt
wg+ChB3wbGcmJk2/4txSPytvvr2ZSJNDW3CbuqbQ7wFAxey0+OF6A9OSHOLypXIjhiZ3tzukavT3
qJqYkK2rNcTlQPUWVORUxT/n1VFyZPH93lpNtwxlxNFDlT9yRARLWLfutulqSOv4EbZK+bzsA2+g
347eP7RSVXdqHRRgaQ1K4FCxUUHXPZAw3CKThHOuy9vcsH14Twa/XHHysVY5y+EWGybFD9qi7sqa
Z0FfUpqzSouSAvqkbgmWnDNhjz3uYDuT+B4ISLy0IrViSS+Wd7qoLX9VcDrdtIL1kUQXeK52oD1M
HAh+Oz6JbAtPzXOwFiMzzyr9QxRALWYfAExFc4isc1yHY58LL+2Xa3NOXnLAGL68MuCGzqUL1bAh
rymlIoQN2VbwZSzj6ko2XX4T9qp9AEvv/iw70/9NdLF3gNWbjpja+TKZESLZ0XJAqHk5M6DzYALE
pAQg+qyN2l85BQXuFWFIgIFfS8L/J3S4IHQwaBJR8v+vzIR3QofnqPlR5E2U/5lV8e9/6j9CB/tf
LrYcJOb6rJChn/HfQgf9XwSv/CmC+C+hA2EVAv7RDM9BXoZxiZ/xn2hZnWhZPPW0c+aWAAa0vxE6
vO3yzy4QFA6zndbgr8l3WiFdijBprdA+egH5Lq+BpOiw58TiEbidqhvrgkPq3IBz14tGsSUQeMwt
lT/64AlXXeolUFsUgO5KQmLZTh5fNJugo10Ai/9C2+tt6+SfC0SWx/3C8IKe+6RF48X21GAoNY9O
EdovsccABgbfh8bqLoXNz33u/+5YvA7Fo+ZZ48qncXHaL61DIqXaRJpHio6ESDtxvbPURHCQrQfE
2bJUPTlJLG/+PyJ8zlwlMwl0CdpHiezrRNLQV0k3Cq02j40em/scxAK1aisHdAydNbugn5BvlX6v
F8oMRNBDIxNx62kncShAPTpU1Y99YTOQU9IaWfQxYNVlpxzS2XIjLsNDNgwkZY+I6povhHayHx1S
ildCzy/Fnr+/fCJ85mBkcHk2bJUTBUIsQ79NA98EOTiny3oZNF9BVPL2fzkWwkoL6wDSQtQGbydw
EBsiDcfRPEISlTetSfAbsRfEnM/hp38sJmckMW/bi/N95iwIQsuaxawIok6a1ZGifAhm3Tx2fvi7
gVqxbnV6Nx8Pcu7esQhxwmMwVqmTF1Kw7XIUopfjBNH6GLvsDYmSIXBUTglf2I8HO2ku/nNJsEgk
sAx6J++8YHSeZTdp0jjGepRkK4MNB7UljcS8tG5KGk6k+JmcIm6MyBvu8cQbe9p4xj/Kvf/R9nNm
BiNtYNkT86uKfvdkwvgwIXyfAu9xcJV+MPAtazDePfeqpAK2FBSnwd0mem1T8GjnyNb55eVsEm1Z
QS7lYJ17AiZWYtObn/Q7lXSSevaQJSUv7xw6K4ToQZG2xdEs60vR0+eGmgUA8ENmLtvpjBpKty5q
pzKOEXWne88LeGW1lMQK9iw8iY8f9tulnuUbKdcMKUEew3Dvpi91kiKtqlI70P+Mp4Wm1eXXHC3m
16knS6HLR1aHj0eUb5fgeUjMmg4JQDazGXrZyToIMgGwL6rog/CJIQUZNXfm6ma4t+nJ3UeNz3M1
LGjqoRvrD6/Zv9mgyMTWckIa3ciudlPF5+91BVEggwmHm3SCCH0icIkwBKV84SYhPnnz2bAQKpEX
xYlxzuZ+1U+/XVA41cQ4Aen/NKnINmIKp00R2domwM3XLgqR4eKjtRnXdDyKGNvkGqoJpX4C2uhL
kTLTLPzM50H6VqB+TmQP/hx0iMN4qac5iZLuZLgSdUwgCQcwQs1k4JkvVeiSaGhX9U7E/GM1zDmy
uPnnVk2sG3sM7dVX1TnF0Q1M44BapNcWYwIcFVQLsdQQ6rwnNYWQ1elNVxKQgcWfJu8Wk2zmkeIN
GTcinSpoI8PepnnFGJTfjzbtsU9VhUJuYXYEIy/o18qbBoUGmaOc3L6OhaOmrUb2un3oARIfG9KM
6tVYSxKAX8PSkzitvjolu+dDJqPxnh48WdRIfTuiH5Ig+iZHJBLwzw17TqIAC/RUpQVzTyX2SxLp
zHYz1q2XUXrNz0aW8xe666yXbEz0H7DqdWpGTnVfk25CcAvNAycKTGqkODMsDhAWXxg5SnohRsVL
OrjuFZGQ2tKgnHqfIot5ojMZbX3DaH4SWemutEKXD4C7uD9e7zv3DTWuJ70jSLf0TJ5TZvfek4TF
/DPJAl1f2AbZ7JzCJce1OQoamDz/K80fjT2ht/yVLAbpMinum9mKpvrni5rzpd6UjZ1yBMzCOt4F
xDuTZ+g4zGyTFv+4IFBvcg7hvDF5TaYI5rRpEevDPWEiNg5noZGnbeWpvCHih1mT4HR+cWzatJSt
4pIiPfWXfNkJnwDTcl4vtc6pCMA2Eehs9UHnxxiWQyhUPQei2kXI+1eIYKTYTvjCTYjMnkdpZeRs
+wXqgpUzUrJZqMQn4FDmBnO5izXvqRFIM7eu4kjFmZawVunOpz0k38NmxDKgL1ROaXsJtQ+5Bg08
4huizHrpCmJXAVDTIcR44s2lIolpxphIR4LR6Kz0wDa/5V2XP7hTNF6nVYdUsRlogMYa3pyNjER9
+H/snUeT3MjZ57/L3jEBbyJ29wCU72pT7djdFwTZJOGRSJhMAJ9+f8WZWY1G+67ivetCSSGyTRUq
83n+ljB7daRRi28zkHGaEBwgEHiAsj0TalbomLWRHoHAK5c79DrmTUNnCv2QVQTK5BGpPXuGmyzt
ujxXkeltJ5F33akykauzu1Y5dTpDexm7gUi7Mp2aH8Lrx5+hu4qjZwfTHfEkUws5XKZzMlWcTJQ8
cXBps4O9Go2le/NrkKPd4C0+lFtgbWhGbc9ioEh7h2AJ5DWaumJjlaIllnwSdxF5uDohh5poflqJ
aFeBboKL9/eyXSjtXsZA7sNB++906Y67hfboD58sNYCgJiPMXbvrR1vLakvuwZoMluJtDFOPrbrS
7UfZkYu8aRU4P2AUtD7D6EBDmBzsTd83xlYyA8aK4WXXhHCRHExp3KLUf5wqCKe2kt2x7AnPX7xp
+ZFmQlNjVhiXJRLNW1EpyPilBUdoC1gGuIk4qPqvwejy+UAKtUntJk8m1Vu7BrarpO7gjm4wk+Pf
SYm+r3ontzbXskkxJpWMyLGIezSzmbi+850+M+mGoHnWApJAU3PsXhO/Y7eOYKymLD+GohuSehzy
DY23xtZuxPTSVb6k5rwddpNXLfg7zc86GMRbVBc2KgBr3g1G6mymmp8jSsfmwq1EedfK8X72XYnM
ITN5R4PMLmmhidoHc5y6B2wbPNRQVAHm1HSk2NYu+UgMiC6Io+1Gu7whZZwB23ZmWkg5bcfvWW9y
IIk1sp4Xc+WRJfY4eu2Dac6ojZg9c0sHFqz8KKRJiXRAdF5ie4Z4Ty3EIBSQGcmv/uNxAMJOwokW
GpqfXHEj+vr61awZn2MFCAkdeq1M/lU+b8zsUYDcjHC+Wq1n0FM++tjD5cGdMa8dPKvq3jsgE360
QFHuXNVt/W5DmjLP0QocE6R/rTbH+tc1H15J7/XPBdwjHlRA/C0aYRjF0tU/YHQl9E5leF8iP42O
fR4NB1o+4FXaOSvQWVll/m1Q49eyI4zbc4ssS2hHk8Mb+YOT8YTERDiH0M7DO9VT1OrXFEXkJJse
gJTX3RK23csaZU0QkzihX5TXN49+1v206/Vttl3rvhrt8cC5GtSJHfXT1p06+zukT/Z9LQr9lE0B
7xyf+HIrFXKl2M0QgcUqL2DvZT1QYeIVg0BqWndNMlCSviTVNGSa9PHZvCHOYrmV2HUeCeMtjLhv
qsmKfd6FMmHYiV6NVs3tdoZzv5373r1fi7W+l5Y7PTZFKBP6cYZPVxm09EGXfaMCgfo/v1ttiAC7
8OMhxKlf5T3x9hToRPBHNcdFhF6rbEJ61rT6lnaGftJjVl0sGq1v+yLzPirtV1nS1xDQbtlaRSwx
dN1F7lLc9rPnwMfrCGZNZcNXu9DdTUP2yrYtPJhi3zTS2B0phtlbHHk7g2FWbRAh2Cm1e2kw73Ky
YJ79qusOqnVI6KGj7WwuEwgiITcAspl+p59GTltzGNziNBf0UFKbaEIrgl+GFVH7pu72UT4NB7Zc
41zSRf0CU2NHkO0TNJ5tBGZ1mHh47jQ3/E80tsPt1HVqP3MR3rTl0NSbLkKpHguL9SLncMOnkVq0
YzNZGOT2B+qS2Yp0ybZM4ZBBVft3GhWdGErQO8+FzTHqmEsES07dDTF8TT+lSQ2ZcjsGC4bMJZJW
uA3rwOVAtPQPAQWb7qIr45J1mXt0XWlvCQOlK2oKisehseQL4rbhNawXd6vmtUrI1kKugNEtds08
tyj6KYON0+mgwA695t8Ri3APjVc4MjUUXLTLS/WgqOLZt/Ua0Cop0uLeNoP5BWDUuPWK0cniwkEn
FRpOT6Nb1xK9PwQe1Up2EZFRwbP7M63z+UuHq/uTbtzgOxwL/ZZm59PUSKIyIqhSwBfEKU1wPzGz
yWLTU2oyHYKx++nlc/YwlATfxWtBlZ2jZwgtQdT/Jp8LucRu0PeU1xCXb9TUH9mmn8IaZszs2boQ
2mzmgs4GbyL39KaazIVqoEC95T6kVRJka3lvBmlgxmnX1vdtVF+VJxDGl5xyQJQ7AEjugcyDep5e
5xydxB/xev/BQv8NFmqB5IAD/ddY6M3Xdvg6/BUI/eOf/AGEYusCnyJMkpgN/MAADv8XCMXUTgEv
aCZwa4jtyHP+AYQCr/wBfDq0/uI1JJINyw5oF3mz//t//tPKP/ztf//VbmS5f9u7UPCgF7pm+5AD
Qc7W38XbMFRhXWazf9PYUAUJ6UIWLTWWXjQ3GUrdUSKkWFPuqqpxRHpHcrTlJT21DjBi64h5jLZ7
eZXCD8j1+3lrrCgm00NIb6qfTA4DfhzIeu3uqpw0hWDX9Kpx9d1oXi/keLEDZJPuYND3sBthbv2z
cuXwWWUa9VBB9yGp/0HC5B7samway25AyIsOcHkywpXyuhUBJurJyGpNGROrX657KsAG89zSu0S4
LdMgPev9UHBfynCSD6WRVk8kCUfv8J9OnvSDnKykp7qxu0FcmadbsURv6KpdwbdY/HU7kzlY7Dsw
izZ2FgrbHFGE95Vs/XcZBHpjREJ/FMotH1aPiisxwdMUfd6PNM7b80ghVG4g2hYGeqe1qY8l89CH
Ty/Kmz04togtUUSf1Gt+1vN1kuZ6jlXVLEf+SG/V5Dv3hVeYB6wC1paSqiiZ6enl7ziRvEzQaTox
l8VEVpGpIna7ICKoZhJ9XLupT86r5SncAmvzMFnTwHHQpEdyd9E1rMFyiQZ74RorJdLxghMkTlOj
OOR1WXznefAuZYUWdKuEbdzTVxfuZ8/vD4OAldPp2D7nawByHU7iQaxukKgZ3j4h+su+dT1lfzHA
SK/dBbZzL9yrbgJKMUHyFRxVYa039egtCvUU/UqW3dKplys71kY67xxNeWDNCEWIWirXDwOP8S5k
596zkq1HN7fXT7PBwZxzrz2tVJbcTYYUZ2FkE+W7q7HczxP1KJa1m5VLyDq9Un/850jJk8pvDc/u
kPMXZhOQ8CJV5Lb9iTEz0+2JUAFdiw0jmCyjnd0bj6FhhRo1qCYhat2aeWqZn7+Oif+cqP/mRCU1
LeKg+69P1Puq/pqLBoLlRzsW43L8/r/+xx//6B9nKi1SgNFsJ2ia/1qEbpl4ZWEjAnKHrqm6V5D+
Txct5BJwDsATjiAQwj/PV+c3gmTwceP65LDD0PffOV8JUfpnXMvigL1adAm9J67N+Reot1dV2M6+
JU/uaMwbx613KD1GkpzG8OLlbc6yG2UGi8mQr94WwGoyXvLRK7+Tp2CzMczghSvyzQbamB5q5pXn
aZE1gFRUlA8jJ9aH6gvkmKvfnnIrq29GXdoolMCwpImR62TPabXzq0htRlW257KTrD0t2odbtWAh
2TeLtUfVTuvhmtvdrlG6j95VQXjhITSv1W2jXPw3pecpfFhsL4BiLfJzaYvR3Tq+IpQ8yrqw+KpG
I3+b0N42B9ELosy7AYfIefTQfGQ7YDrTTabfT/1G40vSdwSmXm+E8Nf1gEqBXzefh54ekHYpuUPQ
PlxvlOb3+6W9BonXMWYYKJlNNQVNehf+fjWlNa+njAucj1xbKemyejMpFVjIda8fVf3757bKC49P
cdUO3kpoXinSKmmmntMi9qfWQS+Jfq5J5jFyAWKIiqACeeOVaC2SyodCQi2ddTYJonFYTmItv6/p
soD4JSPwgLdR5OC43JauyujnmtP+DseCcTR12z+Y9CvGKwV7MarrPi6HvD3SvaD2GeLNp8rwpyKm
c52NyWr1xaq1t/OjbvkadGW11fWESr5acsozB7lTYVOdewM9mBjc5ijEOO2rVsmRhjzkurWqp2Oo
5iSYciLMGkpEHT/P7slqBLTK63lDRmC1IfrdiUs/EyRVROmlb3TzJW2NEbdASkXvaqjuHj3ISyWa
7OJkcnjQuQoudVep97wJ500WWemp7/L5wvMgdosSxWuNGQe1l1i+VDnOpQSVG0N5YKcbbRXBXYQQ
6DXvZucw575xb8wp1+PQG9FOBb1zTv203pNYX6wbK0Ab+0qUAigNhrcX6Vvt07DMFWrHNCcZziul
M+O36IM5IdZrPbY90w3ShKHZTkh9jxq18F7XZDCyqzs30Yq+IbY6Tz8j88Y8EqIBpJir6uuflnbJ
hHaC1ZvjjPzybWULsD7L9h76Yg2OSC+eMQKBCU+uE7vOHJytpaMiEtlOfbXKTOp+InT1xprxlDD2
TfFYLrzXEz7LS1777SvoOyBUGnTftJ1/sWiKTsY6DE+808DXnQNQhl/gdl3q+ZKCDp9ad+6fM8tZ
3yZnRXAU6dn+LEVv3hhrS1WBlA5Jo2iodjSf/LjKIA5QzXKbQ2PwDgYloqtwejP9sv4CiV18cfRY
eIknw+qLNNpoo1n0Dr4xEpMHUbWNSJXcFYgptSj9hC7hel/2zsJy0XonPQ8RWkmQb4Q3aIrvLVr3
4tWj5DKGWioe2rScT7PRzX0iENjwFGdEYHjhXMcFGOiGHtJlK/TUJTrVoN1APHGANi/JDDPpvEGf
BDbCDWEx9qsbGM79aPQvxdo/lZ0RfKfqtgKDobcNlbWGRUjsbi2fg750bxrufpSmLuh1OSD/KLJj
5A4B7a295KMxDU9Uw4OA9qb49CczjDsMPA9OGq3fpBa9jC2Ynzhq2N4zSu9fstz1El+C/cS6kcsG
yiu7hdqZ3kfP2LSUkyZphVZ5rSxrpci+PwHdZ18HIs5/1NqmB0TJsz2leuv5et6g6nPebPx5Bwd5
bwiGqJczocpUXlQ+MYnjaJP3Wrk5rRAIl3YAGdfOBRT4l6ocQJM6JLbbepqtO4UC41pGVQBg5Y0G
XrLzcX4U2gWxYl52ntSYht8q3QA3T8UEhhbWOtqmCGEfXSMNz0K13lc0zuIGEAkkC9k359xkAi1n
Vpt2KJnyIbYxwSFhB9pfLGO4wz8yIb6ZHL2h3gJR5VDkR9GQABF3C0J/w7LFHeM14V/aE8lozkT6
he2jpf3lmBnpQJ3dgDaqTIejhzx/P0p3PhujXSRR2IWfLoqjn8Jwv2NxsdGHqWFMFkl3JjJwINPS
4ENuVLcs0OFt5FTVGXTEL+Ny/cxNm8nNpCLSnecXYfZPs1xNNPvE6rSQQXFBysCugO7FWLVGF4lR
bWsgeaYGc9DDITPyu5ri1p07Femmb3vrC45kd19mHupdGXyWZI4/SkTpSQ518pwFFidI3ncnDeS3
pVjTq289YQHMDa26Fa2ZXUO1wLf9xh/3BF+LC09us2lx1D0Ui+i/y3kwTNROVs3Y44avRAO5J37C
hX6hjjBMlFpdXFde89CkhrerbVpVrXa0E3OgJ3QZzOJs9FmAH6YV+3Ga6Qaf5vHd7inUq0OBUjCo
PsbB+lZeS0NWrsez0k02XfWyOT2xkvb3QWBqa3KbcKJ5+Gk5qtoCuExPJeHZW+VqSn6vUW5uiDTT
6Y30CYn5cIfWY9xT8Sz5KQjQpCTYoVVwpV45dnGGJkafG0c93fSFmydeq7ERuvWHnPW0ywCrvjch
28vCpB5z7H3kYf2jr4rh6Bhc92ZAWLv0+G9Y4mhFh9g7qGI0j4iB3Q2rgr2zx4JdrzPKz6gMPc7O
Xw3ErRHTmFxfyrHGKTmUxa4bKRSaGEi2E2bpAwJ7aqVnJi9SM719ZefqpmgEDsJ67q55wIaxMYki
ItFOKJoJhvZz9DQeD7d+LqbMSqYl9w9aORJK43Z1dXdo3QafYBfZO2F5n9LsLtMEg0GWKVAl2ydH
NByhY7xZBWRTjouNooiVCaM2saeY4g6hyCUwCYMa5H7VDT2OTUWkbt6yZYxIQcWa7YgLC2NJmmzs
F8juXXqPh7XOdnhsbp3GMB6jYdb72p+ig7uU2Qa+84LB5mHpi3w3otSMV2G0oLxseGqyNlVR1fth
7AQcftfSRCnC2Msna98qZ+UQDpx7g7ygmLM9eMaiUdDKkuJN8KwfNGDT7b6UBEM1UxPbRedxkVU5
94EzEfltRZ9Fs0iiKnn8xGAc/Fm1F99A0B9BjcbKY702o246zk0fHco2M9Bfr+GpGZcLEekfgKEv
/9mlfu0+/2aXAg26xvn917vUDSvU9Fktf92l/vhHfwr1rN9IHGCyIVbj973ojzyiMPqNRLMrZEWu
yLX0CiDpz00q+o1+9GtCxlVygFgOTOvPbcpHpheCMZEfBOR9/Vd/Q6f+/2jVPy9TLsI1RDrk1ThO
BBJn/0115PhO3odrmp0wgI15ck2avWgLGbyjqYEvJPApgvqSQ/jYSdclpVWE0SMBPiNRb43aO9KS
e3MsEKv/5WX8f2iUmJX/5UfjlwPVM5ERu0B5f9PSUHO7eJUd+sdAeZ24Z9I178MVu1EM4ORVsTWJ
p8LCtrkteiy3GRH2RoctrpmjKf0eEjqLpt0LZb/tlqAJvnDWYbzKJc3CLiDHO7Gpo99va9UhbFe+
EW5qXJnmfTN44WBsXH80woOu0nXj0sI6YpyutVvhyHKhCV/yRWW4nw1c0Xyoa/kYkk6zbFxcv4SY
Vm10Comm2WLfwtvWRxhKphySJ9Kh84DrY3qJRFfHjFSNikHD6izGIiK/NUtjPrqpI2hvwKlSJiwC
nPAhzeTWTqV2XtPFJepqV9CkV8fl5LiX9mqYxSzNGZe+zmlm7Jmx+xPNxNZ+mpzhszDz/j5qKDdn
oruxMnHqhD88B20xP1jRvOyDYRpvmGoUE6cyNkWwgl4xLfh30nWWc5vlO6MoK7zPkyUeMcq+m045
xAb8kyAWss7fkD0RnmFOnr41yAO4rFMVsS/ly7DFADufs2B9Mqesvu8X9rJ5pRU4hha2aGauDPdb
PzRIvDtmpdnzWA4nxyz8RzOsukeFdJ1QyrB58BQbh0qc3qpunbYenJeSvL94tozifl3l1l1STD/0
50JY0ira5k5LxwaHa1037a4LRiziFnAAdU1cHMz81mF2Uvz/bJGxszLqzyZEr7uOOiGZxr/wqsub
0K8ocw5q88TuEJ2ucbmgAmadbdLWrN+YJodnEYjyp9QAKlBwRvcEl7zeOfAHZ0eZwfcsyP2dm45y
20h++95WI8yz6unlpbcPDZByd6vUMwEIVZd/rXjsidjv5wRdQh9T8qwfzUDpu4hF+MbTA8ULdGrt
XZnX25HlhQGzoJuBqvbHHDE6OnNouoyLi0e6h5ndaVXh32X59t88vkhizDW4ZBhNWy/S1lc7K/ME
8cfyw5ZZekvynrsJabs/uJ2rdDKWpf8Oqrn2LJ65dbSVX/YboZ0lxwYDsoAWAOcjuoVhCNEFNYGd
eBHzXWw60bKpsxrvFeZ049mbh6uZxqgxFcy9dRN1nvC2M6/jkWznnowBq87PWeW3+Lw0r547pYhq
VEnbssp3NWBJCaSQup+NdrUfF5RJPq/MeeeojiJevlVWt55XpjtHUMFmh8X105WH0iWO0U3VXiFj
oXlyjPQlaM3C2weV8I/V2L9EuV6/BWqdt6ke3GPkX/2a/hI1m84yxB0noX5XOeFlcRf6ixk3uBav
U0BfRQkIp164qfvgg1S3iNZ4iScMBtAK1Z3TdHSjWSsZ4w15tWVsqTFvzlc5kk0+mFJHkfmCaB4O
kSYpcVndewK/UKwwAdwPtasvfs+8SK8Txq94IevrHsNrt9d2SB4zvXSCJQfQlq7JfvXvfI6DG7IT
a+wtad28AirLx2JyRrGlqdm5TaWWZ0MSMLMJHGneF2EpngPg6HpjTYW7MQX/v88zGm17a8lPavX6
W1bs/KGwdfXSNRYaF2+0ElLbmg2UGOIN4IAo9oaq+kTzBfRWuAX8Icia/zAUS228XfU0OpmljB5t
B3/2NiD/iDel6/1+55pN9KNfHXmimEu/Z2FeJ3jf1KM1KnmYBR3kBilObEwiP5h2qXAxyty9ySNV
YnVT/ZPngB3FqeXnl2u21hehmuIxWObGOgz9kD24rtsRarWMFVx7kA8fYkHcELtWy+nQo3XDSE6S
RC6hVhGzzep2DBsCyDNLezmjZ1jVcbWMOfjKSICFpwa+XZ2N6ifne/QYGbneycAfPnwj4ltkkbme
Xc7mXbmQG9ZXNo2g2pNbzob5WAZV+qagbvmDh45zng955TiEi5iiZXtE/ZZEYPFtQjABwEgGnhmj
ocuvqSjgntGsi/SoILKxBPr+r7ftYIQ5m3vPqjs5/JLKCrbYAj9RFevNNTQYhcrsvBbWiCQG4uUh
QrzCd20+bYmOPY68yrkHbjiXKUf/6tXnbAnTz3kQxyhgSPU9Y04yq8F7bdL43mHrvlvo4d67kDD8
g3W271s+6Oz4BeS4R2xDYtsTPSX5YsdTzx9FaBofpa7kpUdmcuN6Eqv40OXtOwkB6pNK+eGmQuW1
6Rsx769zybfaqMQnT6nHfrkEBUdHGahwu+Rpfh6EUogPQqe/cUK2wNhz8sBJrGEN3O20GIu70YzH
zm4B2EMmsU7mq1+OY7uVvqy+uWOQVdslamlmzdwMPK0cDEJ0xhrRNWbiQMNL/gqRrwpFkL4y+/di
yKtXRjjervyr4Zbq3jDd6nEx/SfASW9flk0Gl+X2hErgpXZuhwKOO77ymfcpPq8jI5b4WEQ67sbJ
aDZiNHm/UqrhBR+Wsv1wPNnwNQv13bbaaguF7V4v0b65DeVgnQeOMz5Fw8KCQeqHipm7sPrU4Zjy
gAR29RUN//tgWIjtFoIoE11GHcHXqUFThA4pKHaWOUXTVOPWIuNKNo86N8c7QVThxfWt4mnGpu1s
/MGCzu9r29hNw/CYRZrL2gu925wAng2xTLZ9LtDDeptoHoYh0W4B1Os1braN6lxtUrojPoFT5Lcw
QsQQgwdHpwCE4Dpgena/bUoRbRdrHd241/16DEt6S+NITIDb2ADduCvqyQapXwPI0rJUZ2mt7PHo
NrFe9q3re+SolP0Xu8Qre1GoyUjf4NK/8Kld0dHxDKRU4tX+SZU9NwF9Gq08VJLXE8FMmqdcrS7z
l6id8GmeLaLYZWAMPF+Lf0OdBgdtHjndPhR+Xd72JCvSnEF23F2JrPYVPYh8tBwdfMg0LPfCp/Qy
ZiE0Pl0056dQBLLdy6Gfm8TIGizgubVyZUgymDAGd9aDXZC+eQq7IrpH5tP9jFqTbq7axHDdhRRr
XPMcjHhwJt/czBNBBziqw8UWfxSb/Ici+3drnU1d0l/2kX8xYO1/iD4r/okhs37/N39udeZv1Ghh
1Qh+J8EctpM/9zrvt6sNyTaDa0bytWngH3vdX1gx8zfOMtePrgHHrCH2f2eNI472b8sSKybS9Mgz
cT65+GeuAv2/2J8i+qdDlK/1wQmzd12hAxiHSmx9XKbkGz/1yji05iTfwsZ6W7S2dlMA8T+r07gE
4XY1pH10NAz5UEfkhnHtHTE01tyNZrcJDElNror6n0uqfALvCK4VIYIAI6u7DxO4+tGwF3u/GuO0
cWqCJCCvil1qtPN2yoLHUhXhg16LzdUqedNqTPkj/Z8cSZKiXcO2N4t2+5M5kqKmmvtlIC++G13I
/no+9rTsXjyEihsR6ACBtJ6eURRVjB8zpTUFFIRrWBe9Oh5wTPbFdyHyybav90FT57ejWVg3pcPP
ZJpt8WD5Q7/1DF8+IPffukX9Os0LN+YMOSF979AE6quYLJYvR+lN73bzt6KlvbZCqIqVfBVxV0t/
D7xOmzPn/F7jNuD8qxE5O873kbJPsE8uE5pM3TgNpq+2WjShOepURhUy1QJtMiAoFP/YclqCzek8
aB8bOezGetmBMd2n13kE7n0+dA4cwRwI65Hcp/qNnIDuC+mSu4bxlb6x5rEiRPRc1GyacRkC+WF4
rW97Dkm9tUNl4kCX1du0iuJSObl7dAZj5ASmwBuZKGOTdMAi2b29G7dCwR0bjdfT5OjLc5p3xV0v
av0GNTh8xzMYveIlqMCjBKWtvgjCc05y23aA9DjKqQ4vgcbk3dKqmiHzVN5hdMLuPShKKja4tOtX
spS8Gw/h3960EYK77coqsFq1qHYZAuRzIPHtdYVj8eIRq0eWxSRlPNhde+qHNC3B38z2JI11AqIO
Wy6GgoQUA61HQ9LKiIFiQZOzs3VQfgS2QnDOKtxuPRvhfGnXgnCUtNnOTSGerOqqN8VnfeNyQ55p
dCo/ug6ZRhxZ0B1XdBHNb0mP+3hF8hcsfXfTSIQRwRPuvAWa5/1juDg4owbuJ8Fg2fQyxPxgOvXr
UhDL10+BczQcZ7oGr4y8qr3g71yTG3gBDWQdC9p38qatZyW89jSPfMnAnq55f222PNi4IV69KSXD
Hbszv7xcsuWRJZSfsSGU7rHyMfIMwsMP4bCkbLuw5gtaI9q0LQYJwoVUs2zmsenecz5/+wKXSBDP
MM6bdCYkN0biS4MAIS13i3SH72hA1N6anO6HN5Otk06iu//1k5Vp2YU7EE++fE3p9AVOGwLB6z0/
IYAkvPxuVDDG5mfN3nhqvXZ6HlDYJpityawprr84ofHL4zJ540swN/zFOi3to4fonzwGB1sx8XJq
X2q3/Pj1pJWEmNJjmwG0xhY7300xw7pQLiLuNeJKgtGyckq8VZJnHWn7i26Z8LZj4waX3kMBSSTF
/GjNWqASB+m3uWNdwt15UycSsE5GQ893bKeaNCeNq2UM8uKuhQO5Rx223MjUsh8ZysJHLY1mm/NE
wsxFXvoR2bBb2mty9PbpzBdSId8xoCJxV2e58SRWqfYrm+OTzGS0FzV+i1/vFkwwWBUuVKqiSTod
SbpS9HWUfHqXwPXOlrymxtH2wPBEsgubm8b8HtQskUzWJaNz+B727pLYUhTJUK53Q5vfKbk8kAX3
rGQmAIXFR1uEcdb4CzTQrT1O96bOHvIrxVeP+aEp+5+ejm4IoKoR+0cJqd+P8+DsHJXvR399zfqB
udGcw7MPhx13KeKJwYBaWUQS2q14HLnHCLhzxLS3Cst/dLvyZbAwnvqKM5wUnQw1fMcITocuFNNy
V8yQonO5obz65LRB+mCh2Li3ZrvchSJbWF5xtO99UZVxSFwCrG3V4PrEO6RU3SVjWMl8Y/TW9xZ6
Wkn7B4ka4kYiT7shOwoht91YR8f2PntrPLRoq8iTrpMKgvD+CmS8EyDzNhjh5zKJhvV5aHYw+SP9
JK3akp+3MPKvNMXbLLtJ5/viCTTNhdAv1++NghJdc6baFf9AN85PLekzpyio9k4JUEpQB29w4aOG
klMal3qpzpVvvQANYFyNCLWYl4YYQ9s5aA7hjRlOHUBHlUK6TqcuI0nMEOJdmpMbz1gWzktlBqee
B3/PCGqyYqbvptXIxGgoWLaWn87SPXZFGPwo7KA4uFqaH4FviI1VVc9AUKTAQI9v+axTFOfIMCHu
Cv/WEI0nN0pdGat15TxwVH3IytVhyyUZNlnFxo7SJ9kM3/MFebzZhsvdjNWq2zpI38YEogz0sV1B
Llk4sIJY/h2CrerCY0VUj59aD86KqhiatkWHNhnloWqrboP8UNGKYnc/Bs+utmtjE2MvKoKOuq9T
LeyNDIdog3XszSQljAAwbvvIlt4e2can6ZrvzLx7So/SF2115CM5FSYzR1eJcD3jtne9l3RpzcTn
Y4hkoM3eaEQf2LmczWiZ4VmHU7ZlSAi/k8GvHgOvsF6qRV5nCDxzyeD6C52iqfaIRUxDFltVvpTB
hDkD+cePAa7/x9j39SkCPSNtBBaceVztuNP1DiTtpDO6UCG5zLsgLcWFQkTEG7lksrqaYHTXh3ed
6vRHay71B4SOc+ePBFN5TFhYRBBjAMSQBE2ZyBQkZKGhsKmaa1XpXGZnNY+VdRrs1GIJGUB02Dau
aVQSjnwMs9fRn4173+qhqB17lryJgvi6PqOXpiqnc+D1Lk9My0qIaamD6lpZ9rwZtw7ZXMHJvfay
pbSzbdNBpq+RLEaSOdaixBomW2RTUUs6EGHRRyaFCqm9kNtirpGgQ0ZfS1/mn21j2/dWk40vui/0
ocsD+cUHUYprzsJNtkZ5ogNNXo3bQfwF67FqmMIapYyTSUxK0lm2PIjUG5KuH/8Pe2e23DaWbdsv
ggM9sB8PAXYSRYmSrLT8glBjo+97fP0ZG3bdazvz2JHvVRWR4UxbJgnudq05x0yoec0B1kRE7UGN
XH42s1enRTDTNrBVYOJhHQhgdOKzafY1/UavpyrvcWa4mcpkZyrKPsR+5WXu8pw0DeUi0FuZN411
4y0a8pY4arMdTMLOAzxs7pcSfE0czfsGBimEMqJkrKwd7hbyFDYpnhJ2rsG9Ra6bPdRJOx5cI1We
8c6dKRe1XxDJcwCx524nKjvccZdGwWHU3JebOPbRPjHFDUPfDK5Kn8Qqb2Hf9ptKtvxbdbTQzkz7
iWQ7v8WiMNuGc0bzT4CRy01yLrS9Pca4gjR6xkMZfoGOvjc6tryhLrPtQDIiReoJgBgVQa9Hn3Ec
6+BEwCZNA8uCVOYmx3mxp+sgcSPR+YkSpRquyuVepKyu2rXTKzbEJXz0mSZpgWOCFskGYMUUbkcE
OO2I2moDvwUzYRjW+CnxmoUw6JyRRFgomzXIKghzsPySME8tEKYJNgy3ogIMwHhKMpwWfV/6uR1T
x26x5cxvUeqi0sKBSGLnQeqipty8KOhPdnkhei80+/EhcJZlq81Lew4Tq9wlg2XedNbyqV6Ik1oq
+z4WpeIlS9fdR6LQ/UxYyW3tVNYrPjsgtXqxvGqt1t2MuaMgUhi+NOGsb0dLH0jXGAwfiIp5ZaIX
YfWL2jsxZvppdOz6XnJhtnoAFnZWnM90BAPQrn3ygndl9gBTIlECAg7yDN9LmNDqSusW4dcQT15Q
QVerYLjsJ8TVe7gaj0LpJknEvV4MDtoYbN8dfRw2Zp03Z1vDv1qab1Gmt37QxeIK5JRNurkmD/3h
3HSvqjl2705qJadxLFrO8a15MOzYOjaJeFCHXlBI4Cyj+OnQpUcYMoS4L4s5n8wYeDLOqOWvDCjx
TRvlb1xAKUhBCeupnXSLdT0XQenHRfRW5zm7vlLn7w6tL9asoOt2PTa1XaNR6eL4Ym91ynT3Hboe
jzPQvREn1q2RLHAxNR1xgGqK2seQwkzri/GJvlx/XVdGcVqywUU/PncoMiBIQthxjeiVqrQakjEd
T7tci9gKVNE4qCtil1bXmAn33Q1VFo4htDTK1aH7V9c4WLqNvHhd6IFRvg0MU2HJx9Xm9UgAH4Gk
l1tLW9zroOzKXcvCuHW15RjPcHCrkUsWSKb0HIf9+KwREubbkD3ROxVR7DVJQkEejhlDKORQQlsz
4uIbi+6ROOQmBFFY1sVilCjO424Bqhgj6Ex9o4Xx29Tt8DVqc5KQSCg8NDUihkkpvqQyvbKdA4fr
Y3tKG+qmVdi492DDh7sw6qp7IxELvTpSeBeoVCRpl+62CYzYT4QbXPHGPnLxQ3MlkP8pGKmOhEiF
zTdYwn+rPn+o+hgWsSW/q/r89dJGHBa68mfuzrcf+174Ia35g0CWZUsqikEzkhSG74UfTTc/kMNq
yGgh6i/fe/mmQBWt0+YHFGVLDwpv4Xsv37Q+oLCla2hoAD9IOPlXzhNZ4vkRE2ORXkR+BzE3GmAg
lNk/l4DY1mpuA71NDZRFwKO520tuLw1GtsL28w8P5h/a8/Iv++XFUGDL6D1BYfhvwIfQmsyMK6SJ
P2rGAW+W+uMs/aHfDJ22rlbPIZi7F1o0f8Ja/ONLG0gjXLJ17b+xGGIl1UAraOZlERMvLRC7bimy
ONPW6W3t0XCxBLLV0mSQCFouzL//5D/be0ykEuiNkWTAxIH8I/UXP1XadAMuuEgy45IhooPJpdCI
8XDZLtVVXMqXm3Kudb9/TemI+uVx86IMFVODwaM5v2bgYacL+hCF1MXSC/2xMFzjqOf2Uu8chPJP
VWfBCogluAxHCql4EXTHd1tiRaAd8hxqu5R2mxCFY4vaLdgu7BgvxEsih8RtrWrXJAWAI4mpPwG2
qCQmfsJMafxB1PFzQsm3Z8eJBrWZbmEkMH9Rm7h0a0h3iPQLYdWMlT6jM5pxZtjBJdYeMwR911MK
v+D3T+/n2uj3VxVMDweMEjqcX74xDpBOQhaSduG+oT1i3In3tVNEXyG61he6EHA3zUo7I5RjC5ij
/k/8pr9PTAebAvZ4ysKMG+sX3M4gBE70dNKQcNnAQuSEmSWaKhzqP1GptH8YKFg2mFmu9ONT/vt5
dAaz0xWq2msXU3JuFLpr6Q65H/WOQHIjptQ0XwbVlrMT6CKm1JHJskIbkpS6zu8f/D99cEM1WS1R
Phh/G7W6qZSiVgP10nc1k8REd16edDo8w4b+8J9gTf80SdBTyXnJ/52/EYe0KlFjxRj0y0rHKOYI
R7oZUuXrHbW8ztE2H1cuUF3HjHJiGLQzEFkgKKBTFZzjyVJeK/Yw3Ye1hck9RZJ0IsBabDVOFndR
BPHVx0bBLLNwoIxkEap9tvv9I1uJWj8vrDTq+P4ANFkEpP0tTBbcVO/OQrtQ8lTrHWbbBk0542at
5UnqARedkXVv5gHiQxZbpH9AWlpswYdqzim/xqkJNWMZiRvxtUAleKOhYvj79/kPqyDwONw/XMap
UP2awKpMej/QndQuFpE6eOTkY9aqpnrW1EB7rLPmTyNb7qA/LYHkKzGq2XPRvOHW/PUV8w6kgQrV
/UITsLy2OqgcgZjkPwzABb0s1DaGTWUTUkpAbWJIqN6gDRcPcZ+CYjGKuXs3SiqwicoKgOm7eo5J
hDyZkhW1PqKWXcMGOxuJE7gACspQ9E6ALM2j7vCBsCL/idLDJ/j1Y/FJ+J4NRi5BrxhVf56wi5sK
p47n8FIySjwMKkvjJ47CsdTIZqpaQ0TLlwJ60vnQFTIKqgN2jZ2IwhgJAn+3CtCjgvua6AOhUrgl
hyVUZFRoi0q0ILfWAPFioWJTDYT32KBH5WOlcHn3VafE0ziGc2QB6kcW4QO2YmZwBcQ+SBY2MvpE
asHdqrhgAImuXWRaJ7TJ5XlIAqf2XaS53G11FB4aKV63Wjlnb2raaj4QaKRZaIYI4pinIXpHLDDb
dJuiwo879u8rQIQ5cGyIbnc13mxMQhEa+g3yYqpfDpodlNeOUj31RZaMvhE4zgMSn4jbT4JASIqo
arATVthQR7fF3Hh2p7uvQIkojACo7tLDMi1IbGpqvkBd6zlWjoGrmSfKwTSNKkJ8SO0WD5AKNBzg
XHqbizIamrmh/FxYsMr1FFVUFFbVnRPCl/EmYUaB7yZQdUJQME9Vyhhx5p4pZ+Nw3aKbGsmhzyAW
ONw3eHelZb20wuSYULisNhwBWYiHitmMLIYfm6lzRH5gAAZwUV1TCtSSzDm5qZP27MxapHGTWope
daorA7DofGMbJeqdSbjaLpzLHElIFU/u0Qxj6sGp6N7cIrURrujwQcg+aXxhgJtvdLPZNSKmIgSv
aFTV5ZPWuvGVPuA6gu+jv87cpTwrBo6D9y7Y6dx8PueitT6VsqJV21X0zkCZvoR9AFJ6icLCV3u+
Hi9CX7THxGX5ueYMlCtlw5uLXjGRUzArGMHcsns3a9WGXhOH1aNCgk56PRRum9ItKDKRPzpDgFmF
AZChivJzh4gZ6AMzmApcpohDAuk21fRRt5CxEB9HNEqMwMPOfTfVRPUJl6tt8HbTpIACVM+5u1NU
efjBfnRfpilPmhSJ8loNqcey2it0atzRMbZtNlJdzMMg+zgpLd/YCkfJCYnvvcERrCuiZK0gEkYa
6Vw0GTuTyBPDo09UPYum5Zsl9JEvNU6oTahq4/qjGBleFA356tOheka+H156x0USvxDY8hJYpOqF
MeyELX4lViMJdZzAUj2NOq22dqFRZ/c2C4/JOgQpmh5CE9WtlA/QP8ghIJB4UVu8OW4c5TXHuuCp
p2Llp5RYrym/6o+1ask/VGbi1HUD6zPLWYBC3yRrydeowseAsic+E6Gj2pnGN/9hQQqX7lwIQy+N
zk6NEsbgTzSRlpz7omaJoTfjnihDipNwyumeLjSbeqywoq5rJGc49xRYbKJOQgmfbnT7Xgv5KEVj
ao9t2/PL9d3mfY+ZycC1cldy7EQfZMXzHQo7fplmttncFnlKzywcACEu4GoGk5PhrI90y7RFUJhI
5vs+5rphZODWkkBne+5A7vizPD3OOs9ey2c+FFOSV0qjgQ4XGTL3ifzVAOKedA6cEEc1hc+1enoQ
SMPNythtaxHWz9hROP3SKZvv14PCgjl9vqK4Zb/oksyVEGP/3NS8mUl3k3eigB2ehWMYx7JW1DPe
A0oVZaCe2yZLS7DWC9+dLt9tUdZsPC1UVJraYPkSSdoqS3DzK9uGDi67OcQwYGgBYcUvdrtgvBko
UZVHNCW884GfGWjEjvN0qpUGSs96wOnlUSVdku792+XHkHvynIgkR9hMUdUzlbRGpQlvw7wZrZkO
bm4RAeYYTbZn2+ENVvoELs1VCgAaCP0CBFiY20GByymkBVYy7YaJcodfsPN0fjNeXHNs3zNJP+UG
4XK4419FqLEBFybNXr+UV5U0yuP9ijZjGTCOlGHGM7V658jHKa+NQaG2N/cg+RVs8rk/9HFzGEd2
3E4Oz5UbpoZwtHB19fzNyQCh3aTi399UI5ajQx4F3AEJcmLU9hHlpq3L/056YDGAv9H2Og3kDckA
zmOSujWyWZy8ewMwN1CiKLNesH/xTKcq5/Ovi0CaUfyaYzRgXpbG4mQTO3aE38iEs+XLk8fgeomc
9VmnVc+JJPitrFuO+/WhDgy+1VhvUeCykfMcRo6g8LGDJyWap7tpDu2XlVuXqrCMtqAAaViHFjO+
aVreyToSSSvS2usxZgmwtIQFQ0OThRQurEPKl1OgjzCk5BeU1CZLk14G9SFvNPFExWoS8BEWkqIW
G9MvlS5MdegiwvwBaKL1srJqdcXlDgCqgK1pcjUSP2H/oTxGe4l2NBFQ3mJRPUMtYqLX2jjdrZ+Q
nYgzcmuzAkF9jPfrhXcZFap1+LUfsfWCQGTpVjcjV9rHvuY/wqLia1nb6QvgvOzbiXHdNrEwMaKq
TDGOhhvx2VF6iVOhuwrydj33m77nJiOfWlMNdBSTUcsWv5FvJ7IT7TGNA/Ol6jvmaxGF4kSWDtNq
mQ3qaMZiIGEDwIY6NWQ5wrRD/IDpsjpGbYNdN2LIk1olG8ZRDKF/OwKeO8yxBQPREn1m3U8NbmN4
2yZ4PwD8YEQnubLwp8VTMdHAz7LePKZ1SZyGIB83u8pRGec4DCO9fsDXMDJEaO/k3iLJW1Tw5dpH
D1TZl6HGIs9RJJRXcrPjvhLlsAzXB/BtLZIX90ESYNeFFaMaO846doOQfNzN1FXNYXLi+ZVE3OCy
jk+TlsY+oRCwH4raTG+c3mWIuGqPnttKh6uIMjMy7XVAUIp3v1YQ7gcPiojE9xV4I+fKegltainr
qLCnlEmR0o862yZFVa0utHNiyWoD/eG4pCRbaPSNrIKVaAbu6iHloAjRWJh5sTjxgRTi1atN3ID4
abDDtfuZg1CDg1nXzprJR2DIaY/goksskehqXc8JanYY8qONXVlxtO9RDD4ZRqzdQgVYLt8QlCpO
yd7rRhbtdQUkCwxvoMx4zb0uUOT23SU8JcMZmTZyAyJoJjQQ5FTEIoFoCpsh2NUKcULbopfvNuk7
ppkBlMoApjRP9/ksSYoQwMQTRgkOflbI5ybB1GV06xAICPxrJm3TcBZaHgbNjadD1w9FdEtPVi3J
isgBM6sAvLg0SlVDGJeMdhXMUvPYWahEtqGSiid1rGAr4ePm8zp4GxEROQ+9O+W3RGi/RUqgeKlI
2gMicRX4Cis7xM3ka2i0Jf74OtjQIihSOIoGE3hie0ziih1ppmrtoTTqBCeU2X4CtMlzjiu+0NIa
lwn+QWLsZNt32IR12W1QqOTHuKqSG8NsNc1j18yP3OynQ6FVxexlVUVQUgmgSUxSumPrgKHgijPC
SGnoyEaZ2k69quXif5UEIYVIBBtctHuz5AYDrO24YisLqmw9oZnBqDyECZ0Gjywj/gl2hoe0olRX
YK1rjMhs8KyCKRg44+TySLcyRsl24oQ3gZnrsR1frxflNGOVHQ3BVBUR+X8bteHtBYtDsUkvJa8y
GHmn07qZBBHr9mLFZQonUbAkpaIS20Tu4ZqSBE+BK4l468UwVEEVXNHKqSS8gTWttCcnwN6MR8KJ
SnEi79I8ok3RzuFkAd1UuvYdoo7r2wb6KO5gfK+FrbN/wqJhtOYhq9Vix/rjwCvTpmSJFEk63S2C
DXM7S1YsKikW9ZWGmRPHlPtBRflqnMzqOc3oLJUd615TM4U64Pz7OFDSK6WEchDKlXlZABsgkoui
g27hpDYHW22vrapnxnUKIgUrrcVJ+XbCqKmRKOzMeVq45tEhxsA5cmGb4NNxv9m4fd/sy67tAQbp
OjC/trNeVERSj3DoKdlZglWJOg+PxEkUto0gQFW+z202FnuY7Uf8Mra/0H05VviYzs0SyuVgPTJb
av7VDnUM46LI1V2Y5ugR6a7qO145esQzNX2cIlqOpBTGH6sezkLLDGF15raz7NgQe2fj0GHBfWtW
yp0kW9OWw2Dkbo3GmA56aClvfWVY74noly8Zp8qvxG21HLdHXFecq6AMVKgZNQ5lWIXcEag4uSZ+
Dzs0ggpAYum2LqeadJ8pPscOTvMwseO/8qoLH2zO+MA0c6xfaWup+9m15jPK4eBjpDjpWwnoo/GJ
s6KnG+PzD++WQuHGitR31DynA020acRgP6/Vmf92eP7Q4UG9QX3l/3ZreqAmvrx18Vvf/WjY/PZj
3xs8jvZBxiloNpvLt17O/2vwOMYHBxwLRRWHTpJU3P7/Ls9KGnOxI5rQacgD4H38p8ujfqAgSbuI
bpFDFLn4V10erCk/VYwsgswNg7QrTilUVWkt/VJEt/QZJXAZD4eyCDVfj+JsGy2F8Kyu+zTb6atL
6WtTlUvHnkYgUJrYuOqmOb1yYWd6auc+ugM5WJiw0huiiU+DawIUU9CZ1I3ByMS/4yQEnRCQjRGC
kJudaeSqX4cVxyW3FruKU7Mn7F541AouVTCoeK1puSamm2612sFQgc52o4Tq4CVoJrgX16qfpO0n
GSvPXa+kg13qnm0lrzYRaSQV8cdTDSFQOTjNsRqaTxpHNG+xBoAqi6Vs88B5Ukb1Hov864Cfg5+t
PmVl/LUMO2MzlYALgftctIhmuF7weexq6rZqU3+ytYSTsGw1jwofj3u57k15ofqDAoakcY9h0XVI
YXg0LMXbsMsNerPpVz1Vpo1t8yjXbCUVkSQcGB6BmYYf+Qg8BtU95nFLHx/SGZcy3sNQETUUBXrL
NUQvDxwNqh18i4zOs83vpuYFZRIhV/wkNB53E4sehZ9OHlE48wiqzOi2WKuWS1hmFzFnwzZreUn8
c0hnzZq3Pxo6PnzSnYzKRlW2hB/TVpDZySHPF2XxdS7q8lAbDQ48xKMgSWadU1AWvgWZgsgEIyqi
026LfbLyWjWBss2NZwcT0YWnPOj0xUX7yM6XnlAAkPOoZMuugi57GF2entHyoqPlHF1NeVwHSUwc
rD+bOFA5Raq+Nhu0H13666p4HF1tILOQfxCbfRli3lSYsB0aSiN2WtK3fhnm05UjOn07VHIUdfxZ
VTjnuNXAF5StvnVQ43kk5U48JgZWn+WVl1vWmfH8dRJwUdiP3A35Rq9wqfjuF/4Nrua0GTSl8Lmj
tR6YWH4m5ylhknN93amWG7UmuKtpm0/r952H4AaGjGHVjXzeMGLIOIKluaxr/FToMq9ULfzKJGdU
g2jGHsTodB2GSinnQlh388cs4l9tN3nFQs33T4mOSl+KcJjH5ZjOI8D/botYh9nljMHV6JLQjPS7
8oTTfnKA+3g2AH0mHIPJZTauDwNe8uCNCFZvEO+85uWob9lm6yvkI9YWOnjF5ZRYrbkQ2n3eJpWn
k8KKqxhwp9FV1Q7hnb5t0lL188bkkaqkII1h1FLJVSZSiHTtZNREnddgxLeUM9lER+MUjwn4hR6H
oFHwm9NIwLKrM1Gh5Kk+SQ7ZNp3DbKsyT9RsiC9DZJ3X6YU+ZDmoGlnd9IfJISsJ0S05u0Nk4Oum
oJVehZFa7CfVSLeAmZiGqVt663eL0lGWqouTTVwBSwhDoKhq4RnU0wB78v1RooJhXzVi34Ym5q08
EzsM7Jk/KgzndQDIEc4Uv8TmUuyNmWVMDMxvk4jbw/o1dz3o1Y7DpjelercdSM17qWJLOayR74vC
axW9phxoK7B6WfEr2C6+Ai39Gqa8P9oTrCtIqLwcRZhHGhhl5KYvTk6sTmdrsvbumLwqYUwxwxmL
U5Aif8wcZkS/qMohtJin5WJp6H4jcvpsBlmRI5pRWhFT6WX5cpIc5xmLg4axN57MvYgy8qeUib9M
GwfPbA1bnhwMxM2QIGu9JcLVptCwZohNca4e1BJisZKFLIqhxuI28tVxGhH7oNcvkSHc/aLh2q06
FhMcvoNn1XzsYOAtjD1OU6ZIeYCozT+gW39bm3Qx6dt10g6xTZ2X/Cr+7ugOrLHqN5Z5weg+7+0A
LqPVlXLbGRlM9VTtWhucZFpmqh/VanGabHM69w5JstxGuWsyA9Znjbkl9dOcv7LX+F7Nwk63kOZR
Ebrc0zPsghtSjYM7XVuAQ5d0uNyg/gpQf+Og1dquMN0wZj3BXhzvtKZ5w29obQsFmgzmrqecOOpt
qkR3ytif4ZRzCR/d8GqOuQ1slIwigW/3s7rV05E8rWJCieov2fI5pRQwbOgtm/aWsjuK6GVpklc9
KSeflqOATKnqj1ZIAHhLYy65mcO2v4pHla/QUIOQaPVQg8dINw+AE6l7d1Fo2qgzbW66zq7BhJNQ
7+vULffLhnoN4HoNXlKtQMLvXxQK8+8kBLyZsVr2m9CY0q8uxo0FZrGyLJBzsYMeuqIpdyJPJ1Ft
GoVY2SppmPOJiZs/ZCvydc0NbsRIRQgdZTG2Z8AtrnMsIDvlhw4pq/JpDkkzi/pwyLB/CKND0JgB
HK3ntI7P1mDr8zbUi0C5L3qOD5FjP/5wFLv71uP8kZz6cydsPdeYNrcb2IIAW8WvGodMKPoCugjc
bzwjzlyir5CuAeYU7mPflAbDillnxoz037/uz63M769rSvyr7aoOwpKfO3CCVAVoy1V/0MZ1sWMO
GnH6Xow0IaYq/fr7V/u5jfn91Rwb6IZJn1782t8lLEAxY1o6h2xmgMiTAAQ3hSIAba/1lf57CfjD
JUA2VH/4Tv7m7fuf7OX15Wf65bcf+X4BcM0P6AdQY9n482G5/JCs5rofTI7wNGsB+yLF+cnah8zL
QSOC8MJkCAu0L98vAIb6QddNg0g0G9UY3d5/dwH45fgvuyxsZdgRdZSIRI/9PFwTrdLZAkzlgETX
xBqSkBHYM43/MBt/HafyZWR+DKIyA5vCr/SVRWs5RCzYBtuF5g3Iwtk3etW9zcdByf+VpMoyeS2h
aYZh6nTCbXQPP38kvouEFc4IDrNWilvu3sONjWzuylwIp6zsPI7+8ILItP72FAHH41BGZuGSpalK
Hc0PfsmJy3qtOU1wiOeGtTig9nVi7cH3Uiq0bT0XDv0T0WCGvgNbgnjYovrD/sYJDGuvFWI/GiB7
cc6jIlrJmo4ABhMDZ2/U12KKG87PrdjXQSj240KRHFuOjoUY19DcaPklI50JcVbTfURcUlyJgZuC
EuBkC+YuPpsooGH3hUW0n2uVglzYztsaEONFV8zli6BU+RSlZvPkVOGN2s/xdnQyVLFVRjwr+bE3
eERt14sSo7/obZ9/JRe5vF2MMfmo0xXeFGqQ7dj0C5lugp6+LEYODUiD66XW9+4ALb+p53GrRRP2
8s5or2lol+emckfagqnxAv5EOWT2WPtLo4yHes4cqGWTCGwEcXr51tJYONlLPl3ofJFZToXfpXTm
mju11THSp3D+YaZFjdOyf8/Aa9pnQdLh3J6iooLqsKp8x1XxizgA9a8qhcB9Q9uVArr7F25K/V6s
iuFRbcV74rYVaI1VU5zDeIM+IaXGDXVa+qRSgJxGGZizuDCzW86sLsdtmF0nR8qWZylgdqWUOQ3i
xtelvBnwWIgfXIqe8STew5jHZCELq5GURrdSJJ075bArJ7XbuauGeirt/L2RwmootG9zk1R+SGTW
dSgw/3CcsyL8kjyciD7VTS2F2qahKxejiJeTuuq4UcGlR7sYVNTdcRKoG6VUHkwp/g4Q4hwGKQg3
5jglXCfs32nBdK/pqhxfVhW50iEo5xG0fhTYb3WXcW4dmzPNOlpbTvaORmbc2CjTAylRp6f3UVDA
Z5AiX1ekkH1R8slrOe9D7TdVTwQI3p2qu06UxuSaLeXwtuomL5iHYK+ilTekaD6S8vlJCukDKam3
0daTjorK3pWCeyGl90TSDzeUQnWU7sOXSQr0rUbpblIp2u+kfJ9v1nqtpjS9jaW4P5Uy/9rqFCxI
7j3ckHjbW8snpW+MM74sfYu0pD0r0jJAYMT4UKw2Ag1DwYyzoMBh4Kxeg/ib8aBbXQjF6kgIVncC
vA9pVZhX38IiLQzp6mYg0hZnw7y6HGjm4HjIvtkfotULEay+iPSbSQIRlLRMLJAUfFoCbfJoNokb
ko6kJZM7jI8OzJCt0FonBMgQNakHKT22NhZtUFoTIKr247DYzqdJMUOXgmeqW0c0XRwF4kyZ3V2b
tLFk1+SdTWV0XML7IbX4k0YVD+HZrhsCrsu8Kca7EJ24a2wqu26ja0FoA/aiFoPTs15FPZcMlYNb
tB2bSehPST9CQqwnIjzfHTg7WG27qFOu0rkK++YBRnqR13tCrNJnxarSBwFNZd9gn5Yv5liHQcU6
6gSzAg/I0AOA6BDVr6xp4NyMSH7sN5aCzdeiI3c16gExtORsHPQcHeZmSrHHUsUX2qMelZy8W9rl
FHAB1T7Mcz++2RwxXRzoRbUzgaIcKdXyutg2KbBKvSiV2uJq9YN2eS8xznWAPVNxaQHAJ6Pk7QwO
ceekzsE+wgdLLxEbW6tyEVXmCCBDEIjPU8Ovakg1DwuJUPhWCqWv/AGw42UyzOqLCRbuxBvBCwzb
nJYvFtvF7+0wi7aA3sujq2biNrNi+yUjE5KU8WzQdkHrwAwcEe8QCpzz3pCY8XuW9MbqbpM9cXck
GYeC3OK7C47QECcpCSAcI4jgKLH0Mm+z/54CvxSSWv6nUyAK2N/Wgo/oKIoybn8sBHMYkD/0n4Og
A2qPKrCrWeh5OAjxW9+l/kL7YKnyIMZJETa243J++I/eX+e3cFNzaiEyFBflDwdBrAO246BbFzD3
iOz9V9AHTqK/HGLwGXCKoQYMhgJ9rTxy/niIie3YTDINtPHEWSbGd1iyttDmu65qCTOZJ7gmZo9t
qErrGkFPYMX45gYXEBym9LI+cBIJAhJw4KSQXQAyJVvxKUTPT5d+haogOwCwQuux+atesSuUQEGw
zBCkceTo7XDCQo1WLwssgC39Cm8JJMcFeJxTgniD7rKsoBfg4KTPZY7RUPhJJlAwY0lge0tXa2O6
Sv0qJDVmtUB3rgi34aLSro0qArI8uioAyrVwNPWT0EHxtSK3b0akqZt86O9bSapxVmgNNVMqI5Zk
2VSSakNeV3duQj2/l37+YutMpRJ5iTuF1qawEIQBOa7uM5K99/z19VYjiutALra40qsmvqagvMee
R+AFN/dyZxW43nUoQDzMkcom+1pQUz119L8yDiQ4b5vsQdMnKgWR+Tkc5gqW1yx8jETGXa8npGuX
cIkiTUe6sLQ0hmxnq8zsshOV1jvDUTKwceO9pY6tx4mzyTYVevk3O9CrvemUdEmdIr3WclKGYnuq
74fGcHjsURzetH1rnseIIMwNZoT+pI7bWi/Lc1A1+ddksCGCpybMDyt2vZAzwr1uizcr4NCnBVrg
2UpUb8Bk15vIWv4SMDXoaeeFV2XW1TAiz3TYlx+SpjXujUlM1wbS8bu4VetLlUaviW5EL1Zpj/4S
TteZas2+JbcdWycopyH19TKUU/6QNWnuFWnWnjmkRl7HE6H4k2JTSbqzMqWkRzBjP+KjQgja6tN5
jlsAbJwetprFO1WmMfTVIQgfF9fhGkK2M13kpCgFf22SoPqtKu3aoM50Nav9e8afB7BjZhdnKBDh
QAwR905sVRdXJ3hxAVce4NBalrOpGJ2XVIOyT9Wp3BPwVdyr4KvoLPbdSUc1fz1n+qZqDHOnMexv
yslYnocGZ/FW6bqI4yJZcJWZZjVm5cH0awLs9j0N8J0Cpss2RHulRvbNMLQ11AsbzFdduonnJpNy
oBg/pJuWMehP6pwjvQHTYS/dk6JkOxzA9y5EiV3gXJuo1dkwC3zGfXIXGc2twk6szeTGiMy81yA3
b8lofmsBfB1hLD3NBhpoasWfc6fJdkRUdrOXxzq9hDHzMNVfZ/O7EmJgLeGCbSBk/WX2YBuHWQSH
iovezYgHZhv0VegnqvnMYtje6lU+7ZS2KSk9h9ZxrlvzybQVuFQJB888aDi1Yn+1E+XKCSILObb+
jPoQ+JlDchcyOf2YtFdLF4N66uivdgiuoFAUAfl74HI2HDXByk0JKXZoInbpmEyeCbkbwKaRXUhQ
CY9DwmNGaWIcCR+G+TRly54QTt2vqqrZL+lk35jNwEXLGI/NTJkcpUk7Xkaze+q1WTko9Uy92tSi
ggkG8X9UcfcrZiZ8gNZ6cjcHo5GfwBufaby/opm1tra9iMcEE/7O1EHbRW4c3MGFi29xkr4UcBKP
oLtqoqm0F7saLIQUjdp9bhs+sppHld9UmX4dZgVBrLrFkFZDGHe5mVEAjbI7SP/LJppY7zKCHkqZ
1vB56dHrDgHrM+fV7hTP0/xZzFNMTGes1g91A5JAtesNvYv8FiWwKTaDyIiMC60AKkI1Ru2eUoHD
BQ6HzwZiXXkkaSAAa1h0mV9WhbjvEudrVaqjRwNe240wpDm7uRoGZ8XuqE7ZRU44rAmmGJdE2VsJ
Ym8ZIavJMFkSF/MdPFWZhUWWpEzGQsArc7Lmoeiu6LFFPXuLUr+lSlICboaIR5EzGnX7Nm1cipmU
UN1D2rvJcpqQ2VwmNuwHowmYIunI0Ds2IG8+tVrcXEVLPqPlg/Lz2jH6ySnr6zDyNCVwQM7ZlXNf
Z4qr+2RTNFelrrpX9Rwou05ARz4EdXecYyO8jYh9eHCVxHA2Df2/fUTpDXzrMkbPFV3Q7aCb+UED
zvWCflAl1M7FJ4qIojNPIdhRAiLNyrE3/8vemS3HrWPb9otYwQZg85p9pppUY0uyXhiWbbFvQYLN
199BuaquLfvYp+r5PNQO74rtZJIJgMBac445Dz38vdpnfjhaawQ3M85blvbXMhOkLFPoGK46rdTN
NNq0Pj13GmHksafFXy2hDXFUnvtHM3Saz01rJp94JwOXgVx9hSm8OIdaBq/mGPfzJs5D585An/Vo
ZPl8XSDMwCGWf0MG7H6VZSAT7O1O0yOh1RiIA5EcJSGjEPTIBGT/MG0mBPHFKiCCjpAM8hAfej3J
y9xV+VcjNVNszT26YxqmyXAbNsJ94D0SbOsRZjaSTNtYw0yoCY3KrDg6tuTAfcmSJBAsRuiOA1Iy
bkav4ZBdTLFxk9BsRmboFO2ndAqza1KZCXXQYUeUkc0eGqpUk30VXZPdYdC9p+pOl4ByaHjMLKRb
VhYzWeuqa85zQ2NqrQblTytbJaB7Jjswr+o8Hj5JsrS+hX7cPBMVrXcJOk5S49A2B6uxmYxTa6X6
ppSsN3QsW6hs5qTOU1tSi3cMXyEWm9CcecZQPwfRWJIlTxzXsbY6iPxpkhImF3hF+tj4iRDI153u
jm4twCpjdBpIDnV+ZM4l6b7H5jghOxnJPMjiANp5a34KA3Q5RBaaoIItbcg9p5bkLgxqc984k0d3
qS/h+fgCu78Tp7RLLF2sncz2Lqeha04WVOKNWwtzM2l6ZrnNgPPyel6PEGC2KLubtZvSuSLqJhAr
S9WY6VQHPlQifTQ0nmMPO/Rm9NL6qDzRlqsiL9tPWZt23govtALBDtbxic5wXW47EUxwU9Nm/rZQ
/65Cc6g3ju2+iCgOPnpxWXyuIlXt6LKRaMsSHxarSWeVsR6CjBVRjpN5TDzTuwpm4T1r2ebwIGro
NehuaGBNzuS8eEMbX3TkDj8EoAySlV84o1g1rVaktdJlivyRP2Ywg/1D6pCt4Gdho9ejHVufdUBX
ui5l/RxB0L2VAXwKQiJs8xOxkxUNe3PoGUumQqYE0fdr0NhNug0LN1pAfGn4hKW7/EiDw1U7p4zH
i171AGtTwyB2laQywrOc7Iil5Mac++SpKb3riAgtZLV6rX1jS8Oe7IOpC25FF5g0rkRETgsRVxsJ
lOvs5uwNfSvy9nT4IRTKVouXwKOnj5Oljh5KuJXTCo0/bm/LcKxpbamE6FZkSNeqs6lekLdztNMc
cJCQ3WaunRx+r9lfklqxdfu2+Bandt+uSV7wvrkUGkFBAP/ZZC7Q2kh64QuxauGOszfWdn5NOkJ1
K/qr2B6zY8Q2CwpMKCmgJW2UUkrIRPq1BrxQLrojbPJIrllanOEK8XD8mIcjmH7yhTCP0BNtrbC/
bOsxoLSWueQmtgW0W2LhkEtHJ86whgI63fQHP8GasyrtKHtS4O7aVRwO0DlJB4IqU9e2u23Ceb7I
DIuoB1dYl9xhfmmDZfwSzkkHF63rDkXd6F0UQG1u8sjZkKf9iARz6NfIRNvPkdN4Nw5tsW8WiZzH
/+uV/K9OyZa59Nn+Z8XUjg1H8vXzT4fk73/nX4dk8x98hImdF+nTP0/C/wIhev+gPu5KjOL4pZcs
+n8fkh2Lbgn0RAzUONQ4xYp/d0sw0RM75qKhMrF3cwiR/xEZ8d0ROcAgLohMlCh0XayD3OyPR+Ro
GM3Zr6v+YNt9BHU7C9AGEw8fXIqeTfnKk20JuKlPyk0Qoy/94Vn9pqX5rssgF5EWNACeD35U95cm
StPAwtHzSMxHjzvPmwp3ayV2voFlWxz+i0sFPsUASAI8OmoVP95o66Tasgq5hKTQbchti22IiuE4
+VbzX9wVjzJ4g1uid1saqj/0TmZrzOpJiA717Yj635mbTdt1ZHaNXv99Xv6UrvljTxhB3Q+mT/n2
AB3uSZgOg+IXO/OoOyiUkgdIVhv728m+LdvefR3BUEYkJK05EhurpQK4rk0AS39+pIzB31ycXtsy
ii2aVD/fJyy9MHTqrtsblcAWSs1iW1qi+Yu3/9cxIslgsKkKCaz4vvfuKoqyrdJN2O9bSAstY7NU
3UqOjbdAegok9X++qZ8t+MsTlfT6aXY7SBFNgBQ/35RsNEd1i3wzFGecUrL2m+fYr4SWFysrLy5c
cH9/abb9+hilbZMTSu8bfoHpvuuvhzFSECh//T41paQFFuT8WEG1/fN9LY/p//umv98XXAYcFh7l
MOksj/mHQYkxCLV0k/V7Bxoj2zzjkpb6GXMZcj+zkH+5p989xR+v9u5Ho1SHB0fmPb0yyuchxfZI
FyTJLxkJVRCgnciylz/f4Dt7+/c79LE8Sof6IQPy3VI2xbyBB86weyt2xVlUIn+ITA4ibjX7h56Q
sE3f3Hl68pHVQ3R0Ow5BGBcOPezJve4Dve1HewC47NVfxtExjrgRAzCIXXM/t4QIeXHELr+Z/7Iw
Wb/5/YEA0GJFAuvZv4w4XyEzqzqmUTL0Aj/nUiFHkCph8BmOuULrRyaXj/PD4elt7XwUz/CbsXxg
fr32OPKtozoKzhAWor/MBfnbr8b6vMxwyf/eTQYcTm4G67wD3hQDgIrlhv3VuG58t9uSiqs+jomT
rk3KgRyY8xlOZ5m2lyosIAEVY6dRfZaY0tTC5yzNlWPVIakQWEPYCU0XUW+317Y7G8cZTdGm0V23
GTw8rA0qtYd+SIwHMJDhOnAS8taF4e3ghi0ptK2/7avx1GWtQrWaY3EhgHE15vIiFtnHfvCR7wh8
3ZMzZ7vW6RMEcN25Ytt5aMjuWGH2o1sX5sS4xZP5aLRgKdMSY04op9dscu46v8s440TZoXPj7swn
l7s/j9ZfJ4jPiHVsZr1Yat7vBuuoULrJYfnRVXxNdnq8TnzzaCXjh34mcqPvC+s/npJcERwPCgss
QKw3Py8AQTtqP5izbt+G4dFSYptb0ZegFJetA44yC9ynP9/hr+u2v6g9PJA7VJnAPf98PQWdtOS3
6eA15hx5EQMcIzIxtr7dTps/X+rXYeoDiAaagx8ddpz7bphGnO3TQVe8BX0tL6ioWMdqwPbwX1xF
YPa2fewoPMOfb6gwQ6PoBh6g4bZmi904MA4UWfybP1/mHaJkWce4Gx9tDbtFCz39u+tkiUH+TR2o
Pdz1alPhk9q5I75kV5WwBmiisaVg4CPVik6t/9ja0b7CQv+3Zcnhdn5+YYDycZCA0N5xLOutufLD
C6NpKjEn2lN7MeYewtwg34VD2u3Ar1Ehd8QsyIkbCcEwq295NXh3WZcOhIua+qqYZ/qdWRX+5Rew
f/udPG/pKqESApPz808QwTI0wthR+zLqy6PZym1gkndEsktzHSrClWOvrz/lkqmcNyQy93VCRx79
4SbwCSX1yvxbTnrFdYatf56H5z4lMRTAY30/lQTP1ORVHmQUD6dyyq8Ns/vb5uL3N/Cm5WFLz/x/
J6sJrTYoJhrYe8Epni5DvesHEX2EOcFLv/HSTYhygiO32/HGaovTFM+f/cT7oFo3OPY1xU6qHHpL
IGFwW81e9cFH7jLLsDxhDQ12Qx1NaNpTg3dFl+/apKn/8kqw3vXU3kYnBxbUSN/v4N3oHDpCnqJq
wqKIf/C0+IhOnRxLQIrkgScUt53e5UCfmkfAxZr8CvE3NZTz21GAjmxpMNqW9366+xNrySR7tQfe
SFkeuLZ8YVt14wlFgTgwv1a5Hh8924q/qHaN2zBap5VNSWCp9utI7WyT7nfrCo8wDmugIGQTExpz
QcLGqWeKNLK+gZq0WCq9e8ofW2mm1YbskkfSB9qDpSVsd2nlB9Cin5H137sTF4oEnIx6AArxl2f+
69bNdzkNQr8gIM3ktPTzqJc26HLcxmrfpPljGe6BneQbYzaRG8wImf+8/Pxm2XbZA3PyFB4fvLR7
f9wnqjxz0cpa1Maj8jVIyBB2LBT3FGSDv1xp+aR3CwxXoj0cCIGk9f3GHulXX3tATvdTG33ISNR4
TPMFFYGl1F3JKSO+yyR17BS68Cz+fJO/efu6JhIvnEK8mNh4/3yTXZSQ6QxYYE+l81PY+UuJ9s4U
4WvudS8ced2/vKDe9p6/3Ku00T/bC5Ht/ZoeaEONScKQ5Rhe3vUO+54pBKdJZNHa0fM3Myw+VAlB
ydFUs7kR6OG1itoNcNi/3PpvBxOgPd4sjid+cUclPS2DWDN/B7gjG3Mp10NtiVcYlUkVjdPXPz/p
37yaXZgFi6uLszeH/J+ftItpM6I7wo88tRgqajqpM5mvfzkj/vb5gtHCDLY8XrBLP18mVYS2YZRW
e87I7drXY7zRZRrgjPHJCFUOs1OLfmOQY74dcN2uqQbk21EbF/Ps/m2N/PVQ7r8x6DiUg2CR7+fr
MKHEilXGl9Go1uPIi3aqna8mTdU3KixjXaui3MdLvlWV0fL58xN/L91cVmjWRZeHzb7dF+/HGlKu
0HZKs8VELuKX2msB1Axt1J1VYsmCZlAFdh4JAuIAY1oAD5rwYbkx05oOfQFFJcNRMw1XOnZoCNhd
BydJRn+lzv1mocEQ5KKiNT32OW+grx/2F7FB15b+frN3yS3f9WLWW+RJwXZRYfzlkfzmUhgWhQf3
jTIcT+fn0ZFAiaib1mv23RwWryT2ebeEhdH9MFzoX39+/L+9FiPRdJeS2i+rWo0jqaNX1uylnbS3
pFS6u2rC+Ju2HVXEfxcab76vHj/Wfn6ziLHbpSzCFtGjqPVuzFMXj9Kq50qJYxK215X1fRE1KP9M
Na/MsRBU2OPpL8vHb2+P8zXib5JUfmEFRpFZdkEsoVDbi28NHSMK68LetCY9sj/fX/Cma363arLT
MANiPjwfW5j98+/mZ6Lqo5kATZA3sN7caSICJYnFMG+AdJf52m2VvXHZk+frhkASY8fJsR+38+g5
xW3hSyYXbc05OIZqyh/sWiNyaEtSysFp5G6C4qeJP1cDyPQMIarC2ZYvkrsSxNmq5JactedWPs5B
LYmEGRzTmS7etHuoor15W4mWhLkoi60Pbm8D0M0FUoxdahUoXJygju0n4gOTgr4ExZIIEJjpxiT3
taA32iRr448qr6zpmJdU1/ZxYhVia5i1dSrmcTT2CmKNupYFfpIr0fVTeEsLKi93/Lsx7IoBvBKO
P0GPcVNmWkRXvkdTb9OT9pbuegmeWxuYFE9taVQHq83w+09Ra7ck/iUPhXIdeFpgB9KjFw0Rfr2+
AlgwZcDWtkU9le1lqjlOJms3oHu9V4qO1mbUcho3lZ5C84LuRmhSdwBMsKkL+m3gknD+fvZUSL3E
C7sRtDGOlftaJjSTMcin080Qevq+TETbbSejCbw7k2TvaIs8NOoXvsm4a/wxSPA3RSioxKI+gUyR
BvtyiSnb5uFS/jPx5WerRkn/Y0pQ9nrMC7Q/SsTaWqV1TU6N399S5931WtaPIQC2J7rf5l1XusMq
LMB8GgtP2mmCc0+qTNmo3bjEzITkzWgRwzZcImhsQUpytsTSRL0+OUtQjV2rzymYe0jehNj0S5wN
HKSvwjGGrV6ibtQSeuMu8Te0mt09/Sao70s4DuCQ6EKJenzxOgAXoifeoSRNZ26I1dFLwA6ZJ0Sl
5A8m4ZsQDZsbGRTt1lpieeg/kfm5RPX4S2iPs8T3cFpAwgowZ1yifSQZP8kS9gMHJjyGMNXQm2Q9
mwrlAUQU5CcuQUGAEY5NR5hAMk+Sf2TnjOrSOBAvlI2jvZnNjJTPDtlHGod6jVSzgBcRbxJ+2ZvQ
F3eFEYPZGfx4h8trXk9LpFH4Fm7E1vUuXAKPMOmZl2VMCNLUNaTMmF376i4RSaT81Bt/iU0CrCeP
7RKl5CH5PxJmah/VErREkeJkW+OOVqG1y+T0VCyhTGCBDp4UgAqnJzmG5XYg3nzV9uFT8YZ/Borg
H3XvlTu90KExRH/IFl60WsjRZHX4ODHpL+YLV1oshGmSbeu7pDX0TbPwp1U/8l4ESd0tbOp8oVRP
4KrVwq32F4I1KqviUJJA/yoUfOuFGkKFK9Nv5Ov+nyBsdpoLOrZaGNnZGy7bZvA8FphUxo33hta2
F8o20vThU82zv24WBjc6AAyzmXXERzEROgepG2Saf8EfSKRkQmzD78J//7sNAJ30YgqYUI5hEZgX
u4BhwShJIxwEhs133nuLxWD05qw+OBkAiA06DQ94W2URS2QgXQH55fnkqBOyKo0T5VmTLmjVJIe2
5UmtuqzMN7NfaMAU6XjzhuUKizJLjkNKIrAMkubaGmx/h8uegMYR+sMpRuv24poh+0nqu0torJlf
1Lxkv3TKj1x0PFG1TgeZOJcgUNx7obPwNaC4j1OkxMICJB6H8zz540f6TMVrS/Ql7fFCWc/l6GE6
6Gt5RvkOGywoh42K1bTv2LF88CeRftJkwTEYiZmqOrs5LZjedTKSKIjvSD1ShaMNkipEOZ3uGQmx
EzRPceQ3Xxo0abtsNJonhFfJIW3DLj86JEzs0JSpRwmggvNhNZDpFMqi2/QzwDIkYwZJtmQbbsAA
SQIabOfYN/gzPUrIW06lQbvLODcV9Gwr/vsuifRDEw7RvPXJ2iCnPFq8dJUp8O8WtAaPdRnnyxg0
hlMUpPE9oiikV17b2zsySmrjATEDt+jVWRBfRPbMV3Uz/aChMw1XURhG5JQ2WGdNzNsVbvVLEQs+
FSH8XpiJe687W8K0mbzmBKswPqeDqp8p3cH/J4ThTEBf427LqiDquR+z3VCNoth7nhed87zW3rqW
sTwziRomFb8uRfjmlBWBOHtYvV/aBQ4p5haKXcLzTtJs2s8TFlo/5qGiWJsuDIbmbS3b+kUuJ8x1
6c7o+QCuJZhiZXKQY8HHGmB/rVY0pxosweWsVY2cqW6fdMxznT2v+VJZESFDM2HRSATLIjxFVCP2
fQBQJhiUPIu5gVWrqyA6jwkkH/a7RTF9nVNQpiNv4MERS7KaFU6XFq/lejOAMVwbgBuQipVxWrJC
9SG+4cq0PtTWhL1FVuHH2o0xFMi+egYfk206MGrgO405tFZYaNRXVEs2cASfjNbWDDeR0euLtuDm
UVCPH5FUsS5GYXJ4wxLUphGd+4CgCIRykh14iVr6LJwmJws1BMDT4f5JyUjDBw/wiv8A7zHRRdGQ
k1gx10jDiEOuKWOV6nGaKFr7Htw+LxJyHYZTfrTabhnlcDwRpKW2vE+KWD9AGCJOZaj4krk0szu/
a2tAZ7F7bwRkRa3qcojPUCNLa6VE2T7lzTze+K7qH0yMJ3dg1sTZbqHYSUzhd43QXCgzpl3gEQII
QbKKz0Lx1Pw0nm7MyJheTaLV9sYoZLmiaB/e2Thuj9BM8bATVnMHDzy7Y8s+fgxMOjLzoIVxwgym
YuKH4unVw29RktkWI8qj3qLaVYmQskSLW8GrwIEE7Dcx3PBOxBy5VnWvmulYaO2irOgZScT2tSy9
rmCksWbFZ7wFlbUuEDHfkCdKEVdPOb+1qfxYH0GH+uU6UN1r5RucmbRZpOumGJpXo0qtBxHBR9KD
sr4BvejhX9pjc8tqMZNxm9bgVW2Qw/AhZP8NdtiMsFMTRGTUNY/F5U2u9uaQofxYrH4fZpCwd0Fn
spp5Loaf2m9uu5Dg2L6x6+sOYfSnkaTZW4tAm3PoNsm+C3DGY+51UIfG8Lgmn/ldGlH32JDdad62
CLdY46uskMdqQmrHjtq74kwc7mqggCxiru1RN+2cnoaw4z8DXOyuw6KO9jrP9UG4BT8Nr81LBxIC
MkcvSm5coepdDS/kYwsPlpzS+LWLKv4vhZJ0E+raeSF7V+5EDZqtBkK5sZ2xXIMlcZGL1wSN0pHY
EB/NPHzLOLMKwtPe6EylACFFrLtY50Z13wXiChEsLAXTTDjLtMDP+iC9hj12Mnty19Oibrls5hLa
BTEs9rDckNpCex2m9dUIJuVcTjK8RwlekZ1NQAaLbkHiW0mzscHneJRJd9LThDCcuXkFX6glt90r
4S2U04qtPlvAgPYfJdTPgYwJqPLA5GWVdr7qXJyaxLRY0nz+AblwW7oWgIROXBCNJx7Zb5uEE4/V
SzAsfaaq28VUlo9NWHl0y2I2pBqF56OPPPvOLAlD9sb64FZ5swkGA8VqApTEH+bP1P+KTxCeZhw/
FUcr3IwRCz0nnLU3TQJhfpapY2aYDppBwzxnhYAf0Pfyogj7cSNyu7jlDx5FedLE+8ZwWeqC6K5X
XKSXoXfTmwGZXZxjYOuCxwqSwH1wVZcfksR7GFOz2FMuRfmFMZ9KHMD5VZUM8VXiU7ipLPsYOrP1
EpvhsEP8Ze47aAMbn/TszaCZjKQVdyvCkoBuT9gs2FyIx1TIfSnHasd0YgGuyBRbRS7xbwGR5K86
6+3HsRbWdVAEM6qFQnyo4zFdI0UXO8naxa0pRNzS824nYkN2UqsRrj/7QlBjLT6Icay/QY3KkcGB
PLtuUoZBUkJ3QI9YkmFb11O8EkWq1iOufwxO8SoAfAwU1GVDj5X0czqNcDeG8tBlTY7bSRiX1ZSO
t7NpP3aJUeyYiqgoZ6gf9NjYkHn9dSFk+BF0KdsMJJYZSyBQIQh2d77ZEmFSOP6FAo+5Ds14G0tS
1DKnleeCQPdqHQ+BRdMin4/TVC1eXrCC7NGMjAmH2bWOxvScI/SDA5TOOfMOaSYwaxyb9Yoemr4K
wi59KmxB0qZFAZ7SWsUba64pafSJAYYS5ezlRDF7obDoJFvhNchOwZCYdxLLYQsr8xDqDgGfyq7e
YgVUuWQYiwrHHw0eODqqu6TuO2F5SA/WaARPAT1Tzjmf26rswT7Led3UgC5SkgIguejOehphAR4r
23uxZvdb2FbNMzvW/DlXRcWipYyPXi6NnaPJHuu8vridXHYsOXZfmt6wytYR2cuQaMzxoO1CJyfD
qQax0Z6pvIOXWcBvcdhUZ2OIoAWWk1edKd/gqQMwiy8ZLiyLUGXJ9Lko0vLWbvzi1gUjDXx4YgFN
Y3KDcmVjP1Zp/LUJTdDbNjS0c4MK4CRbYglBHYA3a9nx8LslHHKAfOe8JRb2W14DI36L1OBtSe1s
zi28FaAq8OCh4f/A/piTabZkPEbZqL4WGVxnTCcLWZEk+NcMNmSMzLwLn02VWvhtW970lYDbqdCI
P9sZlOi1CBMjWNdzqL7iLcTCYc868LZzJlEDNyMLg4oJbtx5UaernSCjKd70Y8zwiG1wiCsC0qv7
GPOmZI9Zhc/SkvydoB7BSXqYguVGAFuDv+wQ9r7Rim+5TfFr+ZsSlRYB4vbIRdNElOoimWXHudEs
tUVgWT3g9mPzyifPhj9WR0E2lL9BVz8Ze2NatgAwJbklDlPBZRqboty4bcGmNQ9dfiViJYg6RQUf
PutWk9gV9UQwAP+QuP/6nqsCQiVjY4AU8Pz9YUptRD2wQ8eC/aKWPAaPNIpqxXmi2mP8itZOA2Bu
TS2IRw+avLyX6MfKfZ6klHtQFqBIL7MxO9QWVaCz3UDX25GZJS+mtqvu5YCigp+Qfut6CJvFzehJ
6iFtbWbphULFoPcF1u34CkiOftUutdFVD2U7vnKBbH/IJm3vy74sHwsr8G4zcg1BQtW++QEkj5oO
I2X48Cx6bvpga5PvyK6cb52UIT8eoveSAHFsFHhNzIS5S+0/njbUZXiKGkQiIPES5HXyxhLlywaX
k9LqW5KqNN8HfQtDsA8WobWJdWUkH5v5sxr4OedDSf3vRFKaQTxZ1bGjk7Go0yPsAIooLb0VmEMN
KaVMdcJc+LsG7y8CCk3MoiVQs4J0x3HOz7EGoN8sW8jcK+0Ozowdf7RS0942eWWe6EmDIi56qFaI
lOGiZMnDPMfDR9if+nsb7P94HX9xajoMXMqw/y4N/wLs+PBt/Kx+VKD+82/8U4EaOBguA5uG+SI0
oWtLofhfiUymu0hQbdp8Fs2pNyrfP22ajou5E0nmmyKJXtkPvA5b/mNh9dFlMdFtLj7N/0SBamHa
p477Q52XlVuysC65Qcjf6MgtDZUfWgFmZxjE91UmWX12+6gNGrMqn774o51fz5bRbGMD6tJIQOad
N/hXStX6iU14c19j/2/MVp36iT1/43vzFSVjlFuh44Z7XaXAksrG+Nx7eC2BAprNQfihh+dY2pG6
KT0Jj02IJLOLlVHmlocXs/Xt6wCyRkVxtrHhzxnZXDn7Ouvq+sqvW8Jy1iZljxFCAMsCZXbklamg
HhaZbMDroW2bj7lf0hVn8Sly6xQHo0vOgo3zYeuxLqpdzDSqTx2pBJjmUB7Rel6N9kRGQgJuzjp5
1WQ/CEBJDcm6lQVvoxPh6O9925vksQc6C18Ap7iXfsBmzn52ZXmZbiANyOpzikH868I49TazrUZ2
q20Muw7yhALCdT9CZ6o3HV9B7bOxsi8AtiCK710KC2G6QAaHzqMWrqHf6e1cpTCGMApAByMaAZpH
h62wdLoDdlGfQpwvP1FEwgbiRDF1suQ+omDAj9WnVw2huIfUHh7SKnH2aTegki+C6JBBWJtBz0fx
Y0JsXLSddHL0/PGKevpFPPT9o4pwVva5unEK3m2rUgeYaSP3SzeGS91v+DSnhGPaFE+y0TlCen5A
CUu1KLDSEw2TFyDC7dYJs/5+9ntMFHAb9j2P1HCQ0EivHvbKi70dqb17FJN3ek4e3NwGe5p0F7Oq
hlWQRddz3HisiN2nqlAwq6vykMFb33gJuAa4cSs11TiJa9PawbkHWlVUK2BmDxzul5hLaNdZob9B
HXavSKIKb4agclfKHI1VQIFhpegBZGRj7IUWuNtnfbZTx8VjDy4VPjw0egwCl7hq2isfL+2W+qd5
9Cpy48uRw2Vv4O6aVeO/JEin98TxJi8YfsbT2E7Ttm6kcQefGeNZGn0LIT2ccdnfk56LKY432t6s
qbiVSZ0ciMNw2TQCXECvIQ1Mv/2u8yWVM1fEu7a1g10EBp/WsBHstTvAAs6KIzyEahOydqwyXuPs
csfkpXJQGGtZFtsoorYYmAUAw8op6Kdgq5QA3Dl4YMKyDJyMvj1+sOC+rsD/Pxh5SFBjOawK+nRw
rIxHSX9h5UCgOMWNDNZGLZJXp5ftcz97MDO7VZoBHCe2oaEWD5Usu+RljY/UXfBofes3GwRKxmsF
O4ajEmorSTEN1MmmTTVhhVOBrdTOzP4OlPvg3eciq28QKxQlZ+M2ua7pr+5IoCVx1Qs9tbbyPv2g
3KJbd6Y1R3vQvPapRDgK0Nuh6LNhYGXzKhy6Lz08+7UZan2Tctxfa82wQAqXQ/sAMvqVeqNpbiNP
TKe+S8oDgQDTEOw7hta4JrKDl3DDt82wXQ7dq9U0A9LZIayRgPV9/DqlxKWsSDVaKtlmUw/XiMnU
J4VhVds4CKlwUnU0L/A+FfshgeISN4ZNonzFnWXD0ZtSdw+RmVVixFlWUaXZSnbkK6ee4cDUjbMl
z5LmArUq9tXzExb54MFL6vE6T43PTKlHao/oNzn5bIumOxGRKa7ZDmQbSMPpBUHjX0Plt5vErukx
tUs8jkv75wrRH70ZiBTOZrYK66Ypwo9NbmeUQgMnuKxFXp2soNuhOtKXBBzUd2wDjXu0o95nu5DJ
JsoConyLhTrZc2SvVsMIujGsynE35ZN55YYTEechPLwILS0hzHG15XPKXWWY0NKWWZuJ0L0tZu3s
iPcdt0aTx3sv1zd5LJJtMqnDYJmxvQo7SnuNPxPPErrl7eBMn2A9yoPQRfCltdWtN4p4WKnM0QfH
757cKS1WiWkaW9vRRwFMf5P16KdW5B50r2ElxDY1OgOKjowh4fTWpjQ5IdfVSJuBov2OmCjWA5Kl
k8HPzrOBgm5KsBSVU+8RRjraq1GlTC1kSvjRkPvFAeRZkwI82QSL5dSi17/EYNKruMJA6K1nh7AI
hDeMxG4sj10m5ModWgk1crjr/ZkYEb/K6F8W7Pb6Kjg0I6jzqcFRinucQ9QIRJ2i1ZeprkhNWszf
MB+NDQWYZpMWFWfSwLfVhyBJg43jZ9OmWdzBqmuOgRFEIPbqVxT6H4vEq7ZzMPQ7UxF1TNgUGQEC
zmBcjvEOket4InPjq87mq7wL+wtrRPQzD1j4sPWVZyL/zEt75IclKDrdDUlnHmdUgQcD5SmMXIzG
uizJGAQuCOKEe+4JZFrZHGrOsnGf59kknBuJ6jbOumebpBsA3+S8WBP+8tAZplU9pdYlY0DtVUJ5
Zciy196FrjjW83NU86nUMljLUkpLUN2tkNhiut28+KOXoraGtZl37Q0My3BN61HhmfY1L3e7Xrlm
9Imz6GsdNN9El+Q7XBpAV0fxWAClWReZah5yn4+aW9FSuRy717YX9pqtfbahXkq9Tg3xDWeD9DYA
zb5Epc+XGo3lbvCy574IwcFqZherlH70ibJZi865TxKX4N2IyAYAO6zrbpK/2CXFjoX5dOxF4ZIb
7E3rMjBK6DlzcWlb9rAFcEiuuzO9qBhcjUY4tRrAja+GOMu2ZtD4D8q0Z9qQCp9yOWMFWaG0pNI3
ZDVfn6Dd9BPTPuuuugEcIaG2Sy/DnO7p0R1dYOxrIw9I+cHOeoPjLf3kpe69pK61hv57LexKHZze
jwiUidN6KxV8dLxxsfgI8xLjvHQ5G8HOF3PootcEF8QvrYcJZDqB4YmrA2sdVTZ+37GUG+BWZNbX
VnUmDKc7mKgBDt4o/echU7gizfFLWofdGXyGkW41+WGHtO6csyxcDd4iHaksmzXadRmTN2brIF6F
UjIizOKu8QN5N9AYMtesmgZbDLuGJCxU/qpax6efrtKI3xREdkWBrXX38BYkU6Z0u+rQqmDu1z3m
rg0pC/doU2nodOYlbpT0SYFMeSkjSvNDTBhZWuE2aCLnK0ZkeQ+Yyf5iQeUnJAMGADyfpB+P9VDR
CkmyOO0BbUzjFzP3c9zBvbqfh7aBiaU8VDwGZ8XSvQGqQA6w1/0/9s5kyW0lzdLv0ntcc8yAWXcv
OJPBYIyKQRtYSCFhBhwOx/j0/YGVt0pX1ZmVuc9FpuVwpWCQhPs/nPMdf9NzHYwH05gzvs5e739G
sV+uE6v170Ltpq8uBslbs0vdjSqHYsvKTq5lLedioxqfuGRt14+AHlS6nngrLnBiQWOJCLiKDyYy
3swq0KTUjO10VwVpsY9NlYFnGPQOGRBEVV7XXivP2GduFpUssov0ldMsf+WK694KLGlPeaajg8j8
9CjcgYo3arxTU/UGPD9EB/lq8gbcHRZwv5veYEMXzok6AcjkgUgYs29lWoQnCwct/GaYYavRqeTG
62OxnUWrHjSes1cRzN2nC8bhELR1eFNnmb7D1au+1Larcp6/mkw5BgwM85a0KKqr+SVUuiSP2XXb
AbwrJ+yaPqkLN3MobYR0hZz6bZrxPNxAUCS3JoAD82WIgtl7i3ODYHsCxbhZA1QbPIhq1KtJeWQp
OrnjXchCSEBBDJ5BsdI94adgHNKSlHRbQMx7j0pcCKxfSgc+1Fgc8UlDDWf2FawcJ4cr25JWgml+
jB56/tHDWHK8Ykh9Gkpq47Zqum9ViQraSHwU5XqOb1RFSVpUfaNXuuzLZzMZQDUJ39oPQZmfMxIS
wIWBk6ljRBbSmAHtssFzd4NZDQ8gZxnTu0iqlgxocMWZ2Z3Lau4YImUVJvIxvrekHWFX9jNV341x
MrobDOWi8XLmkp5FsVDKJJzaYNV1FtqKT8rNNGB2n/vN4DzVml0b4TzdVAe+ag9ZmJQhAw7AizfY
YEiQYpC2LWZJrBlmPs7RMSiYgSFtOejEc18tYiGg1KJu8Q8q51n8BsUo2gjiK+JzSkA5e/SJjIGt
FcRseK2uh8QLl5jTR6v63GtDHroWdvTYaHoBszH2s+uhLdS46JtByaPiO7nptJ2eJTDkdUTaws9S
kWAuQB3MK5UqnREAJJ/bHFrcOzp7hqeM7W41z+MqaOfZRdgfBD/qQMYHryspwcEGG6jSlf8yZwhJ
Uo/TeRuizN21Vjt/CArrm4EMGtbQxaX2Mc6jfexOs9XoBylT+ZawvH0EMOeeZqgFa4stwcZNTBvI
HhDubbwMKmvoCmvRoFIc895cK8afF4cM9s3iBfjSUkVu9Qgef67MbItucynOGzB2FsKdrvCPhqxw
gdO4P6KmDXeKNNAP1xmdA8lkchXlnExFLYOVn9bJPo3tfqNqUnjtFOc5uTjJ8A2gbY8R07mzxyT8
FJW6Y94GVUcTVSEtazo0JguSnCy0M9IlZpv4ZYct35sGwv7obgHv0t/wpRR4D1PgbVEJTK7gGo9G
I//aUtPjNfPLg5EitcVVNayrwauCVVCATDKEMaH0XvJkIiTq5K0Yd9qeJ7zyyYEVeHE75iwf3biy
FRW4cSWRJD+k9JzbKEpTDtoGckZt8Oy2i5BKQn0iKms9K8KNVK57Lp1heki0CC/9GOfbrEq9Q44L
Hg8X2m1G1/WJrdJ9gNACyFk71gAq44/Wr7JNVTOepbBrgkvOEhMivyA6oIAkkhWh/R7D42Kz0zKm
A/5ZvhuyfW9sH+5KH+wdhpxiVcv+k41Ui/VcsGcoWZebNJ6oPV0ULGMFX2XK4dBkfgxOYS4+MIMk
255Pi4CA8Y0h5g0Cic00N59VVrwBAFy+b52ot52u8npFEs/Ww0a5KtIwOmUpkXJ5O0aEBZJkSM2M
jcGoIAhuFVPyLoYBca69rOLbgoHFFLm/tpSTnvH55/fMH4TYdM7YBdteiv4CfMs9EOJmAZxh/DMC
rzyGILq2rIjnQ5wF4sdQ0aJlOusPJdo4DF6N9QDBgYmARHKSjPrEihCuH1mRp7aGHJdM8hjA/+MC
JgjG8sv+Yc6TeIcW/Bv9GqUYmJ1p48xZeaw62edIhtvptdfLgrgfbm0yfF4opZ5To4Gip7R/k7DF
XjOUp3Csk2M0zKQQJp2hNlXffQ3N5naA979KMuulMjjykNM5O+mpYD3gYXxNRrNc2Y3CWS0CggC6
yH2ea8br7pxbN8TznklEedfSbw9Tmzwpz/yJPZb6b6I6qmJZPSW19Y5ZFcFKXzmfrcuMX8TK3rA3
eBnZ//6UsjTg9Vf49VZMPSi+RwkScfbKx2DSQEkgDJob9KrM5AVqw9XYkx6xCqfhsTHZkgOQiiLG
TnoYdm5LwAzFf2nS48Bxz/GHg7rGUr2S5Cx6/HrsxcgDSoBSTjwDnsjVyaooJec0Hml1og0flfRv
88yVdz2aTjLzcqNmxZGn5sqz5qLa9gHAtm0nEnmxTC848h/4v/Iq+GnF1qOT1RweQZqcwIXkp8nl
cjXt4Tug/67Z50Yeb0fS+0gQICbPLcYTOwegksJ8AVtUrYuF4tRZyyxQVsQah0s0julhU3QhLUXI
o/eoZJw1gHyOBG9U/XBAYnvw++ZrHMynkS/8ukilOOaxcRuFLbVO4TbbrPERrPQahWjub/3cKzCW
Mv5rQtGC8wKiQWVqrSO80SruH8Ks/RRAikjQmXAwjdVD40g0nOUEcNxBhO0bOtnTuzBAROJwxyz9
NTWdFkSIgV5FIcmMgZTvEyHjbVqX5mEE17FRbtceKx0LJheaRIHc/ZRDFD50hmAMFw3pOqmnr3ls
MjnTk73zc5WuMm1/i9zefBoC5EveOA1qnXX18MNFTfDE2QepynPV2hdNd1INwyhhZmszMpxbuDkG
c5Y0JUFB5Pkh9CpkqkVLuJCN1t5Kh7Db+rFZ+qtMJPmp4X400UPC2ZrkR0sg4LuLiKHc5HDav8Nb
j8a1OeXGB5hYdeeLwjhkXHgwanzWlUGOs9SHkEqoCgKTDaCnk2I9vrWJI/1GncWjFcvyA7F3cIfP
MLqdddJ9N1LvZ6zMSSJ6NdpTwxj6YR6diCxX4gfWMhXDl2B0u3vLSpz5osagZoXil/WeKWjJpljb
EqtY6O3MOjX9jZen40ZaKQomJJRyl0qL5TLb9gv8IJekAC6DQxr1z1PsfqFCcJ/wudS7uCGrmOdg
2iJZNmmugpdhCW8lf9x6isUSNpLYd4HZRh8lW6F1VkbBGkG0laIpLnPjZrAoas5FxWi10X1yQw2h
x13sgRkjMcvrTk7F+bPC1CyzfRwNJNMMIfFMA7MwaprSM2GGzhnl3VBLd5E1qxclneamaYKgh96H
eH7VCWZ8k8yi9cS58O7VY2hfBnAnzz1/gbcJmm5+7VBbr3iMI4ZGDKjZ46F7vbU72Z0BFatmLeQA
0KGp0vOMSkRtuLCWhJkupmKC4ENQLWAzrvmlEuKUeS9zz/+Kkhr5Yt5l+sASjN2UMTYUrYETkP1i
FMQ6BPb45HZSM3wSufRWtGEBn4QRvgBwiz9ddqDxBo1VPG6YqU2PE8FT+drmQdvOzTixCWxpvGHm
FCyaRQnO1JY/B8rrLSuChwmNz2puPXGSkGM2ruzwMqYocMa4t16zjAp84zoc2LNyTRa2NbCrounR
jrJDo+JVcX1fzAYYKiftTnbSMJeB4hrcKiSyr7lcMk/LYdpbMjBDmtfWfkC97D+GRkT7AkcmRCGX
kDNcpPkJxWT/ZFk2w1AQujyldcWxSphzUFnUjAl6XLdFyuAPDjdWNzAVRF8VxtmFCb/mPgmVXdxk
0K3cnfYGl0+6hPmjIdxsIHvfQ26GjO5N0trajKGesZPHp8zhqIQCOP0syOR7j8yWQo1wTDLlGDBd
kjBEQxJnafPaeW69Gxblb1w7XGZ8pTY0O+lWxG22l8aAwZvR6I2KRv/YDwSCSHJxztKsKihG6L3O
9VwPX3RWQVn2RpLbEmNwEPM7EceJBhWWN/LiTkNAcqkZb9t+lnugv87alvkiclWDvg2K0n5jemtw
iQ3yWVDfnZEcDLtOU/0zzvSZ0hjJ45RkPbTyGHYguwys8m152+nwu9Gb5pbDKTp4CVwhY5pNtrw8
GnZmJdu0YatPuvR9NXrjEbdhf/KAKUOHBkDraLqOjopxzbxZnZBjdbeG8vMzvolvVTCa2z4CSJgF
00c8lckaHTmdARS3hIxYOPGNml6M1I52vjKTrSRLemvwRd8nvWzXvZqsY94iY13XeTVZDNrQK9sj
6Rsm+3nt1tSyYlbvaeEAS9LJfED+gZLQN9vuPgC5bVHoFcWmcq2+eBzJtttMCZdNhiEXFQrC5bNB
NPngsr5hxmpSadTJzswDcsLr+eLmM/+7iB5ae5zuBl0xB+7zl7C13uyYw9o1qm3q2POGSclHWCnk
viQ+boYhiTetQYhJ5Rv1zjJz5zAgIUVe8whghlbBAW4RdgLxTzzf2UlKZknWvMq2ye69uDtEhnWg
sNL7fnb6r8bIGsSyjTc4K2InZipkkgwhyfdc1GPQfZRh1jwMXfPQ1VaBfqsOuNrNpRFMCuMO9/CE
gsNKjk0lLBLsjU/wAd1tbVUKFRtwrZQ1GIOe0HnTg0tsSDmeeylHROnN63UX+++19f+wtmYxEGBZ
+vtrazz4f+Um/ccf+HNrLf5YNF0QhwmMY/39J1iYhTXGTeJBAAuwX1oMhX+ChZc9t2fCTMcfvngA
2XNT2evk//wvR/wBjCd0F+5PsCAQ/qWNNU/BXxfWCLJxeNmeZTvhAme6OpR/WVgzE9F95adoE5ty
vDGylrKM3d/jaLv5Z1n183G4Iv0QPIH3y6+kvyvz74r/Y6Nk3INEo/6GBNffO7aOXvIZQf9Ns/AD
E51mMTnZC+AvqjqbYcCVNsglsY0w479Mrh4eOiVt4scJeUIknAXFZ79wC/umC16Ssc7gKV7BhprN
/0Q/Ce8QfN+R1UF67BcWYnbFInpXRCIRS94nWR/FjwqAIhvc+ZKFY4/4rXEeYUACWmQ0Ev2kQS7v
YqO/zUnvZd9apdn7jNbsw4ni/nWMG2Qj9Co/DduWbABjF1G1Gv17hGJhuRknu73P3Hi8JYyUgQKx
58hUS8N4qKts6Fd+X8aX3rAYGTsSH0EMoBFqM3vFs5VkOWt3duNwPoYu+ZixJxOwELVbt4+Sd/qs
eFzbQRmw2XVtfxWWXvE0mSjdO7cD+Qj/5ZCSZ7lHBxScXNQpe1GPkm1UWXpPZRIjJcUTWPgMhEDD
AXy1OtTZeWVSVDh1+ElDO0pAy8oXa1h/7BqZBa6tKG9OHfv/LRZUDmGAwmicmjG8URy0V9h0tRKh
DC6IY3E1oQnuHnu/bA4kj9YHlJztN8JrA70O07Ko1w5u1KemGPQJqwZoSdRYDzWnuV4xbynuTLaR
AvnTnN0xFaqRn7l+/1Z0rDloe3QAj7lG3ZDME8sGprrhyRZepFFVElheoNW5q6DdI1kklm5le7LZ
OMNItSXSllVeVtrJyksY23GY/sQtMXUHoecm3RjwiX4iuysc6se5wPPnzPp7pWyPILAoKF4QnWbH
3q4atj1ThvGg8voPaYbBPWsnDn8AhbvQsBWtgN3Y1NKhTTgz5vu7Wbdx9tIIEqZpyDGF1myIZ5jB
e9/sU4btfnJfWuFkFp98uhZ1Ap6SlPeWkS4VPcEQaqrTC6y0MrpQj4ab0qy5Ah3dvw/u4B0DGEdf
4oCfEbVM4ov5yWmZuA4VoShrbZp9dYjI7t0ZNYNMIMkeOYeWf5o0xhDkcSWPN/bhqVbIS/MBSQca
bu6NetuyRF832ox2WZIvcWbE9KVj2K3Uck8WuXlj6dC8xUcAzqd28JeHh2IQLmUx/QdjR2CvopoO
3tjwvnfIWEvMZ1O0odjjG+hUjbgY4LE9rFudvYb7Gu7SbNYnq1QlU2a6RUjTw7lDBr0ZmjLfN27X
Mdkr5+bGa+nXrKwr2XBXDkFptefumb/oRyNsH5A2NOjCsp9kwX8xjW7lFUH+GTC33KA2TtD8Zu2z
0TFeZBrvr5kdJ9yYrvmENJxTKyjZn4VgUFfCgz7M/itZZUMcoInHWtZ3THSc6iV0FKU2ExtSOuxD
puNHz6uSbVnTQEZNBaUyFQyVxrYIDoqRBIFz3vJu18OzsPGcCTDLKB6cmXmZ16N9yaxHD43/huOJ
cDtHuUdEEcwZ3JBeO3ba7pagXbFtxmw8TyWUbrtwnDe/dLMNHK8ChniSnPxO+8++73Y3cmAzxSHV
cqbASQMCm7qR8Z19ES1gklOlCJwq0IDj7H4msvxHHsvgUM+Oc+iMMDsPphGO27iNx11ksdjRlSjX
WFAwead5Q6Jzn+59VS5USOtDeCE7qzjtd2OELN0NG70t217kPIZV8oCMM9/SNy+e1rjg3bbsjAc1
MMLwe4ohk/fcXqbV6YipMomM6pwCVr7LSFT77AUBoD36g32pLbEVAbMEivlup9qgfGvwr94nGjEI
4ZKVfssCd2e5nUGhN1Z3JityCLixeAYYxBJrcvS7b8bOk98sY4kGK+RkNmJXSJCZ/azJ5US/lK8K
Zi1bmDwFh26Sdk9UhPUpSFr7w275Stt2M5xHq6luA6KDDyPmjbu2dfEk6qbjqRqmJ0pvL1iVhpli
dwj1WYRRf2aExdoncbN1n7U5NWPAkVnEd2RtZHTVRnoPKskPVnkf+GCH7XjhnFjLyj6ZT3TRCHbz
rLyAECRfuAJbvEJw3X6dUgsNNN1ZeqaWbQ8toRvtCk7ftxJ+HttyOT/bvc3YOcp8tSIYQccrv2m/
NPFgnWdYnWdYqj1+OU9kfN+a5NH1OvPJojfc0VXIzTQ0aFyIZU5eZSPRLc3eeJ+09RJjt5z23Ojj
R4K6/NlOnCX+0jNH+N12vhaWMyOi7jQKZP2gu6nNcGPZptZv7EkWaD67LjMXb2z4i+pQ44VLXzH9
RxVilNrruIlyImfu5jqh8q/srtx2ptdsJrsfy60U4/wZ6N7bRvlUMeVnq4D7zTF7ROVDtIqTqdsP
onwexhEjOcqsLV/S6MhHWWwQthYPtpxohyv/1MUMnxr0o/+Wdf5TARyW6S4Yi79fH9+mS7KJSn9V
dv7tD/3JFg3/EKFLuMVSB1u/FMnuHz7Rwuyylsr5z/JY/OGZpulRsAZIucEb/md5jNZTIPEUxO7B
RyDf0vlXBJ3Mqn8vj33gOg7engCPke3+zpBRGOsayFjJaXYF7OeiiL0e7TM2SRQXntO/i7j0udvc
+jHFaH6ZhxBKZVAKE2ECWZWEdYinTOfzxPZgzO+SQGf5yjPgQoe+2mMPt0+aFFLCLVJqGDcYifap
MYwwxM0HH+i6m9z0xVCfxXVTQot4lsQL3S/H/B6/ZbJfdF174ggcDZLDiDZ47b39nCbqmFP433Yt
9/A8tyzi7A7qwKocAmuJOPBe0dtRePmlhUfFj5CgJx30OMPSh76qo8e6cYg9S41hPHbiW4529MPP
i+AWGn9kUwwHhK06PGZD7407ih7vbkDZGW9NGHpUlhEqWHOKnAOXhvF9WfDjgkvDOzurAnwGpfoR
j5xeFEHSvMfv3e1JEVKPTusMpyz3MQZNeTbBy86sH5moBRGtGc64Qtow66fYuwBwiG9aORvfKw/X
Jz1zbV2MuakgwDdvBCg0j9lgefs8CfovidT6CTsv9ujCmNU3J/LjN2XkebjuXIei04uZcxGuPa+6
oDoWrHUYFyz44YSrmBXPAiZuroxiyxlePcuzeKer4hsnrD6EC9nYXBjH80I7TgV5DXPsnnKl5Ukt
PGQZMfmDadBimApAPTD6xssjps5Sq3qBKeNf4rLkXer42xbastUy+Zqok9eqLj1+0YXN3C6YZnMB
NqONT/ZjExXPdeUkr6juFtpJJVmETSN+65LMbXNjRC5A6OQKh0ZYnx8bxfXHzn7RyV5B0gyeol2y
+AuKGA0E1z7I6WK2zZirfRx+plcmtSSxAJll0c57mSXVfepRqDjN5J9BTsKwoMBeWSoob6U2srNl
LPjr/IrCxhYCFttdCNnRFZYdskL71mDUl6tcumj4Fq52jSblMKPcQ9OxcLfxL5qXuXTDhziaWEqB
58aBjQYCYLen3AuiiP57tfC80Uw36+EK+e5beN/U0iMoHA0EPFt44OFCBjeukPDoCgwPF3Z4Mwgw
4ggs6GG4EKNtP+Xmuw6BMqxj9AWQ1qvmq5pY4IZyMD9yZaPA6Cc9PbYE8AUHx84HetYgrA8pjSJd
2gI65/YGeg6g1H6xe5HcYBB1vnUeYbiU8XxpWbbNUNNZY33NgMnc5leoOunW4TNNFqj16Ypdd64I
drnQ2IOFyw7ILfyiUuebIWC2e1LZiFq86QfyFpDurWnW1ZYk7+oNQz7Q90ItAPhqYcFrf8HCT37G
xnBhxZdXbLx2IcjTG+qN1OrBbAOUmE3K86wEgjU6Q2cbLBz60qJ3nRc2/ejIdAl17thbavzS+O9P
Lm4mKg46dt4HGPf1FXevbMj3xsLAx2yYPlq94e5x5YPIN664fMdX4t1aGPozm1QUWoJ6DoUW3g80
N8WRWqiBeblA+MOFx6+uaP5oofQTlEez11zh/fPC8WdCDtIfhIj82vsL6N/BOnpoRAjtx12SAJwl
E6C+xgO0S1LAtGQGENRIfEB2jRIA6NXvDAQxXz0m+j/QUQ7vk1OZt/Y1iEAPiBmx7ZAcSUSe3dwl
5KXkm8CSBBMnQ3RMLAPxqSnkE1IEkBB5ONyopbIoC/SFHsWGs1QdaPuKh3CpRPqlJkHyG29ROjR7
xvfPMULlfbvUMOm1nGmvpY2xVDnhUu80S+UzX4ugfqmH6qUyEtciqVjqpVGYSxfvEGRHJeUoslRe
52uJNflORb0VTLlH9QWsZanFumthhrbGWFlh5t2Z2RDtZrNQj15ZiEfP9ON7jsVx7wf5fOzj4cV1
quqxwXTxSGQ0G1tyJaMXlnfVG/nuQQf8oxpOyRTnL0HlWRxSA49VkMrqXuCgug/ZuO3QwdOjprlz
CeOyXdc9KeSZC8tpZXLloQqYyE+3wg5mit9kaGDKksGN4OV6OSkkbZGgLCgMyaMeWoQhqNY7NyYv
H/2Tdeu6VYREBUfakxMo75hR/z3HnRHAr2eo8sOeQShiMe7KPTLf+jyJKbqEtZRPyN8ZE/GLf5dp
w7BrUi6IWEr7MWpIhHYytAz48FnVm+BVMocx9ghTedsg8tzm2uU86lJzpkGe/SNCv3rNgOK+KTq1
chvLvovqAk3FZObR4wD+H+GAdYvHEYJENZOUMYGquY9nP90v7+ezqkeTPK0ZMh9T3n3WKOMuz/ve
3lrW4D6AGUk+GceB8RiNwVgpQrf5OUJPp2n2pweMd8M+nMLw2Jtd+6KiurzvTbc/LHph5I6AGJFH
+yFC9iHu09WMZGjD8iIZ1qzAmUIvO6ZVm9khe4ZFa+qm4pDBGL7riApk1hWOx5aLEcSFNVyqMPgu
YIR8N1vbwozQus1b2hXJVzFE+bGtDbmvbOBYqxSD+RKTk3BJw6tlMSGEv0v7LL+Pwnr4Kn0fOo02
vXcLofqdNSG81yQ7kZMSFhbTrGFw5y0Cfqt+qqbwDV8cdJI+CRJ50zAdMNeiCqyElJ0hfE8JXsQ7
F7bNPQvKFDkmXjaSvD0vd9dlRgt4tjydco+FhNKjmtIk86ENCnnna2uenlQTb9gWBhNJGJ6PQMfz
10lVedE6i4eH2bTq7EYrrKCHThvJm4tkIP2wPB7x9YQQ392qYVYxdgKmIbN3axKJ2Os90OZUdCe+
spbKT4RUeUb7QVLCO7Xv+JrnRvU960eL2IzOfzabWJ6aJn0mo2LalnZTHunh5NrvyA/BTv3oFTPT
yu6nkyYfmfbefbJNv9mI3NjgKjdetW73DtQ1O3h+UNyjPtqywTDOfDhs3ZTMj1Wum5/27JILoSUJ
VquhIeJolXZpcVAodh5sd8inddc5CZkhLOTi54CIim05W/NDMlPvrDS0qdJY/XvF8M+kMxAkbTH/
//st1Bf9kfzaPv3tD/ytfYIs9oegO0Ff65kuw/xfjHGm84egVYLPxlguAM/9X32U9YcwEapee6u/
7RdsnwZKkNTgmr5L2CG92P/933+B+Le//fdfwW5XWuEvfjhgHywYhA1DbjHDeb8HCBCoxZE4BdNt
iHNpRis5yGnald4QvpSlYx/zccxnZN6xvMH50X6a0wQIgcA7rmr8mKoh7NNisXufdV24LVNzfEzA
hNzTM7R0CEtkaBQweRpEh5yKAbgTDY+Gjx8VdVQIJtr5ghgjLBE/0uasvHjoeUZEERl3YYkN4lSr
DDHz2qKGCn5yNk5pdxgAT4/9MfY7k8s68kcjO4V+0PRPsudNfjKq2kf86ySWs40zcg9veC8dRA80
QWvBj0VJILEhxaUVg2Jx5okypnTKdTcUxD4vscGNz66Uct2LnqvSSp5nzWCRX4oo07kzvg1JmQIf
cdAgyDLJHkYCyvSIEHp2sfYmddR9hKZIV6otyTSFvwbaTGT2OgRnVvjrEHe1VZ0yznjgF6s5x2HC
jEb0zY2FDqcyCdILxksS571xxION/pwTKJ6ejMnsZuT4cZ4tZg7pAtqwUuKp9n0kat0cTBETLwVP
AY9evpxDdEi3kpChik+hdC3c7sd/nwj/zIlACc6u7u8fCOuPIv1Zqyr9y+bxP/7Un6cCj76JVp9d
IlwoFwj2fy4fTcv5g7EGADZHsMs3HfDNf05XllOB8AGOCnDnS4LEf01XCDy1+Qvxly3zEEio/8rh
YPIzfjXLCpiL5iJ9A17LEWEt1uBfzbLw/mvZQLe5VIMdbvth8XzXdraE6vpD/+AZ7nTKRubBWyFy
/a5rp/+CjYquoQ2rvy23/3J0/XpUmb9BKJdX42AuxldMwDauuOXV/rIJJXZ4IVJ1/YVhr3mJ4eYB
APBrD6VNr2toeoPDpdpLOmVG4bpZN5mC3hDNRG8t5VL1GWoNyCRMEiRjRWF+mV0DysrkudEPczJg
wf3yef9/qJnXzIJfD9flFXu+t3CHXXzPv3PpndRP+GwnfbFHlrNI3ubiS88dYO+0P+Fh6ImFhb3k
k7I8+x66oSkXNgZLhRhfAZn/TMaWdjE1JGwEndY92vlEsL1ULvLDePEc5114Kls6l40vRPjSJs1N
XiC42OLH925TlfTl/h//Vv/9Y2DrLZj5oZo3cXT/xgIlgxaJsiQ3tNJR+FLHXFErlIR8NWQFCGkY
VfgkI7N4+8c/dvmu/fpewm1dLkI7tPgu8m/Ly/rl0+fAjx3ZxtWlCmbzQsZbd6kgYUONTl7+8U/6
faS4/CR27YT3wNbl2vjtewaDCCUyPuZLIIXzwQWnij3gZhqLXCZbxImwPzAcBTDmKMLK/+lL8xv1
XPBbWgLOKlFJnsfp8NuP9307TWLa7Yvf5O5HmXWonUmGKvbuXLZo+mrsPoKPfj8UDe6BJq/9H7oI
2+MQTs559GwlyPPNakTAeMK/2Epa5MLjWPshDaCIwphLf+2GGKAPru1hofjH797vTODl9TPctUyb
ZBSHZ5Uz7dcPSngd0bxst5iARGgkFUtX4tZyXbHQnaYqPg1Jmn+Lg1Cex7lJdl7tjCn3e+//1GTI
1+sJjPEaVmj/I1W2/wlWM/FP//hFOu5/+5Bt2ABAi0MA8w5Pp/3XV4kymhlgou3bzGlkFAYbULMz
jeVohzvAfd1ajY3A3AL8fZUkib9WZrUHgCj3hYMPi3DZ8lEWboluthji1wGn4nFqNQJlt5FfIIUE
GxaPETO8DHZmqu0MGmjWVpdBkoVDv4o3AlcPlv+ZiPe11SflwfV08Whl8X08VQRTFp3fXMDGPmur
NGwsRRZvZAoMd8OIcIa7OwTZuUjc4D0SnXNKvMA8E/nbh+uBqVaJ321Kj0aAbGM1TCi7zME1FinV
d4RQ+qkTBut7/Do+YelNd3Qiy3puEnPIGVizKlvNJHJ+C22hevaSjYEP0CcsVbZIxupKHs0mLD7T
XkJOlXaZPyHNH/1V3zhoZSMFIZH3YW9Sc941QzluHeSaO1ots98WZFHE654lbsMWN4lYTtpq08nw
jm1jLDZUevrAVWNhohCZtwq0X7yNJdM6S4XyybU1QY4hY/Bd65VkFqAv3WJ2z2ZSlbG4GuMoPizs
fz/bWCKymy0tGIHEVh/vRo251R6GYTvFfRfsVB0xS9U2xE3+0RXHuQK+35c94oE2y4y1H8Eq8msX
Zip642htE1Rf7pWXb2MHLzgNObneaasEFFO+SZiKNVR+UjP88UyeDUSlh459XUlSY1pMlfqEf25Z
83s7GONV86s4yuvv1lSijoaopLtOigsW7TIfTyEDj30fdjo6okOApJNhOnsSvgGYbbKh3XR8BoB2
maeNfFwl9OAqirgPdZGTn+0xxBJrVSAbuKNZJwP8kE/+sGQvF2xBQXHZfKMGvKYt4wXuwh3B01l0
1/PoeDgCA4kA0iS1sNxVRarCRYTqhBEo89QDbQUDxMW2LEh0qYnhwdUXdgyqhsJHkN9GVAVkdMfl
vA6I9ZnXFcnNC8xJGQWpifAm7ltwV1j84jT4CVaCPcxG1BYpNU7QBRfXiOLoVNmYCFnRVqAl5unQ
0sUoZIwxTLZthFaz2YWqrVJs2V45HUTblnLtWghb17gwYQ+QSpEaaz5W69WQ5WxubNsj25R/CQPs
lSCZHYtJ9YrVICyP6Fp1sc0J/Xyc8VnZu8yoLRNMRIJRZuUnVqL3kepxQ3AZ21Tvs5XvOskrwKhY
LMBNc5yZzGSTHG7LYOKrbfCoKJJwTRTtcE6KTRzZcUc6CNukVeq3C10KXuT8o8gJzdsEvABsUSg5
myPtg3OIMRUQc57njf3/2Duv5bqNNl3fytwAXAC6kU5XZFxitsQTFCnJaOSMBnD1+2lS3mPRM1L9
51PlMkvkIgE0OnzhDTv8uGkUgQDyNpbumugGoH0mtzgW0XYpm2y1Lm2DTcf5KIEfqaKg2Tu4etSU
vRzqmTlNK41G4wrti2YGqheQPo0iLy4wm2FOrecOfOZiUQ7KESZx0CWmihAilCgeFsxhx5PfROju
VQAKrr0Rw+YjBJucX6C2zmjFqXKqLxQqK3WBlGkxH3rKQhi3D8nwINH1eUFQF7mhEASVOIxIrYp9
768pNz86kCgKAUWMBDTep9gefylglcEZSrLpvvd8/dp0SpxBWaSyFOYo08O2jvk7XlFn86HqJtoR
gKzkbT94zoMzWHwCemMfArxZgnmPzleG6CxMfn1eBdAuPiEUHT1RYTKTM8sQOApg8vc3SIsNIXQ1
zbtRuuLG6p5N95ITLHoSoc3sLtklux3oaqSphj6K3ZusG/P8zg2RTj2fZabH6wFhV4JPNJJv8Ijx
UYvVJZeu63UFYOqWw4qUUmAe3ty6Zn/ivkBDn2Bk8xRIvDJUChztuo3yiaXTFFSobqsuMCpt6PC9
JPyMPdUdKvWpdSSmutQOsWs5V7qbx2vkk0HwU9Nq58Ns065D+wSRGd46i4lKmMMGMkeOiZOHqnxC
Vza6CKc0hbSmvJx5QQvvBegStzF32XInhtnuLxPC3OwSkFWe3YecFse+sp1TGyXtFxwg8MBGGCJ1
L+owicbLWNWAoRfk8DHOCRaUbVyGdWsH7fI1L3LvZh57CCOtvUz5n4inJv1Zia7XX8samT0kpdq/
Iw8IxZ4WjuohNJXRnxYGFiiSN2TugWSbWzqt7tJ66C8jEBneznOxKWLb85D2mZQbPXWZNSX7wq1Y
JqsVi+hcVrXTfi/ZkJeL0GFK7bXZsal30508zBP+ABwyur10utH1t3FUDBMnLR0jQu82e8auNXqw
FsL0izUaOufbABKl35TUcqbzVLv8qbl01IqwSuIn50jjUsC18L0CwYF83fW8BMV9NvXtJoRxJUuU
zs9WDScUoV/HdPCQvKivK3+WV9aAmeJeIT87XSaLbtQWEY5SPRCJwOyJ0FXZsHX20yZXPf2uSE9I
hFTx0t4XSeukn516FZAukDbKl0e451bEH0M0fa8CKEwXVtzoV5XY1rQtApDz52lkO7dzb8XrsRvb
HrEKrHjXDXb1mbiBqrh6p9JH0R5JhMnG291RckaYJNP9HiEy3poOK8D73QolDv5AD8JuFnO3mwo3
xA8+bJn9uZxpIy4A1yHwNL3f/qm9xXnI3lTqOOmiJ+Z6iWZSVDlssG4TZYcQeTwN9fFLQgPAgilU
OMWd51bom2svGeS1jItwugN4ZwRLE2Y0xGzsMA8kDst8lYohr6+CrlHixp3twj+P55pWMhhYK7nO
OwvB1RKJefA9FTo810URc/8d2jyHXoW52mnUQs+XVrLuF9+n9SxjFVy/RaX/B9/+DXybwoJJ5v/3
UsonoAZ19c/q6o9f+f91FBTECOVhKUWBICcl2v9bdow6iucLCq/eW3HVJx35u47i/wEIIOL36OQa
kAop598gbucPEgOyF/wdZSB9O/pP6ihYlH5IXikuen7guRxLAmT4x0JA3o+U+MYovcnySOAVI0D4
AldO0JiN4kbKW+m3qPbWBdTkQ/weWmkTZuWo9+n51GKe1myCHI0uQo98EHcqLJAg/9MLJyu3tz5u
0JuGkOssWStb3wxFa38rYUfZoEgJkELSFwVVxh2dOgHEoNw8nI51BKeNUCO7QMQSxiea1NAVjdCT
5UIjmf0wuYAG127qOsHznDD8zuN4BtcMokCAIaH1RVFiWwl/ROnX7ZB4WYsG7RdYeUhw2tZrOENh
h2iOwoyIgpOvkN9K1zW7mnPA4cHkjc86G11YILRxNl3lq7uOtqba9fW83EwYFEYQrzTmBKLhiVEz
ABiIH2TRwGRV9O/j/EARNdkOifZfUz0Njz2azNnJA86869Mm+IRRGCiZhSJpui38hSYnOuKgd6I5
omNpD+lyH3iDoTLFzfIZaZ9qY2HKjfT+HCf31EJwu0WLBF9bhN/Y3v1YXa5g2D6DJoHF6cvZPk8q
Me0jBASqLZzF0jkEmDmC60tF8yeUGSyBkhZR2BDY+YXFiWk0pkM85Mp4DalKa8isAEiZEtmaUgUP
ZtWjy+H1fbfzC3yjwOq1/g1P4toEg1M57yDczTsOd0Iou/MBN2bqr6ArJB5AaX6Gwsx40AnqH16b
jruxVsFtSzufaBO06c5dhvoWBGx3sdQy3thw424tL9L7CvLdRSyp8YDZ8/xvmh7cjuLxeAKFtRrH
h7pElzJZcJ86tJXVXMnEzpZruxrtoLkgxNfoQEVe1YfhnoGQaKxOqmpuZN6q+pyI0pEbW4AyrTYq
TNFaGcteXtGOxAdloypqnYaKTmkE3QlG73bsE97VSnHgvmyqVO8Ca46ap6KbAtS76t6GcITvyKaz
VQ0SaZ6DHm0FcBkXWR130ZVPrvCtbMEebLMiwOy0CBf6bEiYJZw9SIueenDgV1M1KPx2K40AlCKj
zXs97pcGmuz5DHre2/ZvdB4LUKY6w87Drc+QEUdoi9hycLZ6TSzUX7oyOFRJmt6k8+KsyGFNWLbU
XVyysuMwwN6sWdIBXbB61OA/m2m6Wtd0bHdoL4ttrXibu4bk07RLrQ4fDwsjjxsfwc5+25Xk39eI
wWn0pjz72OUBRPNEJAszTnJ8Z0GDwq0VpCerxpTuMMUxnEx6Tn63KwukZt20r48DoKvkQtr9HW35
bL2NRuurhbEeawp52pngAv2hE72OHv+CFkF4/EiW+vMMVgwtsGWkEbKGbn2UcdNVR76Zwb2wKhBW
7ETLPR4DhMQuhYx2mxZA2I7IDxDYBlksMOlrur+0JR+90TfqDF6/3k+5OzVnGlub+ryLsXsJG8u5
FH1vX69x5t7KSrMeYxll5T5L2M3w2cHmdWmz4zqL8CJDigm4B9n0fDU79KICQMErJIAuP4YhlA2c
R2OU23lXMGObNdu5qxS3VrPY00GMqthhG+Ze1nBT9iLMiI6slIYOSJoZSf5VpjtbYOCNTQXssteu
DVBwtgeLqloxfaHoMHV7kOyStSbnaWdllHVKx7eG8y4xcuNizCjZKezVLvmAHCmENeS/nus3C3Dd
cC3Vhewtz0XcTQZeYyP/VEj4gyNZPDRcAPAIEiUCWcJmgrPWiRpuZalBZdReOcpr0suRgL0CZeYg
9POEWOSfkimM60o/k39EcNLO8CoObn0vddAri5fd4JJdBqCs7H21QiQoLA9sIRrg810V9/JUlO44
kZYEpXOtKTfCbl797Bi2tfjcDvPnhH45LFs/JZ+m/1aAxZ/sgUx6ykzaYXKYdXH6uzKDGrStOb+S
W2eeYvjdmSwW8vjyR1ov35L8FkAhpBV8Sd5Lqf8XT73HU1/rsRq65e47EpMfgiNq8v97NPWIcOb3
b/91P7wM33/ScnVNV/pHSOX7fxBKCZ8WM4VcELaENO8hFUHWH8CJEYqIqFhgUkuw9SOiCpw/IKu9
R2D/DKec8I8IV2e6VZirGy5d8B+FU6Y2+9+tAHNFx7VpTQlaEOA8TLT3zwpz4WRdRQbufUcpfqDr
7DaSVQUZfErXJw/idv4irQ5d0apdoBkw4aGmInlYx/ZrUnUS0jtsJ8Q6cBdbRmyXrKo901FZ9NdU
dBtrwdpg9ox7yAC6aGf5Pgrp24Rat/M9mOtlvOPwDYoXYs4m/ipKhJtOiY8BqiAFpO+CPlrjdeUn
5dholO2SAo0nGmegMcorJ1habjlB22K5dEtRZX9Z/WQ8ZP7xSv+H3tPPXRqCYTpl1LV9hHV5fa79
sUvjlOmofBV+j9lAM1gBpSzkGXtL3wVna496vd6uaUMLEynn1I1/08UwCO+f3hFGHAK3eviR1K1A
P5if/6NdQ00rZPvy02+ZkwuCSY4UD+oR/UyrzQ7drAEE7yjAJwCpLWmhq3SjpVh6sHoQ0zSga19V
sD9quIkdiv1e2PKzX4/Rz1G5JOYXOLEwhXxaAGZa/nyPBISWC+bO+uZb3WS7O2BeSdAesLAaBNT/
bvD9ZypN8XD+6+t+eDfmurC2UFQgHaDZ9/G6DSdqUFsC5VyqZGhOTTbttM+KCnxFPTYD4/OpihXS
knQeatf1f9OhMQ2YfywfLk9nC7IrZqjQZlhDPz924k2pZc9KfLOCIkBB1NO2772wkDi2alRMilNq
OTUIy7xdxnuE7GzY5L1KCwbl1wPxc0+PF8BBJ7ExCA2nwPXexJr/MUk4QggeEVz6ihBo5XXHum3K
GGMqIqZoOQJznXkrv77kvx8eGWm6smRhOBpGH62mVaDiIlvs7pv0Nav8sEClpMjgdXrEp5xuovSf
O4jeLj1sJK7955riVEfzO8XvSP9mIjgfdjIGgDCRVcJCFWyn4Qfj8iRCXDhqButVpRy31tk8KLMg
yrmG0AMaJcP6epuW1B+bDZYhgrsC8adGgmE/Q1rRcrrqPiqhKVa71qs79w6aQtW//nrMfu6VycBx
hI38pTSII4fV8mEvoaof4om4zq9zN3RMAuR7bAbLnrVAQmzukCe8b1xK1CyaQdfmS4qdzn86WBBK
SMVhkUIawdH6422ErdsPS+/XrxXeDka4hN1rxX9pAV7pXYrYY9/vk7HLaZp6mHRskaLoHO8MRyQL
EifRrHjb+SmJa+5wLaZLOecNecOvh8v5OMccM0gQZQI0sm2kJT+cT7MA5Q+cSryCxfUtAtehb4rx
pl3RdEbHsl1abs5CFYqf1Utb1gu45HWx7nXTxOcUsApsojA2t5dLsnPa7EiGGW4tRAjbKu4ogiYr
LUMRzWyJrpVBu7ywKZnyV/M01vAtf/NApuX8zx3D1FipkxhDaM+H4vhhx2BmVu1ECPqMZYGXedvG
Dj2mYhyPyH9snZWOFAn18r57FqPkZ6DB2E7w4A350awHgZTaqMXvF7T8uIu71HsiFhLS7lRr/jUt
sFwAY6Xq5pkGQdq1e0HvVV7jyI2BpoBwwHDA9yvWp1LNyxJssPPSLVhU29X+XdKusXUG9itbnzpr
7P0TWakJEHBaKYsI5SnPvJ66FxFTaJkCb7prMDhZn9aC/loOUq0wh1bK6POC6ipSfFMsHZFIWM4z
706QUvGlX208u3ZwBDGW8QN8iukiz0lKgNG+XT4KsbHSm7CeUXOmROPY3DmyXCY2GBqvzF/m3q/a
5hBNnTPdw4Jch6sOEy/DIiw7Uggricv5jERDJ18qcgL5NNmTwyQLwoQ4Y2qrmhDl13Pj4xbO6FM9
o+eP/zBObB+tdZFcrGhjN8UzUss9KlszuAraDrrOarTCxlazUfz6ih93Ixf/WRvUk4lKObs/XpFe
a690KfQXsY5mMmqkZtn+3J70HuPWqfX855iWGpOQnhXog2t0twLm6a9vw1QHf1oUgAdQhjBkOOAa
SAJ9WBTg/ccWz9PyqZRVOSDBXI+e9b1uVctupCgFOXs83ev0ZsKUkB2nUV4NaCcc3AlbERDVBXAe
8IeXRRz69zMZJUyGXqMRdjfgd5RuWw968CWTCAU/qLAxpX5Q4o5Z7MpmHtaTIro4j7N8MCt/kp74
5HLeNxAi8k7M0/HXT/xxXwtBltmEGzw1T0tj+8NplVP5qjSSuI8TcqAEsV7XuQSxE9h9vZEEWfKM
jtDMtJ0pc/IlwTjGbHV+Y6Y0ybB243t4aOabbpuuZXeGqJUwW2SLLh8lpQJdGvDkWLKz6mJdmpja
WcKS1Rk4QPp/M3vdDzsb0DucKEhNfCwmhGEk/hwLtaIqIdVW7mM4oFHRHAaEvbiBwRJ03X+sY9e2
F+4tVrNZ4uyVZkvpmpaDxlIOYbxDr5lv1bQv85ciygJkuXRhxqFddO2f4nbmU6kS5hGXpIT5hPJn
Jw5N2GEztV04L3jcX78tcqqf5iePFjmA9hyWCrbzxHs/P9ow505QjPXyKJLJ7FRD1zK11mJN66+D
HeYutKOhRmgWJKo5H0urxjINI5kSntl+RYVrSA6RsEb9SJTaMRw6yASzT0wru0mFeRBTTOqiMbvb
yLYJ0arRbGsDEQkXTIfY5l/kWGjLI9YoGYqB4qs1bD1E7lkSKnKRK4ehb8bHbIX5y68H4cMaDQkX
iK4C10N428infFijjkbCePFbC1GxoGZ3eA9vXRXOaC6SWQK0+t228OE4Mpek2E8hlmPJgDc/BEs2
dUfpN3Pw0I/4IL8MyzAwoTj7GR+ZNbL29rG26rmnhUWjvzsrprgiZGHTY5To3BbDTYBMa4yO8YDG
9x1ZiDvddUXNp+bSYuGjs85B9eO1Ja2Gfb6ZsQFhrbCKzOtI8tm8CFy8HL4gkxFNd5gf19yJR81+
fUJ4zOSpvx5toOMf5xxoR0+wSSDcShT0MbMhHOxB8MzLAxKYPn1qKO8IOsfajrMToouyW/at6ny0
WiMXbpOiytymLXT6EYTkhsJba112kGTRPS1VILaA7+bkq50W9pmOR4k+clDVxTeJtEZ3VxrxvhcN
4EB/kuC+Z+zhsD72mm1L/NhTANcUJU9dC8Aca4DSLp0r4ExOtKuqDhnvbB7GDlusmaYknlbV1NHK
xOBjYjFMa6cXZBwsL5PZARDuKO/9YlhksrVnZ9Qj7BStHCx4lzgZzgdFs6PYBuiVrCtpLVOxOZ8R
46Et0jeZf8BYKxE76Bjz+qD92k2fRlmgUink4DrbhfwUtXM/AUywi1KXHnniFclZ4IphhzuoXi9j
Knn20dGOcg8JqAZl75u8LuUjemHIPcOitOf5weDXhmurHyoLDRA0Mr95ne93j2swJfgYNHXtqP4W
9HkByiulukFDWobYRkR5LSDowH407R+nzMLqmwLXP807psrSfgeFBD4d3JuGp3eGf2TrhTvyAK/w
j3Fp5f6J7hxs3ePkN4Cv1HcV4tzCKM9AHNH4Bko8MaVXp+sbdSt8e/ApP1ayaYLzEbliVVzh3Je3
yT6bkkFPV5qiJA4kCObq0buLK1e0536GYXZ4YK6gX02/a7U51os+RP4R5T56aMNOxd2aLec66S0F
ZyvFHr3eQvqTbLBTk47e59oafQ+0JIotVoyiHGGLcxoboi6KmougY/UJR4CAL8P7Ny0UePkZSk2S
y611L9vXFeiVi1Wk3zWJe4ZpnRXAFUP3bAyOc5U5JUVepMA4F1HMoC11lQi8RsTLHOO7EcGUVliK
faKfr5sAHI+V6QKRTGG5zXk+0l2ZPvmAS1OcB6LI1CSCbvBU/hRgv2utl1IWPSOFiwJb9jW7dqu8
S0vEYEPgHrepU9xkmc7CeK/x3uihMqaO4N7ZsswtLRPiaS4Segoe9s5ukLsEOTbYlld9Rvq04nol
2r/R4whEr9125MGMrBuOKSfI1vGV+SPcPyHLpqXiT5IuVc/TbxsQQAKtXKXNiIliyPlS92qw8IIJ
zJYvpyFBUAPzypoJgOcYPQIsjCGGbZr3R1WYpjF8bQYQPOAs6WOuVijk9+5pEpnX4xhmh/enU6Bq
W2AqFmXUkizEcHkVFg5HSn5HajIi4wA1R6QFOxkIEB0JgC2jxRuUYzs+QavDs4PxsoBIHdW4Sme+
DrPA3HLKm27We5+ZxRUEP2pfY2s2E8zvLPPmPfDiLbrSpRmaCdpniOzHELaae5iqnstufzxP1yFR
8krBTfE9b25q/z73ZIxhhgSxy59vAuUwFj9mD3B18FUY6Fnm4WLsEvjSjsyajo7AW4wbeatn/iWQ
ObnG0Lyz7n8MtfX+8b8H+f1zVArc/DqAEssNOJWlptc89Zu0O6ZY8/HQrbvOXCRxRZLa9yTgCWh6
7/1F1es0MNXIvMcuOa+caIk9pHTVtNC6Lkek+u9BVhV8BJiGw11R5sBBeJPbiwl6IZW6fLMIErt9
jd5HsG5YQexr78+k3JQcDdH/ytfO2TKGJju331/t+/Tw45y+295H7ZIvHkJn/MXZXxTzFL1/cxlA
R2hkoZzU2oF6hCsvETnhSYUZ3veJtI4LeLc9D2n+CgqqPb8nAAYzu/pBmVt/H1Br1RhxgJ4VtQz2
lu0BdTpfXQ8f1WNiKlr2XqfI1k7wQBNT+eg17zedArd9dfykYvr0HhErD99NRnShp5Zt/qA7mS9y
AvrMiABt5SPl6pn7r0Y/wcluLBK8ROkh0tW/Vy0Uf3GW90vgDJd4q5q5glhSNATHH0MeoevP7cyp
yPkjnAA1F8+aNOecnxzIjfYjkVsWTrumtZBX3Np9EnNxL1MQV3ZDgTnFOVb1pnLDa1IjGkiJWc5A
3E2hB9MoPwsPOcHivFwIdOHn+myQtbFHLCJZIJUY97Q+z53IGfm8GtqeLwSNXnEq25H/L6WmiObZ
KMQb3Q03LE44i8QUBXSXcXVHJfX05FfoqAPpBPjFzNARW3l2mAWQgsKoPBeIdRclR2y5n60KMeRz
D3GOdf5i+3PGfpMUNUYcZz/KydlQKFwgaO6R735dZC+FOEMUgeE4irc1g1BRwYD1sc7j9UmosNbD
Yyu00v4ZLsvm0WfEmhgi0cxrzhPlCWpLe3+luw+AoJNm+JwZ1bFuS73KTPH3+ikmp5rfdkbXPO+A
YDFfOiY4n4fA7/GvtIDq+hxJN6+iDSWLxS+vBbKnfMKHhsykBhXRM6/eiyyrg9Z2DFyy7WL3PIH0
zN9Y30tvMWk5VcPWkzn10hi/TP8ZB3Lw2UCAKUx4lwjemvU0SJ1ShE/ycGCrxLAOJ9RTv7DTgKwS
vhm8MRWmVICzZ04tHhHahF/vloKn/KIJz2LrQsc9qj4nECymSFmPHHfXQY7/3XArKWMtQIPjzFqA
9OvGK3qUAC0Hz6yAIpD/LBMQOAiDcFbz8lcLC/f44NNhZ0BLLzZj3rmdw+R7H8lsqKlEi9ROxXSh
V9CQuF6uo7bg/yLkJvdr00b+M/st8wuBAcTgjpm0zTPEDRro7YH00lSpipR4lcg6KhFvfYaOo1rn
Vc6FX5x8v22W+CDduh+sv3TqZHO850QThQeXnfq3tUUjPOieqEjqfHiwQXEkyTbGyk/Ndzogtmm/
RVMKrvJLH4eUJujLQwHGRcxd+/xplaMrsYvldJhJ9gG2E1MiCBaNDjLyUQlTfjvxTQszPySiiT/x
Dnh7kvd32QLWZXg8Tyzmsd62Gwy0zf4Xgc7kC9G/WbxpX5pPVG/Ve/rm5nu0/i0+sSSL+WAsqE6U
ezJ309tIi7hhKSdEi/FpHRan2WcsVLMqoWLykx9TlpiSnQj6hPnRez3cbKcW+Mp5gZyxcdzODm9G
FSQamyyw4LzoBdCOe44qs1nlibWacmBPn4gvkrBsOG9Xm/ktISAUJ+qW5s7zlE7j848LeV3EkYYG
Ky/7PWND/HENcuwLm1Hegm03z4cupPnLbeiYYrRVtKYI2aPtIAGPJGVbA59t/dG6x12m4fODpos3
XaRuYsI4YItcI5gKc1vj24Kz6pxzBAee0SzyxjVtxl2lZzMngxisd4pPDz4I5V5lBasR+oFpEFAH
NpteHvomxJK9Y2WXyhVFEP6m8PUhoaeWw/7ADHbZ3HznX2VlYOkEp3njosVf+9x1kCQzq8GYumJe
Ls0KKiYKL2qDfJu5999kdz/ndubyvmmcIAPlOVz/Q2LbjXNt6T6gVPW+NaLuZtYVeQAr6deX+lBA
ZzUByLO5FiUr/u+btP4ffSEd5i20Lqf6e44gToKVNTwdKT8FET0rdmRfmZc6phlvGC6T5JX92Bx/
fS8/lxA8G7tS/kN4ChKkYJ67P99LPAnQUiy9+8jwxZ5TDzVV1DJ6qGo4VhI6/26c/31BfCApHBja
IMXF6EPNAq9m5EJKO75DFo+DAtmSaDgPlpyp9mNl//oBnY+EM2S4TCsucNzQhR39sZA5F5lMqqHw
737sGFoh1ag2iy8WY0Yle4zGsLFaO6gsYsl25YjJw7NEb8e6t/pVch795o5+numMOalUGHF4oaMr
KdF9KDQuERLbwMXbu+J9UWniOtb4POYx+3oKSp1XoCQEHHcXoRLKHbSWMjeSIT41wldvyewPXilq
j6OcrQXBvLZp+TjrI3ZO6SLIJ7f6vZ/VvG+zv36Ij6/RcD9tWPp0TJBCgxL387zh3G0HMIjTSfW5
2ZlAbvEGm96rRhTgcWW6+s+v5yEegDYApGHf/zBmAZqevGB7RJTp7djDAqnFk6RmZ62hoafJf1Ra
8wzNDzQezxciBiL/tR0IDakFFkt2ej+WCJLN20B/jHVR9a05MH79gGZ/+e8mFPVZkOdMVANKoW3L
v38eUL2sc9qtXn4WAI5DKiQoy0A8+x0L5ndL8N+X4tWFdPBCaejGH7e6MnbLZQS5f/YeikxQtNhr
EJks+fLrp/rAseavg9CIaMYziuQB7Kw/P1ZlDyrO5ib6asOQ+XtZuWihMJs7UZp0UocTFEG7lJ0L
GQ1lE47CglC0R2YZFs1jhriCdf+b+3qHiPxjwKlhMgRYYiLgx9YWfmxj2jb9oiBV/bFbXVv1e9eb
DUpitKU71n/1a0WjHepXQs032oBkJYvdDGDxnfKSKALQKKCyvKEideVKaiL2TRnDgq7PFmIWrz7h
45o7M9rpLq2wL33blqRnXeZKlH3LYoS2t0VUzu/LXdh5lACvxOzUwr+J3vuMuU+ShHxPVTrtfJ0n
CqIcDk6Tn6KxCm1QizMSoADF/8LKACsi5foWOAUWv6Y2aJ+ZKUrmEHKI+W/b63sKlL+NJgIPLkcK
KasJT/TkWgTatRuSv1TuyHAT+vljcBJ9YYJM6z3mamja8t5snBegTuX9UDrrBpoyPI2d3wQFCnZ/
l2JajnOELt4DrLfIjo6fZnzXNjTBRdBOVLzIeXIfKYuw5pJwAk0Eg39dDOK5mMuePI8+Q5EVj4Jw
HAcNZEEj2Zxnvm2ZIkU/ddR/l/f8MNJLLzBuzseScjCVoYDuxyZTQ1jHWwvVasQ5Ny1Qes+9idqo
CfQ+aX3ptQ/eEk1r/UAfxHTaiE1h+pxg3NDceMCixkcPjnkOzOGgutZBc7d0CIb/WkiJ+/DC82ft
PjsoqQ3A/EocZm+rKMpy9KUqTOPJ0NnQ5mHbDYoe/x4/Kt4thAsXueWNjY0QEHNCRscLAUkuCKTm
UT/0qEkVmU7J8qOwo1+bKrs/SrsY9Ktvl/midjEg1aralLCgu88VFSHEh8P3VuCPPbKlT5/4VyHe
oSRCSHIbCs6P+I+CvIlfl2owh+H71CjeotQqKHJSyS4CqQP7prP9EiuxPqkDbgOqHryz3IIgxOFS
h/cN/pfFoUy9xNuoJNH33pKiErykAOlTOYmz1BYr/M55OqPCUt8FHb6Tc+SpE/4ayDS2cuoeYib1
mUwAPG9Yfeo165ric2Kn9W6OMHDGZkwMR5JwSl1u5V1CXH+uc5ZjpRv/ytfGSloqxdu1re6QYSq7
xyd7/LRmxWDvyRaGfbgAdGXG+uVX1Yz3riOby05ayWU59cPe6ymNA5BJzqYaC0IV6fA2aFQL3qBJ
v6V9G+8KhQz7ghDZzouj9gLj1/KwxBXd6arxJH86RC5NZlVw0PzJ85A88RWdrfEIsyv+1kZ5ccxn
p1hx1s68g0JQ8r5Bk2dF9dBGQdcSdfKo5zV8KawKpq4YEZINXYxAoPcCaI6Q9cMiTlxJyocHSOfV
9z4L4luKmik4qkFE3xxaUORZTuPcTW6m0gN6oNbe6cvhrp8khRC2gl2/zHiq9N2CojpCnNs4iGIV
fkYhK1rOQUaMX3tX4slRYw9D+pWWChNTOB/fw8GDH23FVndRRsAkdtIZstt5QnfXA0Nw6fWD0wI5
V/WLnfVw31G5uOx9jErYOz3T200mjaX2OF/bGKyfU5W3LtJcKHcXsvt9c7QW1Qb0taNI5xvri25a
9PAsC/MK9M1eenx7cfCIG2CNRk10s6iiwarWqbtx16waPrE/Ji3Oy06TnhYHNvBCqgcPWxTiQsJr
bC7gvHcHtxndS6+A2U4F+snTy1d7jOOTNNrdCDgiURi0KNskMyzpnbfUYi+DoTo1SnZflmYmVrRp
uyfggXOwGfk2SBOv2VijkC90zHGRdQuQ4xQwUO8sh9vZqfLbXuFBt82HIXls1dJ+7uamRNpgHlH8
drom22DDVtAJDqkFsvBmQ62bQ30TuT0eO9U6Acsum3VD86l8qmrUq5tmcm4ROQjPGxcXtLGz4wuZ
VvKlD/35CnF/aO0NhWAuGg+beLSgRCbY//mhVaO06eTRS2cRbO3wNCKO8rK+RV/ezw9s9L6PhP4a
nA1OrW7AD4E50Xh5YnzdHKdxdo5ZM/kvnYgfNfn7I86xa3hsG0RMM5zovy8MyFENwTjuCU+X+6GL
PBgMsqWTnIPsttU0nSPH3CBCFHnOJgn66DGqhuhVQHB9yFCNe4WiuH4fmeCocdYu5LdMQCdF8rSd
4fYT91obT1fTldX1+fNq19VRFE4MYowy90kttuQsm9mR7CwNqVN5uX8W0DDaNn2VHXNv7B7BnAnu
f3IvHLuCCu2L/gv1wvYmqhTqd0sR3Zclykr48OCaF7Dlkp6jWlFJe7joRqlvKmiGDx0mGV9FPrE5
uO0y4U1QsniotX1yxDBezl2gYUzOoqaeFFbH2MdylLQd5CflmOh8tbr4Ko5Vd7vi/PoYEtt+addw
eODAxxIRK5xrqI0D2Co/PRRR7F3ReXfEdiijYheu6Cgw37vqAEGjRjQxVDfJjKYNmqGFfeh01n5p
hlHC0/XW9aqL5HgJgAqCi1XWD4lYEeJT+LXsRZCHZw69yO0EKeBTOCWCjkFnfbNiaI321eLJNY2M
1zsx+C4YKbWHV7knpmBACLLLMVUooia+QjgluaH6U5wsuVRPODq/8DvIwQ2p89SXRDDZGGQnhGSB
hXqNk16ggeg+j1YMYwTpS/saCNL4mLrT1B6VWwi5jZQTXMq47sJDZJcVajAqbHb0l7EEnejDwylH
8ANi0QDdqRRxdaotcAiXi4XBrtz5th66qzaaaEA5c+dAQpZtiU+mtG6DKkJ5z5/RQtmrqOnuMkTl
MZws6gVXsDSvcWvoKg+kZhw71jGY+n69W8IK1+mjCT3sXdTOdYESydTUWDpc5NQKEOp3AiKXLfyF
+M3dA2KUGJ3kQQdrvWxryJlXwAhjZ6cdQsTLgQLB8OSlZKW4fVpdM2CLurET1CLjs2nw0TmF0Vll
DziRx+4Ebau1IwwJ2Ozs81DSqTi2RnphpyZU9+4jC+0skEFJEf0/9s6jN25s7dZ/5eCbs0FuZuB+
E7KSpFK2ZdkTQsnM5GbYTL/+PpTsbtmnI+7kDho4OOhuWVZVidx8w1rPIp8HA0JBap/lT7cp3lgn
EIlVXNczicX7kQaYIBC3Efpx9AlrDkXLfuHchbw6bhDu4TNh4naaiR66l+ESpqXNpDJfFrPm+IvJ
x1/pU7lhfgSNC/WYFHZ52fdW5vWYSDOnwMOuupr7wWPtGipjFuXWMoAAHvOErXFQVoyfw6Vf88nI
nmMh5aosP1SpZdfbeLTH8zxlfLvJpnQ6mLFFHDzUqMRlVJe1BsmBkAQDqWz4vmJkK+/0ooeF7U8E
zGZEI2OgztfACWaJd4bU2ufBpzSBGDOLfV1HBowSHNSK2GlnSrQ6RDOARA5LYeLczJpVuxRmyoNs
EXKS9vyBWtcI/HjiEGo8Z4sfWAY2NuTJ3+Yl2J01gQpSmn1uaIOjPrJkJhMrazzrIR4GItST+GOc
yC+xL+0MrMVY3o5oTlZybrvXeXgQNaqclrWcSyjvTGREa6ZqNyStH8pG4k9zkY/KoCzt8ratCmfT
tlA1FYBaztehL5/6OFp2br3al+MpOmfzScqiMXVjs1l42FhXPtl42AHbtt2kAzMorgcumACd3vhs
1DK/lg3etm3nuvERplp9q5quB2RPdBtRMlUZu4FWTv4Jyc3Yuqqm2OVNRKg2vu6t3yf1WR7Z2rnI
JwtqHsvUOibfO4feWG+EiIaHSrkKZ5MQRaC7PIQ3OBGbbisNB6da7o1IKlcOrd+N+hQ2eZyFltMN
MvBJF8PVgFBTnWCojqftzPD9dona9DliH9/sM/Z+QKVaPFTLnLcXPOV5+KdOXmzSjPqClxDd8NRJ
d8r1nVBVMrnL0tj4wkQQgEBu+Ni9/HLnSje70jK9DfEKJvc6iCFAGnRSNG47VxC4Xo+CTEjbJHTR
1KP2VAkzmoKonTIPUxikmkhiY8xjncl7OpGYZoFhJddEnQ6jkT7liel+yaPYuM8NczwObJQ3tmzq
E5NR9h1LAYHhy18mGZiZ3pw7EazzHMUBAe+Wsp6sfG3SIZSuT+1JdI/14GnptnBSFrQMuWvnpLKr
tA6h+MJXZt1TM8R0x8wIzYJzBPZ7mtnnhezEIz5RonFFwWsgDBeYV5jz94aM5bgmCHm1T0pHCXdD
Cz8ULbUWjvpS1v0nSdeWEA9rmvoXHrxji0nOI/1b63Nn08tMO6SNLT6ueoadAVhaBemsyUvbnrJH
NXiSxwOd565WESqtOrJN4iq89kzOiF2wDVPSHKdOycdcwO0IO8afQHqGYnrq+5l7hZuSPk1JpqvP
A9u0IWBTOGyrbDBPGZ4DXx4JJaOYd+3hxULaGu1KN+nPrJn+LdAoR/pNETWavdWaEi2yvgz2Xd8V
xWdXEpaWdybJKLpGaIwaXeOWrZ/no1Zac4SdfkyK/UhRdcrpV43bqUlwQTaTT+mJukSrL8xkNLRQ
QWsG7lrqtty2WJfjAKUMF1FoJQAVrXzA1+uw4inhWOUUabj6aWOHELRBKqipTYDC9xWE9/xS1MbY
begqopwjzXfqRYatoeJi3kMBySrr0lEmjLXcaFLzoUDOqlXhoHlTFu1Y5OWTfp4ntVP7Id02IO1A
AdPpAO/zwLXnTcJezSsAxfCUJ95qmKMyP5s9gBl62CkaMHlVDEytTPJlYgUhuVWySe9JG7bqeDNy
q7DewSVkEgg3TE3tYKpc415OVKKAXXRNNw32NkGXVVZbu2EHeAuIgJ3QXiLgwpjczpamZxA2Zc7v
wdKQcakMhTW7CVAiLW//pdR87Hyt7LJq3viS9PN7u7VFcvs2RNbkugiBEraObIURTfIM//sqKUDH
sG5RuA8X9zm2In0C+E6SL/dbY3R++lnJMdESYCsM4DQ62ygbHR4RHMf9nSKFpfGOPQXldKFDg54t
8pc71eTkG+gYldmi2LgAH01PYS0mJrdXc3VmKt4e7IUa9UcXIsaBMXILcEOmztZBQAtbR1eqmevX
jEZqHHqHmCRu6WWcx1pfb3LUUecCkRmlu/Q5MWcfLHLvWfu0dwlplUyHBya8aYjUSxUjGNBqstJi
K0eUQHAfiKP3jguln7eNcPVGbOeGyJcYNK3Gt7buvJjWnn1keSc9VXzUUP30gagxxQWW4t7ZooIp
CRJfg9dR5RP4sK0dMHyboUU/A41JNCxFF0fNr+p/UE7xcGWj2j0wn06Pr4nouXDUeQZQFVSFWSIi
G3wW1FIDDeJPo3uCL5JkSbOSM5nf1ZhX+7YHd99PnhwrTEND/iwXPco5Wi0gLQ7PUbV5zRWHrDQS
FzSSJE4FSocYZdK2961j9eUmKr3pEerYNJNiGI+NcePlaW5vxrSqnlqdxTqAacKSdICwRGnobUZy
JOVE2x0UYJjhOdamdeJCRS2q8DXXGv/YEGk7MD4eoiHRwBaKwJbUWwvEx8HoavdzAWyegaUbCcja
DBTJFIJ6P3cXpefo4Bh1W/X3SDKQcwStRP0XojVpBgokQ6B3YrhF4pYgKtlqqMPPJxaBU/BbBrKG
5RuJvbIxfaD5kyWSEjHDxfcq8o/epRwv7hRrgYnm79DIoslCxcDscUFIwbXxPcFYJYvcQVwAcssv
ewP0yvO3r1HFGqIqhoeZjI8ax3D3heZyTK7dDLssVZcp0gMVjHPa4uZNHzkizXlvDlZ28xoTjHwz
fo7bNSLYG5cJGd1K0QcTlk7Bb/HAYwtL/UJir2Nr/Vs88JTb/s1bMrCf1eOJwdCCMC40O59GE79y
+JoHXFlZhmyytd/CgHtR6fdO2xmkmaCPTNo1kwxz9xzgy5ov8HoS+ytUN2A2e0389dPBh6wLZpBj
vlqQqf5Xwq+EeS12bK7Y/4LVSLtNPJhkHVH5RExhfj+vNwbw5210O5YuUeqF/DBObo8auq94l6gU
3C/WaywvrF0LPN5a8XbemshLTQ0Y08kjH5lM3qTJhgd6hiKMccnVUjIBCBZHSmebDwj/NuZvIbyx
jcwPOcv7/F0RdVM49vb82eW0GM6mvmrlBrCZd9MRiqT4cTYJC2/JuqWoz80iEmdeUuQu8qXfyc+d
tDWCqewIqk498YBbR1XsP1xCQTG4/xScS0piH21VknoF529r/hCcq4G8my6YXOVkt1h1OQev4biA
uuIZvBe5uMTOdPrWBZZDU+AL3BZNpNsrjipLPpBU0Y4hz02qOupzclzbxls/N1JfzJExNAj46OI1
yrZB/REHgyo+Q/Gv79sepGSSVsweUXoi4ILZZPlF+znWRgzoeTdpoUblcd4qbEcdc5cvVay0kzbj
pt60ae5e9qqvT3ubTEY68vzIXMA9aJHu3TExTl1im2PnUQJU3k4remBof82dzQZvXKs1vUTSUzHi
cbvOO3RmUjmbxQdzFpSpP+3fBcy2DLc2bd5ZVtiYttpSvnzLlS2z0bhPgAjc+1FvBLJTOpZOO9+W
XhF9Re6sbyzb6j96lPt7w4qMR+hU+b3Ot0BUm76lwOIF8s6nHwJgEU73V1IRSQCLsNYNpEvLFVG0
+Otbg+BZngewt5TXmRtI3mdM0bTj2Ij2E+k4xsabaFTAbFdLMIE5uNO8wrolERNCo8VU/0TKymBF
hwI0N82nWTH9b7e5ZB7UPvKAysthw24ed9U9HW1dypvW6ki4veyzpOGUh7SxaqbaBl824oVpzkpy
LSSL0PrSmpH4zPtR4CERG7PWpz450VVSZgtpI9iSPkbpNNpPNrGTOfHzXtlbRMe3eq9tvMGG2cjh
laOyYdeGbiPzjdTRNwgCjYWy0dPnNGxzp9XJH5onppiBIyZ7ZwFt8L44FVSIPmhkXkwF55id6DZ0
iwr9xEabnThGaGOh/UImTRmP2mvGo81Ng7zegis4JLJ+0RttXoEejPVdNIhynPOVBpLGOSomCeia
5QbXIJiqPYnci95cD6bX08Kk5uS07V0NrWbINiyIPfo+rEzplF1kWd2petONcI+NrS5N1TWPirBi
YyZzOpbpHI4gSXkCLjLhZDhAn7Bh9jCxXt+J5cS6X+yTeAJB8klp8SLsYGWc8zU0+q5DSGvf0TCf
ZXMXFU446T7cl92fr+d+3C6zNYQ74+Cd9dm/ogJfPfjvFRKpPWNNAg74nNdy9TaVb8KPMvcLfuGE
IHbFXywqf9zJrz8RGzfLytU7zMp3RQW8/4kM57xexy/xUr79RMjlqwDDtKuW1XznJhYhgv2gTxqW
jzRjKfj2lv8RzWH/Ul88lC/d/1m/66mW+OjipH/l3f/2bx/qkv/96R85T5/auqu/9j//qR/+XkD6
317d5qF/+OFftq+E8Gv10sJf6FTx9hril3r9k3/3i/95+TuccVw87PL/GOewITC1TZ/6/9Rf/4Mq
VZWPPxLH377/G9bBBeuwyk15dFKMeK+Qhm+kLNf9xTBAhrv6umE3XokP37gOJvwG3/J9tLvs/DH6
saRmf7vGHfMlnNQ4MH0PVsTqDvsnaIefsAEgunSY5xZxqALpD+adn1QMOFlzA2SifkDxE5bx1yLW
LqeZQJ6VbTpWhzLVTzs92vqRujdy9B50ou8+vKu3/fZ/KlVeceL23f/+z6u+5t3a+/UlcG8Zpsl7
FqhQfrzQa9vBn+LF+qEmXepCebfMoaHhqk4ywdbHTbauLK2C6ZGMiURi7LEdxWfajXBJNpUEJ6fT
KKW1t+t9pm8udMQEQpFlD4Ehsw0sQqaX8smaCAGtCWOtACDkX7JObNd/nC0rsNL5Y4cmHeN30Gnb
2Wb3B9ufGUtOpo4+VHOw6NgNGYZ2prnRc2i7ZnU3w07C12Ji4SLtktBb5ipnsQJgi3ru2sKEzJ6Q
sBdPI46HTCizN7ttlx8tTV0XSaW2E024IATq2vE/G6a27WL3Yel4BWVG/eggWCdppWxYryfJVtVk
JZH0DPjyBmPch4yic4sVdzv08ovyhb5n1nMVd+5ZZlSPS0xoaZaHjTMWe2fhZYx9j7KelqOkJtgz
iJvBWo9PFbvk2FHdsQIeGhS6DKXT8cOWHbuwy3idRrz+vv/RsfL/cmL8cBD90fn0/+GxwnTC5Kny
x+fKxcvw8Iwo6O2QOnn+3//59i2/QvfILeFhbNL0fj8vvh0lxgq4+07ZI61Ad1HOOdzSHDCrq/T7
2WHzJZuJNCkkQnir9uWn6JI/izIxxI/uM0IUALfzY4TPrftqzf3xzk16ntqU8+a5G3Xu3Txa9smM
qJkApoXab07KptmgJjh16CyNAATosNWXGHCl4xV7JbrmaEe6Evd2suQXDBpb+HIscK1QyGayN6q1
5juaueG+z8t208czqd2MyqfQH9gIBbLP+g28u2rYq3E2bpTZ1Z+rIRoulxY4NgVENSq6vdZdKNzb
cZeWFmqmNiN3pM0Bzrkkke0dn5eIWTibMIHFtcWJMZvTFaWc6+wSiu/44FvGojZr3fSYqaKjUZjz
/LlxteaS1eIA7hvi9mUUoc1hzh3x3oEysdBmTZC7J/XcWgtGLIWfgSUfXzU7W4pT5cXzFUaiZj6J
WbGj8yvnSTv1eIE1C6ZFK3G4lqV5LTxZX/uQv26WLB8uiRBfPRYFun0Q1Kiju5qQyhHMDDs4Ul4y
q2bUuKYJX5FFllcbpKpTL8GLiI+9lL27kGj/Fl4SGXaq9sivYtPdexgvYoxPqU7gyUSDXTE0XlNR
zLeElB4b0wly21pxysacsWFGwVQRRkF7tbIRgS5YnXkz5BXnokk7H3h2Gg3TRf7GsS5fodayjtty
J19h18yZVvK1/YrBjoiEgKL2Ssdmeb+yshvFOOXYQUtNNmyXVqK23o1GdCbwKESbxuqG9cJxl8My
ZcgQtFcrf06aTjGc9r1SsL2Nb6jvtuuGcSmDfBRY6u7jNy749EYJ78dXZrj9RhD/98D7O3UURc3q
kf7jA+8T8EIStt+feN++5/uJp3Pi2St1SnfEGswkvjOxNCSefMmlEVsjbU2Xk/X7+cchx4YP/fAb
SHRNsP12/ln6Shl1Dc4/1H8ETYh/cv79JFrUPSong9PYJjrGwpq7tgzvRNNsiIkdjZrxQpXPMUGG
SfH47tP4ncroxw7A/q8f8JNSsZ3MAsEIP8BjNZl4ZaD8h3S4YO/NKPTPf5TNJ/le7IniGpkZhpCV
lIQKXP+vOrAzCpuJ4XlmF7OesdPTeDqxzPM9QDP2ly6bYu+JnCWakr3OIE5bqI2RVgFHMPUmLp9J
tvLc+DImII2ZJtz2WIcoVKmXlOyctDxymneadaY7cjkpOj9Dq+BlEFcc5uvRhxmUf8aQ8rTrM+Mq
a2pCHOaMRAcAABUngWe2NgPhwUESH4yD6RNcXZRNkt/iC40HrJZWhTID8y49dZA6M2OqSonTFvHN
R/j7CupDo0jnHOZi3AHtKczyzO05de3JWS48Vg7jFw35Y0Ds00pS7gVOo9cQK0tz5XKWkVcBMIZ9
K/WnOWDrInqxz7N+iuCYt2m3//fU+DunBjFKMCP++NDYvBQP40P78v7UePue7x0X9z+0L5Max13F
hSuA+HvHZf/iIgxH9PDabq2Eke8Nl/8Le3s8hQjhbRqytU/6XjR5v1h466l2HFtgmtHNf3JoQCb6
8U6j3VkF6jgumM0jsf5ZN55nQEoNbHeHGUflPSVMtQbYmlQqwEbrcHJbIKCyma8KwhdXEcoQcpb5
YRXpcpdBm8qg/S7GfZSqkjVRRVwBDPHxZeqddYiUZCGYfvTKcX9Vedpqhiu+QOfzNqZKJVZH0jJm
U0f5O/nc3nyI6SEqbZtM7rE6TlO/XBSZ3cPFUfpycEGXM6GiGKCI03PAtmyWsREhiVs3l5SF7Rka
NnLkStSM2mRn+5EXJwIT6MCJu5AWV2ttfwNX1TpFFE/Ib6Pdp0WpfYibymG5MFV7mpeYjAloCtLr
JPmlnbcpp+568OJnW8t5k6wnAoz415aY853vgyuebZNmFBvFnmi2r+T/pphYfTZVlb4gn5Qp46em
l7tm4acng7h2QCERANGfg+AwAyXEdWp4H6JBnRtY/YNkqm7HZjGO04j6rcirIRAskPm/8ljP5dHy
5H1U9vScRj+d5nP8BQruidMQEVWY5nU+518ae4AkXNe3U6Ytn3MMpxtpJskm96TaMcwcwjStQi7B
D5MZbSOXQ51h8foS0EPb/NWId8y9u7j6pZlrGqk4eX0bd35xBwHRujMInN6bVQFtgUwLtiXeBP2r
JwBAZ6e5yCtkwQuzM+20xxz4UFtG+0ESl8ukmc1paEoiLz3B6nS0D5G3ADG1++aSuV97b+XeB6dL
a1SCbbo3uhlZXpS728X1jYPfOB4SJO9jsUgNR5k5fmRtGZ9a0C3ckGCH8lowHXjSdDyXIVJF87pH
KHVRpoTbbEZBCQ1cqVm2tLy3JqFfW7OtWnIGavOmK3p/B3oD36dJPRlx5wRZOqQ8SyHsgl1u/H3b
mMRzxtJAmJfOzG3RJWP8HhBoCGNSZzF+WNATrWZ/dHFdnlmlo3+xeOObbkYnRIwyGxebz7LeGR5J
OeyiZv1snBsb+l6m2wG9eT9/pQJftL0HfjX6OvvueF6IlvluXFn5toCM3AZGEZM9mBlvwv9/++G/
gNCTV7Vyzf74pD9wzqfp+3P+27d8rw5ti1EYh7VrYvoxbOdddejovwjLAcLDQft6nv960gvxizCp
JH0cNRZ6Zu+39nilpmK28ygecdvwlX8U5vdT4tWaKrci8HlZjs4Mj/Xej/UhNuUCM2ksbrtOsuiW
pIkhXTZ4IoVLUfpHacXtNZTH9km6uYDgkms3wm/mfWVp4LML3MuwNianCkiZGaGiGsAZNLnFFSJB
ISNzDJHFUBtpQw3oHglvHhBcZ57UyUSKAxMAZEyZT/a8Pl0lfjWiO8rnfc0ZSiNpLgdAF12QIDN+
WaNIW0z9o3WpIey/nMgfKoKk68cHP5bzA5uOOd3ECR9bmODBJ6khbxF2FXqzghnkoxJJ9gASfr4i
9sIAXZHNn+d2wTYr49wNzXnpX4Y2NgJBj3gSU+xfx4lzTWpMioy86MRHHM9L/hejxVev4G+jxddf
AbZNwuUYc0JI/znarVwsK9OizrldWlJIbCy5qyAOfLtfTxqALB4RDOtE6V/VrhTHahS8Nel4tR2m
uT7slySbt/iH6xN/UQOEbFwCQln1s5Hm2ieQLB3hq9q0tdMsO1d2j1TcS/rijjQLbx8nrdypjrWQ
57Ufe2KeD7Ycjzh3xQeRiD2BQc9Z4zR/0TX4P7YNvGnMnOsFjFmMrYH9s29LesQIUCtg5qzL6LOx
/vZjODT3tDHTFRLr9kRlZnvC9q7fWkmF7ptd07LrzGw5R5OnP8rc4GPw7XG6XI+/UwiT9m0080+N
KcQLlBrjLNbEeJkoxziacUPijhfdwcETex92y11ejQMRCUCEUmbI+0RrtX0+oJuc67bfLnrJNW32
+nCmL+Zz5ajj2Arj0KvIPsAgRfiBE2QD0z3fTvYIN0X6yc5OUUP72all1eMTEbpmQIzY+CRbQOfu
XJCM2xvQERLKJTmoHbjd6YabMr9wBwr1osvTQ24+s6zO2sCJWqfb5Nlin3lWXIZskya1SbFVBLWb
+Xt9aeE8pgplcVVNN0TnkrMDziE7LxOzOc5eIT6xSJcvHql0+C3GtkM9jO7hQMysga+l6w5MldKz
ou/189dIIq8yhnNSflZVi6mIbWmSJTvMbcKia7FicaOl/XSJZYEPVJBomy7echjt9d7U8uW6HMbu
E8yX5tGP8/hoWSgwdbjgf+ED/unMou0DUkshZ5rgafhdvhav73paOqkoigdXu0l6fbnufVXtNaLm
7+Zp9Datq/yQRphrp62Xp1F4S4gxSM6hNc7Jc0Yq8YV0RHTa9HrzyW0sFv1Joe8JNruffCtfCSTl
RzAVPvC81ibBbaCkKfjdH2sk54HeE+nV2auWsqzFzaS3OTCDmbc6K20+t5IoDTmu5h3kPbEeqHV+
2tqyN7Z2r4kt4QwNfyd75Ys2r5fr18tWZo1P3eXM521jG0dD8nivC0+/97Sy++RnRvepQnx1kXYp
VWwp0cJRi1TpY6Xn+6ZuNWaFk6+SwFTK2WO1pyxC1e5denpTz9t3z7ffafhfY0l+O6/Wj5/Ow3OZ
79KL2JByfnxkoA0C5wWn4Ua0kmq+Z7obzG2j3Wa49s9botKJHmk67UM2p2QqA7fx5fnUVsm0x7PC
48XkHlQIKJvo1MMD8JAPDp4uvyG9KUTREH1mpMqb0UVhnBBUob2tDP8wMvb33gBLDl4W8xo4y/ba
/Ly7fqolB+5EnORN4VCGT5lBlIqM413jROg1u4pzhokJ5wWc1pRsDFvbOnDUHnR0FWfG6ERfufdM
Dua5fjAn18BLNeWnCRaZCFahF30AoLzGdFUxG40///Bfn8c/ffhMjIDvCkHYKuuwH187mSfYXa3R
voEraVfB2HXRV67myDu0XVvcYTBczrOpmy4Lwur3fYnKNRBV5Zx4Mh1O69JLwxGRyElhj+0J8Dvt
Qw85dg8KizK0bVR1uXhdenRRhl+NjGpF0JMg9ZUCHICkn1rQa0d1ouM4GsK8WaYrPB1o0NzBbUPJ
dBM/LC0XQ83ok0hggmme5p2S2SXQazOqLjoz3klA6Z9bpyJMakQgnaIvhfnkVoSyCTG9GFTrbSDK
Nb+ik8LYLqb0d2adQyBrD0ixK3q6XMoTuOXR58rlVqcmYBi+3npMPOLnNkLWTNIh/xElaHS6IIe8
KUQH1r3EKxn6okmedUmaBRrl6DNXHoLXolxPkPWjwUBzCgRqObfY2ZHphN32BjASihRR5h+YKy1s
0RonvXfL7MlEB3LSxMl0wsyWRI5WDAiFCnFMYGxt4BJNF3TSPEv+/EKgSOQ3/cOVwBSAmsEA//Ba
Dq5ff3cVc1aXqsuH5iYpjB7MmM4NhtqRs7mAton7ApwtXGveQIKEfkcpJh8c0S/Xi8GZBGu+O0lw
e9DFZMVpkxYdCLBST7FloC8tgziudj3sSm5Xw9Uf51FH8Jj2/aMYreFFpa6lbXAul+6GKKw63VeU
Y+ckptjb0tXZgUxWRbNdoJQqdpiMauAMS6kO4GynzbzAd5us8iMh5thyXDBh8EBFuqeN066BN87j
Bp2Oem6YdV9zfSWblsndYTIW3JzctQe3SNeSc/29yjHtPxFrcaALH+bNJNJl65vzJwMJDeoWD/WQ
zpZnlS9Wezp8LtZMdFZIoID7hMe5RP8+5Ke1kekHcMmE3Djm0uyXRiT1uZjQeYRS5cjeBzO967QM
m8AiR5N+MS2zT8jREI4WeYMvPKFumUIgtBOBTIlMnpHfGjcaCdkUOLgaT3WPQYLWlVgQkHfHgZmo
fttPSanzdnOOvAJ5gg7uFa8MkC/FbTAnYolCz0HZRMa8UX2I4747QUfJU2cxMvMxMSO0KbHhyByJ
Sb+WP/58DVis1rYL64jHsqg5V/um9DYzJ7seahUThNge89OZC8ELgLTUZziPkjq02X/fEw5HNNSs
q+UacCKwQsPNppuW2vJAzqmPL6lblq+Y0b0Tgpe0LeKDnDxWJ0I+prfLuLUG0mYB/adJ6AC7RRil
cRWmUKBqPBPsyHyyDzEyRfqGMLbiK9TbGwYe5HPalK3I0OE5hsWYlxcuaahXonTHkIeBzyfjz8v1
6430b2f7F50tD8C1E/njzvbiZfzP+Qu+nPp9d/vt2753t7rJshYYC4UYo8d3eSCaofvrWsSBAoHo
k3kmbfT3OabLN4FNYSq/7mbZFv82xzR+QTUC+ciEE6qLlU/7D5a/9s/bD9TqFpMWdgWskVkZ/LQw
aEiWWUYo18dWqHR+sFDIMXHHmQqnHgsPqC1zxO83H1Kz7krtpBaJtOkHbbc61GOq7x2tm59bwlnR
MOrEBk/ZPCxnIFjcl6Yt3E0K+rRdmkPVx+R8MSsrxtmCf4ItTa1iSiEIZCxcUlED0HfoALcs77LE
v9RTrXev8U0P+Kmk0/N4vcUKAErYGYde/1yYY5Gi6LA0zOdY7XDUnKLRGMPJczVWDCVyTxyJCBmn
5OgMEMC920TglRsxp7FYElujtHr6ZehIZfehY7BsbL3MMgv9U9q4/aL2lRw8+OAd/kD9jHDVXNH1
NE+J1rVwBuRM/VNULCNmXDBbz5m15YusdDf9N9/wbym4cJ396WSJzVTdPjz/cPe9fc+vNx8iCgSV
PnI/hEnotn7dIbzdfCuXiTvIZ2PAevHbzWexkmSDBogG5z837Lpf+L5EQAZGKgyaLRd4GBvIf5Rv
+HpzvS9QiNRgqsEq0+PHsez4STKll4nU4ZJqZ8ibm8zfEQREVth9O/hW1Z5meuniyM59z0sQTHXE
fthH4gNL+BIlGSVuT5LbbElmuAjtc/O8+rbr00jDWHd/3us+S70tt3IvtdP0aMfjgCJq4b9G6gAV
j5/1EX8FQ/M44CZW3CzGt3tnXG+kZL2lsB163F7UAoTf5m83XhNFg/5ZvN6ReHPW2xMaOZkYW5px
grO8ZFLcxmnab0e8AtAWSg8aCE+wCkN+oVrw57SFGgGBsV3TXL7Vf/8+tv7qsbWKEf/ssUW4Wf9Q
PfzwzHr7nl9vG/b1wlxBWjj1iSOnhfquUDKcdS3Hw8lhO+8yfPzttuFpxnhOh2Gy8tYoDn+9bSzr
F9JPeMaxdrPRAVKp/4NnFrLGnwp7GyEBQ2RKLYJ4kGSuD7V3hf06MaChm5NLVwJPDQsYM1iTYduG
duPk88Gtc7PaKbzurJ/JkjyPRaExiSXTENzgUoOAK4UMsfw200kCZwCzIIS2J+ZF/rYk9hMtYSnn
I2T6tviULlZzrMmheM7MePIDQ+WTCnRSX+ZNqQ2DuU/JAPzowmgXJx2W8OF0MtN2PKf5r7ZJn08Q
40UxgwV18nPYl1ZoKOAJTFyPupolU1gS40MjqxY4BHP7hYdiuxUiKU6sYdJn+Mie8YKdVKHvxq28
8/HS0C2OlZ0gLUzS82LA16IKhXmgVe3JUJfc/W1aTddDo+1FpsSmFv6nsWIxlWhFXyIRrddXNS/Z
p8nuJEZyU24Qox8TtOrtYeU8GGx9coLCWBYW9MsBXSSre2Pd4ou6aLuQTOh8MQJ+83zK+qKMq3Td
/BMJ0l2hOc+cs5FgnCc+kfkMGNuqFFhW1QAY0FVB4LYww1eDVCCt0UFU1XroxrdiEuN5TVlC9iBN
zEz4QLVzFm+NdxyBsfTmIUunpG6msMsZEbpni5rgki+h0TETmLYjjtgswboZt5MYTowSC+5wBlc5
S4n3m6iCPPZQHuBpucFmZ30eTGHcdABMrooG9+izX7ky+7rOlL7OGApH80JUnV0at24ZGTunT11w
MtKN3Hs5YssNGrBAR2z6+alTKckHRbZIEs6g+k9Sy69Mtm75NQzLdqun9CtRko+XtHNDoKdpxmU5
5fVmlnlMf2cYp16W41GPdaRmOG/3eZ1cGqmcbnpHYVvCdCc2KchZyv+mj089r3exfpp82qHAY3XQ
K33otxDy8dgyedst/tI91IzrnwT2A3PnU4PZAShQVr9ehD0z7jMmNVXnG6edyb7YMuPiNGO+ahys
Sn3BUjr0K/rZvtL4BO2g5oHzJW6BsMSZVe7Kydb2aP2qjcuPOy8cU+6NxZiuq7o39sQZeNmlZdDi
lI3HbjwXen4mjJhgc2YBA/k9+DkH7KIXKbBAEUx9YcESyZZTbKp6sKAsAU6VPPAaIa5Cot/B+iUO
l2ZwoyzniCeVBLApj74kbeLv6nLB/ZmZ1pbI3+pUGa78mHXLhV259vV6ZV/ifdA3LKOqrdMY50uG
xT9JZR96prR3XopDmE9A6l9rY9YvazuP73E2LGfYRMZjPeTFoSvIOZ1TJ95n2bDS4LsoiBpqWDHm
3V46rX8bWxqWDmISjl7u3gEBu6zMrAldLXKO+CXso0wb7ZBl3fjJbuqRlBJiB47QiMVnitZpChRt
J4lmhW7eoA5VW6PqzK+a6yUlUhWV7PIl609UXzwBYvPDNo3YtGvAcsFHD451iwphIgbTHeony5vj
D7D4/y9757UcN5Zt21+5P4AO2A3g8STSJ5PeSS8IihQBbGx4j68/A1LV6SL7ttT13hFtokoUMxMJ
s8ycY0YgANLa+dZmyyDCb0jSYA18UIzAAwvv5CLRUwcCzYpjOmJH8qSEH0Aw5daCqrwHHE/TWea9
t+pAB2/BlRmc6F2bnAw/7u5REaSB4vjcN2N1w2ld3HrmdAHqX8NeF/p7zY0JL/Csyj3igYTPDgXZ
e2MpFl/7ykv26AXzNzfRffzRULdXZabrAi++zUhJNw6hkLdtVnvoUheyPmf3naEVZbYyhsnc+7iU
MafND54ujfU0OtAEQK8nlxituLN3uvW1UBHQaHzD63Ew0IaOunC+EMrsry2jnG+L0U8C262HJ+Lg
czz4ksGGKvHm9e74qo15v8EW275H6aAFqcMWvFAA3kaGqM9mPmdXs5H4V/3ozddT7rChXmQbZl2X
pxAv2J1r1HMaNCSfEKWBunTTAGZ8QU9Qr+2xK24l2qmWOJPYCmLZaSsQSNE7RnN9n/e5+8ViJqWt
Z04t4L2DCmIknIwTIiAlOTGhB4/xwcpllX42qeICrkhra0eG+RBBIzt5gxMfC7js15UByqBFCM+R
9ePpezLV7R0xCLg5KzMkO1qfFDoEyE5BOFZiZRi9eZjraeoCvM7fsyyxNgbx75hXcPiNspSBZlX1
xZwXw41ytU03pf656k0nobBL4vBgCS09x7pRrQ2zkl9V05v3slHl2S296Q64dYMMRcT+LSCRdt97
7XgoxjCx8e7bQ9DHiX5V92X6lPlF9RR5eX2ddyp8LNMwOXVjNa7iwZsfDKbhm1gv5G6q+wkaNmoK
XeQNcbR8WrQ4ram3h1zNAB8iMDC2resTrPoGTW3i5Dip7WJTEQ50XTVuZBH7FBbHnMTdNsjSYToR
RIWbPqkNc+MVtsVxbIdne3TRHPSx2GHh6uNAVuF8NBJDvCIz1GFKhHlyHbXgFYTU/adpdpq9bs88
6D1CgNSqiZpkKxKcCW5Slvehy16VdOta0LOGkDcI5x0v4D7V26a0uz/iVv5bHP+mOKaYpZj89yOd
/yFaJm9emr8Wxz//zh+1sef/g0qW+hOTy6I6+Ge+q+bb/xBUD+x8MCkzUvEpS/+c54h/IDyjnKZ0
NhFDLzrXP1tK5kPoyJzFJMS8Z0ll/Ru1MfXvx9qYcoj/wE9lAUIV7nxmcBILY9oly+2Dozz4XQ4k
1Tpv2YGTw3RUUeXsZ60gA7EYhukNMJ574RBVjzLTMIbbgpvlqmtK7UUhCjiTt+BfzvCo74WEabIS
FLTrqLHdy1j1ze2EjO0+axwIdB359FkkjK9FGcKcl648eqbYkDtYfesbKfej5tXU4nIY2R915fxK
fAb50mEEtS8cU/MOVVl6xMqan0LXwlZgNSh82vxcOGYS+CrE/Siz+Gj0DailJIOkn2nCWpta5B7Z
RYJsC9V4VZB2vyuV519MTbTouMRo3oxa50MFTPWzMSWgoKCC96u+sKqt6RpqZxRm9IxXyb80tPTa
GKELhKZxP+tTsTYE0928giqy0qvSeremCdZ3NonAM/rcDOqsbiFrks5uSACuqBKplGuFGt/Bg/MG
e67aWjU6viqp1S7vivShsiVr6FHZcldmo9wDZcQCYA8wa9wJbYhhdk+Fl4SYg+Phpi2S+dWfhukZ
IIN1E4ED3INXqi+FJccbVCuEE+BF30LL6U5AKKpvmdWNa7gg7rbsVb9zDcpLgx3zyk5zte8RR6yq
1O4YvVurpHamwOIhQYLqwSapY9ORGUQIRZGvGyc8Z2mZHVhQHfBxp0j3i/kJrGK1q6reeY+w07Mz
oAZohT3sSNoID8TAZ9cEG87m1tckKz+8nNrGmmV3Ku1JPkZT4n9xK0FyGVEaEG3EcFcyfLj3Qzs5
z8gsz0NDPPiqQwr4RJBTcyE7XaGBsMsdDmPTXw0E++ydUbmSWSKavXli4EZq+LydXJfVg1Z67i1B
msgI8rbysAFa/cJy1K/9mnOliFoRBnK21WsH+/cyJKV4D7zQOom2VLusFLA7PDd5rghlucyj0rnB
Bz3vR+x1lzgYrJM5OAvovYiuiHRo7uVs+QFMUXXItO5Q5uHCGcod79KsSvNLzij3XEV2eiBdpqTo
U7AYMrg7W5oZ50qVw8mMB5vTsar3mt7ico/al7jzeEJN0IM2Zhm6L5U1fHeqMTtEUwmNbMqcQ1GF
9tbFfrGe3Nx8tOz0dRos9hhaZJtfXC+/L3prfmzY6+9muoKbIhYshEb2XUcHkhmZwjiRL+PecGis
4P6/gJ2T126Usn23keu/IqeId3nPX4rmRD14iZ4FvaXRxvRpdpIRX+JgWclBdBCjPLaDd4TIt98Y
x/U1we/GfVvkaIQGcSwwjufArwPAsvTaiZLpjWUY6tYJ1V5MQ3sU4Zwf8GzjL2aVhCfct760hZ8c
XAIMthBsqjUDMGhI+Shvy0a3v88QYQIrlTH2wcWjUzrpM9TX8cHFS3hTmmhw+UJd0hHilLYaG8s1
G6btoER1qmpQCIHvb51WZruwgQ+HG1zBO7tBONE/a4Q/k99kGTdSj6x9TlJcw7pF7y/prupXq514
J7a+HvTR3QHRGTe9MjptE7uW99ySVF2uSn1WCfbtqSBdYIqu5qZIdxqyXPTwk+MGdT+KxRsN/j8i
urfLMQyu5qJDrOL7/UM0T/aiX/XRXtQRSCytQcnFHmk+FUAezhMy4o1haM/STGsWVBGMgET57oo7
gB74dS6YiiRPKZSAg9KhHxS6rFYmveU3RbLFKSxi/8aBIXJoGgdHJZy/9iZptRQgLeLWvGxehHTH
HcJK71qHbtqimbT0y94rdITJ2ayQ1CqxgZjoP/o8NS5nevOn2rOTC3qwrz65bXueiDPDi6a/bCKb
tqMf5EUjBSEbk+ZfZJ1dX7d4A85SH6pHLUwUqK6s3OAcihiFwgCaWTZsnKayntIhM/ei5VPWoVfg
55Lm99mNuvPg+OWLTRXKwwVG43OMO+mBbLBerSiuWIpLP9rBJYIzM0UMMo0wvjaMZAlswC5P7Tve
6R2HHg3DvJ6mttw0o+mhJ1qIbqOi+7ZcOXCiGQNQY9uBkMnabzdFFuuBZGwPqT+XD6oDSotLdUN0
2XyNRsrelH0PUm1CfwMrRcttgG7jdhEaXxp9ZB59I0q/AjtIkdZiO+0NHrcJl/iJ7NtyjyqM6LW0
qv0vqRDJOssH/VmFdbjnzhQfwtZcT6ZwrudOaq+l7erHkuzLLRi1hmlBrg6OrZESQmzEjZoG7yEa
vHBr6JV+F/cJLJ7ehXo2gdvbWrFbX9ZT9S0HbvLKFIfbf1e3c7NSox3tyOQ11rPFihiryMnJdRO0
TQ4BjPCHJZhdYyDUQTXN0kS/YalS8+yXMrrvHAqRlUTJAzsTl8dNFVVqX8Rc0qsRnWS6mpsaGo8b
etU7vUl66FVsrohg1S4Q8m1wnGTXfZ+n+9bpvoBkQk9QNAyuvW7ovqWt+ALYELlJ9+6q+QvZr7e5
AWSDDKKS16uyQw1sZUNI3r1ZReWxjF33nkbCfEzlkL+idx+f6pC/2Ofsr15EMrV1ekTjiPjoWFZN
1bc7JUbomGdKLSgcK2IsdGeTmAWLMVEk8cXITmHdDWPnXVdtNYnnBtULKzTL26t+4IsD1GuWWw3i
aMBuf0eMUjnvmPgX56SstOJLyQ2U2svvCcQJ022FGD07elpag1iQ5poiLz0Z0cQUo07cL87kVF91
N4zkdTjG6uTGDsJwgDtxuFNzquY8AMcHbomBjiPfGL432oNThaOzoesLaYM1wJOHCgn0Otf0aVf7
Rb7tRfNEyzOs6jFSa+I6wdBE9hMsgmEvkhLNRNZ2l/zkuPUJ5ghALB6T2r5A6u+xytYKZ5WC+3wE
uqXtqUUe8pkRXozJ9MgThCwmLYkg9iojiHJjuuzjqLqs+TaPM5OmNk6GlyWB51j7Qls1+Kl3Rj5O
GH6Wcosk2g71olWfkuSQhluCHIiiK8J2D7XZRlrjJTtmWXowhfZNNsfNWlZadECFx2wkDMNjnZnJ
sdURwRtKYQIyyos4FCAkCaL42llCBd4IhDOp+gS0TuNvoOCGmzpRxWYI7XJE7p7yIAtLmJt8zfsO
XcuqVWa2I9tef7c7SCBBmZaQG7FXWcYbOxLhPTV6l7vNa2e7Veo8hBUwszZI2N0TQ/Xfxfx/4i1i
NWHSW/37Lu4S/Wn8/9YvadF+XHP8/It/tHI+TRlLdwb1grwy21wc1n+uORbHIisMujXkez+7vD+3
gz/WHIK1uSCs1MF++H+tnO38A9ADgjn+2g+H0d9bc7i8/l/0S6wlWaexzzRdQq88m/3lxzUHEuGy
EaNrXsy6Y0fzLmmiqQ0Z5euUgM1Za21/U2Y4iFe95/B4x2A5f9FMhcIctPW+6UvtAldxtyE4PdtG
pB4GbjE35yLK93FtdUdi99y1rXxxKrqc5KCcTUCRR9qpTbxlLJ+JO6CKI8BRvwXUU0htZ0CUXIFt
qgLByByfzGzg0KmSfAUN0doh0wwD3jeTGSfap0l8FhamIxO4PqlC4c0wV1djU6xdjuOyYzH2VYNh
CK0zwGsljuCF1mGXgkqPqrfOMYZ1J7n+sr6WQW3l0xk/YsQ+EWdzr7OIF8mqUpAWQimBYiG627FK
jFZ5ZO5wguRP/tTLTVOmyXpW9kaN9VWdTqQeRWn7UputtVVu5gWlU9Z7KxO8fsZckyNlr9vc8/cT
+by3bhQX68ww5j0PEB/IDTyjAU72ntH5VU3oSlA16bzJyI9cdehyV7ZeWsyjHGsdJUyCB5aq1Peq
OaaJe44NP1wZVnYLdXjYtKG7Iw5wzwoEHp1asoV9DAEM4fW1Geo7jTl84MTTo9P2U9AzHd8wlgS/
ychzrQjbCGpHExvldd8yMlCtccyOcJGSU1mjebJYhxSzu9USVW6duYJtmXKnTRzXXVWO2Puhf2yn
paJLzXKVEOn+OFkJqHFWTcwomdjSS45b04583AnZdDCLWN67kiVOY5COhyyJSJ/RcLZUB9O6GXV7
TZAsImqP0qEjw6xiO7TxDfm1HEv7VGlMcHGBBShOq3VHBUDWZbSLrc5F3FpWZE1om1RW90UjHr1x
vpAmFA54lvZWyxMKXn2Od26ZvcyO/Cqr1t6RGlwHA8/0je5L7ViZ/nd71uQaJqCz5py4x3mxEsMy
36gjuOay2HZROgUm9n5Qqm3QkzgR2A1Vj9E6h8qUxtfJno0grZsT3oJv1OHjZgQNTcOKCoZaIAvm
OfdWLGJQJOfgat2oJMB7Zk5v0yMGuuLfpUb9TJxsRvDuGK6ZRSLUhHy8M4BYbQrLt7cCM942tORD
bYronOtxtrW8b9j69OPIAypwUA7f4+TNmqATsb1Gz5fcgivyAkKMdVYG8bQr2QTd6/norQ3Xxw3i
evYa6dkZ8I3askgaNox1xXYmuWLtmLq7yUcUaC1OkusEUQ4UhzQD5O/FzIloktityUU5Lw6GWYdB
Enn93jSjQ+v05onEiW6tUZA/dCBqtx3uxLVpSzcQkT+snSFj5uoUQFUdqT/wSCY4jBQ7rtxq3rYx
pYTfsSxkDp7fkeszXYeAwY4G0llCCQRLTHrQNN6AkBnWY5sB0lUQCaypSbe81e4C9KjFD2oXUOrV
riA3V7NT0iPBxcrcU4e+ciPaxl5buzPHs5wbZ+8i3GT9q7+PRBEw+C+cI9m35kqK9g4v8wG2piBw
wUXAWju3IgTIPujWwuymvJ3pFNe2PSL0r/xXli23CRvC0OiuVZeDdyQiejcl2vfMnqetAuhety4Q
dX6+cXMY2BN1DKkOWzfSwEzVTbmewh6fDi3iyrCTl4rckFXkzXdNYY57dxE7MmSBFOp1bUC01rQx
k8Jc1zmLTj0S9Xky3W2XmS9+ZSHtSKSFsa7B0GHGUZC5PsN3iiYuNbYS1fe+gS7hzlN46dQL4l6x
WWTbB4ZfmT1dCmtKqLMAJPzM28cWqy5lfhWCaUtkywMt4aM3NGxRWJkGarLEgSI/v6czfaILGdZl
6X4X8cCInjTkYIjUvWl0J9du4SN75jEp6gxtSqHOyiVMQ6+vVYw5kFwQgiGq6r2uQcwlaEIgjHTF
Dkwlm01nkptqaNUFzu56R8ycxx6G1ZGSIA2t+Ks/ef49QSb7QuXGaRYSgrU5VdvWU/0asma2yuf5
vgLueN0wVZcGDyEAOyOkCDQCqREpALMOfM7MuStT/AGirZLTVME6rGnY2eNr1M6dSWYujxegJ+KL
Ssdn8rO7vTu5b0UHJD2OVLztzHYgrXjUtlEeLoFKvX/Vqv5aj9x4VeFW4Y0PZ9qIMGgddAZZeFvI
maoS1v5Y4XDlhqZI8NSeOh+XKtTGN4vNI/fCrjt4RGhzr0ng9oah2HP/TY5xz3wNqiDEJE9zoJ4A
EWBzh/Bgtpxt5A7Wlm2VFcDgNXaRK58GKGOHWfPup7Y5NfSRK/hK75ZGyIXKVbjF+juv7FIYW6cg
bw8Yn370St1ku8uTfOauuiUQsFgPHkDXnJEBkv8HmxUt+QKszgGV7unUErtkt1KRAvrYhj0kZJYg
opFAwjn7Mu8qdGp/AC4em+lykRUycxprX5lFwi7fXSwmD1Y35BYrj2mqGy+i1y+4ezMtZc8Fdjo3
Q+cW4J8r6i9FP+ZzfqytvsFFDXMPqeAql4oYYrKMy3qu6//K7v4j2Z2hL0K1f19d/496adIPdfXP
v/Gnesj0/+G7poeOwoV390MH9LOsxq6JBx/dEHo7k3DXxdL/R1Xtomq1mQ/g3IBfsbhA/6+qdvgj
whP5UwSx9rI++TsLkk/aoeXtGJTTBK8xtLPRefJCf9UOgRScsqxjgBjrMzIPlc2hxSQPyyA0yLaV
5vQoCRNut80EtyOgyHWc1zFUJZHXBcWluS21BRtM/0nw5Qr5t47niVtrPD7UOkKkKai5smYB3BC6
vcbItCeLCEg6W33scLJrzCtEvyW84EgvteEhxjG3zE26qPXWNkRmuNJzx+BtZzVRUjmrEbA6rEJM
CxpjnLwnBicJpoZbqhb85Yv8/ziXjEXu+09Fok1b41sm4mL+69hk+X06OtRdRkFGlPO9bIbeR7LH
LU2BAWIgnJ79CNYoWU1MmLL3SlBh3ts4dHlrJqEefJ7cGKLx4ddvyfyXt+RiT6c/Y6OGZoJx+ccv
DCvCiEW9jt4YkRGcW9pgLI9UWwu9cmkAKJzRSeKkWRH+4CExkThoCe7QyyJ9Ic9jqiqUCo4mj0rv
mXtv5jACAzWrka9i07ZzPD/GtViWH2JOK3E5z6nBjyGxbBj36VHTuf7Pzv3fGqw+qq6Zx3GQ2Z35
sGcMkFv+p84OCdCYaKAFvusDTM87uPpacZupsJivf330PrWQvBAaOag2yFzxMfN6Hw/eBFvFn8UY
vrGUNBcdtQpTSjNT5wofmWzaV0NTOBjkJ+EojSEvKZ39LdmHuXz/9Tthw/nXM2t5JywrLZ1WlqaW
kMeP78Swokn3Ryne+sarxaVTThLMaZ1p+MKPUSNm2oa/94rgGG0KHqbMbEQ5pT999lxU+ZCYbfwl
LdCdHtFetdmDiQepvjCb9jeWy8/fKE2/Q9Pq2ZyjCBJ/gHn+IkkUhh4lcdk0X/slfPjRkW7tzSsp
QXH+zti00Jf+eij57RjBSJYSrs20AQTSx0MZDaOuVN6bD3nT6h79siHaaBtJKyF6mhVrR0fNqZTx
f642tZpCEmL5j1K2DkVVOXpqKE6ZaS1XBj4dwsnXBhbr/l5PIs15jt04mmAESZDxgT2S5I7YpF2G
nofeE5QsQZqF/HSvGSAggDCyh96Db1hyCZAOR3yt3qKRrA6aRky32uaFHtk/H87/6RXEMSDlFZE+
kwMX2tTnY+CQl+gTIjE+dJlEZcbnjTSyYtinqPnx1+fRQpr6eLwBajqu4FYG2tazlmfTXx8ZQ1E2
Vclk4t6zix+v1dGcXWIsI3hr1eHhLqz1z7Na8fjjKOD0Gqty+8c/1WRbESKOEIiD69iuh1pLsgws
prWZgbodDlqK6me+aMIyJqInKVGdAHfpGi7YNA9D5xkbsdX22yS0l8D63JyWcHJNSVPI9eyBSum3
iD6XL5zOmFfRyo77nYtFkxfujcHl2aY5jCQE3A1Q8fQGfbV87xBSyajcLBNn3nf349xFPrdELIZh
y8Z7NRnZMBWHXx/SHwrdfz5nsLQAxDVxryyhyEzQP399FZ+g9/QyfCUBwn0mDNiBjJ6Yzh7PVGkH
IzX4FiO6f5o8MrfXpR3CMDVT9dhHic5il1yEnd9EtITa5DUrEbfVQ2iNVnOtxgY1Tuz15j7x5U2W
u/prX9pNuRK1Fk8BCTTiqnfC4hRjtT3jOYnBCmZxn661RlpPNNFlf6TJkc6qxFFl07Y46SMqfVRF
rRoR9DR+fW2LNk+3ttKgJqI6IpxkqjYGaXyPcaPso1ImOyZZto63LlheSfb66qvmFs5pAqSfEJVR
6cbaKmv33gS3/FLGheGQSCDig429s0G1m+dEO1ndYwJUhQpD1xBZapNTfkk7H8uMVtZ3wm6a78pE
yS/HjiRGw4Y4Ab5VjME4+Im26uysp+QvNu1AVBVUAymfOmzLdJCM2dbtUBf3LOeLtUVOHYQeTbMD
lvBQTyf9m0n38NVwZ/shJuk7iEeRnVK3STaAVpPTr8+Ij48HTghqPm5mDtbFJTv284OqYB3mVk6U
v/F9jde+GdL9C1W0IIlqXfympvh4Qf98MZcSdLHGg4qyPj9+ZzsH/uznb0J3M56+o35v5MDQSEBK
zz0ehzgYoyK7AbDgpr8psT4+KH68Nh+Tp6Bhm9zEP1dYndP4RWrX2VuVI1Kg5yvTcZtZ5BD95vH3
4zd9uMawtuCBxsiCjYWR0qfHxIgV1wRpH78ZQ8E1Y6Fibld05kayZoOERsKkMUW+qpUrXbFGXVt9
yWyF1lGw+WwpqCiDxRWNoE9aaOU+8LxtkoV/3z5mGQhxs80z4L6tYd/ovczfs87yLti+49oyJxNX
PovElVEYwGihHVxZmc95rLmZuBZDOqiNMfjOXq/96U0uOxJJ+PTWiBz9Bd66Fcx8f8dfn2SfylsO
/lIGYNDjuCDFMT+XBIbmNiOS2PkNRR0Hn8SUeGcVUgF8GF8IzoDsr/njujOjiS621gQa6Mn5XUyy
sxz5D98MyBrdYH7PzmF5jH96oBhpiGw6igmO6WZi1FRep6vRAym1Zss/t+vezhgJZS02g0Qrs9us
KLJ9kYz+uS8FC1io7hqS08jeW0T1rZw69L9mJN6Q4pFq52TK3QtETruc8Jx7Yy7VVaHxpcHLqCDF
z+2Yngdg7iE9uO/e+qbVF6hRkney1RIooWWyS/Xa2SdRUV5lTguhtAib7tuk4g6rkJneaPmS7SpG
Y9hazEI6MGEJOXTKh1oWVzofIB4Nf9W3UaRWrqwQabg8E+9sR/Mukniyn4yhykO4zKQv/Oa0X47d
52OLDgipnQApCUb648O600Of790lGjWxnUuCRORjmSDbWqdVDkV0yLkv/+as+mhH4awCN7D0s4tr
jOL2s40LiqWqMx6d31HE2sdZs0C+hozjTn45yy228JY7vRPVb6Wlq8ckGtuLBNbbDWG31vbX7+UH
du7jx6fU5PZJJj30BuNzmV0PzFi8KM+/R6PtqkCERfi1qGeEv1U2OauKdCGe81mBHat1QIavZSyc
fUyjuWZo4/uBKDRmY3Uh3GdydHsVkLA1bnIMm+dUJM2+sqzxUqBSOkSOG6HUBcIwrJrJMKFslXrW
rWrDKwIvm51yp3FYtjJttTNmO0gX+MK0C9HE0zUkEh5nkgDXbTTw9A4K7JUXGVA3KkorAwusKkXG
K5qRaUMQjHpEqDxtqEWau9Yc8wNCD2BetYuXnjMRgEAgEr25tvwkRwwti4L97diG21YogF9E6ZTn
oUT4jikdkX7A8SuMAyEBzBp1EZlPhA4nz0RDte82Nhbs6b0kIujX387Hez9tn4Opinv/4hzkvvz5
jqwZERUAQe+vqqtqyr9qKpeitffmcBp+81ofr4OlxeREtOEWcm56FtXWx+vARAXCatox3xj5N4n9
3ZwIYkM68qMyjIpqafrUJLrO3/zdD0lXy1aV9agHafFz/LlFzjoRz2nzOhInufRArvL62xAkE9Xy
r1/K+Fg1LB8SLrsJZwXuPeOkz2Uk37KRDr2ZvVFzOZlLxRfmD4pcycoJWjcKo/Jq9OdQB/6XoInS
Nwi20/lRNm5JaYtUKBxDRvlh5t9IKfBhBzGqTnWR9lGN0LIbbBugxq/f9L98MTz60QZj/aR7Y/W8
/PlfOkVqRM8cTT1/zRGd8C5qzU/lew812XnmPi9oJsKsL9rf1QPGv559C7MSNRH3KbbdnwcpIYb0
sWRd+G12NMOcA5+opY5oKWxXNWmOFvgPtadxT90XMpDJe11XdV3T7mXaaPb3STYPtHsxe7n2G3IO
/KpWLkzk8dlk09L85ih94rgsABdMtj8uE56TnvH5u8WoWtZZVxffYo/GgMbFm9r5mtJ2aaznSY+m
nhaADfmlBuCBq6nJSVDRgpzVCy2Nn9p0sZyAmXwXYNb4DX+0T71hF/L950iIqHPmHcg7IgQ8kU8A
DlsVd+nretUum+m8bgXNU24ZPd9InIXL0IibYbx0bwBpvRvih9rxyzxx3Qvy+ubFjGNKuXTD+pwI
IlpMu3K4vqt4SMbrErtc9l0MHV4B6FlhM19z+fvOc57knJr1zKpgWKEl83O4EsR4PadsYmW+wXhD
azu3lkvrXVeiv20k/2aAoiO5g6ziWBR8Z4AaiSokxyBO2HNKvD1LL+fxO6wVIkAJ6GSKc0EW+B9N
nzASFjOwdl2wGzunH+P2ph3cjPHaVI2SGUBTAy0nkC3yeWktGXx+fLaG5dW0aKIVtoi/rL4gyHGW
1Je+wpFo5x4BOkYz5qeYNJru2I0AmNgXkEnKoQMOaUwnr2+WfloPwXwx9CcakKut9KqW4rKw8zIl
XOfnB4DtuLS8NAc+La+Oa5oD6uh0wqdmjJabmOJBoMHjakLB/yVuCS88YPMvcTP+/B0smBGvWgmp
4XHAKVcMI3yR2VkaX0YnvPRYxrTNk1XwmWAiLEfVTtOBI+dg1uEHhqGN02Ou6o6hihH7yyta2mIX
nMpwaZrLyYUnhd5aW06XAtmEfLfSgrjajcTElN2CfwF0vpWguzhdyGs1uab63Pc5ayITpyBb+1Hn
F/Jowja3baM29ayjZo/J9FplY88xLMZe8vpsdD0jvPMU3AnGAG7HXAenVN7T80dzvkyTpTFa/NkE
tmn5ENIvxXiurBB5+Aag6/K9u2bPXWBTz1bPhynw1fJOaquy+acIw5bVH/2mt/ktBXYsLgWaIo9/
0qKWpeWKFMWWtzTx6fmXQyeX92L7xDSJQNBrT6+TVxFKsrZmIew9PnKLt4e/0FsmyTjI0+SyWfJ6
npPO5h8CwDRLIJO0/eUYV2QBy/duHDoO5+y5yzmnGErbe9mONscn0sVyii7D/v6+9HL+t2LJzgXs
oukSlwyzZ8YoEEW5zqd6mpebR5wyGpaVVS+XtA1EsFjXYDL4JpyGSTbhaaVh9fdYBhgcbmJqh2ba
Y8VtZHZe8vj4hRUwKd4fMQjLQAy/b7JEKyEGNZw9AzZCxdZSv/djJ1kEfuB5lztTrGI5b4WubdH9
RaW1bRH9oSPm3FaQ8RGMztfONI2c/gyJaB83fjaQwUyhQP7qpXDgn8J31FuFyJd9tZVcFQZcWMSa
BBosd6ukxy63NbmWgfwnjb4QMsa6aouGmQqRJANBuo3Leww1xESvle0lhYMjxsj5MDmCtqi48zOk
5cRdN4U/eoHQE5tejRsxt5tNa0WSrLOo7ArfXzF49NDqh6Zo4z1ahs6JEFqkTKnwUkO9s2OErcj+
5y0x0OlM5V3HYxxHF7ha8WZetqPfLCdPIpdbitsOE+UiEtrlvNS7seEcCq2EuN5TMRczf1aZfVcb
l7NjcatsqnwZpeHvNSgaR10zuuqSeCqcZluZVx3fEgORZbwF+Xfgd/mYwThIaB18zlw9KUPmZnpb
DvwkS5Vl2tXWxBecPKCR2Xjjt4xMW86QLuL2VNoj1PJTGxMKetlzFLkWDLNtOKH6qraYkfHtV0xg
sVxypnuqmXnjMeYTXto21DIR5HbJ46ifymVkSPBXyZWHcn55yBJzUHE6jsKBS8RDuZ64P0xerNlX
oz7V5MBzi2LQWlYtYhGMaHVRr+bMXEosXRvS6TXzgEGd/9iMcNdfDs5AQV34uxSHeeVv8MMPlgY3
cp6JBAfHHa0rbOThxta7sLqjPeTDE66juNv3E1PDcov4WeMoFVnscmHLbmbAv/eSbjmCf5zWWTIs
fzbZpGcBVibVjXdOG7Hc7htS2+ZHQ+OsxB3j1j6SHyrRSOf61FBHMWD2QsclGo449vISZGIu142f
1i1F/GxM4ivhH6q+07NR3dPY+ZJzCFlvdRTAWdKtKPqufC0znjGnOso0+wxj2rVQseGx/Zpwz50R
juaFeqOFmGs6aZHVLwNxwMMVOXnIfgj7bItTaTnYW1ceOCcHMrNt2Q0w4sEhE7Ou4hAxtshwH19Y
iscqoLaWDXbFd1Rzkx+9apY8hfvaHgM87bCyVv/L3pksx41k2/ZXntX4IQ19M6jBQ/RksBEbUdTE
jerQA47O0Xz9W04p66aYVcqb8xqUlSklMhARgPvxc/ZemyH+RAvBDRZkQrHsaMM/R2gk3Hu/HBY3
odnhFrMRg49bBLElOGUtwX0qEK8OKTtZuQnWclrXbURHAB+3ACLeXM48HGPsDxzgATfIvYrwK26R
Yc/rQ5KD42Lj84fgoseziXjLHWxrgzkpapbYh4oVbckeDXQ2ewAWPyEM9khI2gBt35zwBES1aR6s
CUL3XsjZQuUyoBMA1kgH1LiVRVO5j2MPJrw5mDJYZLuLGnOeH+ZhdoYr5E61cecabr++RzznlvQl
fL97XAOV1A2YTz/o5AHJbbLOsamY/2+jmfYHFuoBnzEW87Bq4qhoHJt2Qbf2bQjOLg/rL+iomf5j
yCBm8WuUezAcN2MgmwAGZ+8RZDAIGK4h4jbTK/2DqAzkQZEVGEVxUD59vTL9moa1M6ADacJitJl3
eMOykprrDI6RXHc2bya//VF944IVvnU3JbRdCClArcC2hPuhkt7jRP9Vulsppo7s28aEWl4cFxV4
VGMCG4Pcd2Cpuf9ro8upoDpnVnpbiVhIeLjbUJePHRs4j0NKBDlLQ+WZusLMjEVYYp+jfqFpwhuT
U3i5tolBSeqlrWLr8QggZJehz5PYWBACiBNiP3qNrlN8NC+sKQEHYa52cVVVRoexrTL/g1f3NZdC
UH1QRMhIBqafcmw9lkmv76nsw8LgUzq4tkcVTLtCV9FYziRrWR5metPAxawtMeR1euYO9rG/OsfI
tUtKotpmRGWcqrEyeaPUJTCDN55XdXpBrOhNB/spdFxKk2mJmCjsiUHVOyfaUz2c6GiD8dojvPRm
vYcI2vJ3BHZCw+Rg1giepd5rMAceIEjodbKgrcE/QagXcUU16myre6GZq+vViDjx9b09jJ3/aaLD
1Ox9Ow/qc9Lkim1xkFLXUrUMdMmSRoP+jDAp+YP1bQRjhex0Ki36mzH7IZNMgoUElu44ohvGx88a
vugS6XUA7feV3qV+7GAuHkL1UDSmnqH6ESbHOrYcYfBBSgRVUYNUjGj7b+Vo8MGyzOT6CsbeIL36
+PsnsbY8QjHDu5WKNKhTfmNTwZ50URPWwGpjCiJ9K2YwVjizVDODobKjcX7x/Wtkw7Ss9xz/xuEh
RPnPO3ZyGIjdcewVFnTMbIWa0tuVaG0RPasi8PLiSOpuUk0MHTxfPawBQzcY/avU43BkWoqhnzRr
XVSYQ55Rgk/2og/yod9yszBE9K15k01mFwxbt7CpUhJb6GpeNbKjiWjKpFfh7TqkyH7A0Qcm17Os
rn4OHKfT0zJVUGQi1HT1I9ISNsUIHl0l/0Ao8jVfmJVxNM5aS99gjhhxuB5aOyips5Pvu2uqVMKm
OTYTharmGVAF+g6xzUc1AJNYNgJXCpW1ySeQfxNrUPMH/rv+11Ql3Xo7lWHAdmlhv2cPSzHFcC2F
Pya6mHekvtrvj0eBoouLHaeGL7XrWfiqM3MnlXxUREyBTgELg1OBuDfuBd08oybI924H6Rd8cW1H
9VU1WYkatknZMya94Bdgotoykl34bkdktrxWvXa8BVOqTDcrLF1aR6rhyJcEUda9qG7MHHiNxSjR
ZXO2dJ2zO1lDUccCa37+rQJbwiebS48Tm2nN+gvpXdqRdN5Hvudh8dbl0plszk9kbyyzOsy20xYv
KrVmPhTxvfLpE1Pp6WAT4hY50H8uKAx+nIjDtQbOv59BlXD6qpNWDygTziwI1wzDmD87amzXW9NQ
prlxUplyHIGRmvTGMSQnY3wgzc4ZScidgCPcGmmkD93073UV1s2WPuQzo9GFfCIb7g/RCy3cHSok
Jg16P2NFftsprGp7RvPN+p5PXa+4q9Vy3MPoIuup1+cHbiff4+URG4hVL5WSNdk/ysAj1XVH6Di3
/tEK6YV+XoqQOur7o1erUpdWsIWiuorRzpd9i6xY9frGqNF/O7EhHD3ddwABT/WN6c4QpvlAaADD
9I2Q5/sbCDj6Eee0nMgrH94qxSu0uOQg0noe36HuX3sYkbNVHsPe5kzBxma41Ad4nxVLp18WDb8m
QlnJWpW3ta5EbRg8rDPT91PjXGBbSk9triwWKQr+0d/0dK7sckcisT4Ffj9YlGLVF92s87QkG56y
hQnIEKK3u3CxQ3Kjc0gyufuntMaBs8usUV/6WM/shEigQRYNO1AYbnEVSJoj/MN14Y4C16EXrIGv
0WBuVvTEY8RggfsVrRIo2uLFaWZ9Ql++rxzR3OtCt7IKfVf+umv0th9IzyikJwhqEa894683Iy9M
cyTXRuX0aRaDPmcqaEeptwXd2ZZR3DOP4iv99Uu+7arpl+R46up2Hsznt33WRWJsNQd/+OT5RI58
K7/fGiWRLWxdf/el8P1R4zpawoZYTo81/9A5ROgrV0V34lPmCr0+Nb7L6OZyZrFm7fr1a712A/9n
kKDbb/AILEgemFBIPnjbpuxNeOE6WvnT7FSQtC5JPyaqYeMNbspjmDJGZC9cfRBZL2MNNJImConC
YbmRg825my6E1lpFHHn12vN9Zf6hxqpRIOgSKUDuCUjZbyf+9OvL/9O3wlBXT9gYKXMct03993/4
qOaOkBeGDd7LkFkz18EGpY+FbK4coX79Un+65xwawxHiNLRpNvGwb74VyqjMrimgXqI0dMblKJYw
n8BMB/oR8QXWy7+65d6Kuiy+mIC8RlBqdNhtiBE/vbmu7Z0woX//Il2M4itFCA/b7Zixst8ldqT3
LBFR71NMLPwZgUBgdjesdtjGf/3e337M6Dg9xvZa58njhir95yuZ6mFWU5Q4H+lJcHRcUvQ+n0OG
66yAv36lt58yjhCTd4uYhlejOfama15QGGKxw50x1k1QXGHV10fzLOekdlSpravGX7/gG5FVYMN/
pO3MhN5Dc0j76Oe3NuRw4sIJGltHjjx3UOcIvcyxKC58r6JDPmMxQE6WNNoEhYdkavfrC3hNhv7j
E0ipBekVsQByiIC3bv98BZwS4VbLoP7YpqhU6h3qurXY0fVIo/zwvWxRXapLY598DL70H01xwxt0
y6tCocK+ABZPfzhV7ukWD63/hae4Af/PaYE82ZotoS+mJuy3oTMY4RRnVjGwWgeTpzdLtYyNarap
MHnw0RCgkcJdE4w0j6ypmyf0AAUtul1IMW8Ppwyxa7gieTF0bdWD/mCxMDo74BTTY4LkO/NlRm0T
9I7e4qXsJJcVfG/Q95T2rJpFYeuiKQ+H14rPtnSxTHhVzkpi9snE5x8mOUrwC1vNGCcu07qgLfvr
j/9PN1zg2sA/AYMyAP/zrT1yskgNc12eCT3CwnZM5KCPQBjbdQXwo2X965fUT8tPXzhLLTxeZjQk
qCNff3OPMyiDXNSH03MESYVvcMwiv7hCDGgXxjUmfq6AAOUIldZ+toQuCo2y0lfz68v4s0qCeXbE
iIpBEU7dP+2ijk3fASJZ8RUMqokzC3TeJ3qqC2d0Bsu8g+DL2o/EZtXGJ/x12LgXXwHj+ovL+Ddj
dVyUiPsclKtkAL1ZXJhL9FW/BuVXUflw6V/Hxv46puU5K/1hb4IufSCratwvfip2kqjY5zQEF8U0
e7Ue/uJifp7avc74dT6lDnO0mWy+VewCZp9UQ3Ts1yQw/XtwEv0dTEncRpRRl6h3xusRIN+FdOvq
VM6OdTVgAqagLYf5NgvSEEEyaSrnzBidbyjnWy8O26y4/4ur/PkO0lfpM132GPChmWbze/ORqUos
VdS641dqzDZ55HH1ME/a7hKPPfQK21cFJ7h+9cNt2HnNt3Q1A6z4IAemgwPW8L0XlQlQval4tDtc
OZsRrcq+y7GTkfiL2cttaa58/6L/y6J6WOTXf/7j5QvpqL+Hzf/ElaLIcv7wBW9fhpcfqdHXLxU/
efrykv4EN7a+/8TvRgudncr+RoVDTCLTEx6g3/3LVkA8FiMkV2tW/5iq+gtIqwXbmE0PfZTOS2C2
/nd8FkwwflrNPAhUJtJkn5sZvZXlvFX0gQ5tRy8QSL1T1zglkFvaS6AMi70zQmtBOxJrhZpTX6AT
8Mv7NZNe9Ikb+2varN69GxSOt7Ea58Gnw/CEMy67RFeBva4EPCJiidW+IjABNd3WQAU13GHITKDX
JTR+Hs26FUZcf48HLSJSPZWiBXAd2GnUxhMRJPusT+sTzwvhCmAqNtViJdu6Kt2thnXt04x4kV0e
je8KGQ0wws1JnEtHynOP++vAetdiau6mL3SSP7rVEH5xcW4+c4oP6I1m8mNXFeYGTYJ/8p3+xely
jJdzmC4gqQg9vlyXdKY30rjMakLjuibeasZOq/YpMz28l933NNRAjlalaNOVA3Ew2ZTfGGlqPylA
ra4mtlrZTI89S827pa+bO0YI9VYN5lPJ2Olx9uaFCDCYrxL46zyH/k5BkxWOqt6Rp9Ue3bGzr7uq
IkkqhKCIpRF4i0bJevgxr+iOv9Cw80joqaGwSL+4bCsaiGVjqE99EYjTIjxnX9RW+RUlBQElGlOr
g3Faplddc4zs7OuoUbYRc+8PGBTYKJIsJw5a427bqgw/2vZY7LyApv4cNk9VVj21SMavYLUz1Egn
9SwGw6NPhIDVxTyNKVbzg4KpVoy8KuUxQc8iuEMrTYtYmKk86TvysVW9v2c2ysBJjCVZ4fbYEvJB
w5SrV8G2NhTUXlM5ECVkyXAx9vEH3rmFVdwuS7/eiCk1N1h623PqgN6JM3P2eBW8oVEQuAdmCcTx
YF3I7ie/L8+ehgWni+9csXHke7aj6Xbq2m5f9/38eaAXTjvQdIbNWBjyGyKkfEQK5VqHivHKuVtF
BmGz7s/DK5x49qeEnrcmFkuJNssa6iSGHhJcWjJKmzgbAvN6oieHNDYCxNPRgq03CAIivHn9+J5g
xBG1gbPY+8Ip2mUzg6Tf2kmKSFwzkotXXHJT2dGlqiCQMe3UgEGlWYO0Ls9Zy0UFLXgukDD9Y9IF
NEBUYaffmhEXYxiW0ZHRqH9GS/IF34bJFB1dMe0QOClOZwAYg11ZbRzp6PmRGT0xlaQh2AWXUkMR
K3jm+xKd5ycFmQPZN8zEQtMT11eQoq+ZihAtodRqzmKkiYtGIQLwaLifRqhQyabWWMbmldAYalhj
6DOlZ6BmpLtltNfbQBMdV2yKG9+f6y3zCcjMkJLusBB5B+bk43sv9RpIpXW6xAi9mDZFSXZpSGeJ
vSoKIaBGvCWfoQRumTJiFw0mbFmaL2mtCpPtALUp0/RJNcOhBGFm7VMPN0YaMffpBldcMXLobn0f
9qUIuweS5vy7yBmPXe2sN9NoTszxgwtv5LGOceXOp0xU0zGc/OY2r2wDdSzqiRjA13IPLkxeVRqe
aWuMZqaBmoZfiHicOvCfr6jNmrRmIktb8kcZ9jqzNK8qkJymZnMmLpTORfM6WTzN637k6268Ot3U
GumpzDbaJg6kqLW1vlgcxq+l29Yn2wL/WfUjwhmNBJ1RSGOwEMmh07BQkckHlA+wEBZGSPerBopW
ppRgoYPluOSV+y5YmD/wLSI+5KSTbsjZLg7BOMstuiss1PY6XGYpHo66NN19K+tk44dQTM0ZCV+j
yaaRZpwKCPjPTmOmx0XTT425jHYdAnVjm/ee/8wmuB7xWhlfrbw14llTVBffHb/lwmiuXcapdz31
2gacRUyGivmSrFWya2HCkF2q1AERCg5tSRjQM7FFw7mryrseEOJFGoGqcjTE1dY411WDXSeNeDU1
7LUHeatjnMS6cxO/A06H+d128OL3BWiEMUjdr9B71G6CIAs3hzAo1kwohcWUbjrfM86Mdtu4kd70
JF/xsxpE62sk7eA0/vMYpjwbji+3q4e/HXXkfFWnAGylRtlOXuZ+LDTeNtSgW0vUNZS3xnqZqsTF
QL8+Cg3FtTUe12MGVjEjFt59RjdkC5osPBFcdccs90T1QO5Qx4F7V5iavFtzMN4GmXo3gaR+Igq4
2uRjhV1cs3rzskdvbLTJ9B5PensRaaBvEuK7YwXFq826aWz6wTz3geHcret4O6IhB9FhljSQYAR7
3HukntnVhWgyMrp9TSO26rO/JukpCo27Yom41bAlML50RLJxNX44m/1xn4RDuesdckbMUJzzQhaH
xu9Hkn7yEOu3mW0nWYG9JMNyj8A1O2DmzmN7LtsdoqOKPJ+O5Zs51gtYWaSpyvQvV9UHny2ogZ8w
6BvXXt+96x384WvoPpqo2q6LSLTnaXKCExPp9RCOwbhraao/9sCELzy/esk1iznNA8LRCqJ3FQzc
I6pufO+zkfQXGeYM/BKJe9czBb1dGdFvYZl7Cm/YOyuBEIitezpH7Mocry2hnqwsM46war1zJbP8
AqT6vnHgrUCjuSl89/1sgAs0w6rcZbUjQNkrJuNhIg/jELY3MhwsSFBoS8xWfA2LhCUwSdNDiNCC
ITsKvx6H1Dl13ekSZF7yQUVo+pGLNFu5lu2WwIz1m9eWD2lV1xu7yIN7YLvefqArsOH6GCTnzpVi
Vd3BR/woeteIq8ZNb4gNJFaLfL/Zn8+MMt3HUiO4W9xEO3Kr1SHTgO5Mo7o7QPMHBE3dx9kgPDqJ
aDc0ClZ7MGHqx2z+cbJYVwCkWIiDVYySryJDKX0xRm/ZdotjQjsGER5FAGiKpLych8uAZij8sKZS
127ZJBiAAP+mZlA+5oZf31NUFZd1G7LVe5pGTusZMHnTwChnhC6vS7D6lQ+7PJyhmE+aZ17DUT6A
P6/2Zmon5wBpwK6DpX9MhOagI0z2b1tPEiDgltZ+DoE5L3nuAamfPvbo9zZN0CGBniZrvZETU/fC
66yLZu3qPeDp+QWCBjO9XpPYxSuUvYDOSudcw2eYZ8yfaWrIjz5506ZmuFdJJLZcCC6Lqt3nVR01
m4Up82npzZD2TmEck7UjRRzsVJWDmCjqKznbBeg6199NzEHSjeEmX8TQ2Vu3XhmOVD7+DC8y57ui
yG+oezdDZgKmtBFNmEKyg07Culg1mp5NWG5TokqR+RjmN92vigfNsB8HmiIN/sOdhcEypvTodj28
ey9YCzpL5jJfoigDkVPb+cnkq/6o8X5HUsPELnjF5ScwPsgUR4maEKyzbb8z9TVen75XRyjKiNE/
W813AUhPO2Z4kSPjH6zPswzKmxXizcZUdrlxRIFuoV6hQ9yHsxhzSEIqTJvPBKwr342ruoyqh2Bm
qOFeCC/MisthDqPmYYKmDRhp+DIbJJJENZVynHe+tTqI0K1AbWq8YFsvyopgu6QJJixQ9QhEk2X+
Kn1CzCaUtDE1gveBn2k+GskEstJW8iQWAe7WUuG8NfswuxhV2F61TJ5ijNbNs8OT5xRLt+cVjasi
imDiJIt9yAJPgoWUc01On2ld4fwIT77NVJazezNeB6P/sKapxKHi+V/cUoKgB7kKbNyLpp23Rt0d
fgQHzknVXRiVrN6ZEwHmvgMCEajZNB7dcgj1agBQrQUygq5vju2p15l2WXH0OyA1QenZl2bdk/du
dpQAnkmwC7GEW89fKm0s5fXMQjaPc6bcp97STo4e62LA8NwAMWtibDH55O4m8pU3GaqX58kTN0mO
6gi/UTTf41BLtipPMjAZ6IquFpnYG0R7PfJD1FLM/XGbxmi4SelkF85jKq3xlPeE88W9JI5mrvL8
IUHs9zxQenJm6tX1Uq/JfeWt/T7UHzZqoPxgRAOnLw827bUh1NTF8OwIPxyleYJOie5JVHhW0D3l
kCIj71T0XX03JBEG/dZq39NjtT5YCKg+1E3yXqAzPbs0TLJ4rU3j6NiSVOg6AvY4KvMyiCp5j/0F
trgQSB2uxjl139Vp+xKsqDtJO50TTFDABzawOaHOZ2viknmP5OSmKJfyCd96/sgEQRxCYsASMlMt
mxwFNTwW3Th90abbjYTIdNlXiYT/Tghh3uU8hGgO1rjzB28h3gEaCnST1t6K1Js+rVR9kH0Mor3Q
niy3bRAWKaSmMrvrkohKrF2JpFT5aO/60IA5G6zRaSrcjHCUNT97QCNPFR6D6xIbfRzMPjeTaXwq
w2Z9TEmRJ+3AYlIZOwuLBib95algqbC58ydzQ8bCemMszbotRykOg63Ku1rXSc7KfUVUJx6x1kwu
hM3ATlL5kvMaNcc6F9Ym51iGOqrWhazldWfPobjOatPTK1iyixYAZim3XV61H5phCqsbq8h7Z4ex
gcMYvHuqd9X0YGfGFBE4kmHXX78YS21OtxaA4qOfNhW/UBnL01DPcn5YJyNnfzUGDrzD7Wj2xKPu
xjGwAxlHDg3vSz6SLgz3TdISde/0VgOv9v9WLlJmdzDm6zWZD8II2oeyrOb3f2j/3H5vBf+feqxu
mwyT5j//Yf3c3+P4oK2ygBAYCJh0d952iGU7T3npWNN1YvSMNSM8NxZUmgAysBHiBE8+2pVzULl9
4RTe3nC7vZeSTBaIKzmSydsMO97qIVpz3FDZ4dcX93PD/Me1+XrqhqEtInn153FFZSkMVsKerunp
XweSWlEcM/UXNvt/9yKW6+Ke0ClEwdsPABn4zKFXTdfYlmP9P9/AXx40+9f38t+W5F+1JIHe/uFb
/1NH8v91GT3+n9kvrz/ye0tSRxq6pudg76br53r0N//VknR/Y5yGMSigBQQ3n3HW73T8QEckcl9j
nnv9G66BfWxI//kPB/iLzVrBrwtxzfBA/A04PsOoNz1JxrRcl6bsQ8l3GWy/uUfbgIZM4U9nInXY
YuAaTIjAOER5fmNeNvI17i9vAyRyh8Kuysp8GhiNW9jwZdU/2N8DA/Vs3t6VtMUlWYKkCNPQus8Q
pPbQssa8RjmxkRPxrnuCeepqU9fRcsyNaUIfgdHdrtSpG5nc0MRaB2Bi8qoul5zOncrwskNPrM+e
yOcLnHjKPAFKX64WV4gHPCXyglEzZLlGHSY6WcnGnKMtqGJ5zrUArsIGbsUeMLeH1M9gwnK8nlCZ
VhN4MWYjEcTutp1gSq+sqz6I27u1UN6LKW3MbqxJ6ioj75f0qXSgVIZckCF/A0YIu35W5QExYxlS
CjVQv6ukDa4jNEDYLADHHlrDaPidchkOwHTVCJ+AyV5aucVRYqff52sXoOlBz8t26eaCHFgl1I3t
ifoZ5TeCSx8N7QHL97BN+x4HYCIXm5SnhKxcwNAI6r1WfRgI+3gv1gaNFWBsym80H6TJis7jjbrC
HO0PqL04tHmg/Xvb73auVbDbJ7K1KE26M1multwyApt2JmI3uIfF5J18BN3vo5zGKobWqD8wWW6H
fdp3ZhkrbnWazONiviNebGeT8VodnKEUmCW9mRlpPnCiIOWAsBtVqQBxnAs8yxwhTOPXrY5tQ8ME
GNAY7u1pmnbTkDdEcNkKL449mHzQCZ2+jVZcfAtEZsI3tJI954UM9bKgtWrW7vJSEQ8IVr+rvMPY
zPLeqmkkI4otP+Dr0e1PQA8bOF8DAGICALd2F9xU1dJhZ2Y+RkImVEEStqgpUIRZipCpst0vipx2
5G7Rzey18tCKDm1t6yZ0P8QcxI1TFUiWHU/GXjqWX8zcaE46qek0VEG1ZXwqPvI0dCAZEGR+wrhm
ATjvB5KRkqG1HwRRCKepqwIAZXjRqa5Ffx+66rOJPWCrFmbFNMcW2G3lkp0wWjjVZklwuWwSP7TO
lQ9LoUi98Dn0HfvAHksOkcd4z9rCJCRn16YJu+1F++Chor9uQWF8It5MbMc2Wd6PlKNHsQoeQcOA
DxlLA4A4VNT+ZiH+7Lr18hwMcUO2RYwLRtCdKLQGUDSPftIOSMOj+lRHWfI0tGzmQFBEeVe40t4g
7ZcHNVSoR6Had4FwOVe6hfkOpe64Weg3kkVVuzZSTw9V76WUYY7vYJA3XSWiPQDH8mttFcupjXry
adJWF7dLFNdi+JxjuNg6C3A9zij4XMoo4vhlvyDbevLKzqP5meBRj5QddMW2xVicwPqTbSpH/3bq
adDxsoXnj0v330Hd/wqIZhPjhJLsPxPRbtLspzndjx/4sSmG5m9I0SKTBg0iGYjV/zOnC/WeGJDU
ErCLvIaN/mtTJIWUY6PN9FtrffzXEMbfN8XwN4ptE3uFY/v8OEmLf2NXfGOi9Zj1s6+i42EaibAM
0/DPm6KYjESlteedcDhJgXdxLUhMl+ICsBTcssXrnyIHDw9I2XVvTbO44Mgln5l3zY9eHcpnzGH9
E5Fq/VMyszH+4ZP8NzXvm5JXX50NwkkLjeh2+hZlwx+VXNEYYskB1n/KEQO/MEucb4lqqs+1N4NR
IZV9OUTSBK8K7sv9fsP/R8gQaoOfCwbUP44mdWhMdMCq/YoG+oOOjJzFUvoojk8iER/wRTkb+PNZ
xGG9a/ytL73gjAuPtAVn8YPL2Y2yRyvvso/zWq9fgrFvFW21BcBVmfQ79MTlYcA8WECmb/x3yAIk
0xn6GycxVcPZ0gMT4MHklnejiPO5wrDAwaK6Se0FiEZg4Toxw7ZdYnSl0OfHtVog4qdGi5PUZwqR
+/YzMVkF/QVmamsfNpdB7644DsrxLsUHsCcwtlYcb5yw2CdtFKWbSEBtcDLXfDK6ztiFRfAwzpxV
N+6K8wpJrqyvcbYkOyM1aMZ1jaOO6OAFc6SVHgMVDCHMwaRagiygscqUuUJlzwTW5GHlxQbJgmdv
ohvjd8vwhD4z0PO0cjJj00pxj/EF+Edcgct+SnFvzIwNaVTRjYipIds7bID5OxNRqbXNk5YRa2P6
2wYjaLcFck9BMwKf2CsOlER68SjdzSJMZiL5Wp8YejcdHqyxQec7BNNIhxl9w7a26+Fuzuiw43qe
aJ5kMBX2CFIFjWQxFPBVPV9aBo391bms546DI40Rvaym0UhvaHX5WnPDpbVu20Zcun5HR977EORL
uEs9v74tarJG+qS1O5b9FBtpN4AxTcwZHX2ed/tumLxbvEHGgbN58qVF7L8vzGxPOaW2PKkR/Z6g
ulvtRWFKa8b8gulqvg29IXhJg0Ee18pcd1Eph+OSdQ2IXXtIqK5ym2iiVoGtZZ5X94dwyC3cG+F8
ETEPfe/k9siIKYXKWQZe+tWdTHUDoWWmw1YH1VfEoEUTo75y4taD8hfTgWBySqK358T4d5Ac8ezd
p4mRO9djkY3UBbjn/ene6ipm0XGL14q8A0e0WJxmUVsMsIbiS52nIgtx1+UH22ymL0WhKouZYkpy
mh4vK/Oqb6Mue2FiT0pOVCvXvun7Tlys4+qQYOLk6oM/Zwm5TgjcX5BYD+NGROPc8VS0xvC5puFX
bjsG1unGH/Bo7HCB1MauEeFypRYMFJveDAZrNypjze5R0S5MqVRLdrhBgYCYtu6qZNsBtpAf3Wgi
jrzQBPE4gv+CV2oqzCNunJStYKjPHVZuuW2BBb9AlnBOVreU3Oqz2ZyWoi/uLKStLIYp7x/bY32T
r2NwbY9NG20MO+LVUHqLiyVlJIMo3ZqYKfS4OOG89k9D5ucu6a2Kq4cEvVI9zusxayb53AuveYZ3
EHFK8JRU23TiQd6ROICVbDTn8ZOZg9a9ysl1Mq8jMZHWLDFPvXR9CQ8bpR1OTL2Ug0Xnc8KEYe8Q
OrKOFpj8rufMXt+XvWNkzaaYEBuScChsUa5bdgJrefHGsTPlRUiECP9HFaKp7iS04nCJG2ud1Ic6
mcusjw3Dq1/GZWD6t2DkugRA4l+3NMUVAQ6qMfbYebM8ZixAxRna5c1SpwpOd5PZPTU6wVZjltg3
btPwYBFDVN50XkkqJUEcjbcNF6Wo+oPBxkaGqPVcGR1hUPTZCdOxK+meanrZzAHajuE2hFwxbuu+
Cz4ahF8x7c26ItqUOKStLdUbY3QknSG22jaYnhtiJa9TnyHUFpNzg3HedE8JvIZdQev1U28Nj848
+ScV4UM7IEyc3o2Ux+XWKFzBLDENW6LAwqxShOSCwne9nOCV0SQF0VGi5ZNZ6nNaTt2DXYyzDxt3
9D57pJBQADpWum8mInHtxlg3peUh8ijz5lKkKj1jkOp6enqMAnGRSQ/BZWddOpgXT9gi14CqWBgP
DENYBQikQswftWVDZ60KUCFjECK5s7HtHOxzUIMGmpyF1U/5ebdlHU82XuK5e3JIqKkrp3/6bzvl
fxNUgWYxpF75z4Xjqf6SvYni/vEzv9eO7m9IMTVUSINvnYDOyI9+Shj+ZhJsHyES/lfT5PeICuu3
gLBtExsnhaf/WtH9XjoGvwX8hf4x9rrX2Pu/UTrSd3tbH1mOxVXo8hSh0p+k6KPdp9mKx/kknHXe
Om1ZvnDHC1DsmUmkQLoy1uM8uKxYUgw1gdy3rbOPe+Bq9QV2WcuC8ybMTFEsWcSoirn+GJn5wvgD
s1GGZcOotjOhL/sK+vPHyhPOyaRIvOmyyR/iXHXOFRKscN0UecWUsI8oITI/vOdsVN5186huTPVS
NR3Pd58W7wdlgpIuMri8qyrrFdKVnF+QV3G8w+lIp8FwMLBtZ3KbZ4oq4tB20m+LT6lRMLdw2CN4
hKDjQ0rgwArkkrw/gSb3immQcPbgp1bGd50dEtTQhDiRO4ckaeAlUNjbiLgencCWnp08UOEO1EEW
xEZd+g7VVNF8lr2Uzw2ZUdcjPZXN6JT9JZEA02dGxvWzO2ReuVFhgkl7Ktp3i8yTFzu1bXTwNqkc
LUT0sZIbf7TNzZyFE0b5ubn18KYTmxfOYMAxwgeHcs6K69DB4e6WDnX9QiZO35xIcxgRZxXjRtVj
F/suAA87C26tto+A5jvV57kvUVzNVXgLb5bxFq2ae06qPerHHoPctDgct6UFj9tg9OsNSbDNl3W8
DNGJi9PaW+2FgnSAijvxIgztXhucCXW26w0G6fI9DtvxfnRBHOSjNa3xWCjrQxYU4sNg0OiRk9fu
6KUZ52llIUPd7uNmWtwNR5L1vCbW+AQ+QxKdEFW0eZDoXzKxVMRL0fAm1EOnm8EJSm+UW5c7iToo
39ZTxMzVYsp3VRqsqHHkj8VLu+TlLiHK2Dsk+DYrgtOm/iPZfeQITVSWMsaymNySEFJb4Oj/P3dn
1py2lkXhv+Lqd1yakNBD3wcDHsBgGzt23C+UghVJaAINSOLX9yeGxALb1zdSdblalUpVjLM55+gM
++y91tqFM7EXrvwkWb5zp6/bfJssaNG9uAAMli5tZShKEFDPbBzRSzwXCzRFuOhJyWp5SeAL0obt
I9VF8O65FVjRQBZ83QTZo0VoRYDngEqadZw+jD59os/VNQqUCXzH73NLVm9tFNtLCSnIpmc6cYmZ
Al0OaQZE1/uWsPaJDoIIWPpi8MB7dL+BKrJvtXwej2KxsAdaJBEVFKnQR3GkgDCXShmqHtM1fOjI
S+HGitCO6LWWfC6GlkJ1XyWlQkLoL8Zz4u4c9pnPKv+eIwiEG+BtnQI3J+O0GOhbTyEMxJKMkuur
Yq6CrdHRr72Ga57DMKdwSLK+9DMQa9PVWphOimwlFwO7bc8vl5l6K1LGAvlPbd2l1CAwOIX62jn1
RVf9OE+95+kUDIDowfvtaSkQzK67kEJgTRRGSNN2WlbqFpNuAv+ra1NBZKxQcvM6Ad94oSwR+IzD
mDIgiHD0oQ67/Y4MMCpivUymMaC5MwfU6LccN8q/VtNEmN9qTrz29J6yQJ/7XlnHmY+fqCGmM5bw
Qi+zNHpUIDzdtdyO7pKRk7MrOVoNIMCro5C8yIWfUGfDQ7bnYpH6xd0y7EjIMVB1Oey0LZBcsXeX
RTI4tWyedxV37lAiRPf62oIXSQThzJ+SMxaX9tifsz78BJ2MxLlezQfkI7Ekt5YXqTaFmO9Izyq5
PzRfWoP5XELaNaTESUeMMdPKuvkyVh5toMVXU6CaXZFhgUbZiW8cQXnW04XVy/Ai+tC2WqP5WpwC
emC3LlLhKRCTBUnZKWugeIni1TBZM4bTRBjCg0qKLvpWwrkQ299y2Q7QJQkfO1RPuPI7ixkyS14f
J3MiFJHemybeoyVHN2o2n98my+A7eUSy0MVQcwpuY0J4vypJrn6uQXUUCBEKmbvqSQEc6DMwZB3K
e4guSK8AYvQqXmrIulBpE6jaIJLjIYUFCa7qndUF8oaAemF3L89QHqX4u+7aAyqBckXAp14/k6uN
RzpydOdqJp5JTKOhytu+FqwIB7OVBhOBUpMXuLStC6VYM5vIZY5RfphPmT9UGUX2aHG3LAp9QkaT
vCqIJ+/ObeXZjapHL1poCxT+sShZATQf6SiylBQcyskRkDhAKRDKqfXAddbqoSCF5lbelvprqA89
S7WKsYegFPcvER0F1+Ku0gaUJOnOXTtqLVkSLlgyOKljP3L9Lsg1/37lTad3bWmqnAHvnVOFQyh6
Mq8Jnfqs50qwxrx8atixsLyTFlp2K+V6PnSimFLzjh7cQ2ymyLysDmKQtsQmmDrzlvCELs7yrN3i
L5trXVdXaankarMsX8WTTkvXuus0L87lYq2fp5nm/VTjaTBeZ/04XafXWaLIgCLTWBmzx7SuqRmr
ARGgxsak7dlej1ujO4R/IHfbUBEuYIjaM8XzWFtgGVEoc9MJk9CjEJ3g3c7bZb45ULW+o65j4NrC
rabEFGyS5tGVv5blW68jo3SRFoubdib+p72KVOB+Lffe113pjBu09MQFkcJFmeSKzAzbRQsRNFgX
+H1wXjgS1dQR8rsQCXgNWytVh1+fFZdBx8mv1IQjEikb9arlIb/Y+//yk3f50zItSMDESYq71IyK
iRmjHhrv/cjy000C+4HSpn/ySx8b2jEk/iaRyV5YyqZXPO9NozYt/siGByU0SV+gXygShAid2CuJ
x81DaNKj/NnuY+TytFPYj2Q5S4e6fF6/7Y+G4eMebsfz49/5qAfbmPbVy7//JVH/m2BzvVGQKWoH
qxX9rm0n6WVlFCTC28RIuQh8ue7LkCdrdl/WqT4Cf7It797x4SQQ1VN0t1BjI0tdPl9uFIifKrUn
gXaq8IZL3Ml2ErC2jicBN00BTcsvOQqSjFBo3bmgnKKbCfkaFMPmIVtQGQVBPYVzJ+twdL7cWhCJ
EtTsvwJOg3yISF3Kd/qvn6pKW4S4TA6JXefVefHeifDxNtfcVigeI1v+6XkgK6doLxDjIJm3eQ4X
AXw8WHhQ6MgWlc+XmwQUEwXxUus4kDscip12W0A4b9/J6hpon5JSJJ25pTZ+oSmA5KRUu/scB5IM
zVbi0C8f9pRK98s5oBEIk9TtV/3v+z+jVmtSemWWEwav+aZSqTDwmZd/YOG3R8RhCMy3DU2dGGL5
HGyAOugvwE/EFncr5MttAzBb6+6CMtRaYKKk60nplw/LvDoF2AVFAKGwXrf7xJfbC98gHv/TzVBR
TmHlC+jr7zp55Bcp+EVIyABZ/Xz/P7Faft0zurbjvWxuGI4Zv3URee8X9kfO8ec7r3rrOv8uM7f5
xfLCsf3urX9d/vuvCrd7c9y9+nB//L3+77sOHn/1m43a//DSMSMjmtmIa5UXql0ztyRxqvH9MHzj
9ULHBWNh/m7JEQf91ybwN4bfLvP3fubjc3bfxZDWNuyiVGvE+66XrxG4Dcuz7lB0Dc/5GUaBUxnm
7V5S23bohZHxUsEPbc/p+pZR45glDsVp90NQDgnl9FirdY33TM/IjMjcWyotg99tYLD3Ugkn4c+T
LrgU/0d12FH8B4xVt/3njLrzUnmfRIrKK0JdyxdmGFnVJov4ShyFdS1fMuKOs7ezmd4yvub+B2+G
RD61JN8Vmqi5Iq88z6Eec3VFcklsYP59kDmt2+gwq04L6vTg6dd9ecPjvYk8ZQPrZUjL0plb7Ju4
mRflVXz/gz+fF9dh6sRHCWqdeiL1bY8MJ6jsHsDyS72+uuM8MsDaGMHL3lI5HOi/NfEKR0YcGzM7
jc0kqcxpSaBY6v4L/3y4R84MwTCj6rSjw9fACh85nAXweyozW8JDbWDDG5HdLf8sFpW9iQqn5e2o
9vvEdJhGh6YbaXgYJAfoC2kbJqnb6LH5IzoskkzgoCx4XN/0yqieW4CTyzBnfcPZyaXhL2LbqR7r
2Ncb2ADHZnYyMKPYrOxUxOXEhoyPzNyZVfyoXdCviZF5DiN3P8abLQVFhAY273EYJfZJ1wCA61R5
VYCdxca+oGe4h2tfVkuGXt2heQ/5XvMMhuqK9FX1VgOoXm9gk72JTOswLrLJktQdilszCGIo78bB
NUFCz6+Bdk/s8MU8uYqPzjaNmGP9F3lf8u3enIilelcD5/L2C44nYmm+AX/wgdE3KXZacSlkeHgN
7IwPJhCw/RCXi1+m0Q3Y/ZYYdsXsNkBZdyI+mpHPyVaxzFHcwFn86HCzOZjelGxtYv49GZw71CSq
Ls1d7qruiDyZcXLyZuPhKzcw+Z6ceBZSQ6HiuUFWKak0tdtehOgHWntDm+m3TW5/bPmtSNOvjMxx
/GmfaXnrv1WDa+VvzDzTiP76LwAAAP//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image" Target="../media/image3.emf"/><Relationship Id="rId7" Type="http://schemas.openxmlformats.org/officeDocument/2006/relationships/chart" Target="../charts/chart5.xml"/><Relationship Id="rId2" Type="http://schemas.openxmlformats.org/officeDocument/2006/relationships/image" Target="../media/image2.emf"/><Relationship Id="rId1" Type="http://schemas.openxmlformats.org/officeDocument/2006/relationships/image" Target="../media/image1.emf"/><Relationship Id="rId6" Type="http://schemas.microsoft.com/office/2014/relationships/chartEx" Target="../charts/chartEx3.xml"/><Relationship Id="rId5" Type="http://schemas.openxmlformats.org/officeDocument/2006/relationships/chart" Target="../charts/chart4.xml"/><Relationship Id="rId4" Type="http://schemas.openxmlformats.org/officeDocument/2006/relationships/image" Target="../media/image4.emf"/><Relationship Id="rId9" Type="http://schemas.openxmlformats.org/officeDocument/2006/relationships/chart" Target="../charts/chart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xdr:col>
      <xdr:colOff>533400</xdr:colOff>
      <xdr:row>2</xdr:row>
      <xdr:rowOff>101600</xdr:rowOff>
    </xdr:from>
    <xdr:to>
      <xdr:col>11</xdr:col>
      <xdr:colOff>127000</xdr:colOff>
      <xdr:row>15</xdr:row>
      <xdr:rowOff>228600</xdr:rowOff>
    </xdr:to>
    <xdr:graphicFrame macro="">
      <xdr:nvGraphicFramePr>
        <xdr:cNvPr id="3" name="Chart 2">
          <a:extLst>
            <a:ext uri="{FF2B5EF4-FFF2-40B4-BE49-F238E27FC236}">
              <a16:creationId xmlns:a16="http://schemas.microsoft.com/office/drawing/2014/main" id="{095FBB75-61A9-D3EF-96CD-B6B7B86E6C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273050</xdr:colOff>
      <xdr:row>17</xdr:row>
      <xdr:rowOff>95250</xdr:rowOff>
    </xdr:from>
    <xdr:to>
      <xdr:col>12</xdr:col>
      <xdr:colOff>330200</xdr:colOff>
      <xdr:row>29</xdr:row>
      <xdr:rowOff>50800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8420594-8DBA-027A-79ED-A434C27AA6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153150" y="4552950"/>
              <a:ext cx="5835650" cy="26225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749300</xdr:colOff>
      <xdr:row>33</xdr:row>
      <xdr:rowOff>76200</xdr:rowOff>
    </xdr:from>
    <xdr:to>
      <xdr:col>6</xdr:col>
      <xdr:colOff>330200</xdr:colOff>
      <xdr:row>41</xdr:row>
      <xdr:rowOff>44450</xdr:rowOff>
    </xdr:to>
    <xdr:graphicFrame macro="">
      <xdr:nvGraphicFramePr>
        <xdr:cNvPr id="5" name="Chart 4">
          <a:extLst>
            <a:ext uri="{FF2B5EF4-FFF2-40B4-BE49-F238E27FC236}">
              <a16:creationId xmlns:a16="http://schemas.microsoft.com/office/drawing/2014/main" id="{FB6A9C23-C112-1437-71BC-E386E5F830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527050</xdr:colOff>
      <xdr:row>50</xdr:row>
      <xdr:rowOff>228600</xdr:rowOff>
    </xdr:from>
    <xdr:to>
      <xdr:col>17</xdr:col>
      <xdr:colOff>711200</xdr:colOff>
      <xdr:row>75</xdr:row>
      <xdr:rowOff>203200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A600DA07-87E1-9855-6D8D-F4171CA9D2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232650" y="11963400"/>
              <a:ext cx="9264650" cy="66421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787400</xdr:colOff>
      <xdr:row>106</xdr:row>
      <xdr:rowOff>158750</xdr:rowOff>
    </xdr:from>
    <xdr:to>
      <xdr:col>7</xdr:col>
      <xdr:colOff>304800</xdr:colOff>
      <xdr:row>118</xdr:row>
      <xdr:rowOff>6350</xdr:rowOff>
    </xdr:to>
    <xdr:graphicFrame macro="">
      <xdr:nvGraphicFramePr>
        <xdr:cNvPr id="8" name="Chart 7">
          <a:extLst>
            <a:ext uri="{FF2B5EF4-FFF2-40B4-BE49-F238E27FC236}">
              <a16:creationId xmlns:a16="http://schemas.microsoft.com/office/drawing/2014/main" id="{82243AA2-48A3-6D11-8B54-45269CA1CB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939800</xdr:colOff>
      <xdr:row>8</xdr:row>
      <xdr:rowOff>215900</xdr:rowOff>
    </xdr:from>
    <xdr:to>
      <xdr:col>6</xdr:col>
      <xdr:colOff>279400</xdr:colOff>
      <xdr:row>18</xdr:row>
      <xdr:rowOff>53969</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F800227F-E5CE-D1CB-877A-44A02119DFC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905500" y="22733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1422400</xdr:colOff>
      <xdr:row>10</xdr:row>
      <xdr:rowOff>165100</xdr:rowOff>
    </xdr:from>
    <xdr:to>
      <xdr:col>6</xdr:col>
      <xdr:colOff>762000</xdr:colOff>
      <xdr:row>20</xdr:row>
      <xdr:rowOff>155569</xdr:rowOff>
    </xdr:to>
    <mc:AlternateContent xmlns:mc="http://schemas.openxmlformats.org/markup-compatibility/2006">
      <mc:Choice xmlns:a14="http://schemas.microsoft.com/office/drawing/2010/main" Requires="a14">
        <xdr:graphicFrame macro="">
          <xdr:nvGraphicFramePr>
            <xdr:cNvPr id="7" name="Segment">
              <a:extLst>
                <a:ext uri="{FF2B5EF4-FFF2-40B4-BE49-F238E27FC236}">
                  <a16:creationId xmlns:a16="http://schemas.microsoft.com/office/drawing/2014/main" id="{A5BCE959-1CC3-5974-D1F5-7A50B0C8945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88100" y="27559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482600</xdr:colOff>
      <xdr:row>11</xdr:row>
      <xdr:rowOff>50800</xdr:rowOff>
    </xdr:from>
    <xdr:to>
      <xdr:col>11</xdr:col>
      <xdr:colOff>1104900</xdr:colOff>
      <xdr:row>21</xdr:row>
      <xdr:rowOff>117469</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E0DA97E5-51DD-8574-D8A9-C9BBA04E6F4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769600" y="29083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1</xdr:row>
      <xdr:rowOff>114300</xdr:rowOff>
    </xdr:from>
    <xdr:ext cx="13258800" cy="1438257"/>
    <xdr:sp macro="" textlink="">
      <xdr:nvSpPr>
        <xdr:cNvPr id="23" name="Shape 5">
          <a:extLst>
            <a:ext uri="{FF2B5EF4-FFF2-40B4-BE49-F238E27FC236}">
              <a16:creationId xmlns:a16="http://schemas.microsoft.com/office/drawing/2014/main" id="{00000000-0008-0000-0100-000017000000}"/>
            </a:ext>
          </a:extLst>
        </xdr:cNvPr>
        <xdr:cNvSpPr/>
      </xdr:nvSpPr>
      <xdr:spPr>
        <a:xfrm>
          <a:off x="0" y="292100"/>
          <a:ext cx="13258800" cy="1438257"/>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twoCellAnchor>
    <xdr:from>
      <xdr:col>0</xdr:col>
      <xdr:colOff>152400</xdr:colOff>
      <xdr:row>0</xdr:row>
      <xdr:rowOff>50800</xdr:rowOff>
    </xdr:from>
    <xdr:to>
      <xdr:col>20</xdr:col>
      <xdr:colOff>330200</xdr:colOff>
      <xdr:row>3</xdr:row>
      <xdr:rowOff>63500</xdr:rowOff>
    </xdr:to>
    <xdr:sp macro="" textlink="">
      <xdr:nvSpPr>
        <xdr:cNvPr id="39" name="Rounded Rectangle 38">
          <a:extLst>
            <a:ext uri="{FF2B5EF4-FFF2-40B4-BE49-F238E27FC236}">
              <a16:creationId xmlns:a16="http://schemas.microsoft.com/office/drawing/2014/main" id="{3E17E24F-D57B-E886-1900-9B399EBCE993}"/>
            </a:ext>
          </a:extLst>
        </xdr:cNvPr>
        <xdr:cNvSpPr/>
      </xdr:nvSpPr>
      <xdr:spPr>
        <a:xfrm>
          <a:off x="152400" y="50800"/>
          <a:ext cx="13385800" cy="546100"/>
        </a:xfrm>
        <a:prstGeom prst="round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ctr"/>
          <a:r>
            <a:rPr lang="en-GB" sz="2400"/>
            <a:t>E-Commerce Sales Analysis Dashboard</a:t>
          </a:r>
        </a:p>
      </xdr:txBody>
    </xdr:sp>
    <xdr:clientData/>
  </xdr:twoCellAnchor>
  <xdr:twoCellAnchor>
    <xdr:from>
      <xdr:col>0</xdr:col>
      <xdr:colOff>219073</xdr:colOff>
      <xdr:row>3</xdr:row>
      <xdr:rowOff>101600</xdr:rowOff>
    </xdr:from>
    <xdr:to>
      <xdr:col>20</xdr:col>
      <xdr:colOff>304800</xdr:colOff>
      <xdr:row>13</xdr:row>
      <xdr:rowOff>12700</xdr:rowOff>
    </xdr:to>
    <xdr:grpSp>
      <xdr:nvGrpSpPr>
        <xdr:cNvPr id="55" name="Group 54">
          <a:extLst>
            <a:ext uri="{FF2B5EF4-FFF2-40B4-BE49-F238E27FC236}">
              <a16:creationId xmlns:a16="http://schemas.microsoft.com/office/drawing/2014/main" id="{D178D4FA-D355-5CD2-F99C-61D18876A212}"/>
            </a:ext>
          </a:extLst>
        </xdr:cNvPr>
        <xdr:cNvGrpSpPr/>
      </xdr:nvGrpSpPr>
      <xdr:grpSpPr>
        <a:xfrm>
          <a:off x="219073" y="635000"/>
          <a:ext cx="13293727" cy="1689100"/>
          <a:chOff x="549273" y="812800"/>
          <a:chExt cx="10607053" cy="1438275"/>
        </a:xfrm>
      </xdr:grpSpPr>
      <xdr:grpSp>
        <xdr:nvGrpSpPr>
          <xdr:cNvPr id="24" name="Shape 22">
            <a:extLst>
              <a:ext uri="{FF2B5EF4-FFF2-40B4-BE49-F238E27FC236}">
                <a16:creationId xmlns:a16="http://schemas.microsoft.com/office/drawing/2014/main" id="{00000000-0008-0000-0100-000018000000}"/>
              </a:ext>
            </a:extLst>
          </xdr:cNvPr>
          <xdr:cNvGrpSpPr/>
        </xdr:nvGrpSpPr>
        <xdr:grpSpPr>
          <a:xfrm>
            <a:off x="549273" y="812800"/>
            <a:ext cx="2651764" cy="1438275"/>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ln/>
          </xdr:spPr>
          <xdr:style>
            <a:lnRef idx="2">
              <a:schemeClr val="accent1">
                <a:shade val="15000"/>
              </a:schemeClr>
            </a:lnRef>
            <a:fillRef idx="1">
              <a:schemeClr val="accent1"/>
            </a:fillRef>
            <a:effectRef idx="0">
              <a:schemeClr val="accent1"/>
            </a:effectRef>
            <a:fontRef idx="minor">
              <a:schemeClr val="lt1"/>
            </a:fontRef>
          </xdr:style>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ln/>
          </xdr:spPr>
          <xdr:style>
            <a:lnRef idx="2">
              <a:schemeClr val="accent1">
                <a:shade val="15000"/>
              </a:schemeClr>
            </a:lnRef>
            <a:fillRef idx="1">
              <a:schemeClr val="accent1"/>
            </a:fillRef>
            <a:effectRef idx="0">
              <a:schemeClr val="accent1"/>
            </a:effectRef>
            <a:fontRef idx="minor">
              <a:schemeClr val="lt1"/>
            </a:fontRef>
          </xdr:style>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3251558" y="812800"/>
            <a:ext cx="2641659" cy="1438275"/>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ln/>
          </xdr:spPr>
          <xdr:style>
            <a:lnRef idx="2">
              <a:schemeClr val="accent1">
                <a:shade val="15000"/>
              </a:schemeClr>
            </a:lnRef>
            <a:fillRef idx="1">
              <a:schemeClr val="accent1"/>
            </a:fillRef>
            <a:effectRef idx="0">
              <a:schemeClr val="accent1"/>
            </a:effectRef>
            <a:fontRef idx="minor">
              <a:schemeClr val="lt1"/>
            </a:fontRef>
          </xdr:style>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ln/>
          </xdr:spPr>
          <xdr:style>
            <a:lnRef idx="2">
              <a:schemeClr val="accent1">
                <a:shade val="15000"/>
              </a:schemeClr>
            </a:lnRef>
            <a:fillRef idx="1">
              <a:schemeClr val="accent1"/>
            </a:fillRef>
            <a:effectRef idx="0">
              <a:schemeClr val="accent1"/>
            </a:effectRef>
            <a:fontRef idx="minor">
              <a:schemeClr val="lt1"/>
            </a:fontRef>
          </xdr:style>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963946" y="812800"/>
            <a:ext cx="2601243" cy="1438275"/>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ln/>
          </xdr:spPr>
          <xdr:style>
            <a:lnRef idx="2">
              <a:schemeClr val="accent1">
                <a:shade val="15000"/>
              </a:schemeClr>
            </a:lnRef>
            <a:fillRef idx="1">
              <a:schemeClr val="accent1"/>
            </a:fillRef>
            <a:effectRef idx="0">
              <a:schemeClr val="accent1"/>
            </a:effectRef>
            <a:fontRef idx="minor">
              <a:schemeClr val="lt1"/>
            </a:fontRef>
          </xdr:style>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ln/>
          </xdr:spPr>
          <xdr:style>
            <a:lnRef idx="2">
              <a:schemeClr val="accent1">
                <a:shade val="15000"/>
              </a:schemeClr>
            </a:lnRef>
            <a:fillRef idx="1">
              <a:schemeClr val="accent1"/>
            </a:fillRef>
            <a:effectRef idx="0">
              <a:schemeClr val="accent1"/>
            </a:effectRef>
            <a:fontRef idx="minor">
              <a:schemeClr val="lt1"/>
            </a:fontRef>
          </xdr:style>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8615710" y="812800"/>
            <a:ext cx="2540616" cy="1438275"/>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ln/>
          </xdr:spPr>
          <xdr:style>
            <a:lnRef idx="2">
              <a:schemeClr val="accent1">
                <a:shade val="15000"/>
              </a:schemeClr>
            </a:lnRef>
            <a:fillRef idx="1">
              <a:schemeClr val="accent1"/>
            </a:fillRef>
            <a:effectRef idx="0">
              <a:schemeClr val="accent1"/>
            </a:effectRef>
            <a:fontRef idx="minor">
              <a:schemeClr val="lt1"/>
            </a:fontRef>
          </xdr:style>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ln/>
          </xdr:spPr>
          <xdr:style>
            <a:lnRef idx="2">
              <a:schemeClr val="accent1">
                <a:shade val="15000"/>
              </a:schemeClr>
            </a:lnRef>
            <a:fillRef idx="1">
              <a:schemeClr val="accent1"/>
            </a:fillRef>
            <a:effectRef idx="0">
              <a:schemeClr val="accent1"/>
            </a:effectRef>
            <a:fontRef idx="minor">
              <a:schemeClr val="lt1"/>
            </a:fontRef>
          </xdr:style>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clientData fLocksWithSheet="0"/>
  </xdr:twoCellAnchor>
  <xdr:twoCellAnchor>
    <xdr:from>
      <xdr:col>0</xdr:col>
      <xdr:colOff>584200</xdr:colOff>
      <xdr:row>5</xdr:row>
      <xdr:rowOff>114300</xdr:rowOff>
    </xdr:from>
    <xdr:to>
      <xdr:col>4</xdr:col>
      <xdr:colOff>536573</xdr:colOff>
      <xdr:row>11</xdr:row>
      <xdr:rowOff>165100</xdr:rowOff>
    </xdr:to>
    <xdr:grpSp>
      <xdr:nvGrpSpPr>
        <xdr:cNvPr id="62" name="Group 61">
          <a:extLst>
            <a:ext uri="{FF2B5EF4-FFF2-40B4-BE49-F238E27FC236}">
              <a16:creationId xmlns:a16="http://schemas.microsoft.com/office/drawing/2014/main" id="{B5A9FDC8-A9F3-A2EB-A3CB-EDF7E14A325E}"/>
            </a:ext>
          </a:extLst>
        </xdr:cNvPr>
        <xdr:cNvGrpSpPr/>
      </xdr:nvGrpSpPr>
      <xdr:grpSpPr>
        <a:xfrm>
          <a:off x="584200" y="1003300"/>
          <a:ext cx="2593973" cy="1117600"/>
          <a:chOff x="368300" y="1028700"/>
          <a:chExt cx="2593973" cy="1117600"/>
        </a:xfrm>
      </xdr:grpSpPr>
      <xdr:sp macro="" textlink="Analysis!B135">
        <xdr:nvSpPr>
          <xdr:cNvPr id="56" name="Rounded Rectangle 55">
            <a:extLst>
              <a:ext uri="{FF2B5EF4-FFF2-40B4-BE49-F238E27FC236}">
                <a16:creationId xmlns:a16="http://schemas.microsoft.com/office/drawing/2014/main" id="{9A1DB325-E420-81E3-8B59-2853A0E27AE4}"/>
              </a:ext>
            </a:extLst>
          </xdr:cNvPr>
          <xdr:cNvSpPr/>
        </xdr:nvSpPr>
        <xdr:spPr>
          <a:xfrm>
            <a:off x="368300" y="1028700"/>
            <a:ext cx="2578100" cy="482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746F110-8E36-2349-85F3-0CCE196787DF}" type="TxLink">
              <a:rPr lang="en-US" sz="2400" b="0" i="0" u="none" strike="noStrike">
                <a:solidFill>
                  <a:schemeClr val="bg2"/>
                </a:solidFill>
                <a:latin typeface="Calibri"/>
                <a:cs typeface="Calibri"/>
              </a:rPr>
              <a:pPr algn="ctr"/>
              <a:t> $7,25,457.82 </a:t>
            </a:fld>
            <a:endParaRPr lang="en-GB" sz="2400">
              <a:solidFill>
                <a:schemeClr val="bg2"/>
              </a:solidFill>
            </a:endParaRPr>
          </a:p>
        </xdr:txBody>
      </xdr:sp>
      <xdr:sp macro="" textlink="">
        <xdr:nvSpPr>
          <xdr:cNvPr id="57" name="Rounded Rectangle 56">
            <a:extLst>
              <a:ext uri="{FF2B5EF4-FFF2-40B4-BE49-F238E27FC236}">
                <a16:creationId xmlns:a16="http://schemas.microsoft.com/office/drawing/2014/main" id="{864321A6-A776-D848-8C39-025F3FB9F21C}"/>
              </a:ext>
            </a:extLst>
          </xdr:cNvPr>
          <xdr:cNvSpPr/>
        </xdr:nvSpPr>
        <xdr:spPr>
          <a:xfrm>
            <a:off x="384173" y="1663700"/>
            <a:ext cx="2578100" cy="482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0" i="0" u="none" strike="noStrike">
                <a:solidFill>
                  <a:schemeClr val="bg2">
                    <a:lumMod val="85000"/>
                  </a:schemeClr>
                </a:solidFill>
                <a:latin typeface="Calibri"/>
                <a:cs typeface="Calibri"/>
              </a:rPr>
              <a:t>YOY Growth</a:t>
            </a:r>
            <a:r>
              <a:rPr lang="en-US" sz="2000" b="0" i="0" u="none" strike="noStrike" baseline="0">
                <a:solidFill>
                  <a:schemeClr val="bg2">
                    <a:lumMod val="85000"/>
                  </a:schemeClr>
                </a:solidFill>
                <a:latin typeface="Calibri"/>
                <a:cs typeface="Calibri"/>
              </a:rPr>
              <a:t> </a:t>
            </a:r>
            <a:endParaRPr lang="en-US" sz="2000" b="0" i="0" u="none" strike="noStrike">
              <a:solidFill>
                <a:schemeClr val="bg2">
                  <a:lumMod val="85000"/>
                </a:schemeClr>
              </a:solidFill>
              <a:latin typeface="Calibri"/>
              <a:cs typeface="Calibri"/>
            </a:endParaRPr>
          </a:p>
        </xdr:txBody>
      </xdr:sp>
    </xdr:grpSp>
    <xdr:clientData/>
  </xdr:twoCellAnchor>
  <mc:AlternateContent xmlns:mc="http://schemas.openxmlformats.org/markup-compatibility/2006">
    <mc:Choice xmlns:a14="http://schemas.microsoft.com/office/drawing/2010/main" Requires="a14">
      <xdr:twoCellAnchor editAs="oneCell">
        <xdr:from>
          <xdr:col>3</xdr:col>
          <xdr:colOff>101600</xdr:colOff>
          <xdr:row>9</xdr:row>
          <xdr:rowOff>114300</xdr:rowOff>
        </xdr:from>
        <xdr:to>
          <xdr:col>4</xdr:col>
          <xdr:colOff>355600</xdr:colOff>
          <xdr:row>11</xdr:row>
          <xdr:rowOff>76200</xdr:rowOff>
        </xdr:to>
        <xdr:pic>
          <xdr:nvPicPr>
            <xdr:cNvPr id="61" name="Picture 60">
              <a:extLst>
                <a:ext uri="{FF2B5EF4-FFF2-40B4-BE49-F238E27FC236}">
                  <a16:creationId xmlns:a16="http://schemas.microsoft.com/office/drawing/2014/main" id="{CAD62DC9-153D-FBF7-BBC6-35081D53AFCA}"/>
                </a:ext>
              </a:extLst>
            </xdr:cNvPr>
            <xdr:cNvPicPr>
              <a:picLocks noChangeAspect="1" noChangeArrowheads="1"/>
              <a:extLst>
                <a:ext uri="{84589F7E-364E-4C9E-8A38-B11213B215E9}">
                  <a14:cameraTool cellRange="Analysis!$F$135" spid="_x0000_s2350"/>
                </a:ext>
              </a:extLst>
            </xdr:cNvPicPr>
          </xdr:nvPicPr>
          <xdr:blipFill>
            <a:blip xmlns:r="http://schemas.openxmlformats.org/officeDocument/2006/relationships" r:embed="rId1"/>
            <a:srcRect/>
            <a:stretch>
              <a:fillRect/>
            </a:stretch>
          </xdr:blipFill>
          <xdr:spPr bwMode="auto">
            <a:xfrm>
              <a:off x="2082800" y="1714500"/>
              <a:ext cx="914400" cy="317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600073</xdr:colOff>
      <xdr:row>5</xdr:row>
      <xdr:rowOff>114300</xdr:rowOff>
    </xdr:from>
    <xdr:to>
      <xdr:col>9</xdr:col>
      <xdr:colOff>552446</xdr:colOff>
      <xdr:row>11</xdr:row>
      <xdr:rowOff>165100</xdr:rowOff>
    </xdr:to>
    <xdr:grpSp>
      <xdr:nvGrpSpPr>
        <xdr:cNvPr id="63" name="Group 62">
          <a:extLst>
            <a:ext uri="{FF2B5EF4-FFF2-40B4-BE49-F238E27FC236}">
              <a16:creationId xmlns:a16="http://schemas.microsoft.com/office/drawing/2014/main" id="{B3D5E531-D769-CD47-B616-CE96FB15D566}"/>
            </a:ext>
          </a:extLst>
        </xdr:cNvPr>
        <xdr:cNvGrpSpPr/>
      </xdr:nvGrpSpPr>
      <xdr:grpSpPr>
        <a:xfrm>
          <a:off x="3902073" y="1003300"/>
          <a:ext cx="2593973" cy="1117600"/>
          <a:chOff x="368300" y="1028700"/>
          <a:chExt cx="2593973" cy="1117600"/>
        </a:xfrm>
      </xdr:grpSpPr>
      <xdr:sp macro="" textlink="Analysis!D135">
        <xdr:nvSpPr>
          <xdr:cNvPr id="64" name="Rounded Rectangle 63">
            <a:extLst>
              <a:ext uri="{FF2B5EF4-FFF2-40B4-BE49-F238E27FC236}">
                <a16:creationId xmlns:a16="http://schemas.microsoft.com/office/drawing/2014/main" id="{68C7D401-B640-A6FD-E02E-C61D80AC1DD4}"/>
              </a:ext>
            </a:extLst>
          </xdr:cNvPr>
          <xdr:cNvSpPr/>
        </xdr:nvSpPr>
        <xdr:spPr>
          <a:xfrm>
            <a:off x="368300" y="1028700"/>
            <a:ext cx="2578100" cy="482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22AFA6A9-072E-674F-9E40-D74EBA8FA069}" type="TxLink">
              <a:rPr lang="en-US" sz="2400" b="0" i="0" u="none" strike="noStrike">
                <a:solidFill>
                  <a:schemeClr val="bg2"/>
                </a:solidFill>
                <a:latin typeface="Calibri"/>
                <a:ea typeface="+mn-ea"/>
                <a:cs typeface="Calibri"/>
              </a:rPr>
              <a:pPr marL="0" indent="0" algn="ctr"/>
              <a:t> $1,08,418.45 </a:t>
            </a:fld>
            <a:endParaRPr lang="en-GB" sz="2400" b="0" i="0" u="none" strike="noStrike">
              <a:solidFill>
                <a:schemeClr val="bg2"/>
              </a:solidFill>
              <a:latin typeface="Calibri"/>
              <a:ea typeface="+mn-ea"/>
              <a:cs typeface="Calibri"/>
            </a:endParaRPr>
          </a:p>
        </xdr:txBody>
      </xdr:sp>
      <xdr:sp macro="" textlink="">
        <xdr:nvSpPr>
          <xdr:cNvPr id="65" name="Rounded Rectangle 64">
            <a:extLst>
              <a:ext uri="{FF2B5EF4-FFF2-40B4-BE49-F238E27FC236}">
                <a16:creationId xmlns:a16="http://schemas.microsoft.com/office/drawing/2014/main" id="{14807C64-44E0-0E5F-0B07-03F11BF592C1}"/>
              </a:ext>
            </a:extLst>
          </xdr:cNvPr>
          <xdr:cNvSpPr/>
        </xdr:nvSpPr>
        <xdr:spPr>
          <a:xfrm>
            <a:off x="384173" y="1663700"/>
            <a:ext cx="2578100" cy="482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000" b="0" i="0" u="none" strike="noStrike">
                <a:solidFill>
                  <a:schemeClr val="bg2">
                    <a:lumMod val="85000"/>
                  </a:schemeClr>
                </a:solidFill>
                <a:latin typeface="Calibri"/>
                <a:ea typeface="+mn-ea"/>
                <a:cs typeface="Calibri"/>
              </a:rPr>
              <a:t>YOY Growth </a:t>
            </a:r>
          </a:p>
        </xdr:txBody>
      </xdr:sp>
    </xdr:grpSp>
    <xdr:clientData/>
  </xdr:twoCellAnchor>
  <xdr:twoCellAnchor>
    <xdr:from>
      <xdr:col>11</xdr:col>
      <xdr:colOff>92073</xdr:colOff>
      <xdr:row>5</xdr:row>
      <xdr:rowOff>152400</xdr:rowOff>
    </xdr:from>
    <xdr:to>
      <xdr:col>15</xdr:col>
      <xdr:colOff>44446</xdr:colOff>
      <xdr:row>12</xdr:row>
      <xdr:rowOff>25400</xdr:rowOff>
    </xdr:to>
    <xdr:grpSp>
      <xdr:nvGrpSpPr>
        <xdr:cNvPr id="66" name="Group 65">
          <a:extLst>
            <a:ext uri="{FF2B5EF4-FFF2-40B4-BE49-F238E27FC236}">
              <a16:creationId xmlns:a16="http://schemas.microsoft.com/office/drawing/2014/main" id="{7995D85F-E7DC-6D45-8011-6E699FB95BD8}"/>
            </a:ext>
          </a:extLst>
        </xdr:cNvPr>
        <xdr:cNvGrpSpPr/>
      </xdr:nvGrpSpPr>
      <xdr:grpSpPr>
        <a:xfrm>
          <a:off x="7356473" y="1041400"/>
          <a:ext cx="2593973" cy="1117600"/>
          <a:chOff x="368300" y="1028700"/>
          <a:chExt cx="2593973" cy="1117600"/>
        </a:xfrm>
      </xdr:grpSpPr>
      <xdr:sp macro="" textlink="Analysis!C135">
        <xdr:nvSpPr>
          <xdr:cNvPr id="67" name="Rounded Rectangle 66">
            <a:extLst>
              <a:ext uri="{FF2B5EF4-FFF2-40B4-BE49-F238E27FC236}">
                <a16:creationId xmlns:a16="http://schemas.microsoft.com/office/drawing/2014/main" id="{4209C957-DE89-528C-C663-94853247DDAD}"/>
              </a:ext>
            </a:extLst>
          </xdr:cNvPr>
          <xdr:cNvSpPr/>
        </xdr:nvSpPr>
        <xdr:spPr>
          <a:xfrm>
            <a:off x="368300" y="1028700"/>
            <a:ext cx="2578100" cy="482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A77F713-4099-3643-ACEA-42F540EC9DA8}" type="TxLink">
              <a:rPr lang="en-US" sz="2400" b="0" i="0" u="none" strike="noStrike">
                <a:solidFill>
                  <a:schemeClr val="bg2"/>
                </a:solidFill>
                <a:latin typeface="Calibri"/>
                <a:cs typeface="Calibri"/>
              </a:rPr>
              <a:pPr algn="ctr"/>
              <a:t>12266</a:t>
            </a:fld>
            <a:endParaRPr lang="en-GB" sz="4800">
              <a:solidFill>
                <a:schemeClr val="bg2"/>
              </a:solidFill>
            </a:endParaRPr>
          </a:p>
        </xdr:txBody>
      </xdr:sp>
      <xdr:sp macro="" textlink="">
        <xdr:nvSpPr>
          <xdr:cNvPr id="68" name="Rounded Rectangle 67">
            <a:extLst>
              <a:ext uri="{FF2B5EF4-FFF2-40B4-BE49-F238E27FC236}">
                <a16:creationId xmlns:a16="http://schemas.microsoft.com/office/drawing/2014/main" id="{D874E990-C553-13F7-5CFC-3FDF4D3FBCAD}"/>
              </a:ext>
            </a:extLst>
          </xdr:cNvPr>
          <xdr:cNvSpPr/>
        </xdr:nvSpPr>
        <xdr:spPr>
          <a:xfrm>
            <a:off x="384173" y="1663700"/>
            <a:ext cx="2578100" cy="482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0" i="0" u="none" strike="noStrike">
                <a:solidFill>
                  <a:schemeClr val="bg2">
                    <a:lumMod val="85000"/>
                  </a:schemeClr>
                </a:solidFill>
                <a:latin typeface="Calibri"/>
                <a:cs typeface="Calibri"/>
              </a:rPr>
              <a:t>YOY Growth</a:t>
            </a:r>
            <a:r>
              <a:rPr lang="en-US" sz="2000" b="0" i="0" u="none" strike="noStrike" baseline="0">
                <a:solidFill>
                  <a:schemeClr val="bg2">
                    <a:lumMod val="85000"/>
                  </a:schemeClr>
                </a:solidFill>
                <a:latin typeface="Calibri"/>
                <a:cs typeface="Calibri"/>
              </a:rPr>
              <a:t> </a:t>
            </a:r>
            <a:endParaRPr lang="en-US" sz="2000" b="0" i="0" u="none" strike="noStrike">
              <a:solidFill>
                <a:schemeClr val="bg2">
                  <a:lumMod val="85000"/>
                </a:schemeClr>
              </a:solidFill>
              <a:latin typeface="Calibri"/>
              <a:cs typeface="Calibri"/>
            </a:endParaRPr>
          </a:p>
        </xdr:txBody>
      </xdr:sp>
    </xdr:grpSp>
    <xdr:clientData/>
  </xdr:twoCellAnchor>
  <xdr:twoCellAnchor>
    <xdr:from>
      <xdr:col>16</xdr:col>
      <xdr:colOff>104773</xdr:colOff>
      <xdr:row>5</xdr:row>
      <xdr:rowOff>139700</xdr:rowOff>
    </xdr:from>
    <xdr:to>
      <xdr:col>20</xdr:col>
      <xdr:colOff>57146</xdr:colOff>
      <xdr:row>12</xdr:row>
      <xdr:rowOff>12700</xdr:rowOff>
    </xdr:to>
    <xdr:grpSp>
      <xdr:nvGrpSpPr>
        <xdr:cNvPr id="69" name="Group 68">
          <a:extLst>
            <a:ext uri="{FF2B5EF4-FFF2-40B4-BE49-F238E27FC236}">
              <a16:creationId xmlns:a16="http://schemas.microsoft.com/office/drawing/2014/main" id="{69BFFCCF-C1C8-3144-A158-A925D2BC6185}"/>
            </a:ext>
          </a:extLst>
        </xdr:cNvPr>
        <xdr:cNvGrpSpPr/>
      </xdr:nvGrpSpPr>
      <xdr:grpSpPr>
        <a:xfrm>
          <a:off x="10671173" y="1028700"/>
          <a:ext cx="2593973" cy="1117600"/>
          <a:chOff x="368300" y="1028700"/>
          <a:chExt cx="2593973" cy="1117600"/>
        </a:xfrm>
      </xdr:grpSpPr>
      <xdr:sp macro="" textlink="Analysis!E135">
        <xdr:nvSpPr>
          <xdr:cNvPr id="70" name="Rounded Rectangle 69">
            <a:extLst>
              <a:ext uri="{FF2B5EF4-FFF2-40B4-BE49-F238E27FC236}">
                <a16:creationId xmlns:a16="http://schemas.microsoft.com/office/drawing/2014/main" id="{4D41E117-1F15-C66E-6AAE-3E97CE43027A}"/>
              </a:ext>
            </a:extLst>
          </xdr:cNvPr>
          <xdr:cNvSpPr/>
        </xdr:nvSpPr>
        <xdr:spPr>
          <a:xfrm>
            <a:off x="368300" y="1028700"/>
            <a:ext cx="2578100" cy="482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1A1B46D-EE54-CC4C-85FC-3FA46A5E9EBA}" type="TxLink">
              <a:rPr lang="en-US" sz="2400" b="0" i="0" u="none" strike="noStrike">
                <a:solidFill>
                  <a:schemeClr val="bg2"/>
                </a:solidFill>
                <a:latin typeface="Calibri"/>
                <a:cs typeface="Calibri"/>
              </a:rPr>
              <a:t>3203</a:t>
            </a:fld>
            <a:endParaRPr lang="en-GB" sz="2400">
              <a:solidFill>
                <a:schemeClr val="bg2"/>
              </a:solidFill>
            </a:endParaRPr>
          </a:p>
        </xdr:txBody>
      </xdr:sp>
      <xdr:sp macro="" textlink="">
        <xdr:nvSpPr>
          <xdr:cNvPr id="71" name="Rounded Rectangle 70">
            <a:extLst>
              <a:ext uri="{FF2B5EF4-FFF2-40B4-BE49-F238E27FC236}">
                <a16:creationId xmlns:a16="http://schemas.microsoft.com/office/drawing/2014/main" id="{CFB6281B-B9F9-D3A3-213F-10B4D65021EB}"/>
              </a:ext>
            </a:extLst>
          </xdr:cNvPr>
          <xdr:cNvSpPr/>
        </xdr:nvSpPr>
        <xdr:spPr>
          <a:xfrm>
            <a:off x="384173" y="1663700"/>
            <a:ext cx="2578100" cy="482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0" i="0" u="none" strike="noStrike">
                <a:solidFill>
                  <a:schemeClr val="bg2">
                    <a:lumMod val="85000"/>
                  </a:schemeClr>
                </a:solidFill>
                <a:latin typeface="Calibri"/>
                <a:cs typeface="Calibri"/>
              </a:rPr>
              <a:t>YOY Growth</a:t>
            </a:r>
            <a:r>
              <a:rPr lang="en-US" sz="2000" b="0" i="0" u="none" strike="noStrike" baseline="0">
                <a:solidFill>
                  <a:schemeClr val="bg2">
                    <a:lumMod val="85000"/>
                  </a:schemeClr>
                </a:solidFill>
                <a:latin typeface="Calibri"/>
                <a:cs typeface="Calibri"/>
              </a:rPr>
              <a:t> </a:t>
            </a:r>
            <a:endParaRPr lang="en-US" sz="2000" b="0" i="0" u="none" strike="noStrike">
              <a:solidFill>
                <a:schemeClr val="bg2">
                  <a:lumMod val="85000"/>
                </a:schemeClr>
              </a:solidFill>
              <a:latin typeface="Calibri"/>
              <a:cs typeface="Calibri"/>
            </a:endParaRPr>
          </a:p>
        </xdr:txBody>
      </xdr:sp>
    </xdr:grpSp>
    <xdr:clientData/>
  </xdr:twoCellAnchor>
  <mc:AlternateContent xmlns:mc="http://schemas.openxmlformats.org/markup-compatibility/2006">
    <mc:Choice xmlns:a14="http://schemas.microsoft.com/office/drawing/2010/main" Requires="a14">
      <xdr:twoCellAnchor editAs="oneCell">
        <xdr:from>
          <xdr:col>8</xdr:col>
          <xdr:colOff>215900</xdr:colOff>
          <xdr:row>9</xdr:row>
          <xdr:rowOff>114300</xdr:rowOff>
        </xdr:from>
        <xdr:to>
          <xdr:col>9</xdr:col>
          <xdr:colOff>368300</xdr:colOff>
          <xdr:row>11</xdr:row>
          <xdr:rowOff>76200</xdr:rowOff>
        </xdr:to>
        <xdr:pic>
          <xdr:nvPicPr>
            <xdr:cNvPr id="73" name="Picture 72">
              <a:extLst>
                <a:ext uri="{FF2B5EF4-FFF2-40B4-BE49-F238E27FC236}">
                  <a16:creationId xmlns:a16="http://schemas.microsoft.com/office/drawing/2014/main" id="{6A811AD2-9FE0-1121-AC46-BBC66C881C05}"/>
                </a:ext>
              </a:extLst>
            </xdr:cNvPr>
            <xdr:cNvPicPr>
              <a:picLocks noChangeAspect="1" noChangeArrowheads="1"/>
              <a:extLst>
                <a:ext uri="{84589F7E-364E-4C9E-8A38-B11213B215E9}">
                  <a14:cameraTool cellRange="Analysis!$G$135" spid="_x0000_s2351"/>
                </a:ext>
              </a:extLst>
            </xdr:cNvPicPr>
          </xdr:nvPicPr>
          <xdr:blipFill>
            <a:blip xmlns:r="http://schemas.openxmlformats.org/officeDocument/2006/relationships" r:embed="rId2"/>
            <a:srcRect/>
            <a:stretch>
              <a:fillRect/>
            </a:stretch>
          </xdr:blipFill>
          <xdr:spPr bwMode="auto">
            <a:xfrm>
              <a:off x="5499100" y="1714500"/>
              <a:ext cx="812800" cy="317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393700</xdr:colOff>
          <xdr:row>9</xdr:row>
          <xdr:rowOff>152400</xdr:rowOff>
        </xdr:from>
        <xdr:to>
          <xdr:col>14</xdr:col>
          <xdr:colOff>520700</xdr:colOff>
          <xdr:row>11</xdr:row>
          <xdr:rowOff>114300</xdr:rowOff>
        </xdr:to>
        <xdr:pic>
          <xdr:nvPicPr>
            <xdr:cNvPr id="74" name="Picture 73">
              <a:extLst>
                <a:ext uri="{FF2B5EF4-FFF2-40B4-BE49-F238E27FC236}">
                  <a16:creationId xmlns:a16="http://schemas.microsoft.com/office/drawing/2014/main" id="{F6A90680-D032-046F-0CE7-180C272D7520}"/>
                </a:ext>
              </a:extLst>
            </xdr:cNvPr>
            <xdr:cNvPicPr>
              <a:picLocks noChangeAspect="1" noChangeArrowheads="1"/>
              <a:extLst>
                <a:ext uri="{84589F7E-364E-4C9E-8A38-B11213B215E9}">
                  <a14:cameraTool cellRange="Analysis!$H$135" spid="_x0000_s2352"/>
                </a:ext>
              </a:extLst>
            </xdr:cNvPicPr>
          </xdr:nvPicPr>
          <xdr:blipFill>
            <a:blip xmlns:r="http://schemas.openxmlformats.org/officeDocument/2006/relationships" r:embed="rId3"/>
            <a:srcRect/>
            <a:stretch>
              <a:fillRect/>
            </a:stretch>
          </xdr:blipFill>
          <xdr:spPr bwMode="auto">
            <a:xfrm>
              <a:off x="8978900" y="1752600"/>
              <a:ext cx="787400" cy="317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444500</xdr:colOff>
          <xdr:row>9</xdr:row>
          <xdr:rowOff>127000</xdr:rowOff>
        </xdr:from>
        <xdr:to>
          <xdr:col>19</xdr:col>
          <xdr:colOff>520700</xdr:colOff>
          <xdr:row>11</xdr:row>
          <xdr:rowOff>88900</xdr:rowOff>
        </xdr:to>
        <xdr:pic>
          <xdr:nvPicPr>
            <xdr:cNvPr id="75" name="Picture 74">
              <a:extLst>
                <a:ext uri="{FF2B5EF4-FFF2-40B4-BE49-F238E27FC236}">
                  <a16:creationId xmlns:a16="http://schemas.microsoft.com/office/drawing/2014/main" id="{C82EE19B-9775-4022-5B10-BBD62DCF438F}"/>
                </a:ext>
              </a:extLst>
            </xdr:cNvPr>
            <xdr:cNvPicPr>
              <a:picLocks noChangeAspect="1" noChangeArrowheads="1"/>
              <a:extLst>
                <a:ext uri="{84589F7E-364E-4C9E-8A38-B11213B215E9}">
                  <a14:cameraTool cellRange="Analysis!$I$135" spid="_x0000_s2353"/>
                </a:ext>
              </a:extLst>
            </xdr:cNvPicPr>
          </xdr:nvPicPr>
          <xdr:blipFill>
            <a:blip xmlns:r="http://schemas.openxmlformats.org/officeDocument/2006/relationships" r:embed="rId4"/>
            <a:srcRect/>
            <a:stretch>
              <a:fillRect/>
            </a:stretch>
          </xdr:blipFill>
          <xdr:spPr bwMode="auto">
            <a:xfrm>
              <a:off x="12331700" y="1727200"/>
              <a:ext cx="736600" cy="317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381000</xdr:colOff>
      <xdr:row>14</xdr:row>
      <xdr:rowOff>88900</xdr:rowOff>
    </xdr:from>
    <xdr:to>
      <xdr:col>8</xdr:col>
      <xdr:colOff>266700</xdr:colOff>
      <xdr:row>27</xdr:row>
      <xdr:rowOff>101600</xdr:rowOff>
    </xdr:to>
    <xdr:graphicFrame macro="">
      <xdr:nvGraphicFramePr>
        <xdr:cNvPr id="76" name="Chart 75">
          <a:extLst>
            <a:ext uri="{FF2B5EF4-FFF2-40B4-BE49-F238E27FC236}">
              <a16:creationId xmlns:a16="http://schemas.microsoft.com/office/drawing/2014/main" id="{506C121F-FE61-634E-BD7E-ABAD6FA505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508000</xdr:colOff>
      <xdr:row>14</xdr:row>
      <xdr:rowOff>50800</xdr:rowOff>
    </xdr:from>
    <xdr:to>
      <xdr:col>15</xdr:col>
      <xdr:colOff>533400</xdr:colOff>
      <xdr:row>27</xdr:row>
      <xdr:rowOff>88900</xdr:rowOff>
    </xdr:to>
    <mc:AlternateContent xmlns:mc="http://schemas.openxmlformats.org/markup-compatibility/2006">
      <mc:Choice xmlns:cx1="http://schemas.microsoft.com/office/drawing/2015/9/8/chartex" Requires="cx1">
        <xdr:graphicFrame macro="">
          <xdr:nvGraphicFramePr>
            <xdr:cNvPr id="77" name="Chart 76">
              <a:extLst>
                <a:ext uri="{FF2B5EF4-FFF2-40B4-BE49-F238E27FC236}">
                  <a16:creationId xmlns:a16="http://schemas.microsoft.com/office/drawing/2014/main" id="{3D6CCEF8-E8FC-D043-87C8-1D6F59F0BA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791200" y="2540000"/>
              <a:ext cx="4648200" cy="23495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38100</xdr:colOff>
      <xdr:row>13</xdr:row>
      <xdr:rowOff>165100</xdr:rowOff>
    </xdr:from>
    <xdr:to>
      <xdr:col>20</xdr:col>
      <xdr:colOff>292100</xdr:colOff>
      <xdr:row>27</xdr:row>
      <xdr:rowOff>139700</xdr:rowOff>
    </xdr:to>
    <xdr:graphicFrame macro="">
      <xdr:nvGraphicFramePr>
        <xdr:cNvPr id="78" name="Chart 77">
          <a:extLst>
            <a:ext uri="{FF2B5EF4-FFF2-40B4-BE49-F238E27FC236}">
              <a16:creationId xmlns:a16="http://schemas.microsoft.com/office/drawing/2014/main" id="{7E45BDA0-41FC-9942-83D1-7AF72F417F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381000</xdr:colOff>
      <xdr:row>28</xdr:row>
      <xdr:rowOff>88900</xdr:rowOff>
    </xdr:from>
    <xdr:to>
      <xdr:col>8</xdr:col>
      <xdr:colOff>127000</xdr:colOff>
      <xdr:row>45</xdr:row>
      <xdr:rowOff>25400</xdr:rowOff>
    </xdr:to>
    <mc:AlternateContent xmlns:mc="http://schemas.openxmlformats.org/markup-compatibility/2006">
      <mc:Choice xmlns:cx4="http://schemas.microsoft.com/office/drawing/2016/5/10/chartex" Requires="cx4">
        <xdr:graphicFrame macro="">
          <xdr:nvGraphicFramePr>
            <xdr:cNvPr id="79" name="Chart 78">
              <a:extLst>
                <a:ext uri="{FF2B5EF4-FFF2-40B4-BE49-F238E27FC236}">
                  <a16:creationId xmlns:a16="http://schemas.microsoft.com/office/drawing/2014/main" id="{DE603ABF-EA2B-914D-820E-EA82D4F5B6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81000" y="5067300"/>
              <a:ext cx="5029200" cy="29591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279400</xdr:colOff>
      <xdr:row>28</xdr:row>
      <xdr:rowOff>114300</xdr:rowOff>
    </xdr:from>
    <xdr:to>
      <xdr:col>16</xdr:col>
      <xdr:colOff>63500</xdr:colOff>
      <xdr:row>45</xdr:row>
      <xdr:rowOff>0</xdr:rowOff>
    </xdr:to>
    <xdr:graphicFrame macro="">
      <xdr:nvGraphicFramePr>
        <xdr:cNvPr id="80" name="Chart 79">
          <a:extLst>
            <a:ext uri="{FF2B5EF4-FFF2-40B4-BE49-F238E27FC236}">
              <a16:creationId xmlns:a16="http://schemas.microsoft.com/office/drawing/2014/main" id="{3C7E8A1F-51BE-B741-87DD-2052BB4320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16</xdr:col>
      <xdr:colOff>533400</xdr:colOff>
      <xdr:row>35</xdr:row>
      <xdr:rowOff>101600</xdr:rowOff>
    </xdr:from>
    <xdr:to>
      <xdr:col>20</xdr:col>
      <xdr:colOff>114300</xdr:colOff>
      <xdr:row>43</xdr:row>
      <xdr:rowOff>114299</xdr:rowOff>
    </xdr:to>
    <mc:AlternateContent xmlns:mc="http://schemas.openxmlformats.org/markup-compatibility/2006">
      <mc:Choice xmlns:a14="http://schemas.microsoft.com/office/drawing/2010/main" Requires="a14">
        <xdr:graphicFrame macro="">
          <xdr:nvGraphicFramePr>
            <xdr:cNvPr id="81" name="Region 1">
              <a:extLst>
                <a:ext uri="{FF2B5EF4-FFF2-40B4-BE49-F238E27FC236}">
                  <a16:creationId xmlns:a16="http://schemas.microsoft.com/office/drawing/2014/main" id="{2B18F10F-E0FA-8744-A035-8AB14263FBB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099800" y="6324600"/>
              <a:ext cx="2222500" cy="14350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520700</xdr:colOff>
      <xdr:row>31</xdr:row>
      <xdr:rowOff>114301</xdr:rowOff>
    </xdr:from>
    <xdr:to>
      <xdr:col>20</xdr:col>
      <xdr:colOff>114300</xdr:colOff>
      <xdr:row>35</xdr:row>
      <xdr:rowOff>25400</xdr:rowOff>
    </xdr:to>
    <mc:AlternateContent xmlns:mc="http://schemas.openxmlformats.org/markup-compatibility/2006">
      <mc:Choice xmlns:a14="http://schemas.microsoft.com/office/drawing/2010/main" Requires="a14">
        <xdr:graphicFrame macro="">
          <xdr:nvGraphicFramePr>
            <xdr:cNvPr id="82" name="Year 1">
              <a:extLst>
                <a:ext uri="{FF2B5EF4-FFF2-40B4-BE49-F238E27FC236}">
                  <a16:creationId xmlns:a16="http://schemas.microsoft.com/office/drawing/2014/main" id="{811BEB65-4A9A-5649-B6EF-5DB22EC2994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1087100" y="5626101"/>
              <a:ext cx="2235200" cy="6222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368300</xdr:colOff>
      <xdr:row>28</xdr:row>
      <xdr:rowOff>152400</xdr:rowOff>
    </xdr:from>
    <xdr:to>
      <xdr:col>20</xdr:col>
      <xdr:colOff>177800</xdr:colOff>
      <xdr:row>30</xdr:row>
      <xdr:rowOff>63500</xdr:rowOff>
    </xdr:to>
    <xdr:sp macro="" textlink="">
      <xdr:nvSpPr>
        <xdr:cNvPr id="83" name="Rounded Rectangle 82">
          <a:extLst>
            <a:ext uri="{FF2B5EF4-FFF2-40B4-BE49-F238E27FC236}">
              <a16:creationId xmlns:a16="http://schemas.microsoft.com/office/drawing/2014/main" id="{FA592875-E191-5522-A25D-FE52FD74DF84}"/>
            </a:ext>
          </a:extLst>
        </xdr:cNvPr>
        <xdr:cNvSpPr/>
      </xdr:nvSpPr>
      <xdr:spPr>
        <a:xfrm>
          <a:off x="10934700" y="5130800"/>
          <a:ext cx="2451100" cy="26670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GB" sz="1600" b="1"/>
            <a:t>FILTERS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leemullah" refreshedDate="45641.806957754627" createdVersion="8" refreshedVersion="8" minRefreshableVersion="3" recordCount="9994" xr:uid="{9AE9C32B-D9C7-524F-B3AB-046F111DBA87}">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s>
  <extLst>
    <ext xmlns:x14="http://schemas.microsoft.com/office/spreadsheetml/2009/9/main" uri="{725AE2AE-9491-48be-B2B4-4EB974FC3084}">
      <x14:pivotCacheDefinition pivotCacheId="3736433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B09048-C45E-8C4F-9104-B297B6004D3A}"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28:E133" firstHeaderRow="0" firstDataRow="1" firstDataCol="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
  </rowFields>
  <rowItems count="5">
    <i>
      <x/>
    </i>
    <i>
      <x v="1"/>
    </i>
    <i>
      <x v="2"/>
    </i>
    <i>
      <x v="3"/>
    </i>
    <i t="grand">
      <x/>
    </i>
  </rowItems>
  <colFields count="1">
    <field x="-2"/>
  </colFields>
  <colItems count="4">
    <i>
      <x/>
    </i>
    <i i="1">
      <x v="1"/>
    </i>
    <i i="2">
      <x v="2"/>
    </i>
    <i i="3">
      <x v="3"/>
    </i>
  </colItems>
  <dataFields count="4">
    <dataField name="Sum of Sales" fld="18" baseField="0" baseItem="0"/>
    <dataField name="Sum of Quantity" fld="19" baseField="0" baseItem="0"/>
    <dataField name="Sum of Profit" fld="21" baseField="0" baseItem="0"/>
    <dataField name="Count of Order ID" fld="1" subtotal="count" baseField="0" baseItem="0"/>
  </dataFields>
  <formats count="8">
    <format dxfId="383">
      <pivotArea type="all" dataOnly="0" outline="0" fieldPosition="0"/>
    </format>
    <format dxfId="384">
      <pivotArea outline="0" collapsedLevelsAreSubtotals="1" fieldPosition="0"/>
    </format>
    <format dxfId="385">
      <pivotArea field="3" type="button" dataOnly="0" labelOnly="1" outline="0"/>
    </format>
    <format dxfId="386">
      <pivotArea dataOnly="0" labelOnly="1" grandRow="1" outline="0" fieldPosition="0"/>
    </format>
    <format dxfId="387">
      <pivotArea dataOnly="0" labelOnly="1" outline="0" fieldPosition="0">
        <references count="1">
          <reference field="4294967294" count="1">
            <x v="0"/>
          </reference>
        </references>
      </pivotArea>
    </format>
    <format dxfId="388">
      <pivotArea outline="0" collapsedLevelsAreSubtotals="1" fieldPosition="0"/>
    </format>
    <format dxfId="382">
      <pivotArea dataOnly="0" outline="0" fieldPosition="0">
        <references count="1">
          <reference field="4294967294" count="1">
            <x v="1"/>
          </reference>
        </references>
      </pivotArea>
    </format>
    <format dxfId="381">
      <pivotArea dataOnly="0" outline="0" fieldPosition="0">
        <references count="1">
          <reference field="4294967294" count="1">
            <x v="3"/>
          </reference>
        </references>
      </pivotArea>
    </format>
  </format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826CD6-9C3B-B347-9BD8-5F0F8E5B42B7}"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3:B27" firstHeaderRow="1" firstDataRow="1" firstDataCol="1"/>
  <pivotFields count="24">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5"/>
  </rowFields>
  <rowItems count="4">
    <i>
      <x/>
    </i>
    <i>
      <x v="1"/>
    </i>
    <i>
      <x v="2"/>
    </i>
    <i t="grand">
      <x/>
    </i>
  </rowItems>
  <colItems count="1">
    <i/>
  </colItems>
  <dataFields count="1">
    <dataField name="Sum of Profit" fld="21" baseField="0" baseItem="0"/>
  </dataFields>
  <formats count="6">
    <format dxfId="394">
      <pivotArea type="all" dataOnly="0" outline="0" fieldPosition="0"/>
    </format>
    <format dxfId="393">
      <pivotArea outline="0" collapsedLevelsAreSubtotals="1" fieldPosition="0"/>
    </format>
    <format dxfId="392">
      <pivotArea field="3" type="button" dataOnly="0" labelOnly="1" outline="0"/>
    </format>
    <format dxfId="391">
      <pivotArea dataOnly="0" labelOnly="1" grandRow="1" outline="0" fieldPosition="0"/>
    </format>
    <format dxfId="390">
      <pivotArea dataOnly="0" labelOnly="1" outline="0" fieldPosition="0">
        <references count="1">
          <reference field="4294967294" count="1">
            <x v="0"/>
          </reference>
        </references>
      </pivotArea>
    </format>
    <format dxfId="389">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11E5E3-A2D7-9447-BF9C-280090F3859C}"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16" firstHeaderRow="0" firstDataRow="1" firstDataCol="1"/>
  <pivotFields count="24">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7">
    <format dxfId="401">
      <pivotArea type="all" dataOnly="0" outline="0" fieldPosition="0"/>
    </format>
    <format dxfId="400">
      <pivotArea outline="0" collapsedLevelsAreSubtotals="1" fieldPosition="0"/>
    </format>
    <format dxfId="399">
      <pivotArea field="3" type="button" dataOnly="0" labelOnly="1" outline="0" axis="axisRow" fieldPosition="0"/>
    </format>
    <format dxfId="398">
      <pivotArea dataOnly="0" labelOnly="1" fieldPosition="0">
        <references count="1">
          <reference field="3" count="12">
            <x v="1"/>
            <x v="2"/>
            <x v="3"/>
            <x v="4"/>
            <x v="5"/>
            <x v="6"/>
            <x v="7"/>
            <x v="8"/>
            <x v="9"/>
            <x v="10"/>
            <x v="11"/>
            <x v="12"/>
          </reference>
        </references>
      </pivotArea>
    </format>
    <format dxfId="397">
      <pivotArea dataOnly="0" labelOnly="1" grandRow="1" outline="0" fieldPosition="0"/>
    </format>
    <format dxfId="396">
      <pivotArea dataOnly="0" labelOnly="1" outline="0" fieldPosition="0">
        <references count="1">
          <reference field="4294967294" count="2">
            <x v="0"/>
            <x v="1"/>
          </reference>
        </references>
      </pivotArea>
    </format>
    <format dxfId="395">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186D2E-C7B8-1F43-8B71-B7A433A3AC02}"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11:B117" firstHeaderRow="1" firstDataRow="1" firstDataCol="1"/>
  <pivotFields count="24">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axis="axisRow"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6"/>
  </rowFields>
  <rowItems count="6">
    <i>
      <x v="11"/>
    </i>
    <i>
      <x v="3"/>
    </i>
    <i>
      <x/>
    </i>
    <i>
      <x v="2"/>
    </i>
    <i>
      <x v="16"/>
    </i>
    <i t="grand">
      <x/>
    </i>
  </rowItems>
  <colItems count="1">
    <i/>
  </colItems>
  <dataFields count="1">
    <dataField name="Sum of Sales" fld="18" baseField="0" baseItem="0"/>
  </dataFields>
  <formats count="6">
    <format dxfId="407">
      <pivotArea type="all" dataOnly="0" outline="0" fieldPosition="0"/>
    </format>
    <format dxfId="406">
      <pivotArea outline="0" collapsedLevelsAreSubtotals="1" fieldPosition="0"/>
    </format>
    <format dxfId="405">
      <pivotArea field="3" type="button" dataOnly="0" labelOnly="1" outline="0"/>
    </format>
    <format dxfId="404">
      <pivotArea dataOnly="0" labelOnly="1" grandRow="1" outline="0" fieldPosition="0"/>
    </format>
    <format dxfId="403">
      <pivotArea dataOnly="0" labelOnly="1" outline="0" fieldPosition="0">
        <references count="1">
          <reference field="4294967294" count="1">
            <x v="0"/>
          </reference>
        </references>
      </pivotArea>
    </format>
    <format dxfId="40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1A3A5A-F908-624A-9DA0-2EA89DB1A4F8}"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8:B60" firstHeaderRow="1" firstDataRow="1" firstDataCol="1"/>
  <pivotFields count="24">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1"/>
  </rowFields>
  <rowItems count="12">
    <i>
      <x v="1"/>
    </i>
    <i>
      <x v="3"/>
    </i>
    <i>
      <x v="4"/>
    </i>
    <i>
      <x v="10"/>
    </i>
    <i>
      <x v="24"/>
    </i>
    <i>
      <x v="26"/>
    </i>
    <i>
      <x v="29"/>
    </i>
    <i>
      <x v="35"/>
    </i>
    <i>
      <x v="42"/>
    </i>
    <i>
      <x v="45"/>
    </i>
    <i>
      <x v="48"/>
    </i>
    <i t="grand">
      <x/>
    </i>
  </rowItems>
  <colItems count="1">
    <i/>
  </colItems>
  <dataFields count="1">
    <dataField name="Sum of Sales" fld="18" baseField="0" baseItem="0"/>
  </dataFields>
  <formats count="6">
    <format dxfId="413">
      <pivotArea type="all" dataOnly="0" outline="0" fieldPosition="0"/>
    </format>
    <format dxfId="412">
      <pivotArea outline="0" collapsedLevelsAreSubtotals="1" fieldPosition="0"/>
    </format>
    <format dxfId="411">
      <pivotArea field="3" type="button" dataOnly="0" labelOnly="1" outline="0"/>
    </format>
    <format dxfId="410">
      <pivotArea dataOnly="0" labelOnly="1" grandRow="1" outline="0" fieldPosition="0"/>
    </format>
    <format dxfId="409">
      <pivotArea dataOnly="0" labelOnly="1" outline="0" fieldPosition="0">
        <references count="1">
          <reference field="4294967294" count="1">
            <x v="0"/>
          </reference>
        </references>
      </pivotArea>
    </format>
    <format dxfId="40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6CCF5B0-EDCB-7B46-B2E7-CB9ACDE9430A}"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6:B40" firstHeaderRow="1" firstDataRow="1" firstDataCol="1"/>
  <pivotFields count="24">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5"/>
  </rowFields>
  <rowItems count="4">
    <i>
      <x/>
    </i>
    <i>
      <x v="1"/>
    </i>
    <i>
      <x v="2"/>
    </i>
    <i t="grand">
      <x/>
    </i>
  </rowItems>
  <colItems count="1">
    <i/>
  </colItems>
  <dataFields count="1">
    <dataField name="Sum of Sales" fld="18" showDataAs="percentOfTotal" baseField="0" baseItem="0" numFmtId="10"/>
  </dataFields>
  <formats count="7">
    <format dxfId="420">
      <pivotArea type="all" dataOnly="0" outline="0" fieldPosition="0"/>
    </format>
    <format dxfId="419">
      <pivotArea outline="0" collapsedLevelsAreSubtotals="1" fieldPosition="0"/>
    </format>
    <format dxfId="418">
      <pivotArea field="3" type="button" dataOnly="0" labelOnly="1" outline="0"/>
    </format>
    <format dxfId="417">
      <pivotArea dataOnly="0" labelOnly="1" grandRow="1" outline="0" fieldPosition="0"/>
    </format>
    <format dxfId="416">
      <pivotArea dataOnly="0" labelOnly="1" outline="0" fieldPosition="0">
        <references count="1">
          <reference field="4294967294" count="1">
            <x v="0"/>
          </reference>
        </references>
      </pivotArea>
    </format>
    <format dxfId="415">
      <pivotArea outline="0" collapsedLevelsAreSubtotals="1" fieldPosition="0"/>
    </format>
    <format dxfId="414">
      <pivotArea outline="0" fieldPosition="0">
        <references count="1">
          <reference field="4294967294"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5" count="1" selected="0">
            <x v="0"/>
          </reference>
        </references>
      </pivotArea>
    </chartFormat>
    <chartFormat chart="5" format="2">
      <pivotArea type="data" outline="0" fieldPosition="0">
        <references count="2">
          <reference field="4294967294" count="1" selected="0">
            <x v="0"/>
          </reference>
          <reference field="15" count="1" selected="0">
            <x v="1"/>
          </reference>
        </references>
      </pivotArea>
    </chartFormat>
    <chartFormat chart="5" format="3">
      <pivotArea type="data" outline="0" fieldPosition="0">
        <references count="2">
          <reference field="4294967294" count="1" selected="0">
            <x v="0"/>
          </reference>
          <reference field="15" count="1" selected="0">
            <x v="2"/>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15" count="1" selected="0">
            <x v="0"/>
          </reference>
        </references>
      </pivotArea>
    </chartFormat>
    <chartFormat chart="12" format="10">
      <pivotArea type="data" outline="0" fieldPosition="0">
        <references count="2">
          <reference field="4294967294" count="1" selected="0">
            <x v="0"/>
          </reference>
          <reference field="15" count="1" selected="0">
            <x v="1"/>
          </reference>
        </references>
      </pivotArea>
    </chartFormat>
    <chartFormat chart="1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8F81B99-1B79-B847-9CCF-1538A648DFF9}" sourceName="Year">
  <pivotTables>
    <pivotTable tabId="3" name="PivotTable1"/>
    <pivotTable tabId="3" name="PivotTable2"/>
    <pivotTable tabId="3" name="PivotTable3"/>
    <pivotTable tabId="3" name="PivotTable4"/>
    <pivotTable tabId="3" name="PivotTable5"/>
    <pivotTable tabId="3" name="PivotTable7"/>
  </pivotTables>
  <data>
    <tabular pivotCacheId="37364338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D57D3A6-AE58-8A41-A3E8-363301CB2758}" sourceName="Segment">
  <pivotTables>
    <pivotTable tabId="3" name="PivotTable1"/>
  </pivotTables>
  <data>
    <tabular pivotCacheId="37364338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3553D57-B1BC-F246-80C9-0F1BC2DEDE56}" sourceName="Region">
  <pivotTables>
    <pivotTable tabId="3" name="PivotTable1"/>
    <pivotTable tabId="3" name="PivotTable2"/>
    <pivotTable tabId="3" name="PivotTable3"/>
    <pivotTable tabId="3" name="PivotTable4"/>
    <pivotTable tabId="3" name="PivotTable5"/>
    <pivotTable tabId="3" name="PivotTable7"/>
  </pivotTables>
  <data>
    <tabular pivotCacheId="373643385">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598A0EA-98B6-E345-A2FE-12E2D1A8B28F}" cache="Slicer_Year" caption="Year" rowHeight="230716"/>
  <slicer name="Segment" xr10:uid="{A143E03A-E2BA-3745-AB32-AABA7799FCF9}" cache="Slicer_Segment" caption="Segment" rowHeight="230716"/>
  <slicer name="Region" xr10:uid="{BA97DAE6-5A87-6C4D-BDCC-C296A7B19845}" cache="Slicer_Region" caption="Region"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78E4423-3E47-3843-9BC0-5309E141AF85}" cache="Slicer_Year" caption="Year" columnCount="4" style="SlicerStyleDark1" rowHeight="230716"/>
  <slicer name="Region 1" xr10:uid="{90C0A425-916E-A843-89C4-E17DD2810B07}" cache="Slicer_Region" caption="Region" style="SlicerStyleDark1"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94AF5-5F03-B540-8EFB-79D256D4FAB6}">
  <dimension ref="A2:I5142"/>
  <sheetViews>
    <sheetView workbookViewId="0">
      <selection activeCell="C9" sqref="C9"/>
    </sheetView>
  </sheetViews>
  <sheetFormatPr baseColWidth="10" defaultRowHeight="15" x14ac:dyDescent="0.2"/>
  <cols>
    <col min="1" max="1" width="15.83203125" bestFit="1" customWidth="1"/>
    <col min="2" max="2" width="15.1640625" bestFit="1" customWidth="1"/>
    <col min="3" max="3" width="18.83203125" bestFit="1" customWidth="1"/>
    <col min="4" max="4" width="15.33203125" bestFit="1" customWidth="1"/>
    <col min="5" max="5" width="20.6640625" bestFit="1" customWidth="1"/>
    <col min="6" max="6" width="12" customWidth="1"/>
    <col min="7" max="7" width="10.5" customWidth="1"/>
    <col min="8" max="8" width="10.1640625" customWidth="1"/>
    <col min="9" max="9" width="9.5" customWidth="1"/>
    <col min="10" max="10" width="7" customWidth="1"/>
    <col min="11" max="11" width="15.83203125" bestFit="1" customWidth="1"/>
    <col min="12" max="12" width="15.33203125" bestFit="1" customWidth="1"/>
  </cols>
  <sheetData>
    <row r="2" spans="1:4" ht="21" x14ac:dyDescent="0.25">
      <c r="A2" s="6"/>
      <c r="B2" s="6"/>
      <c r="C2" s="6"/>
      <c r="D2" s="6"/>
    </row>
    <row r="3" spans="1:4" ht="21" x14ac:dyDescent="0.25">
      <c r="A3" s="7" t="s">
        <v>10932</v>
      </c>
      <c r="B3" s="8" t="s">
        <v>10946</v>
      </c>
      <c r="C3" s="9" t="s">
        <v>10947</v>
      </c>
      <c r="D3" s="6"/>
    </row>
    <row r="4" spans="1:4" ht="21" x14ac:dyDescent="0.25">
      <c r="A4" s="10" t="s">
        <v>10934</v>
      </c>
      <c r="B4" s="13">
        <v>24918.618999999992</v>
      </c>
      <c r="C4" s="14">
        <v>4565.5290000000005</v>
      </c>
      <c r="D4" s="6"/>
    </row>
    <row r="5" spans="1:4" ht="21" x14ac:dyDescent="0.25">
      <c r="A5" s="11" t="s">
        <v>10935</v>
      </c>
      <c r="B5" s="15">
        <v>16268.615000000002</v>
      </c>
      <c r="C5" s="16">
        <v>2699.5893999999985</v>
      </c>
      <c r="D5" s="6"/>
    </row>
    <row r="6" spans="1:4" ht="21" x14ac:dyDescent="0.25">
      <c r="A6" s="11" t="s">
        <v>10936</v>
      </c>
      <c r="B6" s="15">
        <v>73023.739000000001</v>
      </c>
      <c r="C6" s="16">
        <v>16094.875599999999</v>
      </c>
      <c r="D6" s="6"/>
    </row>
    <row r="7" spans="1:4" ht="21" x14ac:dyDescent="0.25">
      <c r="A7" s="11" t="s">
        <v>10937</v>
      </c>
      <c r="B7" s="15">
        <v>41966.584999999977</v>
      </c>
      <c r="C7" s="16">
        <v>1428.8805</v>
      </c>
      <c r="D7" s="6"/>
    </row>
    <row r="8" spans="1:4" ht="21" x14ac:dyDescent="0.25">
      <c r="A8" s="11" t="s">
        <v>10938</v>
      </c>
      <c r="B8" s="15">
        <v>45320.874500000005</v>
      </c>
      <c r="C8" s="16">
        <v>6800.4481999999953</v>
      </c>
      <c r="D8" s="6"/>
    </row>
    <row r="9" spans="1:4" ht="21" x14ac:dyDescent="0.25">
      <c r="A9" s="11" t="s">
        <v>10939</v>
      </c>
      <c r="B9" s="15">
        <v>48519.545499999978</v>
      </c>
      <c r="C9" s="16">
        <v>7730.0002999999979</v>
      </c>
      <c r="D9" s="6"/>
    </row>
    <row r="10" spans="1:4" ht="21" x14ac:dyDescent="0.25">
      <c r="A10" s="11" t="s">
        <v>10940</v>
      </c>
      <c r="B10" s="15">
        <v>64706.893999999978</v>
      </c>
      <c r="C10" s="16">
        <v>9282.8017999999956</v>
      </c>
      <c r="D10" s="6"/>
    </row>
    <row r="11" spans="1:4" ht="21" x14ac:dyDescent="0.25">
      <c r="A11" s="11" t="s">
        <v>10941</v>
      </c>
      <c r="B11" s="15">
        <v>62674.32799999998</v>
      </c>
      <c r="C11" s="16">
        <v>11077.605099999999</v>
      </c>
      <c r="D11" s="6"/>
    </row>
    <row r="12" spans="1:4" ht="21" x14ac:dyDescent="0.25">
      <c r="A12" s="11" t="s">
        <v>10942</v>
      </c>
      <c r="B12" s="15">
        <v>81618.460499999986</v>
      </c>
      <c r="C12" s="16">
        <v>14694.859900000003</v>
      </c>
      <c r="D12" s="6"/>
    </row>
    <row r="13" spans="1:4" ht="21" x14ac:dyDescent="0.25">
      <c r="A13" s="11" t="s">
        <v>10943</v>
      </c>
      <c r="B13" s="15">
        <v>57436.797999999944</v>
      </c>
      <c r="C13" s="16">
        <v>7655.017899999998</v>
      </c>
      <c r="D13" s="6"/>
    </row>
    <row r="14" spans="1:4" ht="21" x14ac:dyDescent="0.25">
      <c r="A14" s="11" t="s">
        <v>10944</v>
      </c>
      <c r="B14" s="15">
        <v>93068.822500000082</v>
      </c>
      <c r="C14" s="16">
        <v>13130.219399999993</v>
      </c>
      <c r="D14" s="6"/>
    </row>
    <row r="15" spans="1:4" ht="21" x14ac:dyDescent="0.25">
      <c r="A15" s="11" t="s">
        <v>10945</v>
      </c>
      <c r="B15" s="15">
        <v>115934.54350000001</v>
      </c>
      <c r="C15" s="16">
        <v>13258.621800000006</v>
      </c>
      <c r="D15" s="6"/>
    </row>
    <row r="16" spans="1:4" ht="21" x14ac:dyDescent="0.25">
      <c r="A16" s="12" t="s">
        <v>10933</v>
      </c>
      <c r="B16" s="17">
        <v>725457.82449999999</v>
      </c>
      <c r="C16" s="18">
        <v>108418.44889999997</v>
      </c>
      <c r="D16" s="6"/>
    </row>
    <row r="17" spans="1:5" ht="21" x14ac:dyDescent="0.25">
      <c r="A17" s="6"/>
      <c r="B17" s="6"/>
      <c r="C17" s="6"/>
      <c r="D17" s="6"/>
    </row>
    <row r="23" spans="1:5" ht="21" x14ac:dyDescent="0.25">
      <c r="A23" s="7" t="s">
        <v>10932</v>
      </c>
      <c r="B23" s="22" t="s">
        <v>10947</v>
      </c>
      <c r="D23" s="5" t="s">
        <v>10948</v>
      </c>
      <c r="E23" s="5" t="s">
        <v>21</v>
      </c>
    </row>
    <row r="24" spans="1:5" ht="21" x14ac:dyDescent="0.25">
      <c r="A24" s="19" t="s">
        <v>32</v>
      </c>
      <c r="B24" s="23">
        <v>11504.9503</v>
      </c>
      <c r="D24" s="5" t="str">
        <f>A24</f>
        <v>Furniture</v>
      </c>
      <c r="E24" s="26">
        <f>GETPIVOTDATA("Profit",$A$23,"Category",A24)</f>
        <v>11504.9503</v>
      </c>
    </row>
    <row r="25" spans="1:5" ht="21" x14ac:dyDescent="0.25">
      <c r="A25" s="20" t="s">
        <v>46</v>
      </c>
      <c r="B25" s="24">
        <v>52609.84899999998</v>
      </c>
      <c r="D25" s="5" t="str">
        <f t="shared" ref="D25:D27" si="0">A25</f>
        <v>Office Supplies</v>
      </c>
      <c r="E25" s="26">
        <f t="shared" ref="E25:E26" si="1">GETPIVOTDATA("Profit",$A$23,"Category",A25)</f>
        <v>52609.84899999998</v>
      </c>
    </row>
    <row r="26" spans="1:5" ht="21" x14ac:dyDescent="0.25">
      <c r="A26" s="20" t="s">
        <v>71</v>
      </c>
      <c r="B26" s="24">
        <v>44303.649599999939</v>
      </c>
      <c r="D26" s="5" t="str">
        <f t="shared" si="0"/>
        <v>Technology</v>
      </c>
      <c r="E26" s="26">
        <f t="shared" si="1"/>
        <v>44303.649599999939</v>
      </c>
    </row>
    <row r="27" spans="1:5" ht="21" x14ac:dyDescent="0.25">
      <c r="A27" s="21" t="s">
        <v>10933</v>
      </c>
      <c r="B27" s="25">
        <v>108418.44889999993</v>
      </c>
      <c r="D27" s="5" t="str">
        <f t="shared" si="0"/>
        <v>Grand Total</v>
      </c>
      <c r="E27" s="26">
        <f>SUM(E24:E26)</f>
        <v>108418.44889999993</v>
      </c>
    </row>
    <row r="36" spans="1:5" ht="21" x14ac:dyDescent="0.25">
      <c r="A36" s="7" t="s">
        <v>10932</v>
      </c>
      <c r="B36" s="22" t="s">
        <v>10946</v>
      </c>
    </row>
    <row r="37" spans="1:5" ht="21" x14ac:dyDescent="0.25">
      <c r="A37" s="19" t="s">
        <v>32</v>
      </c>
      <c r="B37" s="27">
        <v>0.34821148103834454</v>
      </c>
    </row>
    <row r="38" spans="1:5" ht="21" x14ac:dyDescent="0.25">
      <c r="A38" s="20" t="s">
        <v>46</v>
      </c>
      <c r="B38" s="28">
        <v>0.30443292709981612</v>
      </c>
    </row>
    <row r="39" spans="1:5" ht="21" x14ac:dyDescent="0.25">
      <c r="A39" s="20" t="s">
        <v>71</v>
      </c>
      <c r="B39" s="28">
        <v>0.34735559186183934</v>
      </c>
    </row>
    <row r="40" spans="1:5" ht="21" x14ac:dyDescent="0.25">
      <c r="A40" s="21" t="s">
        <v>10933</v>
      </c>
      <c r="B40" s="29">
        <v>1</v>
      </c>
    </row>
    <row r="48" spans="1:5" ht="21" x14ac:dyDescent="0.25">
      <c r="A48" s="7" t="s">
        <v>10932</v>
      </c>
      <c r="B48" s="22" t="s">
        <v>10946</v>
      </c>
      <c r="D48" s="30" t="s">
        <v>11</v>
      </c>
      <c r="E48" s="30" t="s">
        <v>10949</v>
      </c>
    </row>
    <row r="49" spans="1:5" ht="21" x14ac:dyDescent="0.25">
      <c r="A49" s="19" t="s">
        <v>310</v>
      </c>
      <c r="B49" s="23">
        <v>35282.000999999997</v>
      </c>
      <c r="D49" s="5" t="str">
        <f>A49</f>
        <v>Arizona</v>
      </c>
      <c r="E49" s="26">
        <f>GETPIVOTDATA("Sales",$A$48,"State",A49)</f>
        <v>35282.000999999997</v>
      </c>
    </row>
    <row r="50" spans="1:5" ht="21" x14ac:dyDescent="0.25">
      <c r="A50" s="20" t="s">
        <v>43</v>
      </c>
      <c r="B50" s="24">
        <v>457687.63150000205</v>
      </c>
      <c r="D50" s="5" t="str">
        <f t="shared" ref="D50:D97" si="2">A50</f>
        <v>California</v>
      </c>
      <c r="E50" s="26">
        <f t="shared" ref="E50:E97" si="3">GETPIVOTDATA("Sales",$A$48,"State",A50)</f>
        <v>457687.63150000205</v>
      </c>
    </row>
    <row r="51" spans="1:5" ht="21" x14ac:dyDescent="0.25">
      <c r="A51" s="20" t="s">
        <v>457</v>
      </c>
      <c r="B51" s="24">
        <v>32108.118000000013</v>
      </c>
      <c r="D51" s="5" t="str">
        <f t="shared" si="2"/>
        <v>Colorado</v>
      </c>
      <c r="E51" s="26">
        <f t="shared" si="3"/>
        <v>32108.118000000013</v>
      </c>
    </row>
    <row r="52" spans="1:5" ht="21" x14ac:dyDescent="0.25">
      <c r="A52" s="20" t="s">
        <v>6260</v>
      </c>
      <c r="B52" s="24">
        <v>4382.4859999999999</v>
      </c>
      <c r="D52" s="5" t="str">
        <f t="shared" si="2"/>
        <v>Idaho</v>
      </c>
      <c r="E52" s="26">
        <f t="shared" si="3"/>
        <v>4382.4859999999999</v>
      </c>
    </row>
    <row r="53" spans="1:5" ht="21" x14ac:dyDescent="0.25">
      <c r="A53" s="20" t="s">
        <v>1762</v>
      </c>
      <c r="B53" s="24">
        <v>5589.3519999999971</v>
      </c>
      <c r="D53" s="5" t="str">
        <f t="shared" si="2"/>
        <v>Montana</v>
      </c>
      <c r="E53" s="26">
        <f t="shared" si="3"/>
        <v>5589.3519999999971</v>
      </c>
    </row>
    <row r="54" spans="1:5" ht="21" x14ac:dyDescent="0.25">
      <c r="A54" s="20" t="s">
        <v>1392</v>
      </c>
      <c r="B54" s="24">
        <v>16729.101999999999</v>
      </c>
      <c r="D54" s="5" t="str">
        <f t="shared" si="2"/>
        <v>Nevada</v>
      </c>
      <c r="E54" s="26">
        <f t="shared" si="3"/>
        <v>16729.101999999999</v>
      </c>
    </row>
    <row r="55" spans="1:5" ht="21" x14ac:dyDescent="0.25">
      <c r="A55" s="20" t="s">
        <v>668</v>
      </c>
      <c r="B55" s="24">
        <v>4783.521999999999</v>
      </c>
      <c r="D55" s="5" t="str">
        <f t="shared" si="2"/>
        <v>New Mexico</v>
      </c>
      <c r="E55" s="26">
        <f t="shared" si="3"/>
        <v>4783.521999999999</v>
      </c>
    </row>
    <row r="56" spans="1:5" ht="21" x14ac:dyDescent="0.25">
      <c r="A56" s="20" t="s">
        <v>420</v>
      </c>
      <c r="B56" s="24">
        <v>17431.149999999998</v>
      </c>
      <c r="D56" s="5" t="str">
        <f t="shared" si="2"/>
        <v>Oregon</v>
      </c>
      <c r="E56" s="26">
        <f t="shared" si="3"/>
        <v>17431.149999999998</v>
      </c>
    </row>
    <row r="57" spans="1:5" ht="21" x14ac:dyDescent="0.25">
      <c r="A57" s="20" t="s">
        <v>121</v>
      </c>
      <c r="B57" s="24">
        <v>11220.055999999999</v>
      </c>
      <c r="D57" s="5" t="str">
        <f t="shared" si="2"/>
        <v>Utah</v>
      </c>
      <c r="E57" s="26">
        <f t="shared" si="3"/>
        <v>11220.055999999999</v>
      </c>
    </row>
    <row r="58" spans="1:5" ht="21" x14ac:dyDescent="0.25">
      <c r="A58" s="20" t="s">
        <v>96</v>
      </c>
      <c r="B58" s="24">
        <v>138641.27000000002</v>
      </c>
      <c r="D58" s="5" t="str">
        <f t="shared" si="2"/>
        <v>Washington</v>
      </c>
      <c r="E58" s="26">
        <f t="shared" si="3"/>
        <v>138641.27000000002</v>
      </c>
    </row>
    <row r="59" spans="1:5" ht="21" x14ac:dyDescent="0.25">
      <c r="A59" s="20" t="s">
        <v>8542</v>
      </c>
      <c r="B59" s="24">
        <v>1603.1360000000002</v>
      </c>
      <c r="D59" s="5" t="str">
        <f t="shared" si="2"/>
        <v>Wyoming</v>
      </c>
      <c r="E59" s="26">
        <f t="shared" si="3"/>
        <v>1603.1360000000002</v>
      </c>
    </row>
    <row r="60" spans="1:5" ht="21" x14ac:dyDescent="0.25">
      <c r="A60" s="21" t="s">
        <v>10933</v>
      </c>
      <c r="B60" s="25">
        <v>725457.82450000208</v>
      </c>
      <c r="D60" s="5" t="str">
        <f t="shared" si="2"/>
        <v>Grand Total</v>
      </c>
      <c r="E60" s="26" t="e">
        <f t="shared" si="3"/>
        <v>#REF!</v>
      </c>
    </row>
    <row r="61" spans="1:5" ht="21" x14ac:dyDescent="0.25">
      <c r="D61" s="5">
        <f t="shared" si="2"/>
        <v>0</v>
      </c>
      <c r="E61" s="26" t="e">
        <f t="shared" si="3"/>
        <v>#REF!</v>
      </c>
    </row>
    <row r="62" spans="1:5" ht="21" x14ac:dyDescent="0.25">
      <c r="D62" s="5">
        <f t="shared" si="2"/>
        <v>0</v>
      </c>
      <c r="E62" s="26" t="e">
        <f t="shared" si="3"/>
        <v>#REF!</v>
      </c>
    </row>
    <row r="63" spans="1:5" ht="21" x14ac:dyDescent="0.25">
      <c r="D63" s="5">
        <f t="shared" si="2"/>
        <v>0</v>
      </c>
      <c r="E63" s="26" t="e">
        <f t="shared" si="3"/>
        <v>#REF!</v>
      </c>
    </row>
    <row r="64" spans="1:5" ht="21" x14ac:dyDescent="0.25">
      <c r="D64" s="5">
        <f t="shared" si="2"/>
        <v>0</v>
      </c>
      <c r="E64" s="26" t="e">
        <f t="shared" si="3"/>
        <v>#REF!</v>
      </c>
    </row>
    <row r="65" spans="4:5" ht="21" x14ac:dyDescent="0.25">
      <c r="D65" s="5">
        <f t="shared" si="2"/>
        <v>0</v>
      </c>
      <c r="E65" s="26" t="e">
        <f t="shared" si="3"/>
        <v>#REF!</v>
      </c>
    </row>
    <row r="66" spans="4:5" ht="21" x14ac:dyDescent="0.25">
      <c r="D66" s="5">
        <f t="shared" si="2"/>
        <v>0</v>
      </c>
      <c r="E66" s="26" t="e">
        <f t="shared" si="3"/>
        <v>#REF!</v>
      </c>
    </row>
    <row r="67" spans="4:5" ht="21" x14ac:dyDescent="0.25">
      <c r="D67" s="5">
        <f t="shared" si="2"/>
        <v>0</v>
      </c>
      <c r="E67" s="26" t="e">
        <f t="shared" si="3"/>
        <v>#REF!</v>
      </c>
    </row>
    <row r="68" spans="4:5" ht="21" x14ac:dyDescent="0.25">
      <c r="D68" s="5">
        <f t="shared" si="2"/>
        <v>0</v>
      </c>
      <c r="E68" s="26" t="e">
        <f t="shared" si="3"/>
        <v>#REF!</v>
      </c>
    </row>
    <row r="69" spans="4:5" ht="21" x14ac:dyDescent="0.25">
      <c r="D69" s="5">
        <f t="shared" si="2"/>
        <v>0</v>
      </c>
      <c r="E69" s="26" t="e">
        <f t="shared" si="3"/>
        <v>#REF!</v>
      </c>
    </row>
    <row r="70" spans="4:5" ht="21" x14ac:dyDescent="0.25">
      <c r="D70" s="5">
        <f t="shared" si="2"/>
        <v>0</v>
      </c>
      <c r="E70" s="26" t="e">
        <f t="shared" si="3"/>
        <v>#REF!</v>
      </c>
    </row>
    <row r="71" spans="4:5" ht="21" x14ac:dyDescent="0.25">
      <c r="D71" s="5">
        <f t="shared" si="2"/>
        <v>0</v>
      </c>
      <c r="E71" s="26" t="e">
        <f t="shared" si="3"/>
        <v>#REF!</v>
      </c>
    </row>
    <row r="72" spans="4:5" ht="21" x14ac:dyDescent="0.25">
      <c r="D72" s="5">
        <f t="shared" si="2"/>
        <v>0</v>
      </c>
      <c r="E72" s="26" t="e">
        <f t="shared" si="3"/>
        <v>#REF!</v>
      </c>
    </row>
    <row r="73" spans="4:5" ht="21" x14ac:dyDescent="0.25">
      <c r="D73" s="5">
        <f t="shared" si="2"/>
        <v>0</v>
      </c>
      <c r="E73" s="26" t="e">
        <f t="shared" si="3"/>
        <v>#REF!</v>
      </c>
    </row>
    <row r="74" spans="4:5" ht="21" x14ac:dyDescent="0.25">
      <c r="D74" s="5">
        <f t="shared" si="2"/>
        <v>0</v>
      </c>
      <c r="E74" s="26" t="e">
        <f t="shared" si="3"/>
        <v>#REF!</v>
      </c>
    </row>
    <row r="75" spans="4:5" ht="21" x14ac:dyDescent="0.25">
      <c r="D75" s="5">
        <f t="shared" si="2"/>
        <v>0</v>
      </c>
      <c r="E75" s="26" t="e">
        <f t="shared" si="3"/>
        <v>#REF!</v>
      </c>
    </row>
    <row r="76" spans="4:5" ht="21" x14ac:dyDescent="0.25">
      <c r="D76" s="5">
        <f t="shared" si="2"/>
        <v>0</v>
      </c>
      <c r="E76" s="26" t="e">
        <f t="shared" si="3"/>
        <v>#REF!</v>
      </c>
    </row>
    <row r="77" spans="4:5" ht="21" x14ac:dyDescent="0.25">
      <c r="D77" s="5">
        <f t="shared" si="2"/>
        <v>0</v>
      </c>
      <c r="E77" s="26" t="e">
        <f t="shared" si="3"/>
        <v>#REF!</v>
      </c>
    </row>
    <row r="78" spans="4:5" ht="21" x14ac:dyDescent="0.25">
      <c r="D78" s="5">
        <f t="shared" si="2"/>
        <v>0</v>
      </c>
      <c r="E78" s="26" t="e">
        <f t="shared" si="3"/>
        <v>#REF!</v>
      </c>
    </row>
    <row r="79" spans="4:5" ht="21" x14ac:dyDescent="0.25">
      <c r="D79" s="5">
        <f t="shared" si="2"/>
        <v>0</v>
      </c>
      <c r="E79" s="26" t="e">
        <f t="shared" si="3"/>
        <v>#REF!</v>
      </c>
    </row>
    <row r="80" spans="4:5" ht="21" x14ac:dyDescent="0.25">
      <c r="D80" s="5">
        <f t="shared" si="2"/>
        <v>0</v>
      </c>
      <c r="E80" s="26" t="e">
        <f t="shared" si="3"/>
        <v>#REF!</v>
      </c>
    </row>
    <row r="81" spans="4:5" ht="21" x14ac:dyDescent="0.25">
      <c r="D81" s="5">
        <f t="shared" si="2"/>
        <v>0</v>
      </c>
      <c r="E81" s="26" t="e">
        <f t="shared" si="3"/>
        <v>#REF!</v>
      </c>
    </row>
    <row r="82" spans="4:5" ht="21" x14ac:dyDescent="0.25">
      <c r="D82" s="5">
        <f t="shared" si="2"/>
        <v>0</v>
      </c>
      <c r="E82" s="26" t="e">
        <f t="shared" si="3"/>
        <v>#REF!</v>
      </c>
    </row>
    <row r="83" spans="4:5" ht="21" x14ac:dyDescent="0.25">
      <c r="D83" s="5">
        <f t="shared" si="2"/>
        <v>0</v>
      </c>
      <c r="E83" s="26" t="e">
        <f t="shared" si="3"/>
        <v>#REF!</v>
      </c>
    </row>
    <row r="84" spans="4:5" ht="21" x14ac:dyDescent="0.25">
      <c r="D84" s="5">
        <f t="shared" si="2"/>
        <v>0</v>
      </c>
      <c r="E84" s="26" t="e">
        <f t="shared" si="3"/>
        <v>#REF!</v>
      </c>
    </row>
    <row r="85" spans="4:5" ht="21" x14ac:dyDescent="0.25">
      <c r="D85" s="5">
        <f t="shared" si="2"/>
        <v>0</v>
      </c>
      <c r="E85" s="26" t="e">
        <f t="shared" si="3"/>
        <v>#REF!</v>
      </c>
    </row>
    <row r="86" spans="4:5" ht="21" x14ac:dyDescent="0.25">
      <c r="D86" s="5">
        <f t="shared" si="2"/>
        <v>0</v>
      </c>
      <c r="E86" s="26" t="e">
        <f t="shared" si="3"/>
        <v>#REF!</v>
      </c>
    </row>
    <row r="87" spans="4:5" ht="21" x14ac:dyDescent="0.25">
      <c r="D87" s="5">
        <f t="shared" si="2"/>
        <v>0</v>
      </c>
      <c r="E87" s="26" t="e">
        <f t="shared" si="3"/>
        <v>#REF!</v>
      </c>
    </row>
    <row r="88" spans="4:5" ht="21" x14ac:dyDescent="0.25">
      <c r="D88" s="5">
        <f t="shared" si="2"/>
        <v>0</v>
      </c>
      <c r="E88" s="26" t="e">
        <f t="shared" si="3"/>
        <v>#REF!</v>
      </c>
    </row>
    <row r="89" spans="4:5" ht="21" x14ac:dyDescent="0.25">
      <c r="D89" s="5">
        <f t="shared" si="2"/>
        <v>0</v>
      </c>
      <c r="E89" s="26" t="e">
        <f t="shared" si="3"/>
        <v>#REF!</v>
      </c>
    </row>
    <row r="90" spans="4:5" ht="21" x14ac:dyDescent="0.25">
      <c r="D90" s="5">
        <f t="shared" si="2"/>
        <v>0</v>
      </c>
      <c r="E90" s="26" t="e">
        <f t="shared" si="3"/>
        <v>#REF!</v>
      </c>
    </row>
    <row r="91" spans="4:5" ht="21" x14ac:dyDescent="0.25">
      <c r="D91" s="5">
        <f t="shared" si="2"/>
        <v>0</v>
      </c>
      <c r="E91" s="26" t="e">
        <f t="shared" si="3"/>
        <v>#REF!</v>
      </c>
    </row>
    <row r="92" spans="4:5" ht="21" x14ac:dyDescent="0.25">
      <c r="D92" s="5">
        <f t="shared" si="2"/>
        <v>0</v>
      </c>
      <c r="E92" s="26" t="e">
        <f t="shared" si="3"/>
        <v>#REF!</v>
      </c>
    </row>
    <row r="93" spans="4:5" ht="21" x14ac:dyDescent="0.25">
      <c r="D93" s="5">
        <f t="shared" si="2"/>
        <v>0</v>
      </c>
      <c r="E93" s="26" t="e">
        <f t="shared" si="3"/>
        <v>#REF!</v>
      </c>
    </row>
    <row r="94" spans="4:5" ht="21" x14ac:dyDescent="0.25">
      <c r="D94" s="5">
        <f t="shared" si="2"/>
        <v>0</v>
      </c>
      <c r="E94" s="26" t="e">
        <f t="shared" si="3"/>
        <v>#REF!</v>
      </c>
    </row>
    <row r="95" spans="4:5" ht="21" x14ac:dyDescent="0.25">
      <c r="D95" s="5">
        <f t="shared" si="2"/>
        <v>0</v>
      </c>
      <c r="E95" s="26" t="e">
        <f t="shared" si="3"/>
        <v>#REF!</v>
      </c>
    </row>
    <row r="96" spans="4:5" ht="21" x14ac:dyDescent="0.25">
      <c r="D96" s="5">
        <f t="shared" si="2"/>
        <v>0</v>
      </c>
      <c r="E96" s="26" t="e">
        <f t="shared" si="3"/>
        <v>#REF!</v>
      </c>
    </row>
    <row r="97" spans="1:5" ht="21" x14ac:dyDescent="0.25">
      <c r="D97" s="5">
        <f t="shared" si="2"/>
        <v>0</v>
      </c>
      <c r="E97" s="26" t="e">
        <f t="shared" si="3"/>
        <v>#REF!</v>
      </c>
    </row>
    <row r="98" spans="1:5" ht="21" x14ac:dyDescent="0.25"/>
    <row r="111" spans="1:5" ht="21" x14ac:dyDescent="0.25">
      <c r="A111" s="7" t="s">
        <v>10932</v>
      </c>
      <c r="B111" s="22" t="s">
        <v>10946</v>
      </c>
    </row>
    <row r="112" spans="1:5" ht="21" x14ac:dyDescent="0.25">
      <c r="A112" s="19" t="s">
        <v>36</v>
      </c>
      <c r="B112" s="23">
        <v>101781.32799999985</v>
      </c>
    </row>
    <row r="113" spans="1:5" ht="21" x14ac:dyDescent="0.25">
      <c r="A113" s="20" t="s">
        <v>72</v>
      </c>
      <c r="B113" s="24">
        <v>98684.35199999997</v>
      </c>
    </row>
    <row r="114" spans="1:5" ht="21" x14ac:dyDescent="0.25">
      <c r="A114" s="20" t="s">
        <v>56</v>
      </c>
      <c r="B114" s="24">
        <v>84754.56200000002</v>
      </c>
    </row>
    <row r="115" spans="1:5" ht="21" x14ac:dyDescent="0.25">
      <c r="A115" s="20" t="s">
        <v>59</v>
      </c>
      <c r="B115" s="24">
        <v>70532.851999999955</v>
      </c>
    </row>
    <row r="116" spans="1:5" ht="21" x14ac:dyDescent="0.25">
      <c r="A116" s="20" t="s">
        <v>161</v>
      </c>
      <c r="B116" s="24">
        <v>61114.116000000016</v>
      </c>
    </row>
    <row r="117" spans="1:5" ht="21" x14ac:dyDescent="0.25">
      <c r="A117" s="21" t="s">
        <v>10933</v>
      </c>
      <c r="B117" s="25">
        <v>416867.20999999985</v>
      </c>
    </row>
    <row r="128" spans="1:5" ht="21" x14ac:dyDescent="0.25">
      <c r="A128" s="7" t="s">
        <v>10932</v>
      </c>
      <c r="B128" s="8" t="s">
        <v>10946</v>
      </c>
      <c r="C128" s="35" t="s">
        <v>10950</v>
      </c>
      <c r="D128" s="34" t="s">
        <v>10947</v>
      </c>
      <c r="E128" s="31" t="s">
        <v>10951</v>
      </c>
    </row>
    <row r="129" spans="1:9" ht="21" x14ac:dyDescent="0.25">
      <c r="A129" s="19">
        <v>2011</v>
      </c>
      <c r="B129" s="13">
        <v>147883.03299999988</v>
      </c>
      <c r="C129" s="35">
        <v>2533</v>
      </c>
      <c r="D129" s="38">
        <v>20065.691200000005</v>
      </c>
      <c r="E129" s="31">
        <v>661</v>
      </c>
    </row>
    <row r="130" spans="1:9" ht="21" x14ac:dyDescent="0.25">
      <c r="A130" s="20">
        <v>2012</v>
      </c>
      <c r="B130" s="15">
        <v>139966.24950000001</v>
      </c>
      <c r="C130" s="36">
        <v>2438</v>
      </c>
      <c r="D130" s="39">
        <v>20492.194699999996</v>
      </c>
      <c r="E130" s="32">
        <v>642</v>
      </c>
    </row>
    <row r="131" spans="1:9" ht="21" x14ac:dyDescent="0.25">
      <c r="A131" s="20">
        <v>2013</v>
      </c>
      <c r="B131" s="15">
        <v>186976.01650000017</v>
      </c>
      <c r="C131" s="36">
        <v>3010</v>
      </c>
      <c r="D131" s="39">
        <v>23959.937400000006</v>
      </c>
      <c r="E131" s="32">
        <v>801</v>
      </c>
    </row>
    <row r="132" spans="1:9" ht="21" x14ac:dyDescent="0.25">
      <c r="A132" s="20">
        <v>2014</v>
      </c>
      <c r="B132" s="15">
        <v>250632.52550000013</v>
      </c>
      <c r="C132" s="36">
        <v>4285</v>
      </c>
      <c r="D132" s="39">
        <v>43900.62559999997</v>
      </c>
      <c r="E132" s="32">
        <v>1099</v>
      </c>
    </row>
    <row r="133" spans="1:9" ht="21" x14ac:dyDescent="0.25">
      <c r="A133" s="21" t="s">
        <v>10933</v>
      </c>
      <c r="B133" s="17">
        <v>725457.82450000045</v>
      </c>
      <c r="C133" s="37">
        <v>12266</v>
      </c>
      <c r="D133" s="40">
        <v>108418.44890000016</v>
      </c>
      <c r="E133" s="33">
        <v>3203</v>
      </c>
    </row>
    <row r="134" spans="1:9" ht="21" x14ac:dyDescent="0.25"/>
    <row r="135" spans="1:9" ht="24" x14ac:dyDescent="0.3">
      <c r="B135" s="41">
        <f>GETPIVOTDATA("Sum of Sales",$A$128)</f>
        <v>725457.82450000045</v>
      </c>
      <c r="C135">
        <f>GETPIVOTDATA("Sum of Quantity",$A$128)</f>
        <v>12266</v>
      </c>
      <c r="D135" s="41">
        <f>GETPIVOTDATA("Sum of Profit",$A$128)</f>
        <v>108418.44890000016</v>
      </c>
      <c r="E135">
        <f>GETPIVOTDATA("Count of Order ID",$A$128)</f>
        <v>3203</v>
      </c>
      <c r="F135" s="42">
        <f>(GETPIVOTDATA("Sum of Sales",$A$128,"Year",2014)/GETPIVOTDATA("Sum of Sales",$A$128,"Year",2013)) -1</f>
        <v>0.34045280347493079</v>
      </c>
      <c r="G135" s="42">
        <f>(GETPIVOTDATA("Sum of Profit",$A$128,"Year",2014)/GETPIVOTDATA("Sum of Profit",$A$128,"Year",2013))-1</f>
        <v>0.83225126456298493</v>
      </c>
      <c r="H135" s="42">
        <f>(GETPIVOTDATA("Sum of Quantity",$A$128,"Year",2014)/GETPIVOTDATA("Sum of Quantity",$A$128,"Year",2013))-1</f>
        <v>0.42358803986710969</v>
      </c>
      <c r="I135" s="42">
        <f>(GETPIVOTDATA("Count of Order ID",$A$128,"Year",2014)/GETPIVOTDATA("Count of Order ID",$A$128,"Year",2013))-1</f>
        <v>0.37203495630461925</v>
      </c>
    </row>
    <row r="136" spans="1:9" ht="21" x14ac:dyDescent="0.25"/>
    <row r="137" spans="1:9" ht="21" x14ac:dyDescent="0.25"/>
    <row r="138" spans="1:9" ht="21" x14ac:dyDescent="0.25"/>
    <row r="139" spans="1:9" ht="21" x14ac:dyDescent="0.25"/>
    <row r="140" spans="1:9" ht="21" x14ac:dyDescent="0.25"/>
    <row r="141" spans="1:9" ht="21" x14ac:dyDescent="0.25"/>
    <row r="142" spans="1:9" ht="21" x14ac:dyDescent="0.25"/>
    <row r="143" spans="1:9" ht="21" x14ac:dyDescent="0.25"/>
    <row r="144" spans="1:9" ht="21" x14ac:dyDescent="0.25"/>
    <row r="145" ht="21" x14ac:dyDescent="0.25"/>
    <row r="146" ht="21" x14ac:dyDescent="0.25"/>
    <row r="147" ht="21" x14ac:dyDescent="0.25"/>
    <row r="148" ht="21" x14ac:dyDescent="0.25"/>
    <row r="149" ht="21" x14ac:dyDescent="0.25"/>
    <row r="150" ht="21" x14ac:dyDescent="0.25"/>
    <row r="151" ht="21" x14ac:dyDescent="0.25"/>
    <row r="152" ht="21" x14ac:dyDescent="0.25"/>
    <row r="153" ht="21" x14ac:dyDescent="0.25"/>
    <row r="154" ht="21" x14ac:dyDescent="0.25"/>
    <row r="155" ht="21" x14ac:dyDescent="0.25"/>
    <row r="156" ht="21" x14ac:dyDescent="0.25"/>
    <row r="157" ht="21" x14ac:dyDescent="0.25"/>
    <row r="158" ht="21" x14ac:dyDescent="0.25"/>
    <row r="159" ht="21" x14ac:dyDescent="0.25"/>
    <row r="160" ht="21" x14ac:dyDescent="0.25"/>
    <row r="161" ht="21" x14ac:dyDescent="0.25"/>
    <row r="162" ht="21" x14ac:dyDescent="0.25"/>
    <row r="163" ht="21" x14ac:dyDescent="0.25"/>
    <row r="164" ht="21" x14ac:dyDescent="0.25"/>
    <row r="165" ht="21" x14ac:dyDescent="0.25"/>
    <row r="166" ht="21" x14ac:dyDescent="0.25"/>
    <row r="167" ht="21" x14ac:dyDescent="0.25"/>
    <row r="168" ht="21" x14ac:dyDescent="0.25"/>
    <row r="169" ht="21" x14ac:dyDescent="0.25"/>
    <row r="170" ht="21" x14ac:dyDescent="0.25"/>
    <row r="171" ht="21" x14ac:dyDescent="0.25"/>
    <row r="172" ht="21" x14ac:dyDescent="0.25"/>
    <row r="173" ht="21" x14ac:dyDescent="0.25"/>
    <row r="174" ht="21" x14ac:dyDescent="0.25"/>
    <row r="175" ht="21" x14ac:dyDescent="0.25"/>
    <row r="176" ht="21" x14ac:dyDescent="0.25"/>
    <row r="177" ht="21" x14ac:dyDescent="0.25"/>
    <row r="178" ht="21" x14ac:dyDescent="0.25"/>
    <row r="179" ht="21" x14ac:dyDescent="0.25"/>
    <row r="180" ht="21" x14ac:dyDescent="0.25"/>
    <row r="181" ht="21" x14ac:dyDescent="0.25"/>
    <row r="182" ht="21" x14ac:dyDescent="0.25"/>
    <row r="183" ht="21" x14ac:dyDescent="0.25"/>
    <row r="184" ht="21" x14ac:dyDescent="0.25"/>
    <row r="185" ht="21" x14ac:dyDescent="0.25"/>
    <row r="186" ht="21" x14ac:dyDescent="0.25"/>
    <row r="187" ht="21" x14ac:dyDescent="0.25"/>
    <row r="188" ht="21" x14ac:dyDescent="0.25"/>
    <row r="189" ht="21" x14ac:dyDescent="0.25"/>
    <row r="190" ht="21" x14ac:dyDescent="0.25"/>
    <row r="191" ht="21" x14ac:dyDescent="0.25"/>
    <row r="192" ht="21" x14ac:dyDescent="0.25"/>
    <row r="193" ht="21" x14ac:dyDescent="0.25"/>
    <row r="194" ht="21" x14ac:dyDescent="0.25"/>
    <row r="195" ht="21" x14ac:dyDescent="0.25"/>
    <row r="196" ht="21" x14ac:dyDescent="0.25"/>
    <row r="197" ht="21" x14ac:dyDescent="0.25"/>
    <row r="198" ht="21" x14ac:dyDescent="0.25"/>
    <row r="199" ht="21" x14ac:dyDescent="0.25"/>
    <row r="200" ht="21" x14ac:dyDescent="0.25"/>
    <row r="201" ht="21" x14ac:dyDescent="0.25"/>
    <row r="202" ht="21" x14ac:dyDescent="0.25"/>
    <row r="203" ht="21" x14ac:dyDescent="0.25"/>
    <row r="204" ht="21" x14ac:dyDescent="0.25"/>
    <row r="205" ht="21" x14ac:dyDescent="0.25"/>
    <row r="206" ht="21" x14ac:dyDescent="0.25"/>
    <row r="207" ht="21" x14ac:dyDescent="0.25"/>
    <row r="208" ht="21" x14ac:dyDescent="0.25"/>
    <row r="209" ht="21" x14ac:dyDescent="0.25"/>
    <row r="210" ht="21" x14ac:dyDescent="0.25"/>
    <row r="211" ht="21" x14ac:dyDescent="0.25"/>
    <row r="212" ht="21" x14ac:dyDescent="0.25"/>
    <row r="213" ht="21" x14ac:dyDescent="0.25"/>
    <row r="214" ht="21" x14ac:dyDescent="0.25"/>
    <row r="215" ht="21" x14ac:dyDescent="0.25"/>
    <row r="216" ht="21" x14ac:dyDescent="0.25"/>
    <row r="217" ht="21" x14ac:dyDescent="0.25"/>
    <row r="218" ht="21" x14ac:dyDescent="0.25"/>
    <row r="219" ht="21" x14ac:dyDescent="0.25"/>
    <row r="220" ht="21" x14ac:dyDescent="0.25"/>
    <row r="221" ht="21" x14ac:dyDescent="0.25"/>
    <row r="222" ht="21" x14ac:dyDescent="0.25"/>
    <row r="223" ht="21" x14ac:dyDescent="0.25"/>
    <row r="224" ht="21" x14ac:dyDescent="0.25"/>
    <row r="225" ht="21" x14ac:dyDescent="0.25"/>
    <row r="226" ht="21" x14ac:dyDescent="0.25"/>
    <row r="227" ht="21" x14ac:dyDescent="0.25"/>
    <row r="228" ht="21" x14ac:dyDescent="0.25"/>
    <row r="229" ht="21" x14ac:dyDescent="0.25"/>
    <row r="230" ht="21" x14ac:dyDescent="0.25"/>
    <row r="231" ht="21" x14ac:dyDescent="0.25"/>
    <row r="232" ht="21" x14ac:dyDescent="0.25"/>
    <row r="233" ht="21" x14ac:dyDescent="0.25"/>
    <row r="234" ht="21" x14ac:dyDescent="0.25"/>
    <row r="235" ht="21" x14ac:dyDescent="0.25"/>
    <row r="236" ht="21" x14ac:dyDescent="0.25"/>
    <row r="237" ht="21" x14ac:dyDescent="0.25"/>
    <row r="238" ht="21" x14ac:dyDescent="0.25"/>
    <row r="239" ht="21" x14ac:dyDescent="0.25"/>
    <row r="240" ht="21" x14ac:dyDescent="0.25"/>
    <row r="241" ht="21" x14ac:dyDescent="0.25"/>
    <row r="242" ht="21" x14ac:dyDescent="0.25"/>
    <row r="243" ht="21" x14ac:dyDescent="0.25"/>
    <row r="244" ht="21" x14ac:dyDescent="0.25"/>
    <row r="245" ht="21" x14ac:dyDescent="0.25"/>
    <row r="246" ht="21" x14ac:dyDescent="0.25"/>
    <row r="247" ht="21" x14ac:dyDescent="0.25"/>
    <row r="248" ht="21" x14ac:dyDescent="0.25"/>
    <row r="249" ht="21" x14ac:dyDescent="0.25"/>
    <row r="250" ht="21" x14ac:dyDescent="0.25"/>
    <row r="251" ht="21" x14ac:dyDescent="0.25"/>
    <row r="252" ht="21" x14ac:dyDescent="0.25"/>
    <row r="253" ht="21" x14ac:dyDescent="0.25"/>
    <row r="254" ht="21" x14ac:dyDescent="0.25"/>
    <row r="255" ht="21" x14ac:dyDescent="0.25"/>
    <row r="256" ht="21" x14ac:dyDescent="0.25"/>
    <row r="257" ht="21" x14ac:dyDescent="0.25"/>
    <row r="258" ht="21" x14ac:dyDescent="0.25"/>
    <row r="259" ht="21" x14ac:dyDescent="0.25"/>
    <row r="260" ht="21" x14ac:dyDescent="0.25"/>
    <row r="261" ht="21" x14ac:dyDescent="0.25"/>
    <row r="262" ht="21" x14ac:dyDescent="0.25"/>
    <row r="263" ht="21" x14ac:dyDescent="0.25"/>
    <row r="264" ht="21" x14ac:dyDescent="0.25"/>
    <row r="265" ht="21" x14ac:dyDescent="0.25"/>
    <row r="266" ht="21" x14ac:dyDescent="0.25"/>
    <row r="267" ht="21" x14ac:dyDescent="0.25"/>
    <row r="268" ht="21" x14ac:dyDescent="0.25"/>
    <row r="269" ht="21" x14ac:dyDescent="0.25"/>
    <row r="270" ht="21" x14ac:dyDescent="0.25"/>
    <row r="271" ht="21" x14ac:dyDescent="0.25"/>
    <row r="272" ht="21" x14ac:dyDescent="0.25"/>
    <row r="273" ht="21" x14ac:dyDescent="0.25"/>
    <row r="274" ht="21" x14ac:dyDescent="0.25"/>
    <row r="275" ht="21" x14ac:dyDescent="0.25"/>
    <row r="276" ht="21" x14ac:dyDescent="0.25"/>
    <row r="277" ht="21" x14ac:dyDescent="0.25"/>
    <row r="278" ht="21" x14ac:dyDescent="0.25"/>
    <row r="279" ht="21" x14ac:dyDescent="0.25"/>
    <row r="280" ht="21" x14ac:dyDescent="0.25"/>
    <row r="281" ht="21" x14ac:dyDescent="0.25"/>
    <row r="282" ht="21" x14ac:dyDescent="0.25"/>
    <row r="283" ht="21" x14ac:dyDescent="0.25"/>
    <row r="284" ht="21" x14ac:dyDescent="0.25"/>
    <row r="285" ht="21" x14ac:dyDescent="0.25"/>
    <row r="286" ht="21" x14ac:dyDescent="0.25"/>
    <row r="287" ht="21" x14ac:dyDescent="0.25"/>
    <row r="288" ht="21" x14ac:dyDescent="0.25"/>
    <row r="289" ht="21" x14ac:dyDescent="0.25"/>
    <row r="290" ht="21" x14ac:dyDescent="0.25"/>
    <row r="291" ht="21" x14ac:dyDescent="0.25"/>
    <row r="292" ht="21" x14ac:dyDescent="0.25"/>
    <row r="293" ht="21" x14ac:dyDescent="0.25"/>
    <row r="294" ht="21" x14ac:dyDescent="0.25"/>
    <row r="295" ht="21" x14ac:dyDescent="0.25"/>
    <row r="296" ht="21" x14ac:dyDescent="0.25"/>
    <row r="297" ht="21" x14ac:dyDescent="0.25"/>
    <row r="298" ht="21" x14ac:dyDescent="0.25"/>
    <row r="299" ht="21" x14ac:dyDescent="0.25"/>
    <row r="300" ht="21" x14ac:dyDescent="0.25"/>
    <row r="301" ht="21" x14ac:dyDescent="0.25"/>
    <row r="302" ht="21" x14ac:dyDescent="0.25"/>
    <row r="303" ht="21" x14ac:dyDescent="0.25"/>
    <row r="304" ht="21" x14ac:dyDescent="0.25"/>
    <row r="305" ht="21" x14ac:dyDescent="0.25"/>
    <row r="306" ht="21" x14ac:dyDescent="0.25"/>
    <row r="307" ht="21" x14ac:dyDescent="0.25"/>
    <row r="308" ht="21" x14ac:dyDescent="0.25"/>
    <row r="309" ht="21" x14ac:dyDescent="0.25"/>
    <row r="310" ht="21" x14ac:dyDescent="0.25"/>
    <row r="311" ht="21" x14ac:dyDescent="0.25"/>
    <row r="312" ht="21" x14ac:dyDescent="0.25"/>
    <row r="313" ht="21" x14ac:dyDescent="0.25"/>
    <row r="314" ht="21" x14ac:dyDescent="0.25"/>
    <row r="315" ht="21" x14ac:dyDescent="0.25"/>
    <row r="316" ht="21" x14ac:dyDescent="0.25"/>
    <row r="317" ht="21" x14ac:dyDescent="0.25"/>
    <row r="318" ht="21" x14ac:dyDescent="0.25"/>
    <row r="319" ht="21" x14ac:dyDescent="0.25"/>
    <row r="320" ht="21" x14ac:dyDescent="0.25"/>
    <row r="321" ht="21" x14ac:dyDescent="0.25"/>
    <row r="322" ht="21" x14ac:dyDescent="0.25"/>
    <row r="323" ht="21" x14ac:dyDescent="0.25"/>
    <row r="324" ht="21" x14ac:dyDescent="0.25"/>
    <row r="325" ht="21" x14ac:dyDescent="0.25"/>
    <row r="326" ht="21" x14ac:dyDescent="0.25"/>
    <row r="327" ht="21" x14ac:dyDescent="0.25"/>
    <row r="328" ht="21" x14ac:dyDescent="0.25"/>
    <row r="329" ht="21" x14ac:dyDescent="0.25"/>
    <row r="330" ht="21" x14ac:dyDescent="0.25"/>
    <row r="331" ht="21" x14ac:dyDescent="0.25"/>
    <row r="332" ht="21" x14ac:dyDescent="0.25"/>
    <row r="333" ht="21" x14ac:dyDescent="0.25"/>
    <row r="334" ht="21" x14ac:dyDescent="0.25"/>
    <row r="335" ht="21" x14ac:dyDescent="0.25"/>
    <row r="336" ht="21" x14ac:dyDescent="0.25"/>
    <row r="337" ht="21" x14ac:dyDescent="0.25"/>
    <row r="338" ht="21" x14ac:dyDescent="0.25"/>
    <row r="339" ht="21" x14ac:dyDescent="0.25"/>
    <row r="340" ht="21" x14ac:dyDescent="0.25"/>
    <row r="341" ht="21" x14ac:dyDescent="0.25"/>
    <row r="342" ht="21" x14ac:dyDescent="0.25"/>
    <row r="343" ht="21" x14ac:dyDescent="0.25"/>
    <row r="344" ht="21" x14ac:dyDescent="0.25"/>
    <row r="345" ht="21" x14ac:dyDescent="0.25"/>
    <row r="346" ht="21" x14ac:dyDescent="0.25"/>
    <row r="347" ht="21" x14ac:dyDescent="0.25"/>
    <row r="348" ht="21" x14ac:dyDescent="0.25"/>
    <row r="349" ht="21" x14ac:dyDescent="0.25"/>
    <row r="350" ht="21" x14ac:dyDescent="0.25"/>
    <row r="351" ht="21" x14ac:dyDescent="0.25"/>
    <row r="352" ht="21" x14ac:dyDescent="0.25"/>
    <row r="353" ht="21" x14ac:dyDescent="0.25"/>
    <row r="354" ht="21" x14ac:dyDescent="0.25"/>
    <row r="355" ht="21" x14ac:dyDescent="0.25"/>
    <row r="356" ht="21" x14ac:dyDescent="0.25"/>
    <row r="357" ht="21" x14ac:dyDescent="0.25"/>
    <row r="358" ht="21" x14ac:dyDescent="0.25"/>
    <row r="359" ht="21" x14ac:dyDescent="0.25"/>
    <row r="360" ht="21" x14ac:dyDescent="0.25"/>
    <row r="361" ht="21" x14ac:dyDescent="0.25"/>
    <row r="362" ht="21" x14ac:dyDescent="0.25"/>
    <row r="363" ht="21" x14ac:dyDescent="0.25"/>
    <row r="364" ht="21" x14ac:dyDescent="0.25"/>
    <row r="365" ht="21" x14ac:dyDescent="0.25"/>
    <row r="366" ht="21" x14ac:dyDescent="0.25"/>
    <row r="367" ht="21" x14ac:dyDescent="0.25"/>
    <row r="368" ht="21" x14ac:dyDescent="0.25"/>
    <row r="369" ht="21" x14ac:dyDescent="0.25"/>
    <row r="370" ht="21" x14ac:dyDescent="0.25"/>
    <row r="371" ht="21" x14ac:dyDescent="0.25"/>
    <row r="372" ht="21" x14ac:dyDescent="0.25"/>
    <row r="373" ht="21" x14ac:dyDescent="0.25"/>
    <row r="374" ht="21" x14ac:dyDescent="0.25"/>
    <row r="375" ht="21" x14ac:dyDescent="0.25"/>
    <row r="376" ht="21" x14ac:dyDescent="0.25"/>
    <row r="377" ht="21" x14ac:dyDescent="0.25"/>
    <row r="378" ht="21" x14ac:dyDescent="0.25"/>
    <row r="379" ht="21" x14ac:dyDescent="0.25"/>
    <row r="380" ht="21" x14ac:dyDescent="0.25"/>
    <row r="381" ht="21" x14ac:dyDescent="0.25"/>
    <row r="382" ht="21" x14ac:dyDescent="0.25"/>
    <row r="383" ht="21" x14ac:dyDescent="0.25"/>
    <row r="384" ht="21" x14ac:dyDescent="0.25"/>
    <row r="385" ht="21" x14ac:dyDescent="0.25"/>
    <row r="386" ht="21" x14ac:dyDescent="0.25"/>
    <row r="387" ht="21" x14ac:dyDescent="0.25"/>
    <row r="388" ht="21" x14ac:dyDescent="0.25"/>
    <row r="389" ht="21" x14ac:dyDescent="0.25"/>
    <row r="390" ht="21" x14ac:dyDescent="0.25"/>
    <row r="391" ht="21" x14ac:dyDescent="0.25"/>
    <row r="392" ht="21" x14ac:dyDescent="0.25"/>
    <row r="393" ht="21" x14ac:dyDescent="0.25"/>
    <row r="394" ht="21" x14ac:dyDescent="0.25"/>
    <row r="395" ht="21" x14ac:dyDescent="0.25"/>
    <row r="396" ht="21" x14ac:dyDescent="0.25"/>
    <row r="397" ht="21" x14ac:dyDescent="0.25"/>
    <row r="398" ht="21" x14ac:dyDescent="0.25"/>
    <row r="399" ht="21" x14ac:dyDescent="0.25"/>
    <row r="400" ht="21" x14ac:dyDescent="0.25"/>
    <row r="401" ht="21" x14ac:dyDescent="0.25"/>
    <row r="402" ht="21" x14ac:dyDescent="0.25"/>
    <row r="403" ht="21" x14ac:dyDescent="0.25"/>
    <row r="404" ht="21" x14ac:dyDescent="0.25"/>
    <row r="405" ht="21" x14ac:dyDescent="0.25"/>
    <row r="406" ht="21" x14ac:dyDescent="0.25"/>
    <row r="407" ht="21" x14ac:dyDescent="0.25"/>
    <row r="408" ht="21" x14ac:dyDescent="0.25"/>
    <row r="409" ht="21" x14ac:dyDescent="0.25"/>
    <row r="410" ht="21" x14ac:dyDescent="0.25"/>
    <row r="411" ht="21" x14ac:dyDescent="0.25"/>
    <row r="412" ht="21" x14ac:dyDescent="0.25"/>
    <row r="413" ht="21" x14ac:dyDescent="0.25"/>
    <row r="414" ht="21" x14ac:dyDescent="0.25"/>
    <row r="415" ht="21" x14ac:dyDescent="0.25"/>
    <row r="416" ht="21" x14ac:dyDescent="0.25"/>
    <row r="417" ht="21" x14ac:dyDescent="0.25"/>
    <row r="418" ht="21" x14ac:dyDescent="0.25"/>
    <row r="419" ht="21" x14ac:dyDescent="0.25"/>
    <row r="420" ht="21" x14ac:dyDescent="0.25"/>
    <row r="421" ht="21" x14ac:dyDescent="0.25"/>
    <row r="422" ht="21" x14ac:dyDescent="0.25"/>
    <row r="423" ht="21" x14ac:dyDescent="0.25"/>
    <row r="424" ht="21" x14ac:dyDescent="0.25"/>
    <row r="425" ht="21" x14ac:dyDescent="0.25"/>
    <row r="426" ht="21" x14ac:dyDescent="0.25"/>
    <row r="427" ht="21" x14ac:dyDescent="0.25"/>
    <row r="428" ht="21" x14ac:dyDescent="0.25"/>
    <row r="429" ht="21" x14ac:dyDescent="0.25"/>
    <row r="430" ht="21" x14ac:dyDescent="0.25"/>
    <row r="431" ht="21" x14ac:dyDescent="0.25"/>
    <row r="432" ht="21" x14ac:dyDescent="0.25"/>
    <row r="433" ht="21" x14ac:dyDescent="0.25"/>
    <row r="434" ht="21" x14ac:dyDescent="0.25"/>
    <row r="435" ht="21" x14ac:dyDescent="0.25"/>
    <row r="436" ht="21" x14ac:dyDescent="0.25"/>
    <row r="437" ht="21" x14ac:dyDescent="0.25"/>
    <row r="438" ht="21" x14ac:dyDescent="0.25"/>
    <row r="439" ht="21" x14ac:dyDescent="0.25"/>
    <row r="440" ht="21" x14ac:dyDescent="0.25"/>
    <row r="441" ht="21" x14ac:dyDescent="0.25"/>
    <row r="442" ht="21" x14ac:dyDescent="0.25"/>
    <row r="443" ht="21" x14ac:dyDescent="0.25"/>
    <row r="444" ht="21" x14ac:dyDescent="0.25"/>
    <row r="445" ht="21" x14ac:dyDescent="0.25"/>
    <row r="446" ht="21" x14ac:dyDescent="0.25"/>
    <row r="447" ht="21" x14ac:dyDescent="0.25"/>
    <row r="448" ht="21" x14ac:dyDescent="0.25"/>
    <row r="449" ht="21" x14ac:dyDescent="0.25"/>
    <row r="450" ht="21" x14ac:dyDescent="0.25"/>
    <row r="451" ht="21" x14ac:dyDescent="0.25"/>
    <row r="452" ht="21" x14ac:dyDescent="0.25"/>
    <row r="453" ht="21" x14ac:dyDescent="0.25"/>
    <row r="454" ht="21" x14ac:dyDescent="0.25"/>
    <row r="455" ht="21" x14ac:dyDescent="0.25"/>
    <row r="456" ht="21" x14ac:dyDescent="0.25"/>
    <row r="457" ht="21" x14ac:dyDescent="0.25"/>
    <row r="458" ht="21" x14ac:dyDescent="0.25"/>
    <row r="459" ht="21" x14ac:dyDescent="0.25"/>
    <row r="460" ht="21" x14ac:dyDescent="0.25"/>
    <row r="461" ht="21" x14ac:dyDescent="0.25"/>
    <row r="462" ht="21" x14ac:dyDescent="0.25"/>
    <row r="463" ht="21" x14ac:dyDescent="0.25"/>
    <row r="464" ht="21" x14ac:dyDescent="0.25"/>
    <row r="465" ht="21" x14ac:dyDescent="0.25"/>
    <row r="466" ht="21" x14ac:dyDescent="0.25"/>
    <row r="467" ht="21" x14ac:dyDescent="0.25"/>
    <row r="468" ht="21" x14ac:dyDescent="0.25"/>
    <row r="469" ht="21" x14ac:dyDescent="0.25"/>
    <row r="470" ht="21" x14ac:dyDescent="0.25"/>
    <row r="471" ht="21" x14ac:dyDescent="0.25"/>
    <row r="472" ht="21" x14ac:dyDescent="0.25"/>
    <row r="473" ht="21" x14ac:dyDescent="0.25"/>
    <row r="474" ht="21" x14ac:dyDescent="0.25"/>
    <row r="475" ht="21" x14ac:dyDescent="0.25"/>
    <row r="476" ht="21" x14ac:dyDescent="0.25"/>
    <row r="477" ht="21" x14ac:dyDescent="0.25"/>
    <row r="478" ht="21" x14ac:dyDescent="0.25"/>
    <row r="479" ht="21" x14ac:dyDescent="0.25"/>
    <row r="480" ht="21" x14ac:dyDescent="0.25"/>
    <row r="481" ht="21" x14ac:dyDescent="0.25"/>
    <row r="482" ht="21" x14ac:dyDescent="0.25"/>
    <row r="483" ht="21" x14ac:dyDescent="0.25"/>
    <row r="484" ht="21" x14ac:dyDescent="0.25"/>
    <row r="485" ht="21" x14ac:dyDescent="0.25"/>
    <row r="486" ht="21" x14ac:dyDescent="0.25"/>
    <row r="487" ht="21" x14ac:dyDescent="0.25"/>
    <row r="488" ht="21" x14ac:dyDescent="0.25"/>
    <row r="489" ht="21" x14ac:dyDescent="0.25"/>
    <row r="490" ht="21" x14ac:dyDescent="0.25"/>
    <row r="491" ht="21" x14ac:dyDescent="0.25"/>
    <row r="492" ht="21" x14ac:dyDescent="0.25"/>
    <row r="493" ht="21" x14ac:dyDescent="0.25"/>
    <row r="494" ht="21" x14ac:dyDescent="0.25"/>
    <row r="495" ht="21" x14ac:dyDescent="0.25"/>
    <row r="496" ht="21" x14ac:dyDescent="0.25"/>
    <row r="497" ht="21" x14ac:dyDescent="0.25"/>
    <row r="498" ht="21" x14ac:dyDescent="0.25"/>
    <row r="499" ht="21" x14ac:dyDescent="0.25"/>
    <row r="500" ht="21" x14ac:dyDescent="0.25"/>
    <row r="501" ht="21" x14ac:dyDescent="0.25"/>
    <row r="502" ht="21" x14ac:dyDescent="0.25"/>
    <row r="503" ht="21" x14ac:dyDescent="0.25"/>
    <row r="504" ht="21" x14ac:dyDescent="0.25"/>
    <row r="505" ht="21" x14ac:dyDescent="0.25"/>
    <row r="506" ht="21" x14ac:dyDescent="0.25"/>
    <row r="507" ht="21" x14ac:dyDescent="0.25"/>
    <row r="508" ht="21" x14ac:dyDescent="0.25"/>
    <row r="509" ht="21" x14ac:dyDescent="0.25"/>
    <row r="510" ht="21" x14ac:dyDescent="0.25"/>
    <row r="511" ht="21" x14ac:dyDescent="0.25"/>
    <row r="512" ht="21" x14ac:dyDescent="0.25"/>
    <row r="513" ht="21" x14ac:dyDescent="0.25"/>
    <row r="514" ht="21" x14ac:dyDescent="0.25"/>
    <row r="515" ht="21" x14ac:dyDescent="0.25"/>
    <row r="516" ht="21" x14ac:dyDescent="0.25"/>
    <row r="517" ht="21" x14ac:dyDescent="0.25"/>
    <row r="518" ht="21" x14ac:dyDescent="0.25"/>
    <row r="519" ht="21" x14ac:dyDescent="0.25"/>
    <row r="520" ht="21" x14ac:dyDescent="0.25"/>
    <row r="521" ht="21" x14ac:dyDescent="0.25"/>
    <row r="522" ht="21" x14ac:dyDescent="0.25"/>
    <row r="523" ht="21" x14ac:dyDescent="0.25"/>
    <row r="524" ht="21" x14ac:dyDescent="0.25"/>
    <row r="525" ht="21" x14ac:dyDescent="0.25"/>
    <row r="526" ht="21" x14ac:dyDescent="0.25"/>
    <row r="527" ht="21" x14ac:dyDescent="0.25"/>
    <row r="528" ht="21" x14ac:dyDescent="0.25"/>
    <row r="529" ht="21" x14ac:dyDescent="0.25"/>
    <row r="530" ht="21" x14ac:dyDescent="0.25"/>
    <row r="531" ht="21" x14ac:dyDescent="0.25"/>
    <row r="532" ht="21" x14ac:dyDescent="0.25"/>
    <row r="533" ht="21" x14ac:dyDescent="0.25"/>
    <row r="534" ht="21" x14ac:dyDescent="0.25"/>
    <row r="535" ht="21" x14ac:dyDescent="0.25"/>
    <row r="536" ht="21" x14ac:dyDescent="0.25"/>
    <row r="537" ht="21" x14ac:dyDescent="0.25"/>
    <row r="538" ht="21" x14ac:dyDescent="0.25"/>
    <row r="539" ht="21" x14ac:dyDescent="0.25"/>
    <row r="540" ht="21" x14ac:dyDescent="0.25"/>
    <row r="541" ht="21" x14ac:dyDescent="0.25"/>
    <row r="542" ht="21" x14ac:dyDescent="0.25"/>
    <row r="543" ht="21" x14ac:dyDescent="0.25"/>
    <row r="544" ht="21" x14ac:dyDescent="0.25"/>
    <row r="545" ht="21" x14ac:dyDescent="0.25"/>
    <row r="546" ht="21" x14ac:dyDescent="0.25"/>
    <row r="547" ht="21" x14ac:dyDescent="0.25"/>
    <row r="548" ht="21" x14ac:dyDescent="0.25"/>
    <row r="549" ht="21" x14ac:dyDescent="0.25"/>
    <row r="550" ht="21" x14ac:dyDescent="0.25"/>
    <row r="551" ht="21" x14ac:dyDescent="0.25"/>
    <row r="552" ht="21" x14ac:dyDescent="0.25"/>
    <row r="553" ht="21" x14ac:dyDescent="0.25"/>
    <row r="554" ht="21" x14ac:dyDescent="0.25"/>
    <row r="555" ht="21" x14ac:dyDescent="0.25"/>
    <row r="556" ht="21" x14ac:dyDescent="0.25"/>
    <row r="557" ht="21" x14ac:dyDescent="0.25"/>
    <row r="558" ht="21" x14ac:dyDescent="0.25"/>
    <row r="559" ht="21" x14ac:dyDescent="0.25"/>
    <row r="560" ht="21" x14ac:dyDescent="0.25"/>
    <row r="561" ht="21" x14ac:dyDescent="0.25"/>
    <row r="562" ht="21" x14ac:dyDescent="0.25"/>
    <row r="563" ht="21" x14ac:dyDescent="0.25"/>
    <row r="564" ht="21" x14ac:dyDescent="0.25"/>
    <row r="565" ht="21" x14ac:dyDescent="0.25"/>
    <row r="566" ht="21" x14ac:dyDescent="0.25"/>
    <row r="567" ht="21" x14ac:dyDescent="0.25"/>
    <row r="568" ht="21" x14ac:dyDescent="0.25"/>
    <row r="569" ht="21" x14ac:dyDescent="0.25"/>
    <row r="570" ht="21" x14ac:dyDescent="0.25"/>
    <row r="571" ht="21" x14ac:dyDescent="0.25"/>
    <row r="572" ht="21" x14ac:dyDescent="0.25"/>
    <row r="573" ht="21" x14ac:dyDescent="0.25"/>
    <row r="574" ht="21" x14ac:dyDescent="0.25"/>
    <row r="575" ht="21" x14ac:dyDescent="0.25"/>
    <row r="576" ht="21" x14ac:dyDescent="0.25"/>
    <row r="577" ht="21" x14ac:dyDescent="0.25"/>
    <row r="578" ht="21" x14ac:dyDescent="0.25"/>
    <row r="579" ht="21" x14ac:dyDescent="0.25"/>
    <row r="580" ht="21" x14ac:dyDescent="0.25"/>
    <row r="581" ht="21" x14ac:dyDescent="0.25"/>
    <row r="582" ht="21" x14ac:dyDescent="0.25"/>
    <row r="583" ht="21" x14ac:dyDescent="0.25"/>
    <row r="584" ht="21" x14ac:dyDescent="0.25"/>
    <row r="585" ht="21" x14ac:dyDescent="0.25"/>
    <row r="586" ht="21" x14ac:dyDescent="0.25"/>
    <row r="587" ht="21" x14ac:dyDescent="0.25"/>
    <row r="588" ht="21" x14ac:dyDescent="0.25"/>
    <row r="589" ht="21" x14ac:dyDescent="0.25"/>
    <row r="590" ht="21" x14ac:dyDescent="0.25"/>
    <row r="591" ht="21" x14ac:dyDescent="0.25"/>
    <row r="592" ht="21" x14ac:dyDescent="0.25"/>
    <row r="593" ht="21" x14ac:dyDescent="0.25"/>
    <row r="594" ht="21" x14ac:dyDescent="0.25"/>
    <row r="595" ht="21" x14ac:dyDescent="0.25"/>
    <row r="596" ht="21" x14ac:dyDescent="0.25"/>
    <row r="597" ht="21" x14ac:dyDescent="0.25"/>
    <row r="598" ht="21" x14ac:dyDescent="0.25"/>
    <row r="599" ht="21" x14ac:dyDescent="0.25"/>
    <row r="600" ht="21" x14ac:dyDescent="0.25"/>
    <row r="601" ht="21" x14ac:dyDescent="0.25"/>
    <row r="602" ht="21" x14ac:dyDescent="0.25"/>
    <row r="603" ht="21" x14ac:dyDescent="0.25"/>
    <row r="604" ht="21" x14ac:dyDescent="0.25"/>
    <row r="605" ht="21" x14ac:dyDescent="0.25"/>
    <row r="606" ht="21" x14ac:dyDescent="0.25"/>
    <row r="607" ht="21" x14ac:dyDescent="0.25"/>
    <row r="608" ht="21" x14ac:dyDescent="0.25"/>
    <row r="609" ht="21" x14ac:dyDescent="0.25"/>
    <row r="610" ht="21" x14ac:dyDescent="0.25"/>
    <row r="611" ht="21" x14ac:dyDescent="0.25"/>
    <row r="612" ht="21" x14ac:dyDescent="0.25"/>
    <row r="613" ht="21" x14ac:dyDescent="0.25"/>
    <row r="614" ht="21" x14ac:dyDescent="0.25"/>
    <row r="615" ht="21" x14ac:dyDescent="0.25"/>
    <row r="616" ht="21" x14ac:dyDescent="0.25"/>
    <row r="617" ht="21" x14ac:dyDescent="0.25"/>
    <row r="618" ht="21" x14ac:dyDescent="0.25"/>
    <row r="619" ht="21" x14ac:dyDescent="0.25"/>
    <row r="620" ht="21" x14ac:dyDescent="0.25"/>
    <row r="621" ht="21" x14ac:dyDescent="0.25"/>
    <row r="622" ht="21" x14ac:dyDescent="0.25"/>
    <row r="623" ht="21" x14ac:dyDescent="0.25"/>
    <row r="624" ht="21" x14ac:dyDescent="0.25"/>
    <row r="625" ht="21" x14ac:dyDescent="0.25"/>
    <row r="626" ht="21" x14ac:dyDescent="0.25"/>
    <row r="627" ht="21" x14ac:dyDescent="0.25"/>
    <row r="628" ht="21" x14ac:dyDescent="0.25"/>
    <row r="629" ht="21" x14ac:dyDescent="0.25"/>
    <row r="630" ht="21" x14ac:dyDescent="0.25"/>
    <row r="631" ht="21" x14ac:dyDescent="0.25"/>
    <row r="632" ht="21" x14ac:dyDescent="0.25"/>
    <row r="633" ht="21" x14ac:dyDescent="0.25"/>
    <row r="634" ht="21" x14ac:dyDescent="0.25"/>
    <row r="635" ht="21" x14ac:dyDescent="0.25"/>
    <row r="636" ht="21" x14ac:dyDescent="0.25"/>
    <row r="637" ht="21" x14ac:dyDescent="0.25"/>
    <row r="638" ht="21" x14ac:dyDescent="0.25"/>
    <row r="639" ht="21" x14ac:dyDescent="0.25"/>
    <row r="640" ht="21" x14ac:dyDescent="0.25"/>
    <row r="641" ht="21" x14ac:dyDescent="0.25"/>
    <row r="642" ht="21" x14ac:dyDescent="0.25"/>
    <row r="643" ht="21" x14ac:dyDescent="0.25"/>
    <row r="644" ht="21" x14ac:dyDescent="0.25"/>
    <row r="645" ht="21" x14ac:dyDescent="0.25"/>
    <row r="646" ht="21" x14ac:dyDescent="0.25"/>
    <row r="647" ht="21" x14ac:dyDescent="0.25"/>
    <row r="648" ht="21" x14ac:dyDescent="0.25"/>
    <row r="649" ht="21" x14ac:dyDescent="0.25"/>
    <row r="650" ht="21" x14ac:dyDescent="0.25"/>
    <row r="651" ht="21" x14ac:dyDescent="0.25"/>
    <row r="652" ht="21" x14ac:dyDescent="0.25"/>
    <row r="653" ht="21" x14ac:dyDescent="0.25"/>
    <row r="654" ht="21" x14ac:dyDescent="0.25"/>
    <row r="655" ht="21" x14ac:dyDescent="0.25"/>
    <row r="656" ht="21" x14ac:dyDescent="0.25"/>
    <row r="657" ht="21" x14ac:dyDescent="0.25"/>
    <row r="658" ht="21" x14ac:dyDescent="0.25"/>
    <row r="659" ht="21" x14ac:dyDescent="0.25"/>
    <row r="660" ht="21" x14ac:dyDescent="0.25"/>
    <row r="661" ht="21" x14ac:dyDescent="0.25"/>
    <row r="662" ht="21" x14ac:dyDescent="0.25"/>
    <row r="663" ht="21" x14ac:dyDescent="0.25"/>
    <row r="664" ht="21" x14ac:dyDescent="0.25"/>
    <row r="665" ht="21" x14ac:dyDescent="0.25"/>
    <row r="666" ht="21" x14ac:dyDescent="0.25"/>
    <row r="667" ht="21" x14ac:dyDescent="0.25"/>
    <row r="668" ht="21" x14ac:dyDescent="0.25"/>
    <row r="669" ht="21" x14ac:dyDescent="0.25"/>
    <row r="670" ht="21" x14ac:dyDescent="0.25"/>
    <row r="671" ht="21" x14ac:dyDescent="0.25"/>
    <row r="672" ht="21" x14ac:dyDescent="0.25"/>
    <row r="673" ht="21" x14ac:dyDescent="0.25"/>
    <row r="674" ht="21" x14ac:dyDescent="0.25"/>
    <row r="675" ht="21" x14ac:dyDescent="0.25"/>
    <row r="676" ht="21" x14ac:dyDescent="0.25"/>
    <row r="677" ht="21" x14ac:dyDescent="0.25"/>
    <row r="678" ht="21" x14ac:dyDescent="0.25"/>
    <row r="679" ht="21" x14ac:dyDescent="0.25"/>
    <row r="680" ht="21" x14ac:dyDescent="0.25"/>
    <row r="681" ht="21" x14ac:dyDescent="0.25"/>
    <row r="682" ht="21" x14ac:dyDescent="0.25"/>
    <row r="683" ht="21" x14ac:dyDescent="0.25"/>
    <row r="684" ht="21" x14ac:dyDescent="0.25"/>
    <row r="685" ht="21" x14ac:dyDescent="0.25"/>
    <row r="686" ht="21" x14ac:dyDescent="0.25"/>
    <row r="687" ht="21" x14ac:dyDescent="0.25"/>
    <row r="688" ht="21" x14ac:dyDescent="0.25"/>
    <row r="689" ht="21" x14ac:dyDescent="0.25"/>
    <row r="690" ht="21" x14ac:dyDescent="0.25"/>
    <row r="691" ht="21" x14ac:dyDescent="0.25"/>
    <row r="692" ht="21" x14ac:dyDescent="0.25"/>
    <row r="693" ht="21" x14ac:dyDescent="0.25"/>
    <row r="694" ht="21" x14ac:dyDescent="0.25"/>
    <row r="695" ht="21" x14ac:dyDescent="0.25"/>
    <row r="696" ht="21" x14ac:dyDescent="0.25"/>
    <row r="697" ht="21" x14ac:dyDescent="0.25"/>
    <row r="698" ht="21" x14ac:dyDescent="0.25"/>
    <row r="699" ht="21" x14ac:dyDescent="0.25"/>
    <row r="700" ht="21" x14ac:dyDescent="0.25"/>
    <row r="701" ht="21" x14ac:dyDescent="0.25"/>
    <row r="702" ht="21" x14ac:dyDescent="0.25"/>
    <row r="703" ht="21" x14ac:dyDescent="0.25"/>
    <row r="704" ht="21" x14ac:dyDescent="0.25"/>
    <row r="705" ht="21" x14ac:dyDescent="0.25"/>
    <row r="706" ht="21" x14ac:dyDescent="0.25"/>
    <row r="707" ht="21" x14ac:dyDescent="0.25"/>
    <row r="708" ht="21" x14ac:dyDescent="0.25"/>
    <row r="709" ht="21" x14ac:dyDescent="0.25"/>
    <row r="710" ht="21" x14ac:dyDescent="0.25"/>
    <row r="711" ht="21" x14ac:dyDescent="0.25"/>
    <row r="712" ht="21" x14ac:dyDescent="0.25"/>
    <row r="713" ht="21" x14ac:dyDescent="0.25"/>
    <row r="714" ht="21" x14ac:dyDescent="0.25"/>
    <row r="715" ht="21" x14ac:dyDescent="0.25"/>
    <row r="716" ht="21" x14ac:dyDescent="0.25"/>
    <row r="717" ht="21" x14ac:dyDescent="0.25"/>
    <row r="718" ht="21" x14ac:dyDescent="0.25"/>
    <row r="719" ht="21" x14ac:dyDescent="0.25"/>
    <row r="720" ht="21" x14ac:dyDescent="0.25"/>
    <row r="721" ht="21" x14ac:dyDescent="0.25"/>
    <row r="722" ht="21" x14ac:dyDescent="0.25"/>
    <row r="723" ht="21" x14ac:dyDescent="0.25"/>
    <row r="724" ht="21" x14ac:dyDescent="0.25"/>
    <row r="725" ht="21" x14ac:dyDescent="0.25"/>
    <row r="726" ht="21" x14ac:dyDescent="0.25"/>
    <row r="727" ht="21" x14ac:dyDescent="0.25"/>
    <row r="728" ht="21" x14ac:dyDescent="0.25"/>
    <row r="729" ht="21" x14ac:dyDescent="0.25"/>
    <row r="730" ht="21" x14ac:dyDescent="0.25"/>
    <row r="731" ht="21" x14ac:dyDescent="0.25"/>
    <row r="732" ht="21" x14ac:dyDescent="0.25"/>
    <row r="733" ht="21" x14ac:dyDescent="0.25"/>
    <row r="734" ht="21" x14ac:dyDescent="0.25"/>
    <row r="735" ht="21" x14ac:dyDescent="0.25"/>
    <row r="736" ht="21" x14ac:dyDescent="0.25"/>
    <row r="737" ht="21" x14ac:dyDescent="0.25"/>
    <row r="738" ht="21" x14ac:dyDescent="0.25"/>
    <row r="739" ht="21" x14ac:dyDescent="0.25"/>
    <row r="740" ht="21" x14ac:dyDescent="0.25"/>
    <row r="741" ht="21" x14ac:dyDescent="0.25"/>
    <row r="742" ht="21" x14ac:dyDescent="0.25"/>
    <row r="743" ht="21" x14ac:dyDescent="0.25"/>
    <row r="744" ht="21" x14ac:dyDescent="0.25"/>
    <row r="745" ht="21" x14ac:dyDescent="0.25"/>
    <row r="746" ht="21" x14ac:dyDescent="0.25"/>
    <row r="747" ht="21" x14ac:dyDescent="0.25"/>
    <row r="748" ht="21" x14ac:dyDescent="0.25"/>
    <row r="749" ht="21" x14ac:dyDescent="0.25"/>
    <row r="750" ht="21" x14ac:dyDescent="0.25"/>
    <row r="751" ht="21" x14ac:dyDescent="0.25"/>
    <row r="752" ht="21" x14ac:dyDescent="0.25"/>
    <row r="753" ht="21" x14ac:dyDescent="0.25"/>
    <row r="754" ht="21" x14ac:dyDescent="0.25"/>
    <row r="755" ht="21" x14ac:dyDescent="0.25"/>
    <row r="756" ht="21" x14ac:dyDescent="0.25"/>
    <row r="757" ht="21" x14ac:dyDescent="0.25"/>
    <row r="758" ht="21" x14ac:dyDescent="0.25"/>
    <row r="759" ht="21" x14ac:dyDescent="0.25"/>
    <row r="760" ht="21" x14ac:dyDescent="0.25"/>
    <row r="761" ht="21" x14ac:dyDescent="0.25"/>
    <row r="762" ht="21" x14ac:dyDescent="0.25"/>
    <row r="763" ht="21" x14ac:dyDescent="0.25"/>
    <row r="764" ht="21" x14ac:dyDescent="0.25"/>
    <row r="765" ht="21" x14ac:dyDescent="0.25"/>
    <row r="766" ht="21" x14ac:dyDescent="0.25"/>
    <row r="767" ht="21" x14ac:dyDescent="0.25"/>
    <row r="768" ht="21" x14ac:dyDescent="0.25"/>
    <row r="769" ht="21" x14ac:dyDescent="0.25"/>
    <row r="770" ht="21" x14ac:dyDescent="0.25"/>
    <row r="771" ht="21" x14ac:dyDescent="0.25"/>
    <row r="772" ht="21" x14ac:dyDescent="0.25"/>
    <row r="773" ht="21" x14ac:dyDescent="0.25"/>
    <row r="774" ht="21" x14ac:dyDescent="0.25"/>
    <row r="775" ht="21" x14ac:dyDescent="0.25"/>
    <row r="776" ht="21" x14ac:dyDescent="0.25"/>
    <row r="777" ht="21" x14ac:dyDescent="0.25"/>
    <row r="778" ht="21" x14ac:dyDescent="0.25"/>
    <row r="779" ht="21" x14ac:dyDescent="0.25"/>
    <row r="780" ht="21" x14ac:dyDescent="0.25"/>
    <row r="781" ht="21" x14ac:dyDescent="0.25"/>
    <row r="782" ht="21" x14ac:dyDescent="0.25"/>
    <row r="783" ht="21" x14ac:dyDescent="0.25"/>
    <row r="784" ht="21" x14ac:dyDescent="0.25"/>
    <row r="785" ht="21" x14ac:dyDescent="0.25"/>
    <row r="786" ht="21" x14ac:dyDescent="0.25"/>
    <row r="787" ht="21" x14ac:dyDescent="0.25"/>
    <row r="788" ht="21" x14ac:dyDescent="0.25"/>
    <row r="789" ht="21" x14ac:dyDescent="0.25"/>
    <row r="790" ht="21" x14ac:dyDescent="0.25"/>
    <row r="791" ht="21" x14ac:dyDescent="0.25"/>
    <row r="792" ht="21" x14ac:dyDescent="0.25"/>
    <row r="793" ht="21" x14ac:dyDescent="0.25"/>
    <row r="794" ht="21" x14ac:dyDescent="0.25"/>
    <row r="795" ht="21" x14ac:dyDescent="0.25"/>
    <row r="796" ht="21" x14ac:dyDescent="0.25"/>
    <row r="797" ht="21" x14ac:dyDescent="0.25"/>
    <row r="798" ht="21" x14ac:dyDescent="0.25"/>
    <row r="799" ht="21" x14ac:dyDescent="0.25"/>
    <row r="800" ht="21" x14ac:dyDescent="0.25"/>
    <row r="801" ht="21" x14ac:dyDescent="0.25"/>
    <row r="802" ht="21" x14ac:dyDescent="0.25"/>
    <row r="803" ht="21" x14ac:dyDescent="0.25"/>
    <row r="804" ht="21" x14ac:dyDescent="0.25"/>
    <row r="805" ht="21" x14ac:dyDescent="0.25"/>
    <row r="806" ht="21" x14ac:dyDescent="0.25"/>
    <row r="807" ht="21" x14ac:dyDescent="0.25"/>
    <row r="808" ht="21" x14ac:dyDescent="0.25"/>
    <row r="809" ht="21" x14ac:dyDescent="0.25"/>
    <row r="810" ht="21" x14ac:dyDescent="0.25"/>
    <row r="811" ht="21" x14ac:dyDescent="0.25"/>
    <row r="812" ht="21" x14ac:dyDescent="0.25"/>
    <row r="813" ht="21" x14ac:dyDescent="0.25"/>
    <row r="814" ht="21" x14ac:dyDescent="0.25"/>
    <row r="815" ht="21" x14ac:dyDescent="0.25"/>
    <row r="816" ht="21" x14ac:dyDescent="0.25"/>
    <row r="817" ht="21" x14ac:dyDescent="0.25"/>
    <row r="818" ht="21" x14ac:dyDescent="0.25"/>
    <row r="819" ht="21" x14ac:dyDescent="0.25"/>
    <row r="820" ht="21" x14ac:dyDescent="0.25"/>
    <row r="821" ht="21" x14ac:dyDescent="0.25"/>
    <row r="822" ht="21" x14ac:dyDescent="0.25"/>
    <row r="823" ht="21" x14ac:dyDescent="0.25"/>
    <row r="824" ht="21" x14ac:dyDescent="0.25"/>
    <row r="825" ht="21" x14ac:dyDescent="0.25"/>
    <row r="826" ht="21" x14ac:dyDescent="0.25"/>
    <row r="827" ht="21" x14ac:dyDescent="0.25"/>
    <row r="828" ht="21" x14ac:dyDescent="0.25"/>
    <row r="829" ht="21" x14ac:dyDescent="0.25"/>
    <row r="830" ht="21" x14ac:dyDescent="0.25"/>
    <row r="831" ht="21" x14ac:dyDescent="0.25"/>
    <row r="832" ht="21" x14ac:dyDescent="0.25"/>
    <row r="833" ht="21" x14ac:dyDescent="0.25"/>
    <row r="834" ht="21" x14ac:dyDescent="0.25"/>
    <row r="835" ht="21" x14ac:dyDescent="0.25"/>
    <row r="836" ht="21" x14ac:dyDescent="0.25"/>
    <row r="837" ht="21" x14ac:dyDescent="0.25"/>
    <row r="838" ht="21" x14ac:dyDescent="0.25"/>
    <row r="839" ht="21" x14ac:dyDescent="0.25"/>
    <row r="840" ht="21" x14ac:dyDescent="0.25"/>
    <row r="841" ht="21" x14ac:dyDescent="0.25"/>
    <row r="842" ht="21" x14ac:dyDescent="0.25"/>
    <row r="843" ht="21" x14ac:dyDescent="0.25"/>
    <row r="844" ht="21" x14ac:dyDescent="0.25"/>
    <row r="845" ht="21" x14ac:dyDescent="0.25"/>
    <row r="846" ht="21" x14ac:dyDescent="0.25"/>
    <row r="847" ht="21" x14ac:dyDescent="0.25"/>
    <row r="848" ht="21" x14ac:dyDescent="0.25"/>
    <row r="849" ht="21" x14ac:dyDescent="0.25"/>
    <row r="850" ht="21" x14ac:dyDescent="0.25"/>
    <row r="851" ht="21" x14ac:dyDescent="0.25"/>
    <row r="852" ht="21" x14ac:dyDescent="0.25"/>
    <row r="853" ht="21" x14ac:dyDescent="0.25"/>
    <row r="854" ht="21" x14ac:dyDescent="0.25"/>
    <row r="855" ht="21" x14ac:dyDescent="0.25"/>
    <row r="856" ht="21" x14ac:dyDescent="0.25"/>
    <row r="857" ht="21" x14ac:dyDescent="0.25"/>
    <row r="858" ht="21" x14ac:dyDescent="0.25"/>
    <row r="859" ht="21" x14ac:dyDescent="0.25"/>
    <row r="860" ht="21" x14ac:dyDescent="0.25"/>
    <row r="861" ht="21" x14ac:dyDescent="0.25"/>
    <row r="862" ht="21" x14ac:dyDescent="0.25"/>
    <row r="863" ht="21" x14ac:dyDescent="0.25"/>
    <row r="864" ht="21" x14ac:dyDescent="0.25"/>
    <row r="865" ht="21" x14ac:dyDescent="0.25"/>
    <row r="866" ht="21" x14ac:dyDescent="0.25"/>
    <row r="867" ht="21" x14ac:dyDescent="0.25"/>
    <row r="868" ht="21" x14ac:dyDescent="0.25"/>
    <row r="869" ht="21" x14ac:dyDescent="0.25"/>
    <row r="870" ht="21" x14ac:dyDescent="0.25"/>
    <row r="871" ht="21" x14ac:dyDescent="0.25"/>
    <row r="872" ht="21" x14ac:dyDescent="0.25"/>
    <row r="873" ht="21" x14ac:dyDescent="0.25"/>
    <row r="874" ht="21" x14ac:dyDescent="0.25"/>
    <row r="875" ht="21" x14ac:dyDescent="0.25"/>
    <row r="876" ht="21" x14ac:dyDescent="0.25"/>
    <row r="877" ht="21" x14ac:dyDescent="0.25"/>
    <row r="878" ht="21" x14ac:dyDescent="0.25"/>
    <row r="879" ht="21" x14ac:dyDescent="0.25"/>
    <row r="880" ht="21" x14ac:dyDescent="0.25"/>
    <row r="881" ht="21" x14ac:dyDescent="0.25"/>
    <row r="882" ht="21" x14ac:dyDescent="0.25"/>
    <row r="883" ht="21" x14ac:dyDescent="0.25"/>
    <row r="884" ht="21" x14ac:dyDescent="0.25"/>
    <row r="885" ht="21" x14ac:dyDescent="0.25"/>
    <row r="886" ht="21" x14ac:dyDescent="0.25"/>
    <row r="887" ht="21" x14ac:dyDescent="0.25"/>
    <row r="888" ht="21" x14ac:dyDescent="0.25"/>
    <row r="889" ht="21" x14ac:dyDescent="0.25"/>
    <row r="890" ht="21" x14ac:dyDescent="0.25"/>
    <row r="891" ht="21" x14ac:dyDescent="0.25"/>
    <row r="892" ht="21" x14ac:dyDescent="0.25"/>
    <row r="893" ht="21" x14ac:dyDescent="0.25"/>
    <row r="894" ht="21" x14ac:dyDescent="0.25"/>
    <row r="895" ht="21" x14ac:dyDescent="0.25"/>
    <row r="896" ht="21" x14ac:dyDescent="0.25"/>
    <row r="897" ht="21" x14ac:dyDescent="0.25"/>
    <row r="898" ht="21" x14ac:dyDescent="0.25"/>
    <row r="899" ht="21" x14ac:dyDescent="0.25"/>
    <row r="900" ht="21" x14ac:dyDescent="0.25"/>
    <row r="901" ht="21" x14ac:dyDescent="0.25"/>
    <row r="902" ht="21" x14ac:dyDescent="0.25"/>
    <row r="903" ht="21" x14ac:dyDescent="0.25"/>
    <row r="904" ht="21" x14ac:dyDescent="0.25"/>
    <row r="905" ht="21" x14ac:dyDescent="0.25"/>
    <row r="906" ht="21" x14ac:dyDescent="0.25"/>
    <row r="907" ht="21" x14ac:dyDescent="0.25"/>
    <row r="908" ht="21" x14ac:dyDescent="0.25"/>
    <row r="909" ht="21" x14ac:dyDescent="0.25"/>
    <row r="910" ht="21" x14ac:dyDescent="0.25"/>
    <row r="911" ht="21" x14ac:dyDescent="0.25"/>
    <row r="912" ht="21" x14ac:dyDescent="0.25"/>
    <row r="913" ht="21" x14ac:dyDescent="0.25"/>
    <row r="914" ht="21" x14ac:dyDescent="0.25"/>
    <row r="915" ht="21" x14ac:dyDescent="0.25"/>
    <row r="916" ht="21" x14ac:dyDescent="0.25"/>
    <row r="917" ht="21" x14ac:dyDescent="0.25"/>
    <row r="918" ht="21" x14ac:dyDescent="0.25"/>
    <row r="919" ht="21" x14ac:dyDescent="0.25"/>
    <row r="920" ht="21" x14ac:dyDescent="0.25"/>
    <row r="921" ht="21" x14ac:dyDescent="0.25"/>
    <row r="922" ht="21" x14ac:dyDescent="0.25"/>
    <row r="923" ht="21" x14ac:dyDescent="0.25"/>
    <row r="924" ht="21" x14ac:dyDescent="0.25"/>
    <row r="925" ht="21" x14ac:dyDescent="0.25"/>
    <row r="926" ht="21" x14ac:dyDescent="0.25"/>
    <row r="927" ht="21" x14ac:dyDescent="0.25"/>
    <row r="928" ht="21" x14ac:dyDescent="0.25"/>
    <row r="929" ht="21" x14ac:dyDescent="0.25"/>
    <row r="930" ht="21" x14ac:dyDescent="0.25"/>
    <row r="931" ht="21" x14ac:dyDescent="0.25"/>
    <row r="932" ht="21" x14ac:dyDescent="0.25"/>
    <row r="933" ht="21" x14ac:dyDescent="0.25"/>
    <row r="934" ht="21" x14ac:dyDescent="0.25"/>
    <row r="935" ht="21" x14ac:dyDescent="0.25"/>
    <row r="936" ht="21" x14ac:dyDescent="0.25"/>
    <row r="937" ht="21" x14ac:dyDescent="0.25"/>
    <row r="938" ht="21" x14ac:dyDescent="0.25"/>
    <row r="939" ht="21" x14ac:dyDescent="0.25"/>
    <row r="940" ht="21" x14ac:dyDescent="0.25"/>
    <row r="941" ht="21" x14ac:dyDescent="0.25"/>
    <row r="942" ht="21" x14ac:dyDescent="0.25"/>
    <row r="943" ht="21" x14ac:dyDescent="0.25"/>
    <row r="944" ht="21" x14ac:dyDescent="0.25"/>
    <row r="945" ht="21" x14ac:dyDescent="0.25"/>
    <row r="946" ht="21" x14ac:dyDescent="0.25"/>
    <row r="947" ht="21" x14ac:dyDescent="0.25"/>
    <row r="948" ht="21" x14ac:dyDescent="0.25"/>
    <row r="949" ht="21" x14ac:dyDescent="0.25"/>
    <row r="950" ht="21" x14ac:dyDescent="0.25"/>
    <row r="951" ht="21" x14ac:dyDescent="0.25"/>
    <row r="952" ht="21" x14ac:dyDescent="0.25"/>
    <row r="953" ht="21" x14ac:dyDescent="0.25"/>
    <row r="954" ht="21" x14ac:dyDescent="0.25"/>
    <row r="955" ht="21" x14ac:dyDescent="0.25"/>
    <row r="956" ht="21" x14ac:dyDescent="0.25"/>
    <row r="957" ht="21" x14ac:dyDescent="0.25"/>
    <row r="958" ht="21" x14ac:dyDescent="0.25"/>
    <row r="959" ht="21" x14ac:dyDescent="0.25"/>
    <row r="960" ht="21" x14ac:dyDescent="0.25"/>
    <row r="961" ht="21" x14ac:dyDescent="0.25"/>
    <row r="962" ht="21" x14ac:dyDescent="0.25"/>
    <row r="963" ht="21" x14ac:dyDescent="0.25"/>
    <row r="964" ht="21" x14ac:dyDescent="0.25"/>
    <row r="965" ht="21" x14ac:dyDescent="0.25"/>
    <row r="966" ht="21" x14ac:dyDescent="0.25"/>
    <row r="967" ht="21" x14ac:dyDescent="0.25"/>
    <row r="968" ht="21" x14ac:dyDescent="0.25"/>
    <row r="969" ht="21" x14ac:dyDescent="0.25"/>
    <row r="970" ht="21" x14ac:dyDescent="0.25"/>
    <row r="971" ht="21" x14ac:dyDescent="0.25"/>
    <row r="972" ht="21" x14ac:dyDescent="0.25"/>
    <row r="973" ht="21" x14ac:dyDescent="0.25"/>
    <row r="974" ht="21" x14ac:dyDescent="0.25"/>
    <row r="975" ht="21" x14ac:dyDescent="0.25"/>
    <row r="976" ht="21" x14ac:dyDescent="0.25"/>
    <row r="977" ht="21" x14ac:dyDescent="0.25"/>
    <row r="978" ht="21" x14ac:dyDescent="0.25"/>
    <row r="979" ht="21" x14ac:dyDescent="0.25"/>
    <row r="980" ht="21" x14ac:dyDescent="0.25"/>
    <row r="981" ht="21" x14ac:dyDescent="0.25"/>
    <row r="982" ht="21" x14ac:dyDescent="0.25"/>
    <row r="983" ht="21" x14ac:dyDescent="0.25"/>
    <row r="984" ht="21" x14ac:dyDescent="0.25"/>
    <row r="985" ht="21" x14ac:dyDescent="0.25"/>
    <row r="986" ht="21" x14ac:dyDescent="0.25"/>
    <row r="987" ht="21" x14ac:dyDescent="0.25"/>
    <row r="988" ht="21" x14ac:dyDescent="0.25"/>
    <row r="989" ht="21" x14ac:dyDescent="0.25"/>
    <row r="990" ht="21" x14ac:dyDescent="0.25"/>
    <row r="991" ht="21" x14ac:dyDescent="0.25"/>
    <row r="992" ht="21" x14ac:dyDescent="0.25"/>
    <row r="993" ht="21" x14ac:dyDescent="0.25"/>
    <row r="994" ht="21" x14ac:dyDescent="0.25"/>
    <row r="995" ht="21" x14ac:dyDescent="0.25"/>
    <row r="996" ht="21" x14ac:dyDescent="0.25"/>
    <row r="997" ht="21" x14ac:dyDescent="0.25"/>
    <row r="998" ht="21" x14ac:dyDescent="0.25"/>
    <row r="999" ht="21" x14ac:dyDescent="0.25"/>
    <row r="1000" ht="21" x14ac:dyDescent="0.25"/>
    <row r="1001" ht="21" x14ac:dyDescent="0.25"/>
    <row r="1002" ht="21" x14ac:dyDescent="0.25"/>
    <row r="1003" ht="21" x14ac:dyDescent="0.25"/>
    <row r="1004" ht="21" x14ac:dyDescent="0.25"/>
    <row r="1005" ht="21" x14ac:dyDescent="0.25"/>
    <row r="1006" ht="21" x14ac:dyDescent="0.25"/>
    <row r="1007" ht="21" x14ac:dyDescent="0.25"/>
    <row r="1008" ht="21" x14ac:dyDescent="0.25"/>
    <row r="1009" ht="21" x14ac:dyDescent="0.25"/>
    <row r="1010" ht="21" x14ac:dyDescent="0.25"/>
    <row r="1011" ht="21" x14ac:dyDescent="0.25"/>
    <row r="1012" ht="21" x14ac:dyDescent="0.25"/>
    <row r="1013" ht="21" x14ac:dyDescent="0.25"/>
    <row r="1014" ht="21" x14ac:dyDescent="0.25"/>
    <row r="1015" ht="21" x14ac:dyDescent="0.25"/>
    <row r="1016" ht="21" x14ac:dyDescent="0.25"/>
    <row r="1017" ht="21" x14ac:dyDescent="0.25"/>
    <row r="1018" ht="21" x14ac:dyDescent="0.25"/>
    <row r="1019" ht="21" x14ac:dyDescent="0.25"/>
    <row r="1020" ht="21" x14ac:dyDescent="0.25"/>
    <row r="1021" ht="21" x14ac:dyDescent="0.25"/>
    <row r="1022" ht="21" x14ac:dyDescent="0.25"/>
    <row r="1023" ht="21" x14ac:dyDescent="0.25"/>
    <row r="1024" ht="21" x14ac:dyDescent="0.25"/>
    <row r="1025" ht="21" x14ac:dyDescent="0.25"/>
    <row r="1026" ht="21" x14ac:dyDescent="0.25"/>
    <row r="1027" ht="21" x14ac:dyDescent="0.25"/>
    <row r="1028" ht="21" x14ac:dyDescent="0.25"/>
    <row r="1029" ht="21" x14ac:dyDescent="0.25"/>
    <row r="1030" ht="21" x14ac:dyDescent="0.25"/>
    <row r="1031" ht="21" x14ac:dyDescent="0.25"/>
    <row r="1032" ht="21" x14ac:dyDescent="0.25"/>
    <row r="1033" ht="21" x14ac:dyDescent="0.25"/>
    <row r="1034" ht="21" x14ac:dyDescent="0.25"/>
    <row r="1035" ht="21" x14ac:dyDescent="0.25"/>
    <row r="1036" ht="21" x14ac:dyDescent="0.25"/>
    <row r="1037" ht="21" x14ac:dyDescent="0.25"/>
    <row r="1038" ht="21" x14ac:dyDescent="0.25"/>
    <row r="1039" ht="21" x14ac:dyDescent="0.25"/>
    <row r="1040" ht="21" x14ac:dyDescent="0.25"/>
    <row r="1041" ht="21" x14ac:dyDescent="0.25"/>
    <row r="1042" ht="21" x14ac:dyDescent="0.25"/>
    <row r="1043" ht="21" x14ac:dyDescent="0.25"/>
    <row r="1044" ht="21" x14ac:dyDescent="0.25"/>
    <row r="1045" ht="21" x14ac:dyDescent="0.25"/>
    <row r="1046" ht="21" x14ac:dyDescent="0.25"/>
    <row r="1047" ht="21" x14ac:dyDescent="0.25"/>
    <row r="1048" ht="21" x14ac:dyDescent="0.25"/>
    <row r="1049" ht="21" x14ac:dyDescent="0.25"/>
    <row r="1050" ht="21" x14ac:dyDescent="0.25"/>
    <row r="1051" ht="21" x14ac:dyDescent="0.25"/>
    <row r="1052" ht="21" x14ac:dyDescent="0.25"/>
    <row r="1053" ht="21" x14ac:dyDescent="0.25"/>
    <row r="1054" ht="21" x14ac:dyDescent="0.25"/>
    <row r="1055" ht="21" x14ac:dyDescent="0.25"/>
    <row r="1056" ht="21" x14ac:dyDescent="0.25"/>
    <row r="1057" ht="21" x14ac:dyDescent="0.25"/>
    <row r="1058" ht="21" x14ac:dyDescent="0.25"/>
    <row r="1059" ht="21" x14ac:dyDescent="0.25"/>
    <row r="1060" ht="21" x14ac:dyDescent="0.25"/>
    <row r="1061" ht="21" x14ac:dyDescent="0.25"/>
    <row r="1062" ht="21" x14ac:dyDescent="0.25"/>
    <row r="1063" ht="21" x14ac:dyDescent="0.25"/>
    <row r="1064" ht="21" x14ac:dyDescent="0.25"/>
    <row r="1065" ht="21" x14ac:dyDescent="0.25"/>
    <row r="1066" ht="21" x14ac:dyDescent="0.25"/>
    <row r="1067" ht="21" x14ac:dyDescent="0.25"/>
    <row r="1068" ht="21" x14ac:dyDescent="0.25"/>
    <row r="1069" ht="21" x14ac:dyDescent="0.25"/>
    <row r="1070" ht="21" x14ac:dyDescent="0.25"/>
    <row r="1071" ht="21" x14ac:dyDescent="0.25"/>
    <row r="1072" ht="21" x14ac:dyDescent="0.25"/>
    <row r="1073" ht="21" x14ac:dyDescent="0.25"/>
    <row r="1074" ht="21" x14ac:dyDescent="0.25"/>
    <row r="1075" ht="21" x14ac:dyDescent="0.25"/>
    <row r="1076" ht="21" x14ac:dyDescent="0.25"/>
    <row r="1077" ht="21" x14ac:dyDescent="0.25"/>
    <row r="1078" ht="21" x14ac:dyDescent="0.25"/>
    <row r="1079" ht="21" x14ac:dyDescent="0.25"/>
    <row r="1080" ht="21" x14ac:dyDescent="0.25"/>
    <row r="1081" ht="21" x14ac:dyDescent="0.25"/>
    <row r="1082" ht="21" x14ac:dyDescent="0.25"/>
    <row r="1083" ht="21" x14ac:dyDescent="0.25"/>
    <row r="1084" ht="21" x14ac:dyDescent="0.25"/>
    <row r="1085" ht="21" x14ac:dyDescent="0.25"/>
    <row r="1086" ht="21" x14ac:dyDescent="0.25"/>
    <row r="1087" ht="21" x14ac:dyDescent="0.25"/>
    <row r="1088" ht="21" x14ac:dyDescent="0.25"/>
    <row r="1089" ht="21" x14ac:dyDescent="0.25"/>
    <row r="1090" ht="21" x14ac:dyDescent="0.25"/>
    <row r="1091" ht="21" x14ac:dyDescent="0.25"/>
    <row r="1092" ht="21" x14ac:dyDescent="0.25"/>
    <row r="1093" ht="21" x14ac:dyDescent="0.25"/>
    <row r="1094" ht="21" x14ac:dyDescent="0.25"/>
    <row r="1095" ht="21" x14ac:dyDescent="0.25"/>
    <row r="1096" ht="21" x14ac:dyDescent="0.25"/>
    <row r="1097" ht="21" x14ac:dyDescent="0.25"/>
    <row r="1098" ht="21" x14ac:dyDescent="0.25"/>
    <row r="1099" ht="21" x14ac:dyDescent="0.25"/>
    <row r="1100" ht="21" x14ac:dyDescent="0.25"/>
    <row r="1101" ht="21" x14ac:dyDescent="0.25"/>
    <row r="1102" ht="21" x14ac:dyDescent="0.25"/>
    <row r="1103" ht="21" x14ac:dyDescent="0.25"/>
    <row r="1104" ht="21" x14ac:dyDescent="0.25"/>
    <row r="1105" ht="21" x14ac:dyDescent="0.25"/>
    <row r="1106" ht="21" x14ac:dyDescent="0.25"/>
    <row r="1107" ht="21" x14ac:dyDescent="0.25"/>
    <row r="1108" ht="21" x14ac:dyDescent="0.25"/>
    <row r="1109" ht="21" x14ac:dyDescent="0.25"/>
    <row r="1110" ht="21" x14ac:dyDescent="0.25"/>
    <row r="1111" ht="21" x14ac:dyDescent="0.25"/>
    <row r="1112" ht="21" x14ac:dyDescent="0.25"/>
    <row r="1113" ht="21" x14ac:dyDescent="0.25"/>
    <row r="1114" ht="21" x14ac:dyDescent="0.25"/>
    <row r="1115" ht="21" x14ac:dyDescent="0.25"/>
    <row r="1116" ht="21" x14ac:dyDescent="0.25"/>
    <row r="1117" ht="21" x14ac:dyDescent="0.25"/>
    <row r="1118" ht="21" x14ac:dyDescent="0.25"/>
    <row r="1119" ht="21" x14ac:dyDescent="0.25"/>
    <row r="1120" ht="21" x14ac:dyDescent="0.25"/>
    <row r="1121" ht="21" x14ac:dyDescent="0.25"/>
    <row r="1122" ht="21" x14ac:dyDescent="0.25"/>
    <row r="1123" ht="21" x14ac:dyDescent="0.25"/>
    <row r="1124" ht="21" x14ac:dyDescent="0.25"/>
    <row r="1125" ht="21" x14ac:dyDescent="0.25"/>
    <row r="1126" ht="21" x14ac:dyDescent="0.25"/>
    <row r="1127" ht="21" x14ac:dyDescent="0.25"/>
    <row r="1128" ht="21" x14ac:dyDescent="0.25"/>
    <row r="1129" ht="21" x14ac:dyDescent="0.25"/>
    <row r="1130" ht="21" x14ac:dyDescent="0.25"/>
    <row r="1131" ht="21" x14ac:dyDescent="0.25"/>
    <row r="1132" ht="21" x14ac:dyDescent="0.25"/>
    <row r="1133" ht="21" x14ac:dyDescent="0.25"/>
    <row r="1134" ht="21" x14ac:dyDescent="0.25"/>
    <row r="1135" ht="21" x14ac:dyDescent="0.25"/>
    <row r="1136" ht="21" x14ac:dyDescent="0.25"/>
    <row r="1137" ht="21" x14ac:dyDescent="0.25"/>
    <row r="1138" ht="21" x14ac:dyDescent="0.25"/>
    <row r="1139" ht="21" x14ac:dyDescent="0.25"/>
    <row r="1140" ht="21" x14ac:dyDescent="0.25"/>
    <row r="1141" ht="21" x14ac:dyDescent="0.25"/>
    <row r="1142" ht="21" x14ac:dyDescent="0.25"/>
    <row r="1143" ht="21" x14ac:dyDescent="0.25"/>
    <row r="1144" ht="21" x14ac:dyDescent="0.25"/>
    <row r="1145" ht="21" x14ac:dyDescent="0.25"/>
    <row r="1146" ht="21" x14ac:dyDescent="0.25"/>
    <row r="1147" ht="21" x14ac:dyDescent="0.25"/>
    <row r="1148" ht="21" x14ac:dyDescent="0.25"/>
    <row r="1149" ht="21" x14ac:dyDescent="0.25"/>
    <row r="1150" ht="21" x14ac:dyDescent="0.25"/>
    <row r="1151" ht="21" x14ac:dyDescent="0.25"/>
    <row r="1152" ht="21" x14ac:dyDescent="0.25"/>
    <row r="1153" ht="21" x14ac:dyDescent="0.25"/>
    <row r="1154" ht="21" x14ac:dyDescent="0.25"/>
    <row r="1155" ht="21" x14ac:dyDescent="0.25"/>
    <row r="1156" ht="21" x14ac:dyDescent="0.25"/>
    <row r="1157" ht="21" x14ac:dyDescent="0.25"/>
    <row r="1158" ht="21" x14ac:dyDescent="0.25"/>
    <row r="1159" ht="21" x14ac:dyDescent="0.25"/>
    <row r="1160" ht="21" x14ac:dyDescent="0.25"/>
    <row r="1161" ht="21" x14ac:dyDescent="0.25"/>
    <row r="1162" ht="21" x14ac:dyDescent="0.25"/>
    <row r="1163" ht="21" x14ac:dyDescent="0.25"/>
    <row r="1164" ht="21" x14ac:dyDescent="0.25"/>
    <row r="1165" ht="21" x14ac:dyDescent="0.25"/>
    <row r="1166" ht="21" x14ac:dyDescent="0.25"/>
    <row r="1167" ht="21" x14ac:dyDescent="0.25"/>
    <row r="1168" ht="21" x14ac:dyDescent="0.25"/>
    <row r="1169" ht="21" x14ac:dyDescent="0.25"/>
    <row r="1170" ht="21" x14ac:dyDescent="0.25"/>
    <row r="1171" ht="21" x14ac:dyDescent="0.25"/>
    <row r="1172" ht="21" x14ac:dyDescent="0.25"/>
    <row r="1173" ht="21" x14ac:dyDescent="0.25"/>
    <row r="1174" ht="21" x14ac:dyDescent="0.25"/>
    <row r="1175" ht="21" x14ac:dyDescent="0.25"/>
    <row r="1176" ht="21" x14ac:dyDescent="0.25"/>
    <row r="1177" ht="21" x14ac:dyDescent="0.25"/>
    <row r="1178" ht="21" x14ac:dyDescent="0.25"/>
    <row r="1179" ht="21" x14ac:dyDescent="0.25"/>
    <row r="1180" ht="21" x14ac:dyDescent="0.25"/>
    <row r="1181" ht="21" x14ac:dyDescent="0.25"/>
    <row r="1182" ht="21" x14ac:dyDescent="0.25"/>
    <row r="1183" ht="21" x14ac:dyDescent="0.25"/>
    <row r="1184" ht="21" x14ac:dyDescent="0.25"/>
    <row r="1185" ht="21" x14ac:dyDescent="0.25"/>
    <row r="1186" ht="21" x14ac:dyDescent="0.25"/>
    <row r="1187" ht="21" x14ac:dyDescent="0.25"/>
    <row r="1188" ht="21" x14ac:dyDescent="0.25"/>
    <row r="1189" ht="21" x14ac:dyDescent="0.25"/>
    <row r="1190" ht="21" x14ac:dyDescent="0.25"/>
    <row r="1191" ht="21" x14ac:dyDescent="0.25"/>
    <row r="1192" ht="21" x14ac:dyDescent="0.25"/>
    <row r="1193" ht="21" x14ac:dyDescent="0.25"/>
    <row r="1194" ht="21" x14ac:dyDescent="0.25"/>
    <row r="1195" ht="21" x14ac:dyDescent="0.25"/>
    <row r="1196" ht="21" x14ac:dyDescent="0.25"/>
    <row r="1197" ht="21" x14ac:dyDescent="0.25"/>
    <row r="1198" ht="21" x14ac:dyDescent="0.25"/>
    <row r="1199" ht="21" x14ac:dyDescent="0.25"/>
    <row r="1200" ht="21" x14ac:dyDescent="0.25"/>
    <row r="1201" ht="21" x14ac:dyDescent="0.25"/>
    <row r="1202" ht="21" x14ac:dyDescent="0.25"/>
    <row r="1203" ht="21" x14ac:dyDescent="0.25"/>
    <row r="1204" ht="21" x14ac:dyDescent="0.25"/>
    <row r="1205" ht="21" x14ac:dyDescent="0.25"/>
    <row r="1206" ht="21" x14ac:dyDescent="0.25"/>
    <row r="1207" ht="21" x14ac:dyDescent="0.25"/>
    <row r="1208" ht="21" x14ac:dyDescent="0.25"/>
    <row r="1209" ht="21" x14ac:dyDescent="0.25"/>
    <row r="1210" ht="21" x14ac:dyDescent="0.25"/>
    <row r="1211" ht="21" x14ac:dyDescent="0.25"/>
    <row r="1212" ht="21" x14ac:dyDescent="0.25"/>
    <row r="1213" ht="21" x14ac:dyDescent="0.25"/>
    <row r="1214" ht="21" x14ac:dyDescent="0.25"/>
    <row r="1215" ht="21" x14ac:dyDescent="0.25"/>
    <row r="1216" ht="21" x14ac:dyDescent="0.25"/>
    <row r="1217" ht="21" x14ac:dyDescent="0.25"/>
    <row r="1218" ht="21" x14ac:dyDescent="0.25"/>
    <row r="1219" ht="21" x14ac:dyDescent="0.25"/>
    <row r="1220" ht="21" x14ac:dyDescent="0.25"/>
    <row r="1221" ht="21" x14ac:dyDescent="0.25"/>
    <row r="1222" ht="21" x14ac:dyDescent="0.25"/>
    <row r="1223" ht="21" x14ac:dyDescent="0.25"/>
    <row r="1224" ht="21" x14ac:dyDescent="0.25"/>
    <row r="1225" ht="21" x14ac:dyDescent="0.25"/>
    <row r="1226" ht="21" x14ac:dyDescent="0.25"/>
    <row r="1227" ht="21" x14ac:dyDescent="0.25"/>
    <row r="1228" ht="21" x14ac:dyDescent="0.25"/>
    <row r="1229" ht="21" x14ac:dyDescent="0.25"/>
    <row r="1230" ht="21" x14ac:dyDescent="0.25"/>
    <row r="1231" ht="21" x14ac:dyDescent="0.25"/>
    <row r="1232" ht="21" x14ac:dyDescent="0.25"/>
    <row r="1233" ht="21" x14ac:dyDescent="0.25"/>
    <row r="1234" ht="21" x14ac:dyDescent="0.25"/>
    <row r="1235" ht="21" x14ac:dyDescent="0.25"/>
    <row r="1236" ht="21" x14ac:dyDescent="0.25"/>
    <row r="1237" ht="21" x14ac:dyDescent="0.25"/>
    <row r="1238" ht="21" x14ac:dyDescent="0.25"/>
    <row r="1239" ht="21" x14ac:dyDescent="0.25"/>
    <row r="1240" ht="21" x14ac:dyDescent="0.25"/>
    <row r="1241" ht="21" x14ac:dyDescent="0.25"/>
    <row r="1242" ht="21" x14ac:dyDescent="0.25"/>
    <row r="1243" ht="21" x14ac:dyDescent="0.25"/>
    <row r="1244" ht="21" x14ac:dyDescent="0.25"/>
    <row r="1245" ht="21" x14ac:dyDescent="0.25"/>
    <row r="1246" ht="21" x14ac:dyDescent="0.25"/>
    <row r="1247" ht="21" x14ac:dyDescent="0.25"/>
    <row r="1248" ht="21" x14ac:dyDescent="0.25"/>
    <row r="1249" ht="21" x14ac:dyDescent="0.25"/>
    <row r="1250" ht="21" x14ac:dyDescent="0.25"/>
    <row r="1251" ht="21" x14ac:dyDescent="0.25"/>
    <row r="1252" ht="21" x14ac:dyDescent="0.25"/>
    <row r="1253" ht="21" x14ac:dyDescent="0.25"/>
    <row r="1254" ht="21" x14ac:dyDescent="0.25"/>
    <row r="1255" ht="21" x14ac:dyDescent="0.25"/>
    <row r="1256" ht="21" x14ac:dyDescent="0.25"/>
    <row r="1257" ht="21" x14ac:dyDescent="0.25"/>
    <row r="1258" ht="21" x14ac:dyDescent="0.25"/>
    <row r="1259" ht="21" x14ac:dyDescent="0.25"/>
    <row r="1260" ht="21" x14ac:dyDescent="0.25"/>
    <row r="1261" ht="21" x14ac:dyDescent="0.25"/>
    <row r="1262" ht="21" x14ac:dyDescent="0.25"/>
    <row r="1263" ht="21" x14ac:dyDescent="0.25"/>
    <row r="1264" ht="21" x14ac:dyDescent="0.25"/>
    <row r="1265" ht="21" x14ac:dyDescent="0.25"/>
    <row r="1266" ht="21" x14ac:dyDescent="0.25"/>
    <row r="1267" ht="21" x14ac:dyDescent="0.25"/>
    <row r="1268" ht="21" x14ac:dyDescent="0.25"/>
    <row r="1269" ht="21" x14ac:dyDescent="0.25"/>
    <row r="1270" ht="21" x14ac:dyDescent="0.25"/>
    <row r="1271" ht="21" x14ac:dyDescent="0.25"/>
    <row r="1272" ht="21" x14ac:dyDescent="0.25"/>
    <row r="1273" ht="21" x14ac:dyDescent="0.25"/>
    <row r="1274" ht="21" x14ac:dyDescent="0.25"/>
    <row r="1275" ht="21" x14ac:dyDescent="0.25"/>
    <row r="1276" ht="21" x14ac:dyDescent="0.25"/>
    <row r="1277" ht="21" x14ac:dyDescent="0.25"/>
    <row r="1278" ht="21" x14ac:dyDescent="0.25"/>
    <row r="1279" ht="21" x14ac:dyDescent="0.25"/>
    <row r="1280" ht="21" x14ac:dyDescent="0.25"/>
    <row r="1281" ht="21" x14ac:dyDescent="0.25"/>
    <row r="1282" ht="21" x14ac:dyDescent="0.25"/>
    <row r="1283" ht="21" x14ac:dyDescent="0.25"/>
    <row r="1284" ht="21" x14ac:dyDescent="0.25"/>
    <row r="1285" ht="21" x14ac:dyDescent="0.25"/>
    <row r="1286" ht="21" x14ac:dyDescent="0.25"/>
    <row r="1287" ht="21" x14ac:dyDescent="0.25"/>
    <row r="1288" ht="21" x14ac:dyDescent="0.25"/>
    <row r="1289" ht="21" x14ac:dyDescent="0.25"/>
    <row r="1290" ht="21" x14ac:dyDescent="0.25"/>
    <row r="1291" ht="21" x14ac:dyDescent="0.25"/>
    <row r="1292" ht="21" x14ac:dyDescent="0.25"/>
    <row r="1293" ht="21" x14ac:dyDescent="0.25"/>
    <row r="1294" ht="21" x14ac:dyDescent="0.25"/>
    <row r="1295" ht="21" x14ac:dyDescent="0.25"/>
    <row r="1296" ht="21" x14ac:dyDescent="0.25"/>
    <row r="1297" ht="21" x14ac:dyDescent="0.25"/>
    <row r="1298" ht="21" x14ac:dyDescent="0.25"/>
    <row r="1299" ht="21" x14ac:dyDescent="0.25"/>
    <row r="1300" ht="21" x14ac:dyDescent="0.25"/>
    <row r="1301" ht="21" x14ac:dyDescent="0.25"/>
    <row r="1302" ht="21" x14ac:dyDescent="0.25"/>
    <row r="1303" ht="21" x14ac:dyDescent="0.25"/>
    <row r="1304" ht="21" x14ac:dyDescent="0.25"/>
    <row r="1305" ht="21" x14ac:dyDescent="0.25"/>
    <row r="1306" ht="21" x14ac:dyDescent="0.25"/>
    <row r="1307" ht="21" x14ac:dyDescent="0.25"/>
    <row r="1308" ht="21" x14ac:dyDescent="0.25"/>
    <row r="1309" ht="21" x14ac:dyDescent="0.25"/>
    <row r="1310" ht="21" x14ac:dyDescent="0.25"/>
    <row r="1311" ht="21" x14ac:dyDescent="0.25"/>
    <row r="1312" ht="21" x14ac:dyDescent="0.25"/>
    <row r="1313" ht="21" x14ac:dyDescent="0.25"/>
    <row r="1314" ht="21" x14ac:dyDescent="0.25"/>
    <row r="1315" ht="21" x14ac:dyDescent="0.25"/>
    <row r="1316" ht="21" x14ac:dyDescent="0.25"/>
    <row r="1317" ht="21" x14ac:dyDescent="0.25"/>
    <row r="1318" ht="21" x14ac:dyDescent="0.25"/>
    <row r="1319" ht="21" x14ac:dyDescent="0.25"/>
    <row r="1320" ht="21" x14ac:dyDescent="0.25"/>
    <row r="1321" ht="21" x14ac:dyDescent="0.25"/>
    <row r="1322" ht="21" x14ac:dyDescent="0.25"/>
    <row r="1323" ht="21" x14ac:dyDescent="0.25"/>
    <row r="1324" ht="21" x14ac:dyDescent="0.25"/>
    <row r="1325" ht="21" x14ac:dyDescent="0.25"/>
    <row r="1326" ht="21" x14ac:dyDescent="0.25"/>
    <row r="1327" ht="21" x14ac:dyDescent="0.25"/>
    <row r="1328" ht="21" x14ac:dyDescent="0.25"/>
    <row r="1329" ht="21" x14ac:dyDescent="0.25"/>
    <row r="1330" ht="21" x14ac:dyDescent="0.25"/>
    <row r="1331" ht="21" x14ac:dyDescent="0.25"/>
    <row r="1332" ht="21" x14ac:dyDescent="0.25"/>
    <row r="1333" ht="21" x14ac:dyDescent="0.25"/>
    <row r="1334" ht="21" x14ac:dyDescent="0.25"/>
    <row r="1335" ht="21" x14ac:dyDescent="0.25"/>
    <row r="1336" ht="21" x14ac:dyDescent="0.25"/>
    <row r="1337" ht="21" x14ac:dyDescent="0.25"/>
    <row r="1338" ht="21" x14ac:dyDescent="0.25"/>
    <row r="1339" ht="21" x14ac:dyDescent="0.25"/>
    <row r="1340" ht="21" x14ac:dyDescent="0.25"/>
    <row r="1341" ht="21" x14ac:dyDescent="0.25"/>
    <row r="1342" ht="21" x14ac:dyDescent="0.25"/>
    <row r="1343" ht="21" x14ac:dyDescent="0.25"/>
    <row r="1344" ht="21" x14ac:dyDescent="0.25"/>
    <row r="1345" ht="21" x14ac:dyDescent="0.25"/>
    <row r="1346" ht="21" x14ac:dyDescent="0.25"/>
    <row r="1347" ht="21" x14ac:dyDescent="0.25"/>
    <row r="1348" ht="21" x14ac:dyDescent="0.25"/>
    <row r="1349" ht="21" x14ac:dyDescent="0.25"/>
    <row r="1350" ht="21" x14ac:dyDescent="0.25"/>
    <row r="1351" ht="21" x14ac:dyDescent="0.25"/>
    <row r="1352" ht="21" x14ac:dyDescent="0.25"/>
    <row r="1353" ht="21" x14ac:dyDescent="0.25"/>
    <row r="1354" ht="21" x14ac:dyDescent="0.25"/>
    <row r="1355" ht="21" x14ac:dyDescent="0.25"/>
    <row r="1356" ht="21" x14ac:dyDescent="0.25"/>
    <row r="1357" ht="21" x14ac:dyDescent="0.25"/>
    <row r="1358" ht="21" x14ac:dyDescent="0.25"/>
    <row r="1359" ht="21" x14ac:dyDescent="0.25"/>
    <row r="1360" ht="21" x14ac:dyDescent="0.25"/>
    <row r="1361" ht="21" x14ac:dyDescent="0.25"/>
    <row r="1362" ht="21" x14ac:dyDescent="0.25"/>
    <row r="1363" ht="21" x14ac:dyDescent="0.25"/>
    <row r="1364" ht="21" x14ac:dyDescent="0.25"/>
    <row r="1365" ht="21" x14ac:dyDescent="0.25"/>
    <row r="1366" ht="21" x14ac:dyDescent="0.25"/>
    <row r="1367" ht="21" x14ac:dyDescent="0.25"/>
    <row r="1368" ht="21" x14ac:dyDescent="0.25"/>
    <row r="1369" ht="21" x14ac:dyDescent="0.25"/>
    <row r="1370" ht="21" x14ac:dyDescent="0.25"/>
    <row r="1371" ht="21" x14ac:dyDescent="0.25"/>
    <row r="1372" ht="21" x14ac:dyDescent="0.25"/>
    <row r="1373" ht="21" x14ac:dyDescent="0.25"/>
    <row r="1374" ht="21" x14ac:dyDescent="0.25"/>
    <row r="1375" ht="21" x14ac:dyDescent="0.25"/>
    <row r="1376" ht="21" x14ac:dyDescent="0.25"/>
    <row r="1377" ht="21" x14ac:dyDescent="0.25"/>
    <row r="1378" ht="21" x14ac:dyDescent="0.25"/>
    <row r="1379" ht="21" x14ac:dyDescent="0.25"/>
    <row r="1380" ht="21" x14ac:dyDescent="0.25"/>
    <row r="1381" ht="21" x14ac:dyDescent="0.25"/>
    <row r="1382" ht="21" x14ac:dyDescent="0.25"/>
    <row r="1383" ht="21" x14ac:dyDescent="0.25"/>
    <row r="1384" ht="21" x14ac:dyDescent="0.25"/>
    <row r="1385" ht="21" x14ac:dyDescent="0.25"/>
    <row r="1386" ht="21" x14ac:dyDescent="0.25"/>
    <row r="1387" ht="21" x14ac:dyDescent="0.25"/>
    <row r="1388" ht="21" x14ac:dyDescent="0.25"/>
    <row r="1389" ht="21" x14ac:dyDescent="0.25"/>
    <row r="1390" ht="21" x14ac:dyDescent="0.25"/>
    <row r="1391" ht="21" x14ac:dyDescent="0.25"/>
    <row r="1392" ht="21" x14ac:dyDescent="0.25"/>
    <row r="1393" ht="21" x14ac:dyDescent="0.25"/>
    <row r="1394" ht="21" x14ac:dyDescent="0.25"/>
    <row r="1395" ht="21" x14ac:dyDescent="0.25"/>
    <row r="1396" ht="21" x14ac:dyDescent="0.25"/>
    <row r="1397" ht="21" x14ac:dyDescent="0.25"/>
    <row r="1398" ht="21" x14ac:dyDescent="0.25"/>
    <row r="1399" ht="21" x14ac:dyDescent="0.25"/>
    <row r="1400" ht="21" x14ac:dyDescent="0.25"/>
    <row r="1401" ht="21" x14ac:dyDescent="0.25"/>
    <row r="1402" ht="21" x14ac:dyDescent="0.25"/>
    <row r="1403" ht="21" x14ac:dyDescent="0.25"/>
    <row r="1404" ht="21" x14ac:dyDescent="0.25"/>
    <row r="1405" ht="21" x14ac:dyDescent="0.25"/>
    <row r="1406" ht="21" x14ac:dyDescent="0.25"/>
    <row r="1407" ht="21" x14ac:dyDescent="0.25"/>
    <row r="1408" ht="21" x14ac:dyDescent="0.25"/>
    <row r="1409" ht="21" x14ac:dyDescent="0.25"/>
    <row r="1410" ht="21" x14ac:dyDescent="0.25"/>
    <row r="1411" ht="21" x14ac:dyDescent="0.25"/>
    <row r="1412" ht="21" x14ac:dyDescent="0.25"/>
    <row r="1413" ht="21" x14ac:dyDescent="0.25"/>
    <row r="1414" ht="21" x14ac:dyDescent="0.25"/>
    <row r="1415" ht="21" x14ac:dyDescent="0.25"/>
    <row r="1416" ht="21" x14ac:dyDescent="0.25"/>
    <row r="1417" ht="21" x14ac:dyDescent="0.25"/>
    <row r="1418" ht="21" x14ac:dyDescent="0.25"/>
    <row r="1419" ht="21" x14ac:dyDescent="0.25"/>
    <row r="1420" ht="21" x14ac:dyDescent="0.25"/>
    <row r="1421" ht="21" x14ac:dyDescent="0.25"/>
    <row r="1422" ht="21" x14ac:dyDescent="0.25"/>
    <row r="1423" ht="21" x14ac:dyDescent="0.25"/>
    <row r="1424" ht="21" x14ac:dyDescent="0.25"/>
    <row r="1425" ht="21" x14ac:dyDescent="0.25"/>
    <row r="1426" ht="21" x14ac:dyDescent="0.25"/>
    <row r="1427" ht="21" x14ac:dyDescent="0.25"/>
    <row r="1428" ht="21" x14ac:dyDescent="0.25"/>
    <row r="1429" ht="21" x14ac:dyDescent="0.25"/>
    <row r="1430" ht="21" x14ac:dyDescent="0.25"/>
    <row r="1431" ht="21" x14ac:dyDescent="0.25"/>
    <row r="1432" ht="21" x14ac:dyDescent="0.25"/>
    <row r="1433" ht="21" x14ac:dyDescent="0.25"/>
    <row r="1434" ht="21" x14ac:dyDescent="0.25"/>
    <row r="1435" ht="21" x14ac:dyDescent="0.25"/>
    <row r="1436" ht="21" x14ac:dyDescent="0.25"/>
    <row r="1437" ht="21" x14ac:dyDescent="0.25"/>
    <row r="1438" ht="21" x14ac:dyDescent="0.25"/>
    <row r="1439" ht="21" x14ac:dyDescent="0.25"/>
    <row r="1440" ht="21" x14ac:dyDescent="0.25"/>
    <row r="1441" ht="21" x14ac:dyDescent="0.25"/>
    <row r="1442" ht="21" x14ac:dyDescent="0.25"/>
    <row r="1443" ht="21" x14ac:dyDescent="0.25"/>
    <row r="1444" ht="21" x14ac:dyDescent="0.25"/>
    <row r="1445" ht="21" x14ac:dyDescent="0.25"/>
    <row r="1446" ht="21" x14ac:dyDescent="0.25"/>
    <row r="1447" ht="21" x14ac:dyDescent="0.25"/>
    <row r="1448" ht="21" x14ac:dyDescent="0.25"/>
    <row r="1449" ht="21" x14ac:dyDescent="0.25"/>
    <row r="1450" ht="21" x14ac:dyDescent="0.25"/>
    <row r="1451" ht="21" x14ac:dyDescent="0.25"/>
    <row r="1452" ht="21" x14ac:dyDescent="0.25"/>
    <row r="1453" ht="21" x14ac:dyDescent="0.25"/>
    <row r="1454" ht="21" x14ac:dyDescent="0.25"/>
    <row r="1455" ht="21" x14ac:dyDescent="0.25"/>
    <row r="1456" ht="21" x14ac:dyDescent="0.25"/>
    <row r="1457" ht="21" x14ac:dyDescent="0.25"/>
    <row r="1458" ht="21" x14ac:dyDescent="0.25"/>
    <row r="1459" ht="21" x14ac:dyDescent="0.25"/>
    <row r="1460" ht="21" x14ac:dyDescent="0.25"/>
    <row r="1461" ht="21" x14ac:dyDescent="0.25"/>
    <row r="1462" ht="21" x14ac:dyDescent="0.25"/>
    <row r="1463" ht="21" x14ac:dyDescent="0.25"/>
    <row r="1464" ht="21" x14ac:dyDescent="0.25"/>
    <row r="1465" ht="21" x14ac:dyDescent="0.25"/>
    <row r="1466" ht="21" x14ac:dyDescent="0.25"/>
    <row r="1467" ht="21" x14ac:dyDescent="0.25"/>
    <row r="1468" ht="21" x14ac:dyDescent="0.25"/>
    <row r="1469" ht="21" x14ac:dyDescent="0.25"/>
    <row r="1470" ht="21" x14ac:dyDescent="0.25"/>
    <row r="1471" ht="21" x14ac:dyDescent="0.25"/>
    <row r="1472" ht="21" x14ac:dyDescent="0.25"/>
    <row r="1473" ht="21" x14ac:dyDescent="0.25"/>
    <row r="1474" ht="21" x14ac:dyDescent="0.25"/>
    <row r="1475" ht="21" x14ac:dyDescent="0.25"/>
    <row r="1476" ht="21" x14ac:dyDescent="0.25"/>
    <row r="1477" ht="21" x14ac:dyDescent="0.25"/>
    <row r="1478" ht="21" x14ac:dyDescent="0.25"/>
    <row r="1479" ht="21" x14ac:dyDescent="0.25"/>
    <row r="1480" ht="21" x14ac:dyDescent="0.25"/>
    <row r="1481" ht="21" x14ac:dyDescent="0.25"/>
    <row r="1482" ht="21" x14ac:dyDescent="0.25"/>
    <row r="1483" ht="21" x14ac:dyDescent="0.25"/>
    <row r="1484" ht="21" x14ac:dyDescent="0.25"/>
    <row r="1485" ht="21" x14ac:dyDescent="0.25"/>
    <row r="1486" ht="21" x14ac:dyDescent="0.25"/>
    <row r="1487" ht="21" x14ac:dyDescent="0.25"/>
    <row r="1488" ht="21" x14ac:dyDescent="0.25"/>
    <row r="1489" ht="21" x14ac:dyDescent="0.25"/>
    <row r="1490" ht="21" x14ac:dyDescent="0.25"/>
    <row r="1491" ht="21" x14ac:dyDescent="0.25"/>
    <row r="1492" ht="21" x14ac:dyDescent="0.25"/>
    <row r="1493" ht="21" x14ac:dyDescent="0.25"/>
    <row r="1494" ht="21" x14ac:dyDescent="0.25"/>
    <row r="1495" ht="21" x14ac:dyDescent="0.25"/>
    <row r="1496" ht="21" x14ac:dyDescent="0.25"/>
    <row r="1497" ht="21" x14ac:dyDescent="0.25"/>
    <row r="1498" ht="21" x14ac:dyDescent="0.25"/>
    <row r="1499" ht="21" x14ac:dyDescent="0.25"/>
    <row r="1500" ht="21" x14ac:dyDescent="0.25"/>
    <row r="1501" ht="21" x14ac:dyDescent="0.25"/>
    <row r="1502" ht="21" x14ac:dyDescent="0.25"/>
    <row r="1503" ht="21" x14ac:dyDescent="0.25"/>
    <row r="1504" ht="21" x14ac:dyDescent="0.25"/>
    <row r="1505" ht="21" x14ac:dyDescent="0.25"/>
    <row r="1506" ht="21" x14ac:dyDescent="0.25"/>
    <row r="1507" ht="21" x14ac:dyDescent="0.25"/>
    <row r="1508" ht="21" x14ac:dyDescent="0.25"/>
    <row r="1509" ht="21" x14ac:dyDescent="0.25"/>
    <row r="1510" ht="21" x14ac:dyDescent="0.25"/>
    <row r="1511" ht="21" x14ac:dyDescent="0.25"/>
    <row r="1512" ht="21" x14ac:dyDescent="0.25"/>
    <row r="1513" ht="21" x14ac:dyDescent="0.25"/>
    <row r="1514" ht="21" x14ac:dyDescent="0.25"/>
    <row r="1515" ht="21" x14ac:dyDescent="0.25"/>
    <row r="1516" ht="21" x14ac:dyDescent="0.25"/>
    <row r="1517" ht="21" x14ac:dyDescent="0.25"/>
    <row r="1518" ht="21" x14ac:dyDescent="0.25"/>
    <row r="1519" ht="21" x14ac:dyDescent="0.25"/>
    <row r="1520" ht="21" x14ac:dyDescent="0.25"/>
    <row r="1521" ht="21" x14ac:dyDescent="0.25"/>
    <row r="1522" ht="21" x14ac:dyDescent="0.25"/>
    <row r="1523" ht="21" x14ac:dyDescent="0.25"/>
    <row r="1524" ht="21" x14ac:dyDescent="0.25"/>
    <row r="1525" ht="21" x14ac:dyDescent="0.25"/>
    <row r="1526" ht="21" x14ac:dyDescent="0.25"/>
    <row r="1527" ht="21" x14ac:dyDescent="0.25"/>
    <row r="1528" ht="21" x14ac:dyDescent="0.25"/>
    <row r="1529" ht="21" x14ac:dyDescent="0.25"/>
    <row r="1530" ht="21" x14ac:dyDescent="0.25"/>
    <row r="1531" ht="21" x14ac:dyDescent="0.25"/>
    <row r="1532" ht="21" x14ac:dyDescent="0.25"/>
    <row r="1533" ht="21" x14ac:dyDescent="0.25"/>
    <row r="1534" ht="21" x14ac:dyDescent="0.25"/>
    <row r="1535" ht="21" x14ac:dyDescent="0.25"/>
    <row r="1536" ht="21" x14ac:dyDescent="0.25"/>
    <row r="1537" ht="21" x14ac:dyDescent="0.25"/>
    <row r="1538" ht="21" x14ac:dyDescent="0.25"/>
    <row r="1539" ht="21" x14ac:dyDescent="0.25"/>
    <row r="1540" ht="21" x14ac:dyDescent="0.25"/>
    <row r="1541" ht="21" x14ac:dyDescent="0.25"/>
    <row r="1542" ht="21" x14ac:dyDescent="0.25"/>
    <row r="1543" ht="21" x14ac:dyDescent="0.25"/>
    <row r="1544" ht="21" x14ac:dyDescent="0.25"/>
    <row r="1545" ht="21" x14ac:dyDescent="0.25"/>
    <row r="1546" ht="21" x14ac:dyDescent="0.25"/>
    <row r="1547" ht="21" x14ac:dyDescent="0.25"/>
    <row r="1548" ht="21" x14ac:dyDescent="0.25"/>
    <row r="1549" ht="21" x14ac:dyDescent="0.25"/>
    <row r="1550" ht="21" x14ac:dyDescent="0.25"/>
    <row r="1551" ht="21" x14ac:dyDescent="0.25"/>
    <row r="1552" ht="21" x14ac:dyDescent="0.25"/>
    <row r="1553" ht="21" x14ac:dyDescent="0.25"/>
    <row r="1554" ht="21" x14ac:dyDescent="0.25"/>
    <row r="1555" ht="21" x14ac:dyDescent="0.25"/>
    <row r="1556" ht="21" x14ac:dyDescent="0.25"/>
    <row r="1557" ht="21" x14ac:dyDescent="0.25"/>
    <row r="1558" ht="21" x14ac:dyDescent="0.25"/>
    <row r="1559" ht="21" x14ac:dyDescent="0.25"/>
    <row r="1560" ht="21" x14ac:dyDescent="0.25"/>
    <row r="1561" ht="21" x14ac:dyDescent="0.25"/>
    <row r="1562" ht="21" x14ac:dyDescent="0.25"/>
    <row r="1563" ht="21" x14ac:dyDescent="0.25"/>
    <row r="1564" ht="21" x14ac:dyDescent="0.25"/>
    <row r="1565" ht="21" x14ac:dyDescent="0.25"/>
    <row r="1566" ht="21" x14ac:dyDescent="0.25"/>
    <row r="1567" ht="21" x14ac:dyDescent="0.25"/>
    <row r="1568" ht="21" x14ac:dyDescent="0.25"/>
    <row r="1569" ht="21" x14ac:dyDescent="0.25"/>
    <row r="1570" ht="21" x14ac:dyDescent="0.25"/>
    <row r="1571" ht="21" x14ac:dyDescent="0.25"/>
    <row r="1572" ht="21" x14ac:dyDescent="0.25"/>
    <row r="1573" ht="21" x14ac:dyDescent="0.25"/>
    <row r="1574" ht="21" x14ac:dyDescent="0.25"/>
    <row r="1575" ht="21" x14ac:dyDescent="0.25"/>
    <row r="1576" ht="21" x14ac:dyDescent="0.25"/>
    <row r="1577" ht="21" x14ac:dyDescent="0.25"/>
    <row r="1578" ht="21" x14ac:dyDescent="0.25"/>
    <row r="1579" ht="21" x14ac:dyDescent="0.25"/>
    <row r="1580" ht="21" x14ac:dyDescent="0.25"/>
    <row r="1581" ht="21" x14ac:dyDescent="0.25"/>
    <row r="1582" ht="21" x14ac:dyDescent="0.25"/>
    <row r="1583" ht="21" x14ac:dyDescent="0.25"/>
    <row r="1584" ht="21" x14ac:dyDescent="0.25"/>
    <row r="1585" ht="21" x14ac:dyDescent="0.25"/>
    <row r="1586" ht="21" x14ac:dyDescent="0.25"/>
    <row r="1587" ht="21" x14ac:dyDescent="0.25"/>
    <row r="1588" ht="21" x14ac:dyDescent="0.25"/>
    <row r="1589" ht="21" x14ac:dyDescent="0.25"/>
    <row r="1590" ht="21" x14ac:dyDescent="0.25"/>
    <row r="1591" ht="21" x14ac:dyDescent="0.25"/>
    <row r="1592" ht="21" x14ac:dyDescent="0.25"/>
    <row r="1593" ht="21" x14ac:dyDescent="0.25"/>
    <row r="1594" ht="21" x14ac:dyDescent="0.25"/>
    <row r="1595" ht="21" x14ac:dyDescent="0.25"/>
    <row r="1596" ht="21" x14ac:dyDescent="0.25"/>
    <row r="1597" ht="21" x14ac:dyDescent="0.25"/>
    <row r="1598" ht="21" x14ac:dyDescent="0.25"/>
    <row r="1599" ht="21" x14ac:dyDescent="0.25"/>
    <row r="1600" ht="21" x14ac:dyDescent="0.25"/>
    <row r="1601" ht="21" x14ac:dyDescent="0.25"/>
    <row r="1602" ht="21" x14ac:dyDescent="0.25"/>
    <row r="1603" ht="21" x14ac:dyDescent="0.25"/>
    <row r="1604" ht="21" x14ac:dyDescent="0.25"/>
    <row r="1605" ht="21" x14ac:dyDescent="0.25"/>
    <row r="1606" ht="21" x14ac:dyDescent="0.25"/>
    <row r="1607" ht="21" x14ac:dyDescent="0.25"/>
    <row r="1608" ht="21" x14ac:dyDescent="0.25"/>
    <row r="1609" ht="21" x14ac:dyDescent="0.25"/>
    <row r="1610" ht="21" x14ac:dyDescent="0.25"/>
    <row r="1611" ht="21" x14ac:dyDescent="0.25"/>
    <row r="1612" ht="21" x14ac:dyDescent="0.25"/>
    <row r="1613" ht="21" x14ac:dyDescent="0.25"/>
    <row r="1614" ht="21" x14ac:dyDescent="0.25"/>
    <row r="1615" ht="21" x14ac:dyDescent="0.25"/>
    <row r="1616" ht="21" x14ac:dyDescent="0.25"/>
    <row r="1617" ht="21" x14ac:dyDescent="0.25"/>
    <row r="1618" ht="21" x14ac:dyDescent="0.25"/>
    <row r="1619" ht="21" x14ac:dyDescent="0.25"/>
    <row r="1620" ht="21" x14ac:dyDescent="0.25"/>
    <row r="1621" ht="21" x14ac:dyDescent="0.25"/>
    <row r="1622" ht="21" x14ac:dyDescent="0.25"/>
    <row r="1623" ht="21" x14ac:dyDescent="0.25"/>
    <row r="1624" ht="21" x14ac:dyDescent="0.25"/>
    <row r="1625" ht="21" x14ac:dyDescent="0.25"/>
    <row r="1626" ht="21" x14ac:dyDescent="0.25"/>
    <row r="1627" ht="21" x14ac:dyDescent="0.25"/>
    <row r="1628" ht="21" x14ac:dyDescent="0.25"/>
    <row r="1629" ht="21" x14ac:dyDescent="0.25"/>
    <row r="1630" ht="21" x14ac:dyDescent="0.25"/>
    <row r="1631" ht="21" x14ac:dyDescent="0.25"/>
    <row r="1632" ht="21" x14ac:dyDescent="0.25"/>
    <row r="1633" ht="21" x14ac:dyDescent="0.25"/>
    <row r="1634" ht="21" x14ac:dyDescent="0.25"/>
    <row r="1635" ht="21" x14ac:dyDescent="0.25"/>
    <row r="1636" ht="21" x14ac:dyDescent="0.25"/>
    <row r="1637" ht="21" x14ac:dyDescent="0.25"/>
    <row r="1638" ht="21" x14ac:dyDescent="0.25"/>
    <row r="1639" ht="21" x14ac:dyDescent="0.25"/>
    <row r="1640" ht="21" x14ac:dyDescent="0.25"/>
    <row r="1641" ht="21" x14ac:dyDescent="0.25"/>
    <row r="1642" ht="21" x14ac:dyDescent="0.25"/>
    <row r="1643" ht="21" x14ac:dyDescent="0.25"/>
    <row r="1644" ht="21" x14ac:dyDescent="0.25"/>
    <row r="1645" ht="21" x14ac:dyDescent="0.25"/>
    <row r="1646" ht="21" x14ac:dyDescent="0.25"/>
    <row r="1647" ht="21" x14ac:dyDescent="0.25"/>
    <row r="1648" ht="21" x14ac:dyDescent="0.25"/>
    <row r="1649" ht="21" x14ac:dyDescent="0.25"/>
    <row r="1650" ht="21" x14ac:dyDescent="0.25"/>
    <row r="1651" ht="21" x14ac:dyDescent="0.25"/>
    <row r="1652" ht="21" x14ac:dyDescent="0.25"/>
    <row r="1653" ht="21" x14ac:dyDescent="0.25"/>
    <row r="1654" ht="21" x14ac:dyDescent="0.25"/>
    <row r="1655" ht="21" x14ac:dyDescent="0.25"/>
    <row r="1656" ht="21" x14ac:dyDescent="0.25"/>
    <row r="1657" ht="21" x14ac:dyDescent="0.25"/>
    <row r="1658" ht="21" x14ac:dyDescent="0.25"/>
    <row r="1659" ht="21" x14ac:dyDescent="0.25"/>
    <row r="1660" ht="21" x14ac:dyDescent="0.25"/>
    <row r="1661" ht="21" x14ac:dyDescent="0.25"/>
    <row r="1662" ht="21" x14ac:dyDescent="0.25"/>
    <row r="1663" ht="21" x14ac:dyDescent="0.25"/>
    <row r="1664" ht="21" x14ac:dyDescent="0.25"/>
    <row r="1665" ht="21" x14ac:dyDescent="0.25"/>
    <row r="1666" ht="21" x14ac:dyDescent="0.25"/>
    <row r="1667" ht="21" x14ac:dyDescent="0.25"/>
    <row r="1668" ht="21" x14ac:dyDescent="0.25"/>
    <row r="1669" ht="21" x14ac:dyDescent="0.25"/>
    <row r="1670" ht="21" x14ac:dyDescent="0.25"/>
    <row r="1671" ht="21" x14ac:dyDescent="0.25"/>
    <row r="1672" ht="21" x14ac:dyDescent="0.25"/>
    <row r="1673" ht="21" x14ac:dyDescent="0.25"/>
    <row r="1674" ht="21" x14ac:dyDescent="0.25"/>
    <row r="1675" ht="21" x14ac:dyDescent="0.25"/>
    <row r="1676" ht="21" x14ac:dyDescent="0.25"/>
    <row r="1677" ht="21" x14ac:dyDescent="0.25"/>
    <row r="1678" ht="21" x14ac:dyDescent="0.25"/>
    <row r="1679" ht="21" x14ac:dyDescent="0.25"/>
    <row r="1680" ht="21" x14ac:dyDescent="0.25"/>
    <row r="1681" ht="21" x14ac:dyDescent="0.25"/>
    <row r="1682" ht="21" x14ac:dyDescent="0.25"/>
    <row r="1683" ht="21" x14ac:dyDescent="0.25"/>
    <row r="1684" ht="21" x14ac:dyDescent="0.25"/>
    <row r="1685" ht="21" x14ac:dyDescent="0.25"/>
    <row r="1686" ht="21" x14ac:dyDescent="0.25"/>
    <row r="1687" ht="21" x14ac:dyDescent="0.25"/>
    <row r="1688" ht="21" x14ac:dyDescent="0.25"/>
    <row r="1689" ht="21" x14ac:dyDescent="0.25"/>
    <row r="1690" ht="21" x14ac:dyDescent="0.25"/>
    <row r="1691" ht="21" x14ac:dyDescent="0.25"/>
    <row r="1692" ht="21" x14ac:dyDescent="0.25"/>
    <row r="1693" ht="21" x14ac:dyDescent="0.25"/>
    <row r="1694" ht="21" x14ac:dyDescent="0.25"/>
    <row r="1695" ht="21" x14ac:dyDescent="0.25"/>
    <row r="1696" ht="21" x14ac:dyDescent="0.25"/>
    <row r="1697" ht="21" x14ac:dyDescent="0.25"/>
    <row r="1698" ht="21" x14ac:dyDescent="0.25"/>
    <row r="1699" ht="21" x14ac:dyDescent="0.25"/>
    <row r="1700" ht="21" x14ac:dyDescent="0.25"/>
    <row r="1701" ht="21" x14ac:dyDescent="0.25"/>
    <row r="1702" ht="21" x14ac:dyDescent="0.25"/>
    <row r="1703" ht="21" x14ac:dyDescent="0.25"/>
    <row r="1704" ht="21" x14ac:dyDescent="0.25"/>
    <row r="1705" ht="21" x14ac:dyDescent="0.25"/>
    <row r="1706" ht="21" x14ac:dyDescent="0.25"/>
    <row r="1707" ht="21" x14ac:dyDescent="0.25"/>
    <row r="1708" ht="21" x14ac:dyDescent="0.25"/>
    <row r="1709" ht="21" x14ac:dyDescent="0.25"/>
    <row r="1710" ht="21" x14ac:dyDescent="0.25"/>
    <row r="1711" ht="21" x14ac:dyDescent="0.25"/>
    <row r="1712" ht="21" x14ac:dyDescent="0.25"/>
    <row r="1713" ht="21" x14ac:dyDescent="0.25"/>
    <row r="1714" ht="21" x14ac:dyDescent="0.25"/>
    <row r="1715" ht="21" x14ac:dyDescent="0.25"/>
    <row r="1716" ht="21" x14ac:dyDescent="0.25"/>
    <row r="1717" ht="21" x14ac:dyDescent="0.25"/>
    <row r="1718" ht="21" x14ac:dyDescent="0.25"/>
    <row r="1719" ht="21" x14ac:dyDescent="0.25"/>
    <row r="1720" ht="21" x14ac:dyDescent="0.25"/>
    <row r="1721" ht="21" x14ac:dyDescent="0.25"/>
    <row r="1722" ht="21" x14ac:dyDescent="0.25"/>
    <row r="1723" ht="21" x14ac:dyDescent="0.25"/>
    <row r="1724" ht="21" x14ac:dyDescent="0.25"/>
    <row r="1725" ht="21" x14ac:dyDescent="0.25"/>
    <row r="1726" ht="21" x14ac:dyDescent="0.25"/>
    <row r="1727" ht="21" x14ac:dyDescent="0.25"/>
    <row r="1728" ht="21" x14ac:dyDescent="0.25"/>
    <row r="1729" ht="21" x14ac:dyDescent="0.25"/>
    <row r="1730" ht="21" x14ac:dyDescent="0.25"/>
    <row r="1731" ht="21" x14ac:dyDescent="0.25"/>
    <row r="1732" ht="21" x14ac:dyDescent="0.25"/>
    <row r="1733" ht="21" x14ac:dyDescent="0.25"/>
    <row r="1734" ht="21" x14ac:dyDescent="0.25"/>
    <row r="1735" ht="21" x14ac:dyDescent="0.25"/>
    <row r="1736" ht="21" x14ac:dyDescent="0.25"/>
    <row r="1737" ht="21" x14ac:dyDescent="0.25"/>
    <row r="1738" ht="21" x14ac:dyDescent="0.25"/>
    <row r="1739" ht="21" x14ac:dyDescent="0.25"/>
    <row r="1740" ht="21" x14ac:dyDescent="0.25"/>
    <row r="1741" ht="21" x14ac:dyDescent="0.25"/>
    <row r="1742" ht="21" x14ac:dyDescent="0.25"/>
    <row r="1743" ht="21" x14ac:dyDescent="0.25"/>
    <row r="1744" ht="21" x14ac:dyDescent="0.25"/>
    <row r="1745" ht="21" x14ac:dyDescent="0.25"/>
    <row r="1746" ht="21" x14ac:dyDescent="0.25"/>
    <row r="1747" ht="21" x14ac:dyDescent="0.25"/>
    <row r="1748" ht="21" x14ac:dyDescent="0.25"/>
    <row r="1749" ht="21" x14ac:dyDescent="0.25"/>
    <row r="1750" ht="21" x14ac:dyDescent="0.25"/>
    <row r="1751" ht="21" x14ac:dyDescent="0.25"/>
    <row r="1752" ht="21" x14ac:dyDescent="0.25"/>
    <row r="1753" ht="21" x14ac:dyDescent="0.25"/>
    <row r="1754" ht="21" x14ac:dyDescent="0.25"/>
    <row r="1755" ht="21" x14ac:dyDescent="0.25"/>
    <row r="1756" ht="21" x14ac:dyDescent="0.25"/>
    <row r="1757" ht="21" x14ac:dyDescent="0.25"/>
    <row r="1758" ht="21" x14ac:dyDescent="0.25"/>
    <row r="1759" ht="21" x14ac:dyDescent="0.25"/>
    <row r="1760" ht="21" x14ac:dyDescent="0.25"/>
    <row r="1761" ht="21" x14ac:dyDescent="0.25"/>
    <row r="1762" ht="21" x14ac:dyDescent="0.25"/>
    <row r="1763" ht="21" x14ac:dyDescent="0.25"/>
    <row r="1764" ht="21" x14ac:dyDescent="0.25"/>
    <row r="1765" ht="21" x14ac:dyDescent="0.25"/>
    <row r="1766" ht="21" x14ac:dyDescent="0.25"/>
    <row r="1767" ht="21" x14ac:dyDescent="0.25"/>
    <row r="1768" ht="21" x14ac:dyDescent="0.25"/>
    <row r="1769" ht="21" x14ac:dyDescent="0.25"/>
    <row r="1770" ht="21" x14ac:dyDescent="0.25"/>
    <row r="1771" ht="21" x14ac:dyDescent="0.25"/>
    <row r="1772" ht="21" x14ac:dyDescent="0.25"/>
    <row r="1773" ht="21" x14ac:dyDescent="0.25"/>
    <row r="1774" ht="21" x14ac:dyDescent="0.25"/>
    <row r="1775" ht="21" x14ac:dyDescent="0.25"/>
    <row r="1776" ht="21" x14ac:dyDescent="0.25"/>
    <row r="1777" ht="21" x14ac:dyDescent="0.25"/>
    <row r="1778" ht="21" x14ac:dyDescent="0.25"/>
    <row r="1779" ht="21" x14ac:dyDescent="0.25"/>
    <row r="1780" ht="21" x14ac:dyDescent="0.25"/>
    <row r="1781" ht="21" x14ac:dyDescent="0.25"/>
    <row r="1782" ht="21" x14ac:dyDescent="0.25"/>
    <row r="1783" ht="21" x14ac:dyDescent="0.25"/>
    <row r="1784" ht="21" x14ac:dyDescent="0.25"/>
    <row r="1785" ht="21" x14ac:dyDescent="0.25"/>
    <row r="1786" ht="21" x14ac:dyDescent="0.25"/>
    <row r="1787" ht="21" x14ac:dyDescent="0.25"/>
    <row r="1788" ht="21" x14ac:dyDescent="0.25"/>
    <row r="1789" ht="21" x14ac:dyDescent="0.25"/>
    <row r="1790" ht="21" x14ac:dyDescent="0.25"/>
    <row r="1791" ht="21" x14ac:dyDescent="0.25"/>
    <row r="1792" ht="21" x14ac:dyDescent="0.25"/>
    <row r="1793" ht="21" x14ac:dyDescent="0.25"/>
    <row r="1794" ht="21" x14ac:dyDescent="0.25"/>
    <row r="1795" ht="21" x14ac:dyDescent="0.25"/>
    <row r="1796" ht="21" x14ac:dyDescent="0.25"/>
    <row r="1797" ht="21" x14ac:dyDescent="0.25"/>
    <row r="1798" ht="21" x14ac:dyDescent="0.25"/>
    <row r="1799" ht="21" x14ac:dyDescent="0.25"/>
    <row r="1800" ht="21" x14ac:dyDescent="0.25"/>
    <row r="1801" ht="21" x14ac:dyDescent="0.25"/>
    <row r="1802" ht="21" x14ac:dyDescent="0.25"/>
    <row r="1803" ht="21" x14ac:dyDescent="0.25"/>
    <row r="1804" ht="21" x14ac:dyDescent="0.25"/>
    <row r="1805" ht="21" x14ac:dyDescent="0.25"/>
    <row r="1806" ht="21" x14ac:dyDescent="0.25"/>
    <row r="1807" ht="21" x14ac:dyDescent="0.25"/>
    <row r="1808" ht="21" x14ac:dyDescent="0.25"/>
    <row r="1809" ht="21" x14ac:dyDescent="0.25"/>
    <row r="1810" ht="21" x14ac:dyDescent="0.25"/>
    <row r="1811" ht="21" x14ac:dyDescent="0.25"/>
    <row r="1812" ht="21" x14ac:dyDescent="0.25"/>
    <row r="1813" ht="21" x14ac:dyDescent="0.25"/>
    <row r="1814" ht="21" x14ac:dyDescent="0.25"/>
    <row r="1815" ht="21" x14ac:dyDescent="0.25"/>
    <row r="1816" ht="21" x14ac:dyDescent="0.25"/>
    <row r="1817" ht="21" x14ac:dyDescent="0.25"/>
    <row r="1818" ht="21" x14ac:dyDescent="0.25"/>
    <row r="1819" ht="21" x14ac:dyDescent="0.25"/>
    <row r="1820" ht="21" x14ac:dyDescent="0.25"/>
    <row r="1821" ht="21" x14ac:dyDescent="0.25"/>
    <row r="1822" ht="21" x14ac:dyDescent="0.25"/>
    <row r="1823" ht="21" x14ac:dyDescent="0.25"/>
    <row r="1824" ht="21" x14ac:dyDescent="0.25"/>
    <row r="1825" ht="21" x14ac:dyDescent="0.25"/>
    <row r="1826" ht="21" x14ac:dyDescent="0.25"/>
    <row r="1827" ht="21" x14ac:dyDescent="0.25"/>
    <row r="1828" ht="21" x14ac:dyDescent="0.25"/>
    <row r="1829" ht="21" x14ac:dyDescent="0.25"/>
    <row r="1830" ht="21" x14ac:dyDescent="0.25"/>
    <row r="1831" ht="21" x14ac:dyDescent="0.25"/>
    <row r="1832" ht="21" x14ac:dyDescent="0.25"/>
    <row r="1833" ht="21" x14ac:dyDescent="0.25"/>
    <row r="1834" ht="21" x14ac:dyDescent="0.25"/>
    <row r="1835" ht="21" x14ac:dyDescent="0.25"/>
    <row r="1836" ht="21" x14ac:dyDescent="0.25"/>
    <row r="1837" ht="21" x14ac:dyDescent="0.25"/>
    <row r="1838" ht="21" x14ac:dyDescent="0.25"/>
    <row r="1839" ht="21" x14ac:dyDescent="0.25"/>
    <row r="1840" ht="21" x14ac:dyDescent="0.25"/>
    <row r="1841" ht="21" x14ac:dyDescent="0.25"/>
    <row r="1842" ht="21" x14ac:dyDescent="0.25"/>
    <row r="1843" ht="21" x14ac:dyDescent="0.25"/>
    <row r="1844" ht="21" x14ac:dyDescent="0.25"/>
    <row r="1845" ht="21" x14ac:dyDescent="0.25"/>
    <row r="1846" ht="21" x14ac:dyDescent="0.25"/>
    <row r="1847" ht="21" x14ac:dyDescent="0.25"/>
    <row r="1848" ht="21" x14ac:dyDescent="0.25"/>
    <row r="1849" ht="21" x14ac:dyDescent="0.25"/>
    <row r="1850" ht="21" x14ac:dyDescent="0.25"/>
    <row r="1851" ht="21" x14ac:dyDescent="0.25"/>
    <row r="1852" ht="21" x14ac:dyDescent="0.25"/>
    <row r="1853" ht="21" x14ac:dyDescent="0.25"/>
    <row r="1854" ht="21" x14ac:dyDescent="0.25"/>
    <row r="1855" ht="21" x14ac:dyDescent="0.25"/>
    <row r="1856" ht="21" x14ac:dyDescent="0.25"/>
    <row r="1857" ht="21" x14ac:dyDescent="0.25"/>
    <row r="1858" ht="21" x14ac:dyDescent="0.25"/>
    <row r="1859" ht="21" x14ac:dyDescent="0.25"/>
    <row r="1860" ht="21" x14ac:dyDescent="0.25"/>
    <row r="1861" ht="21" x14ac:dyDescent="0.25"/>
    <row r="1862" ht="21" x14ac:dyDescent="0.25"/>
    <row r="1863" ht="21" x14ac:dyDescent="0.25"/>
    <row r="1864" ht="21" x14ac:dyDescent="0.25"/>
    <row r="1865" ht="21" x14ac:dyDescent="0.25"/>
    <row r="1866" ht="21" x14ac:dyDescent="0.25"/>
    <row r="1867" ht="21" x14ac:dyDescent="0.25"/>
    <row r="1868" ht="21" x14ac:dyDescent="0.25"/>
    <row r="1869" ht="21" x14ac:dyDescent="0.25"/>
    <row r="1870" ht="21" x14ac:dyDescent="0.25"/>
    <row r="1871" ht="21" x14ac:dyDescent="0.25"/>
    <row r="1872" ht="21" x14ac:dyDescent="0.25"/>
    <row r="1873" ht="21" x14ac:dyDescent="0.25"/>
    <row r="1874" ht="21" x14ac:dyDescent="0.25"/>
    <row r="1875" ht="21" x14ac:dyDescent="0.25"/>
    <row r="1876" ht="21" x14ac:dyDescent="0.25"/>
    <row r="1877" ht="21" x14ac:dyDescent="0.25"/>
    <row r="1878" ht="21" x14ac:dyDescent="0.25"/>
    <row r="1879" ht="21" x14ac:dyDescent="0.25"/>
    <row r="1880" ht="21" x14ac:dyDescent="0.25"/>
    <row r="1881" ht="21" x14ac:dyDescent="0.25"/>
    <row r="1882" ht="21" x14ac:dyDescent="0.25"/>
    <row r="1883" ht="21" x14ac:dyDescent="0.25"/>
    <row r="1884" ht="21" x14ac:dyDescent="0.25"/>
    <row r="1885" ht="21" x14ac:dyDescent="0.25"/>
    <row r="1886" ht="21" x14ac:dyDescent="0.25"/>
    <row r="1887" ht="21" x14ac:dyDescent="0.25"/>
    <row r="1888" ht="21" x14ac:dyDescent="0.25"/>
    <row r="1889" ht="21" x14ac:dyDescent="0.25"/>
    <row r="1890" ht="21" x14ac:dyDescent="0.25"/>
    <row r="1891" ht="21" x14ac:dyDescent="0.25"/>
    <row r="1892" ht="21" x14ac:dyDescent="0.25"/>
    <row r="1893" ht="21" x14ac:dyDescent="0.25"/>
    <row r="1894" ht="21" x14ac:dyDescent="0.25"/>
    <row r="1895" ht="21" x14ac:dyDescent="0.25"/>
    <row r="1896" ht="21" x14ac:dyDescent="0.25"/>
    <row r="1897" ht="21" x14ac:dyDescent="0.25"/>
    <row r="1898" ht="21" x14ac:dyDescent="0.25"/>
    <row r="1899" ht="21" x14ac:dyDescent="0.25"/>
    <row r="1900" ht="21" x14ac:dyDescent="0.25"/>
    <row r="1901" ht="21" x14ac:dyDescent="0.25"/>
    <row r="1902" ht="21" x14ac:dyDescent="0.25"/>
    <row r="1903" ht="21" x14ac:dyDescent="0.25"/>
    <row r="1904" ht="21" x14ac:dyDescent="0.25"/>
    <row r="1905" ht="21" x14ac:dyDescent="0.25"/>
    <row r="1906" ht="21" x14ac:dyDescent="0.25"/>
    <row r="1907" ht="21" x14ac:dyDescent="0.25"/>
    <row r="1908" ht="21" x14ac:dyDescent="0.25"/>
    <row r="1909" ht="21" x14ac:dyDescent="0.25"/>
    <row r="1910" ht="21" x14ac:dyDescent="0.25"/>
    <row r="1911" ht="21" x14ac:dyDescent="0.25"/>
    <row r="1912" ht="21" x14ac:dyDescent="0.25"/>
    <row r="1913" ht="21" x14ac:dyDescent="0.25"/>
    <row r="1914" ht="21" x14ac:dyDescent="0.25"/>
    <row r="1915" ht="21" x14ac:dyDescent="0.25"/>
    <row r="1916" ht="21" x14ac:dyDescent="0.25"/>
    <row r="1917" ht="21" x14ac:dyDescent="0.25"/>
    <row r="1918" ht="21" x14ac:dyDescent="0.25"/>
    <row r="1919" ht="21" x14ac:dyDescent="0.25"/>
    <row r="1920" ht="21" x14ac:dyDescent="0.25"/>
    <row r="1921" ht="21" x14ac:dyDescent="0.25"/>
    <row r="1922" ht="21" x14ac:dyDescent="0.25"/>
    <row r="1923" ht="21" x14ac:dyDescent="0.25"/>
    <row r="1924" ht="21" x14ac:dyDescent="0.25"/>
    <row r="1925" ht="21" x14ac:dyDescent="0.25"/>
    <row r="1926" ht="21" x14ac:dyDescent="0.25"/>
    <row r="1927" ht="21" x14ac:dyDescent="0.25"/>
    <row r="1928" ht="21" x14ac:dyDescent="0.25"/>
    <row r="1929" ht="21" x14ac:dyDescent="0.25"/>
    <row r="1930" ht="21" x14ac:dyDescent="0.25"/>
    <row r="1931" ht="21" x14ac:dyDescent="0.25"/>
    <row r="1932" ht="21" x14ac:dyDescent="0.25"/>
    <row r="1933" ht="21" x14ac:dyDescent="0.25"/>
    <row r="1934" ht="21" x14ac:dyDescent="0.25"/>
    <row r="1935" ht="21" x14ac:dyDescent="0.25"/>
    <row r="1936" ht="21" x14ac:dyDescent="0.25"/>
    <row r="1937" ht="21" x14ac:dyDescent="0.25"/>
    <row r="1938" ht="21" x14ac:dyDescent="0.25"/>
    <row r="1939" ht="21" x14ac:dyDescent="0.25"/>
    <row r="1940" ht="21" x14ac:dyDescent="0.25"/>
    <row r="1941" ht="21" x14ac:dyDescent="0.25"/>
    <row r="1942" ht="21" x14ac:dyDescent="0.25"/>
    <row r="1943" ht="21" x14ac:dyDescent="0.25"/>
    <row r="1944" ht="21" x14ac:dyDescent="0.25"/>
    <row r="1945" ht="21" x14ac:dyDescent="0.25"/>
    <row r="1946" ht="21" x14ac:dyDescent="0.25"/>
    <row r="1947" ht="21" x14ac:dyDescent="0.25"/>
    <row r="1948" ht="21" x14ac:dyDescent="0.25"/>
    <row r="1949" ht="21" x14ac:dyDescent="0.25"/>
    <row r="1950" ht="21" x14ac:dyDescent="0.25"/>
    <row r="1951" ht="21" x14ac:dyDescent="0.25"/>
    <row r="1952" ht="21" x14ac:dyDescent="0.25"/>
    <row r="1953" ht="21" x14ac:dyDescent="0.25"/>
    <row r="1954" ht="21" x14ac:dyDescent="0.25"/>
    <row r="1955" ht="21" x14ac:dyDescent="0.25"/>
    <row r="1956" ht="21" x14ac:dyDescent="0.25"/>
    <row r="1957" ht="21" x14ac:dyDescent="0.25"/>
    <row r="1958" ht="21" x14ac:dyDescent="0.25"/>
    <row r="1959" ht="21" x14ac:dyDescent="0.25"/>
    <row r="1960" ht="21" x14ac:dyDescent="0.25"/>
    <row r="1961" ht="21" x14ac:dyDescent="0.25"/>
    <row r="1962" ht="21" x14ac:dyDescent="0.25"/>
    <row r="1963" ht="21" x14ac:dyDescent="0.25"/>
    <row r="1964" ht="21" x14ac:dyDescent="0.25"/>
    <row r="1965" ht="21" x14ac:dyDescent="0.25"/>
    <row r="1966" ht="21" x14ac:dyDescent="0.25"/>
    <row r="1967" ht="21" x14ac:dyDescent="0.25"/>
    <row r="1968" ht="21" x14ac:dyDescent="0.25"/>
    <row r="1969" ht="21" x14ac:dyDescent="0.25"/>
    <row r="1970" ht="21" x14ac:dyDescent="0.25"/>
    <row r="1971" ht="21" x14ac:dyDescent="0.25"/>
    <row r="1972" ht="21" x14ac:dyDescent="0.25"/>
    <row r="1973" ht="21" x14ac:dyDescent="0.25"/>
    <row r="1974" ht="21" x14ac:dyDescent="0.25"/>
    <row r="1975" ht="21" x14ac:dyDescent="0.25"/>
    <row r="1976" ht="21" x14ac:dyDescent="0.25"/>
    <row r="1977" ht="21" x14ac:dyDescent="0.25"/>
    <row r="1978" ht="21" x14ac:dyDescent="0.25"/>
    <row r="1979" ht="21" x14ac:dyDescent="0.25"/>
    <row r="1980" ht="21" x14ac:dyDescent="0.25"/>
    <row r="1981" ht="21" x14ac:dyDescent="0.25"/>
    <row r="1982" ht="21" x14ac:dyDescent="0.25"/>
    <row r="1983" ht="21" x14ac:dyDescent="0.25"/>
    <row r="1984" ht="21" x14ac:dyDescent="0.25"/>
    <row r="1985" ht="21" x14ac:dyDescent="0.25"/>
    <row r="1986" ht="21" x14ac:dyDescent="0.25"/>
    <row r="1987" ht="21" x14ac:dyDescent="0.25"/>
    <row r="1988" ht="21" x14ac:dyDescent="0.25"/>
    <row r="1989" ht="21" x14ac:dyDescent="0.25"/>
    <row r="1990" ht="21" x14ac:dyDescent="0.25"/>
    <row r="1991" ht="21" x14ac:dyDescent="0.25"/>
    <row r="1992" ht="21" x14ac:dyDescent="0.25"/>
    <row r="1993" ht="21" x14ac:dyDescent="0.25"/>
    <row r="1994" ht="21" x14ac:dyDescent="0.25"/>
    <row r="1995" ht="21" x14ac:dyDescent="0.25"/>
    <row r="1996" ht="21" x14ac:dyDescent="0.25"/>
    <row r="1997" ht="21" x14ac:dyDescent="0.25"/>
    <row r="1998" ht="21" x14ac:dyDescent="0.25"/>
    <row r="1999" ht="21" x14ac:dyDescent="0.25"/>
    <row r="2000" ht="21" x14ac:dyDescent="0.25"/>
    <row r="2001" ht="21" x14ac:dyDescent="0.25"/>
    <row r="2002" ht="21" x14ac:dyDescent="0.25"/>
    <row r="2003" ht="21" x14ac:dyDescent="0.25"/>
    <row r="2004" ht="21" x14ac:dyDescent="0.25"/>
    <row r="2005" ht="21" x14ac:dyDescent="0.25"/>
    <row r="2006" ht="21" x14ac:dyDescent="0.25"/>
    <row r="2007" ht="21" x14ac:dyDescent="0.25"/>
    <row r="2008" ht="21" x14ac:dyDescent="0.25"/>
    <row r="2009" ht="21" x14ac:dyDescent="0.25"/>
    <row r="2010" ht="21" x14ac:dyDescent="0.25"/>
    <row r="2011" ht="21" x14ac:dyDescent="0.25"/>
    <row r="2012" ht="21" x14ac:dyDescent="0.25"/>
    <row r="2013" ht="21" x14ac:dyDescent="0.25"/>
    <row r="2014" ht="21" x14ac:dyDescent="0.25"/>
    <row r="2015" ht="21" x14ac:dyDescent="0.25"/>
    <row r="2016" ht="21" x14ac:dyDescent="0.25"/>
    <row r="2017" ht="21" x14ac:dyDescent="0.25"/>
    <row r="2018" ht="21" x14ac:dyDescent="0.25"/>
    <row r="2019" ht="21" x14ac:dyDescent="0.25"/>
    <row r="2020" ht="21" x14ac:dyDescent="0.25"/>
    <row r="2021" ht="21" x14ac:dyDescent="0.25"/>
    <row r="2022" ht="21" x14ac:dyDescent="0.25"/>
    <row r="2023" ht="21" x14ac:dyDescent="0.25"/>
    <row r="2024" ht="21" x14ac:dyDescent="0.25"/>
    <row r="2025" ht="21" x14ac:dyDescent="0.25"/>
    <row r="2026" ht="21" x14ac:dyDescent="0.25"/>
    <row r="2027" ht="21" x14ac:dyDescent="0.25"/>
    <row r="2028" ht="21" x14ac:dyDescent="0.25"/>
    <row r="2029" ht="21" x14ac:dyDescent="0.25"/>
    <row r="2030" ht="21" x14ac:dyDescent="0.25"/>
    <row r="2031" ht="21" x14ac:dyDescent="0.25"/>
    <row r="2032" ht="21" x14ac:dyDescent="0.25"/>
    <row r="2033" ht="21" x14ac:dyDescent="0.25"/>
    <row r="2034" ht="21" x14ac:dyDescent="0.25"/>
    <row r="2035" ht="21" x14ac:dyDescent="0.25"/>
    <row r="2036" ht="21" x14ac:dyDescent="0.25"/>
    <row r="2037" ht="21" x14ac:dyDescent="0.25"/>
    <row r="2038" ht="21" x14ac:dyDescent="0.25"/>
    <row r="2039" ht="21" x14ac:dyDescent="0.25"/>
    <row r="2040" ht="21" x14ac:dyDescent="0.25"/>
    <row r="2041" ht="21" x14ac:dyDescent="0.25"/>
    <row r="2042" ht="21" x14ac:dyDescent="0.25"/>
    <row r="2043" ht="21" x14ac:dyDescent="0.25"/>
    <row r="2044" ht="21" x14ac:dyDescent="0.25"/>
    <row r="2045" ht="21" x14ac:dyDescent="0.25"/>
    <row r="2046" ht="21" x14ac:dyDescent="0.25"/>
    <row r="2047" ht="21" x14ac:dyDescent="0.25"/>
    <row r="2048" ht="21" x14ac:dyDescent="0.25"/>
    <row r="2049" ht="21" x14ac:dyDescent="0.25"/>
    <row r="2050" ht="21" x14ac:dyDescent="0.25"/>
    <row r="2051" ht="21" x14ac:dyDescent="0.25"/>
    <row r="2052" ht="21" x14ac:dyDescent="0.25"/>
    <row r="2053" ht="21" x14ac:dyDescent="0.25"/>
    <row r="2054" ht="21" x14ac:dyDescent="0.25"/>
    <row r="2055" ht="21" x14ac:dyDescent="0.25"/>
    <row r="2056" ht="21" x14ac:dyDescent="0.25"/>
    <row r="2057" ht="21" x14ac:dyDescent="0.25"/>
    <row r="2058" ht="21" x14ac:dyDescent="0.25"/>
    <row r="2059" ht="21" x14ac:dyDescent="0.25"/>
    <row r="2060" ht="21" x14ac:dyDescent="0.25"/>
    <row r="2061" ht="21" x14ac:dyDescent="0.25"/>
    <row r="2062" ht="21" x14ac:dyDescent="0.25"/>
    <row r="2063" ht="21" x14ac:dyDescent="0.25"/>
    <row r="2064" ht="21" x14ac:dyDescent="0.25"/>
    <row r="2065" ht="21" x14ac:dyDescent="0.25"/>
    <row r="2066" ht="21" x14ac:dyDescent="0.25"/>
    <row r="2067" ht="21" x14ac:dyDescent="0.25"/>
    <row r="2068" ht="21" x14ac:dyDescent="0.25"/>
    <row r="2069" ht="21" x14ac:dyDescent="0.25"/>
    <row r="2070" ht="21" x14ac:dyDescent="0.25"/>
    <row r="2071" ht="21" x14ac:dyDescent="0.25"/>
    <row r="2072" ht="21" x14ac:dyDescent="0.25"/>
    <row r="2073" ht="21" x14ac:dyDescent="0.25"/>
    <row r="2074" ht="21" x14ac:dyDescent="0.25"/>
    <row r="2075" ht="21" x14ac:dyDescent="0.25"/>
    <row r="2076" ht="21" x14ac:dyDescent="0.25"/>
    <row r="2077" ht="21" x14ac:dyDescent="0.25"/>
    <row r="2078" ht="21" x14ac:dyDescent="0.25"/>
    <row r="2079" ht="21" x14ac:dyDescent="0.25"/>
    <row r="2080" ht="21" x14ac:dyDescent="0.25"/>
    <row r="2081" ht="21" x14ac:dyDescent="0.25"/>
    <row r="2082" ht="21" x14ac:dyDescent="0.25"/>
    <row r="2083" ht="21" x14ac:dyDescent="0.25"/>
    <row r="2084" ht="21" x14ac:dyDescent="0.25"/>
    <row r="2085" ht="21" x14ac:dyDescent="0.25"/>
    <row r="2086" ht="21" x14ac:dyDescent="0.25"/>
    <row r="2087" ht="21" x14ac:dyDescent="0.25"/>
    <row r="2088" ht="21" x14ac:dyDescent="0.25"/>
    <row r="2089" ht="21" x14ac:dyDescent="0.25"/>
    <row r="2090" ht="21" x14ac:dyDescent="0.25"/>
    <row r="2091" ht="21" x14ac:dyDescent="0.25"/>
    <row r="2092" ht="21" x14ac:dyDescent="0.25"/>
    <row r="2093" ht="21" x14ac:dyDescent="0.25"/>
    <row r="2094" ht="21" x14ac:dyDescent="0.25"/>
    <row r="2095" ht="21" x14ac:dyDescent="0.25"/>
    <row r="2096" ht="21" x14ac:dyDescent="0.25"/>
    <row r="2097" ht="21" x14ac:dyDescent="0.25"/>
    <row r="2098" ht="21" x14ac:dyDescent="0.25"/>
    <row r="2099" ht="21" x14ac:dyDescent="0.25"/>
    <row r="2100" ht="21" x14ac:dyDescent="0.25"/>
    <row r="2101" ht="21" x14ac:dyDescent="0.25"/>
    <row r="2102" ht="21" x14ac:dyDescent="0.25"/>
    <row r="2103" ht="21" x14ac:dyDescent="0.25"/>
    <row r="2104" ht="21" x14ac:dyDescent="0.25"/>
    <row r="2105" ht="21" x14ac:dyDescent="0.25"/>
    <row r="2106" ht="21" x14ac:dyDescent="0.25"/>
    <row r="2107" ht="21" x14ac:dyDescent="0.25"/>
    <row r="2108" ht="21" x14ac:dyDescent="0.25"/>
    <row r="2109" ht="21" x14ac:dyDescent="0.25"/>
    <row r="2110" ht="21" x14ac:dyDescent="0.25"/>
    <row r="2111" ht="21" x14ac:dyDescent="0.25"/>
    <row r="2112" ht="21" x14ac:dyDescent="0.25"/>
    <row r="2113" ht="21" x14ac:dyDescent="0.25"/>
    <row r="2114" ht="21" x14ac:dyDescent="0.25"/>
    <row r="2115" ht="21" x14ac:dyDescent="0.25"/>
    <row r="2116" ht="21" x14ac:dyDescent="0.25"/>
    <row r="2117" ht="21" x14ac:dyDescent="0.25"/>
    <row r="2118" ht="21" x14ac:dyDescent="0.25"/>
    <row r="2119" ht="21" x14ac:dyDescent="0.25"/>
    <row r="2120" ht="21" x14ac:dyDescent="0.25"/>
    <row r="2121" ht="21" x14ac:dyDescent="0.25"/>
    <row r="2122" ht="21" x14ac:dyDescent="0.25"/>
    <row r="2123" ht="21" x14ac:dyDescent="0.25"/>
    <row r="2124" ht="21" x14ac:dyDescent="0.25"/>
    <row r="2125" ht="21" x14ac:dyDescent="0.25"/>
    <row r="2126" ht="21" x14ac:dyDescent="0.25"/>
    <row r="2127" ht="21" x14ac:dyDescent="0.25"/>
    <row r="2128" ht="21" x14ac:dyDescent="0.25"/>
    <row r="2129" ht="21" x14ac:dyDescent="0.25"/>
    <row r="2130" ht="21" x14ac:dyDescent="0.25"/>
    <row r="2131" ht="21" x14ac:dyDescent="0.25"/>
    <row r="2132" ht="21" x14ac:dyDescent="0.25"/>
    <row r="2133" ht="21" x14ac:dyDescent="0.25"/>
    <row r="2134" ht="21" x14ac:dyDescent="0.25"/>
    <row r="2135" ht="21" x14ac:dyDescent="0.25"/>
    <row r="2136" ht="21" x14ac:dyDescent="0.25"/>
    <row r="2137" ht="21" x14ac:dyDescent="0.25"/>
    <row r="2138" ht="21" x14ac:dyDescent="0.25"/>
    <row r="2139" ht="21" x14ac:dyDescent="0.25"/>
    <row r="2140" ht="21" x14ac:dyDescent="0.25"/>
    <row r="2141" ht="21" x14ac:dyDescent="0.25"/>
    <row r="2142" ht="21" x14ac:dyDescent="0.25"/>
    <row r="2143" ht="21" x14ac:dyDescent="0.25"/>
    <row r="2144" ht="21" x14ac:dyDescent="0.25"/>
    <row r="2145" ht="21" x14ac:dyDescent="0.25"/>
    <row r="2146" ht="21" x14ac:dyDescent="0.25"/>
    <row r="2147" ht="21" x14ac:dyDescent="0.25"/>
    <row r="2148" ht="21" x14ac:dyDescent="0.25"/>
    <row r="2149" ht="21" x14ac:dyDescent="0.25"/>
    <row r="2150" ht="21" x14ac:dyDescent="0.25"/>
    <row r="2151" ht="21" x14ac:dyDescent="0.25"/>
    <row r="2152" ht="21" x14ac:dyDescent="0.25"/>
    <row r="2153" ht="21" x14ac:dyDescent="0.25"/>
    <row r="2154" ht="21" x14ac:dyDescent="0.25"/>
    <row r="2155" ht="21" x14ac:dyDescent="0.25"/>
    <row r="2156" ht="21" x14ac:dyDescent="0.25"/>
    <row r="2157" ht="21" x14ac:dyDescent="0.25"/>
    <row r="2158" ht="21" x14ac:dyDescent="0.25"/>
    <row r="2159" ht="21" x14ac:dyDescent="0.25"/>
    <row r="2160" ht="21" x14ac:dyDescent="0.25"/>
    <row r="2161" ht="21" x14ac:dyDescent="0.25"/>
    <row r="2162" ht="21" x14ac:dyDescent="0.25"/>
    <row r="2163" ht="21" x14ac:dyDescent="0.25"/>
    <row r="2164" ht="21" x14ac:dyDescent="0.25"/>
    <row r="2165" ht="21" x14ac:dyDescent="0.25"/>
    <row r="2166" ht="21" x14ac:dyDescent="0.25"/>
    <row r="2167" ht="21" x14ac:dyDescent="0.25"/>
    <row r="2168" ht="21" x14ac:dyDescent="0.25"/>
    <row r="2169" ht="21" x14ac:dyDescent="0.25"/>
    <row r="2170" ht="21" x14ac:dyDescent="0.25"/>
    <row r="2171" ht="21" x14ac:dyDescent="0.25"/>
    <row r="2172" ht="21" x14ac:dyDescent="0.25"/>
    <row r="2173" ht="21" x14ac:dyDescent="0.25"/>
    <row r="2174" ht="21" x14ac:dyDescent="0.25"/>
    <row r="2175" ht="21" x14ac:dyDescent="0.25"/>
    <row r="2176" ht="21" x14ac:dyDescent="0.25"/>
    <row r="2177" ht="21" x14ac:dyDescent="0.25"/>
    <row r="2178" ht="21" x14ac:dyDescent="0.25"/>
    <row r="2179" ht="21" x14ac:dyDescent="0.25"/>
    <row r="2180" ht="21" x14ac:dyDescent="0.25"/>
    <row r="2181" ht="21" x14ac:dyDescent="0.25"/>
    <row r="2182" ht="21" x14ac:dyDescent="0.25"/>
    <row r="2183" ht="21" x14ac:dyDescent="0.25"/>
    <row r="2184" ht="21" x14ac:dyDescent="0.25"/>
    <row r="2185" ht="21" x14ac:dyDescent="0.25"/>
    <row r="2186" ht="21" x14ac:dyDescent="0.25"/>
    <row r="2187" ht="21" x14ac:dyDescent="0.25"/>
    <row r="2188" ht="21" x14ac:dyDescent="0.25"/>
    <row r="2189" ht="21" x14ac:dyDescent="0.25"/>
    <row r="2190" ht="21" x14ac:dyDescent="0.25"/>
    <row r="2191" ht="21" x14ac:dyDescent="0.25"/>
    <row r="2192" ht="21" x14ac:dyDescent="0.25"/>
    <row r="2193" ht="21" x14ac:dyDescent="0.25"/>
    <row r="2194" ht="21" x14ac:dyDescent="0.25"/>
    <row r="2195" ht="21" x14ac:dyDescent="0.25"/>
    <row r="2196" ht="21" x14ac:dyDescent="0.25"/>
    <row r="2197" ht="21" x14ac:dyDescent="0.25"/>
    <row r="2198" ht="21" x14ac:dyDescent="0.25"/>
    <row r="2199" ht="21" x14ac:dyDescent="0.25"/>
    <row r="2200" ht="21" x14ac:dyDescent="0.25"/>
    <row r="2201" ht="21" x14ac:dyDescent="0.25"/>
    <row r="2202" ht="21" x14ac:dyDescent="0.25"/>
    <row r="2203" ht="21" x14ac:dyDescent="0.25"/>
    <row r="2204" ht="21" x14ac:dyDescent="0.25"/>
    <row r="2205" ht="21" x14ac:dyDescent="0.25"/>
    <row r="2206" ht="21" x14ac:dyDescent="0.25"/>
    <row r="2207" ht="21" x14ac:dyDescent="0.25"/>
    <row r="2208" ht="21" x14ac:dyDescent="0.25"/>
    <row r="2209" ht="21" x14ac:dyDescent="0.25"/>
    <row r="2210" ht="21" x14ac:dyDescent="0.25"/>
    <row r="2211" ht="21" x14ac:dyDescent="0.25"/>
    <row r="2212" ht="21" x14ac:dyDescent="0.25"/>
    <row r="2213" ht="21" x14ac:dyDescent="0.25"/>
    <row r="2214" ht="21" x14ac:dyDescent="0.25"/>
    <row r="2215" ht="21" x14ac:dyDescent="0.25"/>
    <row r="2216" ht="21" x14ac:dyDescent="0.25"/>
    <row r="2217" ht="21" x14ac:dyDescent="0.25"/>
    <row r="2218" ht="21" x14ac:dyDescent="0.25"/>
    <row r="2219" ht="21" x14ac:dyDescent="0.25"/>
    <row r="2220" ht="21" x14ac:dyDescent="0.25"/>
    <row r="2221" ht="21" x14ac:dyDescent="0.25"/>
    <row r="2222" ht="21" x14ac:dyDescent="0.25"/>
    <row r="2223" ht="21" x14ac:dyDescent="0.25"/>
    <row r="2224" ht="21" x14ac:dyDescent="0.25"/>
    <row r="2225" ht="21" x14ac:dyDescent="0.25"/>
    <row r="2226" ht="21" x14ac:dyDescent="0.25"/>
    <row r="2227" ht="21" x14ac:dyDescent="0.25"/>
    <row r="2228" ht="21" x14ac:dyDescent="0.25"/>
    <row r="2229" ht="21" x14ac:dyDescent="0.25"/>
    <row r="2230" ht="21" x14ac:dyDescent="0.25"/>
    <row r="2231" ht="21" x14ac:dyDescent="0.25"/>
    <row r="2232" ht="21" x14ac:dyDescent="0.25"/>
    <row r="2233" ht="21" x14ac:dyDescent="0.25"/>
    <row r="2234" ht="21" x14ac:dyDescent="0.25"/>
    <row r="2235" ht="21" x14ac:dyDescent="0.25"/>
    <row r="2236" ht="21" x14ac:dyDescent="0.25"/>
    <row r="2237" ht="21" x14ac:dyDescent="0.25"/>
    <row r="2238" ht="21" x14ac:dyDescent="0.25"/>
    <row r="2239" ht="21" x14ac:dyDescent="0.25"/>
    <row r="2240" ht="21" x14ac:dyDescent="0.25"/>
    <row r="2241" ht="21" x14ac:dyDescent="0.25"/>
    <row r="2242" ht="21" x14ac:dyDescent="0.25"/>
    <row r="2243" ht="21" x14ac:dyDescent="0.25"/>
    <row r="2244" ht="21" x14ac:dyDescent="0.25"/>
    <row r="2245" ht="21" x14ac:dyDescent="0.25"/>
    <row r="2246" ht="21" x14ac:dyDescent="0.25"/>
    <row r="2247" ht="21" x14ac:dyDescent="0.25"/>
    <row r="2248" ht="21" x14ac:dyDescent="0.25"/>
    <row r="2249" ht="21" x14ac:dyDescent="0.25"/>
    <row r="2250" ht="21" x14ac:dyDescent="0.25"/>
    <row r="2251" ht="21" x14ac:dyDescent="0.25"/>
    <row r="2252" ht="21" x14ac:dyDescent="0.25"/>
    <row r="2253" ht="21" x14ac:dyDescent="0.25"/>
    <row r="2254" ht="21" x14ac:dyDescent="0.25"/>
    <row r="2255" ht="21" x14ac:dyDescent="0.25"/>
    <row r="2256" ht="21" x14ac:dyDescent="0.25"/>
    <row r="2257" ht="21" x14ac:dyDescent="0.25"/>
    <row r="2258" ht="21" x14ac:dyDescent="0.25"/>
    <row r="2259" ht="21" x14ac:dyDescent="0.25"/>
    <row r="2260" ht="21" x14ac:dyDescent="0.25"/>
    <row r="2261" ht="21" x14ac:dyDescent="0.25"/>
    <row r="2262" ht="21" x14ac:dyDescent="0.25"/>
    <row r="2263" ht="21" x14ac:dyDescent="0.25"/>
    <row r="2264" ht="21" x14ac:dyDescent="0.25"/>
    <row r="2265" ht="21" x14ac:dyDescent="0.25"/>
    <row r="2266" ht="21" x14ac:dyDescent="0.25"/>
    <row r="2267" ht="21" x14ac:dyDescent="0.25"/>
    <row r="2268" ht="21" x14ac:dyDescent="0.25"/>
    <row r="2269" ht="21" x14ac:dyDescent="0.25"/>
    <row r="2270" ht="21" x14ac:dyDescent="0.25"/>
    <row r="2271" ht="21" x14ac:dyDescent="0.25"/>
    <row r="2272" ht="21" x14ac:dyDescent="0.25"/>
    <row r="2273" ht="21" x14ac:dyDescent="0.25"/>
    <row r="2274" ht="21" x14ac:dyDescent="0.25"/>
    <row r="2275" ht="21" x14ac:dyDescent="0.25"/>
    <row r="2276" ht="21" x14ac:dyDescent="0.25"/>
    <row r="2277" ht="21" x14ac:dyDescent="0.25"/>
    <row r="2278" ht="21" x14ac:dyDescent="0.25"/>
    <row r="2279" ht="21" x14ac:dyDescent="0.25"/>
    <row r="2280" ht="21" x14ac:dyDescent="0.25"/>
    <row r="2281" ht="21" x14ac:dyDescent="0.25"/>
    <row r="2282" ht="21" x14ac:dyDescent="0.25"/>
    <row r="2283" ht="21" x14ac:dyDescent="0.25"/>
    <row r="2284" ht="21" x14ac:dyDescent="0.25"/>
    <row r="2285" ht="21" x14ac:dyDescent="0.25"/>
    <row r="2286" ht="21" x14ac:dyDescent="0.25"/>
    <row r="2287" ht="21" x14ac:dyDescent="0.25"/>
    <row r="2288" ht="21" x14ac:dyDescent="0.25"/>
    <row r="2289" ht="21" x14ac:dyDescent="0.25"/>
    <row r="2290" ht="21" x14ac:dyDescent="0.25"/>
    <row r="2291" ht="21" x14ac:dyDescent="0.25"/>
    <row r="2292" ht="21" x14ac:dyDescent="0.25"/>
    <row r="2293" ht="21" x14ac:dyDescent="0.25"/>
    <row r="2294" ht="21" x14ac:dyDescent="0.25"/>
    <row r="2295" ht="21" x14ac:dyDescent="0.25"/>
    <row r="2296" ht="21" x14ac:dyDescent="0.25"/>
    <row r="2297" ht="21" x14ac:dyDescent="0.25"/>
    <row r="2298" ht="21" x14ac:dyDescent="0.25"/>
    <row r="2299" ht="21" x14ac:dyDescent="0.25"/>
    <row r="2300" ht="21" x14ac:dyDescent="0.25"/>
    <row r="2301" ht="21" x14ac:dyDescent="0.25"/>
    <row r="2302" ht="21" x14ac:dyDescent="0.25"/>
    <row r="2303" ht="21" x14ac:dyDescent="0.25"/>
    <row r="2304" ht="21" x14ac:dyDescent="0.25"/>
    <row r="2305" ht="21" x14ac:dyDescent="0.25"/>
    <row r="2306" ht="21" x14ac:dyDescent="0.25"/>
    <row r="2307" ht="21" x14ac:dyDescent="0.25"/>
    <row r="2308" ht="21" x14ac:dyDescent="0.25"/>
    <row r="2309" ht="21" x14ac:dyDescent="0.25"/>
    <row r="2310" ht="21" x14ac:dyDescent="0.25"/>
    <row r="2311" ht="21" x14ac:dyDescent="0.25"/>
    <row r="2312" ht="21" x14ac:dyDescent="0.25"/>
    <row r="2313" ht="21" x14ac:dyDescent="0.25"/>
    <row r="2314" ht="21" x14ac:dyDescent="0.25"/>
    <row r="2315" ht="21" x14ac:dyDescent="0.25"/>
    <row r="2316" ht="21" x14ac:dyDescent="0.25"/>
    <row r="2317" ht="21" x14ac:dyDescent="0.25"/>
    <row r="2318" ht="21" x14ac:dyDescent="0.25"/>
    <row r="2319" ht="21" x14ac:dyDescent="0.25"/>
    <row r="2320" ht="21" x14ac:dyDescent="0.25"/>
    <row r="2321" ht="21" x14ac:dyDescent="0.25"/>
    <row r="2322" ht="21" x14ac:dyDescent="0.25"/>
    <row r="2323" ht="21" x14ac:dyDescent="0.25"/>
    <row r="2324" ht="21" x14ac:dyDescent="0.25"/>
    <row r="2325" ht="21" x14ac:dyDescent="0.25"/>
    <row r="2326" ht="21" x14ac:dyDescent="0.25"/>
    <row r="2327" ht="21" x14ac:dyDescent="0.25"/>
    <row r="2328" ht="21" x14ac:dyDescent="0.25"/>
    <row r="2329" ht="21" x14ac:dyDescent="0.25"/>
    <row r="2330" ht="21" x14ac:dyDescent="0.25"/>
    <row r="2331" ht="21" x14ac:dyDescent="0.25"/>
    <row r="2332" ht="21" x14ac:dyDescent="0.25"/>
    <row r="2333" ht="21" x14ac:dyDescent="0.25"/>
    <row r="2334" ht="21" x14ac:dyDescent="0.25"/>
    <row r="2335" ht="21" x14ac:dyDescent="0.25"/>
    <row r="2336" ht="21" x14ac:dyDescent="0.25"/>
    <row r="2337" ht="21" x14ac:dyDescent="0.25"/>
    <row r="2338" ht="21" x14ac:dyDescent="0.25"/>
    <row r="2339" ht="21" x14ac:dyDescent="0.25"/>
    <row r="2340" ht="21" x14ac:dyDescent="0.25"/>
    <row r="2341" ht="21" x14ac:dyDescent="0.25"/>
    <row r="2342" ht="21" x14ac:dyDescent="0.25"/>
    <row r="2343" ht="21" x14ac:dyDescent="0.25"/>
    <row r="2344" ht="21" x14ac:dyDescent="0.25"/>
    <row r="2345" ht="21" x14ac:dyDescent="0.25"/>
    <row r="2346" ht="21" x14ac:dyDescent="0.25"/>
    <row r="2347" ht="21" x14ac:dyDescent="0.25"/>
    <row r="2348" ht="21" x14ac:dyDescent="0.25"/>
    <row r="2349" ht="21" x14ac:dyDescent="0.25"/>
    <row r="2350" ht="21" x14ac:dyDescent="0.25"/>
    <row r="2351" ht="21" x14ac:dyDescent="0.25"/>
    <row r="2352" ht="21" x14ac:dyDescent="0.25"/>
    <row r="2353" ht="21" x14ac:dyDescent="0.25"/>
    <row r="2354" ht="21" x14ac:dyDescent="0.25"/>
    <row r="2355" ht="21" x14ac:dyDescent="0.25"/>
    <row r="2356" ht="21" x14ac:dyDescent="0.25"/>
    <row r="2357" ht="21" x14ac:dyDescent="0.25"/>
    <row r="2358" ht="21" x14ac:dyDescent="0.25"/>
    <row r="2359" ht="21" x14ac:dyDescent="0.25"/>
    <row r="2360" ht="21" x14ac:dyDescent="0.25"/>
    <row r="2361" ht="21" x14ac:dyDescent="0.25"/>
    <row r="2362" ht="21" x14ac:dyDescent="0.25"/>
    <row r="2363" ht="21" x14ac:dyDescent="0.25"/>
    <row r="2364" ht="21" x14ac:dyDescent="0.25"/>
    <row r="2365" ht="21" x14ac:dyDescent="0.25"/>
    <row r="2366" ht="21" x14ac:dyDescent="0.25"/>
    <row r="2367" ht="21" x14ac:dyDescent="0.25"/>
    <row r="2368" ht="21" x14ac:dyDescent="0.25"/>
    <row r="2369" ht="21" x14ac:dyDescent="0.25"/>
    <row r="2370" ht="21" x14ac:dyDescent="0.25"/>
    <row r="2371" ht="21" x14ac:dyDescent="0.25"/>
    <row r="2372" ht="21" x14ac:dyDescent="0.25"/>
    <row r="2373" ht="21" x14ac:dyDescent="0.25"/>
    <row r="2374" ht="21" x14ac:dyDescent="0.25"/>
    <row r="2375" ht="21" x14ac:dyDescent="0.25"/>
    <row r="2376" ht="21" x14ac:dyDescent="0.25"/>
    <row r="2377" ht="21" x14ac:dyDescent="0.25"/>
    <row r="2378" ht="21" x14ac:dyDescent="0.25"/>
    <row r="2379" ht="21" x14ac:dyDescent="0.25"/>
    <row r="2380" ht="21" x14ac:dyDescent="0.25"/>
    <row r="2381" ht="21" x14ac:dyDescent="0.25"/>
    <row r="2382" ht="21" x14ac:dyDescent="0.25"/>
    <row r="2383" ht="21" x14ac:dyDescent="0.25"/>
    <row r="2384" ht="21" x14ac:dyDescent="0.25"/>
    <row r="2385" ht="21" x14ac:dyDescent="0.25"/>
    <row r="2386" ht="21" x14ac:dyDescent="0.25"/>
    <row r="2387" ht="21" x14ac:dyDescent="0.25"/>
    <row r="2388" ht="21" x14ac:dyDescent="0.25"/>
    <row r="2389" ht="21" x14ac:dyDescent="0.25"/>
    <row r="2390" ht="21" x14ac:dyDescent="0.25"/>
    <row r="2391" ht="21" x14ac:dyDescent="0.25"/>
    <row r="2392" ht="21" x14ac:dyDescent="0.25"/>
    <row r="2393" ht="21" x14ac:dyDescent="0.25"/>
    <row r="2394" ht="21" x14ac:dyDescent="0.25"/>
    <row r="2395" ht="21" x14ac:dyDescent="0.25"/>
    <row r="2396" ht="21" x14ac:dyDescent="0.25"/>
    <row r="2397" ht="21" x14ac:dyDescent="0.25"/>
    <row r="2398" ht="21" x14ac:dyDescent="0.25"/>
    <row r="2399" ht="21" x14ac:dyDescent="0.25"/>
    <row r="2400" ht="21" x14ac:dyDescent="0.25"/>
    <row r="2401" ht="21" x14ac:dyDescent="0.25"/>
    <row r="2402" ht="21" x14ac:dyDescent="0.25"/>
    <row r="2403" ht="21" x14ac:dyDescent="0.25"/>
    <row r="2404" ht="21" x14ac:dyDescent="0.25"/>
    <row r="2405" ht="21" x14ac:dyDescent="0.25"/>
    <row r="2406" ht="21" x14ac:dyDescent="0.25"/>
    <row r="2407" ht="21" x14ac:dyDescent="0.25"/>
    <row r="2408" ht="21" x14ac:dyDescent="0.25"/>
    <row r="2409" ht="21" x14ac:dyDescent="0.25"/>
    <row r="2410" ht="21" x14ac:dyDescent="0.25"/>
    <row r="2411" ht="21" x14ac:dyDescent="0.25"/>
    <row r="2412" ht="21" x14ac:dyDescent="0.25"/>
    <row r="2413" ht="21" x14ac:dyDescent="0.25"/>
    <row r="2414" ht="21" x14ac:dyDescent="0.25"/>
    <row r="2415" ht="21" x14ac:dyDescent="0.25"/>
    <row r="2416" ht="21" x14ac:dyDescent="0.25"/>
    <row r="2417" ht="21" x14ac:dyDescent="0.25"/>
    <row r="2418" ht="21" x14ac:dyDescent="0.25"/>
    <row r="2419" ht="21" x14ac:dyDescent="0.25"/>
    <row r="2420" ht="21" x14ac:dyDescent="0.25"/>
    <row r="2421" ht="21" x14ac:dyDescent="0.25"/>
    <row r="2422" ht="21" x14ac:dyDescent="0.25"/>
    <row r="2423" ht="21" x14ac:dyDescent="0.25"/>
    <row r="2424" ht="21" x14ac:dyDescent="0.25"/>
    <row r="2425" ht="21" x14ac:dyDescent="0.25"/>
    <row r="2426" ht="21" x14ac:dyDescent="0.25"/>
    <row r="2427" ht="21" x14ac:dyDescent="0.25"/>
    <row r="2428" ht="21" x14ac:dyDescent="0.25"/>
    <row r="2429" ht="21" x14ac:dyDescent="0.25"/>
    <row r="2430" ht="21" x14ac:dyDescent="0.25"/>
    <row r="2431" ht="21" x14ac:dyDescent="0.25"/>
    <row r="2432" ht="21" x14ac:dyDescent="0.25"/>
    <row r="2433" ht="21" x14ac:dyDescent="0.25"/>
    <row r="2434" ht="21" x14ac:dyDescent="0.25"/>
    <row r="2435" ht="21" x14ac:dyDescent="0.25"/>
    <row r="2436" ht="21" x14ac:dyDescent="0.25"/>
    <row r="2437" ht="21" x14ac:dyDescent="0.25"/>
    <row r="2438" ht="21" x14ac:dyDescent="0.25"/>
    <row r="2439" ht="21" x14ac:dyDescent="0.25"/>
    <row r="2440" ht="21" x14ac:dyDescent="0.25"/>
    <row r="2441" ht="21" x14ac:dyDescent="0.25"/>
    <row r="2442" ht="21" x14ac:dyDescent="0.25"/>
    <row r="2443" ht="21" x14ac:dyDescent="0.25"/>
    <row r="2444" ht="21" x14ac:dyDescent="0.25"/>
    <row r="2445" ht="21" x14ac:dyDescent="0.25"/>
    <row r="2446" ht="21" x14ac:dyDescent="0.25"/>
    <row r="2447" ht="21" x14ac:dyDescent="0.25"/>
    <row r="2448" ht="21" x14ac:dyDescent="0.25"/>
    <row r="2449" ht="21" x14ac:dyDescent="0.25"/>
    <row r="2450" ht="21" x14ac:dyDescent="0.25"/>
    <row r="2451" ht="21" x14ac:dyDescent="0.25"/>
    <row r="2452" ht="21" x14ac:dyDescent="0.25"/>
    <row r="2453" ht="21" x14ac:dyDescent="0.25"/>
    <row r="2454" ht="21" x14ac:dyDescent="0.25"/>
    <row r="2455" ht="21" x14ac:dyDescent="0.25"/>
    <row r="2456" ht="21" x14ac:dyDescent="0.25"/>
    <row r="2457" ht="21" x14ac:dyDescent="0.25"/>
    <row r="2458" ht="21" x14ac:dyDescent="0.25"/>
    <row r="2459" ht="21" x14ac:dyDescent="0.25"/>
    <row r="2460" ht="21" x14ac:dyDescent="0.25"/>
    <row r="2461" ht="21" x14ac:dyDescent="0.25"/>
    <row r="2462" ht="21" x14ac:dyDescent="0.25"/>
    <row r="2463" ht="21" x14ac:dyDescent="0.25"/>
    <row r="2464" ht="21" x14ac:dyDescent="0.25"/>
    <row r="2465" ht="21" x14ac:dyDescent="0.25"/>
    <row r="2466" ht="21" x14ac:dyDescent="0.25"/>
    <row r="2467" ht="21" x14ac:dyDescent="0.25"/>
    <row r="2468" ht="21" x14ac:dyDescent="0.25"/>
    <row r="2469" ht="21" x14ac:dyDescent="0.25"/>
    <row r="2470" ht="21" x14ac:dyDescent="0.25"/>
    <row r="2471" ht="21" x14ac:dyDescent="0.25"/>
    <row r="2472" ht="21" x14ac:dyDescent="0.25"/>
    <row r="2473" ht="21" x14ac:dyDescent="0.25"/>
    <row r="2474" ht="21" x14ac:dyDescent="0.25"/>
    <row r="2475" ht="21" x14ac:dyDescent="0.25"/>
    <row r="2476" ht="21" x14ac:dyDescent="0.25"/>
    <row r="2477" ht="21" x14ac:dyDescent="0.25"/>
    <row r="2478" ht="21" x14ac:dyDescent="0.25"/>
    <row r="2479" ht="21" x14ac:dyDescent="0.25"/>
    <row r="2480" ht="21" x14ac:dyDescent="0.25"/>
    <row r="2481" ht="21" x14ac:dyDescent="0.25"/>
    <row r="2482" ht="21" x14ac:dyDescent="0.25"/>
    <row r="2483" ht="21" x14ac:dyDescent="0.25"/>
    <row r="2484" ht="21" x14ac:dyDescent="0.25"/>
    <row r="2485" ht="21" x14ac:dyDescent="0.25"/>
    <row r="2486" ht="21" x14ac:dyDescent="0.25"/>
    <row r="2487" ht="21" x14ac:dyDescent="0.25"/>
    <row r="2488" ht="21" x14ac:dyDescent="0.25"/>
    <row r="2489" ht="21" x14ac:dyDescent="0.25"/>
    <row r="2490" ht="21" x14ac:dyDescent="0.25"/>
    <row r="2491" ht="21" x14ac:dyDescent="0.25"/>
    <row r="2492" ht="21" x14ac:dyDescent="0.25"/>
    <row r="2493" ht="21" x14ac:dyDescent="0.25"/>
    <row r="2494" ht="21" x14ac:dyDescent="0.25"/>
    <row r="2495" ht="21" x14ac:dyDescent="0.25"/>
    <row r="2496" ht="21" x14ac:dyDescent="0.25"/>
    <row r="2497" ht="21" x14ac:dyDescent="0.25"/>
    <row r="2498" ht="21" x14ac:dyDescent="0.25"/>
    <row r="2499" ht="21" x14ac:dyDescent="0.25"/>
    <row r="2500" ht="21" x14ac:dyDescent="0.25"/>
    <row r="2501" ht="21" x14ac:dyDescent="0.25"/>
    <row r="2502" ht="21" x14ac:dyDescent="0.25"/>
    <row r="2503" ht="21" x14ac:dyDescent="0.25"/>
    <row r="2504" ht="21" x14ac:dyDescent="0.25"/>
    <row r="2505" ht="21" x14ac:dyDescent="0.25"/>
    <row r="2506" ht="21" x14ac:dyDescent="0.25"/>
    <row r="2507" ht="21" x14ac:dyDescent="0.25"/>
    <row r="2508" ht="21" x14ac:dyDescent="0.25"/>
    <row r="2509" ht="21" x14ac:dyDescent="0.25"/>
    <row r="2510" ht="21" x14ac:dyDescent="0.25"/>
    <row r="2511" ht="21" x14ac:dyDescent="0.25"/>
    <row r="2512" ht="21" x14ac:dyDescent="0.25"/>
    <row r="2513" ht="21" x14ac:dyDescent="0.25"/>
    <row r="2514" ht="21" x14ac:dyDescent="0.25"/>
    <row r="2515" ht="21" x14ac:dyDescent="0.25"/>
    <row r="2516" ht="21" x14ac:dyDescent="0.25"/>
    <row r="2517" ht="21" x14ac:dyDescent="0.25"/>
    <row r="2518" ht="21" x14ac:dyDescent="0.25"/>
    <row r="2519" ht="21" x14ac:dyDescent="0.25"/>
    <row r="2520" ht="21" x14ac:dyDescent="0.25"/>
    <row r="2521" ht="21" x14ac:dyDescent="0.25"/>
    <row r="2522" ht="21" x14ac:dyDescent="0.25"/>
    <row r="2523" ht="21" x14ac:dyDescent="0.25"/>
    <row r="2524" ht="21" x14ac:dyDescent="0.25"/>
    <row r="2525" ht="21" x14ac:dyDescent="0.25"/>
    <row r="2526" ht="21" x14ac:dyDescent="0.25"/>
    <row r="2527" ht="21" x14ac:dyDescent="0.25"/>
    <row r="2528" ht="21" x14ac:dyDescent="0.25"/>
    <row r="2529" ht="21" x14ac:dyDescent="0.25"/>
    <row r="2530" ht="21" x14ac:dyDescent="0.25"/>
    <row r="2531" ht="21" x14ac:dyDescent="0.25"/>
    <row r="2532" ht="21" x14ac:dyDescent="0.25"/>
    <row r="2533" ht="21" x14ac:dyDescent="0.25"/>
    <row r="2534" ht="21" x14ac:dyDescent="0.25"/>
    <row r="2535" ht="21" x14ac:dyDescent="0.25"/>
    <row r="2536" ht="21" x14ac:dyDescent="0.25"/>
    <row r="2537" ht="21" x14ac:dyDescent="0.25"/>
    <row r="2538" ht="21" x14ac:dyDescent="0.25"/>
    <row r="2539" ht="21" x14ac:dyDescent="0.25"/>
    <row r="2540" ht="21" x14ac:dyDescent="0.25"/>
    <row r="2541" ht="21" x14ac:dyDescent="0.25"/>
    <row r="2542" ht="21" x14ac:dyDescent="0.25"/>
    <row r="2543" ht="21" x14ac:dyDescent="0.25"/>
    <row r="2544" ht="21" x14ac:dyDescent="0.25"/>
    <row r="2545" ht="21" x14ac:dyDescent="0.25"/>
    <row r="2546" ht="21" x14ac:dyDescent="0.25"/>
    <row r="2547" ht="21" x14ac:dyDescent="0.25"/>
    <row r="2548" ht="21" x14ac:dyDescent="0.25"/>
    <row r="2549" ht="21" x14ac:dyDescent="0.25"/>
    <row r="2550" ht="21" x14ac:dyDescent="0.25"/>
    <row r="2551" ht="21" x14ac:dyDescent="0.25"/>
    <row r="2552" ht="21" x14ac:dyDescent="0.25"/>
    <row r="2553" ht="21" x14ac:dyDescent="0.25"/>
    <row r="2554" ht="21" x14ac:dyDescent="0.25"/>
    <row r="2555" ht="21" x14ac:dyDescent="0.25"/>
    <row r="2556" ht="21" x14ac:dyDescent="0.25"/>
    <row r="2557" ht="21" x14ac:dyDescent="0.25"/>
    <row r="2558" ht="21" x14ac:dyDescent="0.25"/>
    <row r="2559" ht="21" x14ac:dyDescent="0.25"/>
    <row r="2560" ht="21" x14ac:dyDescent="0.25"/>
    <row r="2561" ht="21" x14ac:dyDescent="0.25"/>
    <row r="2562" ht="21" x14ac:dyDescent="0.25"/>
    <row r="2563" ht="21" x14ac:dyDescent="0.25"/>
    <row r="2564" ht="21" x14ac:dyDescent="0.25"/>
    <row r="2565" ht="21" x14ac:dyDescent="0.25"/>
    <row r="2566" ht="21" x14ac:dyDescent="0.25"/>
    <row r="2567" ht="21" x14ac:dyDescent="0.25"/>
    <row r="2568" ht="21" x14ac:dyDescent="0.25"/>
    <row r="2569" ht="21" x14ac:dyDescent="0.25"/>
    <row r="2570" ht="21" x14ac:dyDescent="0.25"/>
    <row r="2571" ht="21" x14ac:dyDescent="0.25"/>
    <row r="2572" ht="21" x14ac:dyDescent="0.25"/>
    <row r="2573" ht="21" x14ac:dyDescent="0.25"/>
    <row r="2574" ht="21" x14ac:dyDescent="0.25"/>
    <row r="2575" ht="21" x14ac:dyDescent="0.25"/>
    <row r="2576" ht="21" x14ac:dyDescent="0.25"/>
    <row r="2577" ht="21" x14ac:dyDescent="0.25"/>
    <row r="2578" ht="21" x14ac:dyDescent="0.25"/>
    <row r="2579" ht="21" x14ac:dyDescent="0.25"/>
    <row r="2580" ht="21" x14ac:dyDescent="0.25"/>
    <row r="2581" ht="21" x14ac:dyDescent="0.25"/>
    <row r="2582" ht="21" x14ac:dyDescent="0.25"/>
    <row r="2583" ht="21" x14ac:dyDescent="0.25"/>
    <row r="2584" ht="21" x14ac:dyDescent="0.25"/>
    <row r="2585" ht="21" x14ac:dyDescent="0.25"/>
    <row r="2586" ht="21" x14ac:dyDescent="0.25"/>
    <row r="2587" ht="21" x14ac:dyDescent="0.25"/>
    <row r="2588" ht="21" x14ac:dyDescent="0.25"/>
    <row r="2589" ht="21" x14ac:dyDescent="0.25"/>
    <row r="2590" ht="21" x14ac:dyDescent="0.25"/>
    <row r="2591" ht="21" x14ac:dyDescent="0.25"/>
    <row r="2592" ht="21" x14ac:dyDescent="0.25"/>
    <row r="2593" ht="21" x14ac:dyDescent="0.25"/>
    <row r="2594" ht="21" x14ac:dyDescent="0.25"/>
    <row r="2595" ht="21" x14ac:dyDescent="0.25"/>
    <row r="2596" ht="21" x14ac:dyDescent="0.25"/>
    <row r="2597" ht="21" x14ac:dyDescent="0.25"/>
    <row r="2598" ht="21" x14ac:dyDescent="0.25"/>
    <row r="2599" ht="21" x14ac:dyDescent="0.25"/>
    <row r="2600" ht="21" x14ac:dyDescent="0.25"/>
    <row r="2601" ht="21" x14ac:dyDescent="0.25"/>
    <row r="2602" ht="21" x14ac:dyDescent="0.25"/>
    <row r="2603" ht="21" x14ac:dyDescent="0.25"/>
    <row r="2604" ht="21" x14ac:dyDescent="0.25"/>
    <row r="2605" ht="21" x14ac:dyDescent="0.25"/>
    <row r="2606" ht="21" x14ac:dyDescent="0.25"/>
    <row r="2607" ht="21" x14ac:dyDescent="0.25"/>
    <row r="2608" ht="21" x14ac:dyDescent="0.25"/>
    <row r="2609" ht="21" x14ac:dyDescent="0.25"/>
    <row r="2610" ht="21" x14ac:dyDescent="0.25"/>
    <row r="2611" ht="21" x14ac:dyDescent="0.25"/>
    <row r="2612" ht="21" x14ac:dyDescent="0.25"/>
    <row r="2613" ht="21" x14ac:dyDescent="0.25"/>
    <row r="2614" ht="21" x14ac:dyDescent="0.25"/>
    <row r="2615" ht="21" x14ac:dyDescent="0.25"/>
    <row r="2616" ht="21" x14ac:dyDescent="0.25"/>
    <row r="2617" ht="21" x14ac:dyDescent="0.25"/>
    <row r="2618" ht="21" x14ac:dyDescent="0.25"/>
    <row r="2619" ht="21" x14ac:dyDescent="0.25"/>
    <row r="2620" ht="21" x14ac:dyDescent="0.25"/>
    <row r="2621" ht="21" x14ac:dyDescent="0.25"/>
    <row r="2622" ht="21" x14ac:dyDescent="0.25"/>
    <row r="2623" ht="21" x14ac:dyDescent="0.25"/>
    <row r="2624" ht="21" x14ac:dyDescent="0.25"/>
    <row r="2625" ht="21" x14ac:dyDescent="0.25"/>
    <row r="2626" ht="21" x14ac:dyDescent="0.25"/>
    <row r="2627" ht="21" x14ac:dyDescent="0.25"/>
    <row r="2628" ht="21" x14ac:dyDescent="0.25"/>
    <row r="2629" ht="21" x14ac:dyDescent="0.25"/>
    <row r="2630" ht="21" x14ac:dyDescent="0.25"/>
    <row r="2631" ht="21" x14ac:dyDescent="0.25"/>
    <row r="2632" ht="21" x14ac:dyDescent="0.25"/>
    <row r="2633" ht="21" x14ac:dyDescent="0.25"/>
    <row r="2634" ht="21" x14ac:dyDescent="0.25"/>
    <row r="2635" ht="21" x14ac:dyDescent="0.25"/>
    <row r="2636" ht="21" x14ac:dyDescent="0.25"/>
    <row r="2637" ht="21" x14ac:dyDescent="0.25"/>
    <row r="2638" ht="21" x14ac:dyDescent="0.25"/>
    <row r="2639" ht="21" x14ac:dyDescent="0.25"/>
    <row r="2640" ht="21" x14ac:dyDescent="0.25"/>
    <row r="2641" ht="21" x14ac:dyDescent="0.25"/>
    <row r="2642" ht="21" x14ac:dyDescent="0.25"/>
    <row r="2643" ht="21" x14ac:dyDescent="0.25"/>
    <row r="2644" ht="21" x14ac:dyDescent="0.25"/>
    <row r="2645" ht="21" x14ac:dyDescent="0.25"/>
    <row r="2646" ht="21" x14ac:dyDescent="0.25"/>
    <row r="2647" ht="21" x14ac:dyDescent="0.25"/>
    <row r="2648" ht="21" x14ac:dyDescent="0.25"/>
    <row r="2649" ht="21" x14ac:dyDescent="0.25"/>
    <row r="2650" ht="21" x14ac:dyDescent="0.25"/>
    <row r="2651" ht="21" x14ac:dyDescent="0.25"/>
    <row r="2652" ht="21" x14ac:dyDescent="0.25"/>
    <row r="2653" ht="21" x14ac:dyDescent="0.25"/>
    <row r="2654" ht="21" x14ac:dyDescent="0.25"/>
    <row r="2655" ht="21" x14ac:dyDescent="0.25"/>
    <row r="2656" ht="21" x14ac:dyDescent="0.25"/>
    <row r="2657" ht="21" x14ac:dyDescent="0.25"/>
    <row r="2658" ht="21" x14ac:dyDescent="0.25"/>
    <row r="2659" ht="21" x14ac:dyDescent="0.25"/>
    <row r="2660" ht="21" x14ac:dyDescent="0.25"/>
    <row r="2661" ht="21" x14ac:dyDescent="0.25"/>
    <row r="2662" ht="21" x14ac:dyDescent="0.25"/>
    <row r="2663" ht="21" x14ac:dyDescent="0.25"/>
    <row r="2664" ht="21" x14ac:dyDescent="0.25"/>
    <row r="2665" ht="21" x14ac:dyDescent="0.25"/>
    <row r="2666" ht="21" x14ac:dyDescent="0.25"/>
    <row r="2667" ht="21" x14ac:dyDescent="0.25"/>
    <row r="2668" ht="21" x14ac:dyDescent="0.25"/>
    <row r="2669" ht="21" x14ac:dyDescent="0.25"/>
    <row r="2670" ht="21" x14ac:dyDescent="0.25"/>
    <row r="2671" ht="21" x14ac:dyDescent="0.25"/>
    <row r="2672" ht="21" x14ac:dyDescent="0.25"/>
    <row r="2673" ht="21" x14ac:dyDescent="0.25"/>
    <row r="2674" ht="21" x14ac:dyDescent="0.25"/>
    <row r="2675" ht="21" x14ac:dyDescent="0.25"/>
    <row r="2676" ht="21" x14ac:dyDescent="0.25"/>
    <row r="2677" ht="21" x14ac:dyDescent="0.25"/>
    <row r="2678" ht="21" x14ac:dyDescent="0.25"/>
    <row r="2679" ht="21" x14ac:dyDescent="0.25"/>
    <row r="2680" ht="21" x14ac:dyDescent="0.25"/>
    <row r="2681" ht="21" x14ac:dyDescent="0.25"/>
    <row r="2682" ht="21" x14ac:dyDescent="0.25"/>
    <row r="2683" ht="21" x14ac:dyDescent="0.25"/>
    <row r="2684" ht="21" x14ac:dyDescent="0.25"/>
    <row r="2685" ht="21" x14ac:dyDescent="0.25"/>
    <row r="2686" ht="21" x14ac:dyDescent="0.25"/>
    <row r="2687" ht="21" x14ac:dyDescent="0.25"/>
    <row r="2688" ht="21" x14ac:dyDescent="0.25"/>
    <row r="2689" ht="21" x14ac:dyDescent="0.25"/>
    <row r="2690" ht="21" x14ac:dyDescent="0.25"/>
    <row r="2691" ht="21" x14ac:dyDescent="0.25"/>
    <row r="2692" ht="21" x14ac:dyDescent="0.25"/>
    <row r="2693" ht="21" x14ac:dyDescent="0.25"/>
    <row r="2694" ht="21" x14ac:dyDescent="0.25"/>
    <row r="2695" ht="21" x14ac:dyDescent="0.25"/>
    <row r="2696" ht="21" x14ac:dyDescent="0.25"/>
    <row r="2697" ht="21" x14ac:dyDescent="0.25"/>
    <row r="2698" ht="21" x14ac:dyDescent="0.25"/>
    <row r="2699" ht="21" x14ac:dyDescent="0.25"/>
    <row r="2700" ht="21" x14ac:dyDescent="0.25"/>
    <row r="2701" ht="21" x14ac:dyDescent="0.25"/>
    <row r="2702" ht="21" x14ac:dyDescent="0.25"/>
    <row r="2703" ht="21" x14ac:dyDescent="0.25"/>
    <row r="2704" ht="21" x14ac:dyDescent="0.25"/>
    <row r="2705" ht="21" x14ac:dyDescent="0.25"/>
    <row r="2706" ht="21" x14ac:dyDescent="0.25"/>
    <row r="2707" ht="21" x14ac:dyDescent="0.25"/>
    <row r="2708" ht="21" x14ac:dyDescent="0.25"/>
    <row r="2709" ht="21" x14ac:dyDescent="0.25"/>
    <row r="2710" ht="21" x14ac:dyDescent="0.25"/>
    <row r="2711" ht="21" x14ac:dyDescent="0.25"/>
    <row r="2712" ht="21" x14ac:dyDescent="0.25"/>
    <row r="2713" ht="21" x14ac:dyDescent="0.25"/>
    <row r="2714" ht="21" x14ac:dyDescent="0.25"/>
    <row r="2715" ht="21" x14ac:dyDescent="0.25"/>
    <row r="2716" ht="21" x14ac:dyDescent="0.25"/>
    <row r="2717" ht="21" x14ac:dyDescent="0.25"/>
    <row r="2718" ht="21" x14ac:dyDescent="0.25"/>
    <row r="2719" ht="21" x14ac:dyDescent="0.25"/>
    <row r="2720" ht="21" x14ac:dyDescent="0.25"/>
    <row r="2721" ht="21" x14ac:dyDescent="0.25"/>
    <row r="2722" ht="21" x14ac:dyDescent="0.25"/>
    <row r="2723" ht="21" x14ac:dyDescent="0.25"/>
    <row r="2724" ht="21" x14ac:dyDescent="0.25"/>
    <row r="2725" ht="21" x14ac:dyDescent="0.25"/>
    <row r="2726" ht="21" x14ac:dyDescent="0.25"/>
    <row r="2727" ht="21" x14ac:dyDescent="0.25"/>
    <row r="2728" ht="21" x14ac:dyDescent="0.25"/>
    <row r="2729" ht="21" x14ac:dyDescent="0.25"/>
    <row r="2730" ht="21" x14ac:dyDescent="0.25"/>
    <row r="2731" ht="21" x14ac:dyDescent="0.25"/>
    <row r="2732" ht="21" x14ac:dyDescent="0.25"/>
    <row r="2733" ht="21" x14ac:dyDescent="0.25"/>
    <row r="2734" ht="21" x14ac:dyDescent="0.25"/>
    <row r="2735" ht="21" x14ac:dyDescent="0.25"/>
    <row r="2736" ht="21" x14ac:dyDescent="0.25"/>
    <row r="2737" ht="21" x14ac:dyDescent="0.25"/>
    <row r="2738" ht="21" x14ac:dyDescent="0.25"/>
    <row r="2739" ht="21" x14ac:dyDescent="0.25"/>
    <row r="2740" ht="21" x14ac:dyDescent="0.25"/>
    <row r="2741" ht="21" x14ac:dyDescent="0.25"/>
    <row r="2742" ht="21" x14ac:dyDescent="0.25"/>
    <row r="2743" ht="21" x14ac:dyDescent="0.25"/>
    <row r="2744" ht="21" x14ac:dyDescent="0.25"/>
    <row r="2745" ht="21" x14ac:dyDescent="0.25"/>
    <row r="2746" ht="21" x14ac:dyDescent="0.25"/>
    <row r="2747" ht="21" x14ac:dyDescent="0.25"/>
    <row r="2748" ht="21" x14ac:dyDescent="0.25"/>
    <row r="2749" ht="21" x14ac:dyDescent="0.25"/>
    <row r="2750" ht="21" x14ac:dyDescent="0.25"/>
    <row r="2751" ht="21" x14ac:dyDescent="0.25"/>
    <row r="2752" ht="21" x14ac:dyDescent="0.25"/>
    <row r="2753" ht="21" x14ac:dyDescent="0.25"/>
    <row r="2754" ht="21" x14ac:dyDescent="0.25"/>
    <row r="2755" ht="21" x14ac:dyDescent="0.25"/>
    <row r="2756" ht="21" x14ac:dyDescent="0.25"/>
    <row r="2757" ht="21" x14ac:dyDescent="0.25"/>
    <row r="2758" ht="21" x14ac:dyDescent="0.25"/>
    <row r="2759" ht="21" x14ac:dyDescent="0.25"/>
    <row r="2760" ht="21" x14ac:dyDescent="0.25"/>
    <row r="2761" ht="21" x14ac:dyDescent="0.25"/>
    <row r="2762" ht="21" x14ac:dyDescent="0.25"/>
    <row r="2763" ht="21" x14ac:dyDescent="0.25"/>
    <row r="2764" ht="21" x14ac:dyDescent="0.25"/>
    <row r="2765" ht="21" x14ac:dyDescent="0.25"/>
    <row r="2766" ht="21" x14ac:dyDescent="0.25"/>
    <row r="2767" ht="21" x14ac:dyDescent="0.25"/>
    <row r="2768" ht="21" x14ac:dyDescent="0.25"/>
    <row r="2769" ht="21" x14ac:dyDescent="0.25"/>
    <row r="2770" ht="21" x14ac:dyDescent="0.25"/>
    <row r="2771" ht="21" x14ac:dyDescent="0.25"/>
    <row r="2772" ht="21" x14ac:dyDescent="0.25"/>
    <row r="2773" ht="21" x14ac:dyDescent="0.25"/>
    <row r="2774" ht="21" x14ac:dyDescent="0.25"/>
    <row r="2775" ht="21" x14ac:dyDescent="0.25"/>
    <row r="2776" ht="21" x14ac:dyDescent="0.25"/>
    <row r="2777" ht="21" x14ac:dyDescent="0.25"/>
    <row r="2778" ht="21" x14ac:dyDescent="0.25"/>
    <row r="2779" ht="21" x14ac:dyDescent="0.25"/>
    <row r="2780" ht="21" x14ac:dyDescent="0.25"/>
    <row r="2781" ht="21" x14ac:dyDescent="0.25"/>
    <row r="2782" ht="21" x14ac:dyDescent="0.25"/>
    <row r="2783" ht="21" x14ac:dyDescent="0.25"/>
    <row r="2784" ht="21" x14ac:dyDescent="0.25"/>
    <row r="2785" ht="21" x14ac:dyDescent="0.25"/>
    <row r="2786" ht="21" x14ac:dyDescent="0.25"/>
    <row r="2787" ht="21" x14ac:dyDescent="0.25"/>
    <row r="2788" ht="21" x14ac:dyDescent="0.25"/>
    <row r="2789" ht="21" x14ac:dyDescent="0.25"/>
    <row r="2790" ht="21" x14ac:dyDescent="0.25"/>
    <row r="2791" ht="21" x14ac:dyDescent="0.25"/>
    <row r="2792" ht="21" x14ac:dyDescent="0.25"/>
    <row r="2793" ht="21" x14ac:dyDescent="0.25"/>
    <row r="2794" ht="21" x14ac:dyDescent="0.25"/>
    <row r="2795" ht="21" x14ac:dyDescent="0.25"/>
    <row r="2796" ht="21" x14ac:dyDescent="0.25"/>
    <row r="2797" ht="21" x14ac:dyDescent="0.25"/>
    <row r="2798" ht="21" x14ac:dyDescent="0.25"/>
    <row r="2799" ht="21" x14ac:dyDescent="0.25"/>
    <row r="2800" ht="21" x14ac:dyDescent="0.25"/>
    <row r="2801" ht="21" x14ac:dyDescent="0.25"/>
    <row r="2802" ht="21" x14ac:dyDescent="0.25"/>
    <row r="2803" ht="21" x14ac:dyDescent="0.25"/>
    <row r="2804" ht="21" x14ac:dyDescent="0.25"/>
    <row r="2805" ht="21" x14ac:dyDescent="0.25"/>
    <row r="2806" ht="21" x14ac:dyDescent="0.25"/>
    <row r="2807" ht="21" x14ac:dyDescent="0.25"/>
    <row r="2808" ht="21" x14ac:dyDescent="0.25"/>
    <row r="2809" ht="21" x14ac:dyDescent="0.25"/>
    <row r="2810" ht="21" x14ac:dyDescent="0.25"/>
    <row r="2811" ht="21" x14ac:dyDescent="0.25"/>
    <row r="2812" ht="21" x14ac:dyDescent="0.25"/>
    <row r="2813" ht="21" x14ac:dyDescent="0.25"/>
    <row r="2814" ht="21" x14ac:dyDescent="0.25"/>
    <row r="2815" ht="21" x14ac:dyDescent="0.25"/>
    <row r="2816" ht="21" x14ac:dyDescent="0.25"/>
    <row r="2817" ht="21" x14ac:dyDescent="0.25"/>
    <row r="2818" ht="21" x14ac:dyDescent="0.25"/>
    <row r="2819" ht="21" x14ac:dyDescent="0.25"/>
    <row r="2820" ht="21" x14ac:dyDescent="0.25"/>
    <row r="2821" ht="21" x14ac:dyDescent="0.25"/>
    <row r="2822" ht="21" x14ac:dyDescent="0.25"/>
    <row r="2823" ht="21" x14ac:dyDescent="0.25"/>
    <row r="2824" ht="21" x14ac:dyDescent="0.25"/>
    <row r="2825" ht="21" x14ac:dyDescent="0.25"/>
    <row r="2826" ht="21" x14ac:dyDescent="0.25"/>
    <row r="2827" ht="21" x14ac:dyDescent="0.25"/>
    <row r="2828" ht="21" x14ac:dyDescent="0.25"/>
    <row r="2829" ht="21" x14ac:dyDescent="0.25"/>
    <row r="2830" ht="21" x14ac:dyDescent="0.25"/>
    <row r="2831" ht="21" x14ac:dyDescent="0.25"/>
    <row r="2832" ht="21" x14ac:dyDescent="0.25"/>
    <row r="2833" ht="21" x14ac:dyDescent="0.25"/>
    <row r="2834" ht="21" x14ac:dyDescent="0.25"/>
    <row r="2835" ht="21" x14ac:dyDescent="0.25"/>
    <row r="2836" ht="21" x14ac:dyDescent="0.25"/>
    <row r="2837" ht="21" x14ac:dyDescent="0.25"/>
    <row r="2838" ht="21" x14ac:dyDescent="0.25"/>
    <row r="2839" ht="21" x14ac:dyDescent="0.25"/>
    <row r="2840" ht="21" x14ac:dyDescent="0.25"/>
    <row r="2841" ht="21" x14ac:dyDescent="0.25"/>
    <row r="2842" ht="21" x14ac:dyDescent="0.25"/>
    <row r="2843" ht="21" x14ac:dyDescent="0.25"/>
    <row r="2844" ht="21" x14ac:dyDescent="0.25"/>
    <row r="2845" ht="21" x14ac:dyDescent="0.25"/>
    <row r="2846" ht="21" x14ac:dyDescent="0.25"/>
    <row r="2847" ht="21" x14ac:dyDescent="0.25"/>
    <row r="2848" ht="21" x14ac:dyDescent="0.25"/>
    <row r="2849" ht="21" x14ac:dyDescent="0.25"/>
    <row r="2850" ht="21" x14ac:dyDescent="0.25"/>
    <row r="2851" ht="21" x14ac:dyDescent="0.25"/>
    <row r="2852" ht="21" x14ac:dyDescent="0.25"/>
    <row r="2853" ht="21" x14ac:dyDescent="0.25"/>
    <row r="2854" ht="21" x14ac:dyDescent="0.25"/>
    <row r="2855" ht="21" x14ac:dyDescent="0.25"/>
    <row r="2856" ht="21" x14ac:dyDescent="0.25"/>
    <row r="2857" ht="21" x14ac:dyDescent="0.25"/>
    <row r="2858" ht="21" x14ac:dyDescent="0.25"/>
    <row r="2859" ht="21" x14ac:dyDescent="0.25"/>
    <row r="2860" ht="21" x14ac:dyDescent="0.25"/>
    <row r="2861" ht="21" x14ac:dyDescent="0.25"/>
    <row r="2862" ht="21" x14ac:dyDescent="0.25"/>
    <row r="2863" ht="21" x14ac:dyDescent="0.25"/>
    <row r="2864" ht="21" x14ac:dyDescent="0.25"/>
    <row r="2865" ht="21" x14ac:dyDescent="0.25"/>
    <row r="2866" ht="21" x14ac:dyDescent="0.25"/>
    <row r="2867" ht="21" x14ac:dyDescent="0.25"/>
    <row r="2868" ht="21" x14ac:dyDescent="0.25"/>
    <row r="2869" ht="21" x14ac:dyDescent="0.25"/>
    <row r="2870" ht="21" x14ac:dyDescent="0.25"/>
    <row r="2871" ht="21" x14ac:dyDescent="0.25"/>
    <row r="2872" ht="21" x14ac:dyDescent="0.25"/>
    <row r="2873" ht="21" x14ac:dyDescent="0.25"/>
    <row r="2874" ht="21" x14ac:dyDescent="0.25"/>
    <row r="2875" ht="21" x14ac:dyDescent="0.25"/>
    <row r="2876" ht="21" x14ac:dyDescent="0.25"/>
    <row r="2877" ht="21" x14ac:dyDescent="0.25"/>
    <row r="2878" ht="21" x14ac:dyDescent="0.25"/>
    <row r="2879" ht="21" x14ac:dyDescent="0.25"/>
    <row r="2880" ht="21" x14ac:dyDescent="0.25"/>
    <row r="2881" ht="21" x14ac:dyDescent="0.25"/>
    <row r="2882" ht="21" x14ac:dyDescent="0.25"/>
    <row r="2883" ht="21" x14ac:dyDescent="0.25"/>
    <row r="2884" ht="21" x14ac:dyDescent="0.25"/>
    <row r="2885" ht="21" x14ac:dyDescent="0.25"/>
    <row r="2886" ht="21" x14ac:dyDescent="0.25"/>
    <row r="2887" ht="21" x14ac:dyDescent="0.25"/>
    <row r="2888" ht="21" x14ac:dyDescent="0.25"/>
    <row r="2889" ht="21" x14ac:dyDescent="0.25"/>
    <row r="2890" ht="21" x14ac:dyDescent="0.25"/>
    <row r="2891" ht="21" x14ac:dyDescent="0.25"/>
    <row r="2892" ht="21" x14ac:dyDescent="0.25"/>
    <row r="2893" ht="21" x14ac:dyDescent="0.25"/>
    <row r="2894" ht="21" x14ac:dyDescent="0.25"/>
    <row r="2895" ht="21" x14ac:dyDescent="0.25"/>
    <row r="2896" ht="21" x14ac:dyDescent="0.25"/>
    <row r="2897" ht="21" x14ac:dyDescent="0.25"/>
    <row r="2898" ht="21" x14ac:dyDescent="0.25"/>
    <row r="2899" ht="21" x14ac:dyDescent="0.25"/>
    <row r="2900" ht="21" x14ac:dyDescent="0.25"/>
    <row r="2901" ht="21" x14ac:dyDescent="0.25"/>
    <row r="2902" ht="21" x14ac:dyDescent="0.25"/>
    <row r="2903" ht="21" x14ac:dyDescent="0.25"/>
    <row r="2904" ht="21" x14ac:dyDescent="0.25"/>
    <row r="2905" ht="21" x14ac:dyDescent="0.25"/>
    <row r="2906" ht="21" x14ac:dyDescent="0.25"/>
    <row r="2907" ht="21" x14ac:dyDescent="0.25"/>
    <row r="2908" ht="21" x14ac:dyDescent="0.25"/>
    <row r="2909" ht="21" x14ac:dyDescent="0.25"/>
    <row r="2910" ht="21" x14ac:dyDescent="0.25"/>
    <row r="2911" ht="21" x14ac:dyDescent="0.25"/>
    <row r="2912" ht="21" x14ac:dyDescent="0.25"/>
    <row r="2913" ht="21" x14ac:dyDescent="0.25"/>
    <row r="2914" ht="21" x14ac:dyDescent="0.25"/>
    <row r="2915" ht="21" x14ac:dyDescent="0.25"/>
    <row r="2916" ht="21" x14ac:dyDescent="0.25"/>
    <row r="2917" ht="21" x14ac:dyDescent="0.25"/>
    <row r="2918" ht="21" x14ac:dyDescent="0.25"/>
    <row r="2919" ht="21" x14ac:dyDescent="0.25"/>
    <row r="2920" ht="21" x14ac:dyDescent="0.25"/>
    <row r="2921" ht="21" x14ac:dyDescent="0.25"/>
    <row r="2922" ht="21" x14ac:dyDescent="0.25"/>
    <row r="2923" ht="21" x14ac:dyDescent="0.25"/>
    <row r="2924" ht="21" x14ac:dyDescent="0.25"/>
    <row r="2925" ht="21" x14ac:dyDescent="0.25"/>
    <row r="2926" ht="21" x14ac:dyDescent="0.25"/>
    <row r="2927" ht="21" x14ac:dyDescent="0.25"/>
    <row r="2928" ht="21" x14ac:dyDescent="0.25"/>
    <row r="2929" ht="21" x14ac:dyDescent="0.25"/>
    <row r="2930" ht="21" x14ac:dyDescent="0.25"/>
    <row r="2931" ht="21" x14ac:dyDescent="0.25"/>
    <row r="2932" ht="21" x14ac:dyDescent="0.25"/>
    <row r="2933" ht="21" x14ac:dyDescent="0.25"/>
    <row r="2934" ht="21" x14ac:dyDescent="0.25"/>
    <row r="2935" ht="21" x14ac:dyDescent="0.25"/>
    <row r="2936" ht="21" x14ac:dyDescent="0.25"/>
    <row r="2937" ht="21" x14ac:dyDescent="0.25"/>
    <row r="2938" ht="21" x14ac:dyDescent="0.25"/>
    <row r="2939" ht="21" x14ac:dyDescent="0.25"/>
    <row r="2940" ht="21" x14ac:dyDescent="0.25"/>
    <row r="2941" ht="21" x14ac:dyDescent="0.25"/>
    <row r="2942" ht="21" x14ac:dyDescent="0.25"/>
    <row r="2943" ht="21" x14ac:dyDescent="0.25"/>
    <row r="2944" ht="21" x14ac:dyDescent="0.25"/>
    <row r="2945" ht="21" x14ac:dyDescent="0.25"/>
    <row r="2946" ht="21" x14ac:dyDescent="0.25"/>
    <row r="2947" ht="21" x14ac:dyDescent="0.25"/>
    <row r="2948" ht="21" x14ac:dyDescent="0.25"/>
    <row r="2949" ht="21" x14ac:dyDescent="0.25"/>
    <row r="2950" ht="21" x14ac:dyDescent="0.25"/>
    <row r="2951" ht="21" x14ac:dyDescent="0.25"/>
    <row r="2952" ht="21" x14ac:dyDescent="0.25"/>
    <row r="2953" ht="21" x14ac:dyDescent="0.25"/>
    <row r="2954" ht="21" x14ac:dyDescent="0.25"/>
    <row r="2955" ht="21" x14ac:dyDescent="0.25"/>
    <row r="2956" ht="21" x14ac:dyDescent="0.25"/>
    <row r="2957" ht="21" x14ac:dyDescent="0.25"/>
    <row r="2958" ht="21" x14ac:dyDescent="0.25"/>
    <row r="2959" ht="21" x14ac:dyDescent="0.25"/>
    <row r="2960" ht="21" x14ac:dyDescent="0.25"/>
    <row r="2961" ht="21" x14ac:dyDescent="0.25"/>
    <row r="2962" ht="21" x14ac:dyDescent="0.25"/>
    <row r="2963" ht="21" x14ac:dyDescent="0.25"/>
    <row r="2964" ht="21" x14ac:dyDescent="0.25"/>
    <row r="2965" ht="21" x14ac:dyDescent="0.25"/>
    <row r="2966" ht="21" x14ac:dyDescent="0.25"/>
    <row r="2967" ht="21" x14ac:dyDescent="0.25"/>
    <row r="2968" ht="21" x14ac:dyDescent="0.25"/>
    <row r="2969" ht="21" x14ac:dyDescent="0.25"/>
    <row r="2970" ht="21" x14ac:dyDescent="0.25"/>
    <row r="2971" ht="21" x14ac:dyDescent="0.25"/>
    <row r="2972" ht="21" x14ac:dyDescent="0.25"/>
    <row r="2973" ht="21" x14ac:dyDescent="0.25"/>
    <row r="2974" ht="21" x14ac:dyDescent="0.25"/>
    <row r="2975" ht="21" x14ac:dyDescent="0.25"/>
    <row r="2976" ht="21" x14ac:dyDescent="0.25"/>
    <row r="2977" ht="21" x14ac:dyDescent="0.25"/>
    <row r="2978" ht="21" x14ac:dyDescent="0.25"/>
    <row r="2979" ht="21" x14ac:dyDescent="0.25"/>
    <row r="2980" ht="21" x14ac:dyDescent="0.25"/>
    <row r="2981" ht="21" x14ac:dyDescent="0.25"/>
    <row r="2982" ht="21" x14ac:dyDescent="0.25"/>
    <row r="2983" ht="21" x14ac:dyDescent="0.25"/>
    <row r="2984" ht="21" x14ac:dyDescent="0.25"/>
    <row r="2985" ht="21" x14ac:dyDescent="0.25"/>
    <row r="2986" ht="21" x14ac:dyDescent="0.25"/>
    <row r="2987" ht="21" x14ac:dyDescent="0.25"/>
    <row r="2988" ht="21" x14ac:dyDescent="0.25"/>
    <row r="2989" ht="21" x14ac:dyDescent="0.25"/>
    <row r="2990" ht="21" x14ac:dyDescent="0.25"/>
    <row r="2991" ht="21" x14ac:dyDescent="0.25"/>
    <row r="2992" ht="21" x14ac:dyDescent="0.25"/>
    <row r="2993" ht="21" x14ac:dyDescent="0.25"/>
    <row r="2994" ht="21" x14ac:dyDescent="0.25"/>
    <row r="2995" ht="21" x14ac:dyDescent="0.25"/>
    <row r="2996" ht="21" x14ac:dyDescent="0.25"/>
    <row r="2997" ht="21" x14ac:dyDescent="0.25"/>
    <row r="2998" ht="21" x14ac:dyDescent="0.25"/>
    <row r="2999" ht="21" x14ac:dyDescent="0.25"/>
    <row r="3000" ht="21" x14ac:dyDescent="0.25"/>
    <row r="3001" ht="21" x14ac:dyDescent="0.25"/>
    <row r="3002" ht="21" x14ac:dyDescent="0.25"/>
    <row r="3003" ht="21" x14ac:dyDescent="0.25"/>
    <row r="3004" ht="21" x14ac:dyDescent="0.25"/>
    <row r="3005" ht="21" x14ac:dyDescent="0.25"/>
    <row r="3006" ht="21" x14ac:dyDescent="0.25"/>
    <row r="3007" ht="21" x14ac:dyDescent="0.25"/>
    <row r="3008" ht="21" x14ac:dyDescent="0.25"/>
    <row r="3009" ht="21" x14ac:dyDescent="0.25"/>
    <row r="3010" ht="21" x14ac:dyDescent="0.25"/>
    <row r="3011" ht="21" x14ac:dyDescent="0.25"/>
    <row r="3012" ht="21" x14ac:dyDescent="0.25"/>
    <row r="3013" ht="21" x14ac:dyDescent="0.25"/>
    <row r="3014" ht="21" x14ac:dyDescent="0.25"/>
    <row r="3015" ht="21" x14ac:dyDescent="0.25"/>
    <row r="3016" ht="21" x14ac:dyDescent="0.25"/>
    <row r="3017" ht="21" x14ac:dyDescent="0.25"/>
    <row r="3018" ht="21" x14ac:dyDescent="0.25"/>
    <row r="3019" ht="21" x14ac:dyDescent="0.25"/>
    <row r="3020" ht="21" x14ac:dyDescent="0.25"/>
    <row r="3021" ht="21" x14ac:dyDescent="0.25"/>
    <row r="3022" ht="21" x14ac:dyDescent="0.25"/>
    <row r="3023" ht="21" x14ac:dyDescent="0.25"/>
    <row r="3024" ht="21" x14ac:dyDescent="0.25"/>
    <row r="3025" ht="21" x14ac:dyDescent="0.25"/>
    <row r="3026" ht="21" x14ac:dyDescent="0.25"/>
    <row r="3027" ht="21" x14ac:dyDescent="0.25"/>
    <row r="3028" ht="21" x14ac:dyDescent="0.25"/>
    <row r="3029" ht="21" x14ac:dyDescent="0.25"/>
    <row r="3030" ht="21" x14ac:dyDescent="0.25"/>
    <row r="3031" ht="21" x14ac:dyDescent="0.25"/>
    <row r="3032" ht="21" x14ac:dyDescent="0.25"/>
    <row r="3033" ht="21" x14ac:dyDescent="0.25"/>
    <row r="3034" ht="21" x14ac:dyDescent="0.25"/>
    <row r="3035" ht="21" x14ac:dyDescent="0.25"/>
    <row r="3036" ht="21" x14ac:dyDescent="0.25"/>
    <row r="3037" ht="21" x14ac:dyDescent="0.25"/>
    <row r="3038" ht="21" x14ac:dyDescent="0.25"/>
    <row r="3039" ht="21" x14ac:dyDescent="0.25"/>
    <row r="3040" ht="21" x14ac:dyDescent="0.25"/>
    <row r="3041" ht="21" x14ac:dyDescent="0.25"/>
    <row r="3042" ht="21" x14ac:dyDescent="0.25"/>
    <row r="3043" ht="21" x14ac:dyDescent="0.25"/>
    <row r="3044" ht="21" x14ac:dyDescent="0.25"/>
    <row r="3045" ht="21" x14ac:dyDescent="0.25"/>
    <row r="3046" ht="21" x14ac:dyDescent="0.25"/>
    <row r="3047" ht="21" x14ac:dyDescent="0.25"/>
    <row r="3048" ht="21" x14ac:dyDescent="0.25"/>
    <row r="3049" ht="21" x14ac:dyDescent="0.25"/>
    <row r="3050" ht="21" x14ac:dyDescent="0.25"/>
    <row r="3051" ht="21" x14ac:dyDescent="0.25"/>
    <row r="3052" ht="21" x14ac:dyDescent="0.25"/>
    <row r="3053" ht="21" x14ac:dyDescent="0.25"/>
    <row r="3054" ht="21" x14ac:dyDescent="0.25"/>
    <row r="3055" ht="21" x14ac:dyDescent="0.25"/>
    <row r="3056" ht="21" x14ac:dyDescent="0.25"/>
    <row r="3057" ht="21" x14ac:dyDescent="0.25"/>
    <row r="3058" ht="21" x14ac:dyDescent="0.25"/>
    <row r="3059" ht="21" x14ac:dyDescent="0.25"/>
    <row r="3060" ht="21" x14ac:dyDescent="0.25"/>
    <row r="3061" ht="21" x14ac:dyDescent="0.25"/>
    <row r="3062" ht="21" x14ac:dyDescent="0.25"/>
    <row r="3063" ht="21" x14ac:dyDescent="0.25"/>
    <row r="3064" ht="21" x14ac:dyDescent="0.25"/>
    <row r="3065" ht="21" x14ac:dyDescent="0.25"/>
    <row r="3066" ht="21" x14ac:dyDescent="0.25"/>
    <row r="3067" ht="21" x14ac:dyDescent="0.25"/>
    <row r="3068" ht="21" x14ac:dyDescent="0.25"/>
    <row r="3069" ht="21" x14ac:dyDescent="0.25"/>
    <row r="3070" ht="21" x14ac:dyDescent="0.25"/>
    <row r="3071" ht="21" x14ac:dyDescent="0.25"/>
    <row r="3072" ht="21" x14ac:dyDescent="0.25"/>
    <row r="3073" ht="21" x14ac:dyDescent="0.25"/>
    <row r="3074" ht="21" x14ac:dyDescent="0.25"/>
    <row r="3075" ht="21" x14ac:dyDescent="0.25"/>
    <row r="3076" ht="21" x14ac:dyDescent="0.25"/>
    <row r="3077" ht="21" x14ac:dyDescent="0.25"/>
    <row r="3078" ht="21" x14ac:dyDescent="0.25"/>
    <row r="3079" ht="21" x14ac:dyDescent="0.25"/>
    <row r="3080" ht="21" x14ac:dyDescent="0.25"/>
    <row r="3081" ht="21" x14ac:dyDescent="0.25"/>
    <row r="3082" ht="21" x14ac:dyDescent="0.25"/>
    <row r="3083" ht="21" x14ac:dyDescent="0.25"/>
    <row r="3084" ht="21" x14ac:dyDescent="0.25"/>
    <row r="3085" ht="21" x14ac:dyDescent="0.25"/>
    <row r="3086" ht="21" x14ac:dyDescent="0.25"/>
    <row r="3087" ht="21" x14ac:dyDescent="0.25"/>
    <row r="3088" ht="21" x14ac:dyDescent="0.25"/>
    <row r="3089" ht="21" x14ac:dyDescent="0.25"/>
    <row r="3090" ht="21" x14ac:dyDescent="0.25"/>
    <row r="3091" ht="21" x14ac:dyDescent="0.25"/>
    <row r="3092" ht="21" x14ac:dyDescent="0.25"/>
    <row r="3093" ht="21" x14ac:dyDescent="0.25"/>
    <row r="3094" ht="21" x14ac:dyDescent="0.25"/>
    <row r="3095" ht="21" x14ac:dyDescent="0.25"/>
    <row r="3096" ht="21" x14ac:dyDescent="0.25"/>
    <row r="3097" ht="21" x14ac:dyDescent="0.25"/>
    <row r="3098" ht="21" x14ac:dyDescent="0.25"/>
    <row r="3099" ht="21" x14ac:dyDescent="0.25"/>
    <row r="3100" ht="21" x14ac:dyDescent="0.25"/>
    <row r="3101" ht="21" x14ac:dyDescent="0.25"/>
    <row r="3102" ht="21" x14ac:dyDescent="0.25"/>
    <row r="3103" ht="21" x14ac:dyDescent="0.25"/>
    <row r="3104" ht="21" x14ac:dyDescent="0.25"/>
    <row r="3105" ht="21" x14ac:dyDescent="0.25"/>
    <row r="3106" ht="21" x14ac:dyDescent="0.25"/>
    <row r="3107" ht="21" x14ac:dyDescent="0.25"/>
    <row r="3108" ht="21" x14ac:dyDescent="0.25"/>
    <row r="3109" ht="21" x14ac:dyDescent="0.25"/>
    <row r="3110" ht="21" x14ac:dyDescent="0.25"/>
    <row r="3111" ht="21" x14ac:dyDescent="0.25"/>
    <row r="3112" ht="21" x14ac:dyDescent="0.25"/>
    <row r="3113" ht="21" x14ac:dyDescent="0.25"/>
    <row r="3114" ht="21" x14ac:dyDescent="0.25"/>
    <row r="3115" ht="21" x14ac:dyDescent="0.25"/>
    <row r="3116" ht="21" x14ac:dyDescent="0.25"/>
    <row r="3117" ht="21" x14ac:dyDescent="0.25"/>
    <row r="3118" ht="21" x14ac:dyDescent="0.25"/>
    <row r="3119" ht="21" x14ac:dyDescent="0.25"/>
    <row r="3120" ht="21" x14ac:dyDescent="0.25"/>
    <row r="3121" ht="21" x14ac:dyDescent="0.25"/>
    <row r="3122" ht="21" x14ac:dyDescent="0.25"/>
    <row r="3123" ht="21" x14ac:dyDescent="0.25"/>
    <row r="3124" ht="21" x14ac:dyDescent="0.25"/>
    <row r="3125" ht="21" x14ac:dyDescent="0.25"/>
    <row r="3126" ht="21" x14ac:dyDescent="0.25"/>
    <row r="3127" ht="21" x14ac:dyDescent="0.25"/>
    <row r="3128" ht="21" x14ac:dyDescent="0.25"/>
    <row r="3129" ht="21" x14ac:dyDescent="0.25"/>
    <row r="3130" ht="21" x14ac:dyDescent="0.25"/>
    <row r="3131" ht="21" x14ac:dyDescent="0.25"/>
    <row r="3132" ht="21" x14ac:dyDescent="0.25"/>
    <row r="3133" ht="21" x14ac:dyDescent="0.25"/>
    <row r="3134" ht="21" x14ac:dyDescent="0.25"/>
    <row r="3135" ht="21" x14ac:dyDescent="0.25"/>
    <row r="3136" ht="21" x14ac:dyDescent="0.25"/>
    <row r="3137" ht="21" x14ac:dyDescent="0.25"/>
    <row r="3138" ht="21" x14ac:dyDescent="0.25"/>
    <row r="3139" ht="21" x14ac:dyDescent="0.25"/>
    <row r="3140" ht="21" x14ac:dyDescent="0.25"/>
    <row r="3141" ht="21" x14ac:dyDescent="0.25"/>
    <row r="3142" ht="21" x14ac:dyDescent="0.25"/>
    <row r="3143" ht="21" x14ac:dyDescent="0.25"/>
    <row r="3144" ht="21" x14ac:dyDescent="0.25"/>
    <row r="3145" ht="21" x14ac:dyDescent="0.25"/>
    <row r="3146" ht="21" x14ac:dyDescent="0.25"/>
    <row r="3147" ht="21" x14ac:dyDescent="0.25"/>
    <row r="3148" ht="21" x14ac:dyDescent="0.25"/>
    <row r="3149" ht="21" x14ac:dyDescent="0.25"/>
    <row r="3150" ht="21" x14ac:dyDescent="0.25"/>
    <row r="3151" ht="21" x14ac:dyDescent="0.25"/>
    <row r="3152" ht="21" x14ac:dyDescent="0.25"/>
    <row r="3153" ht="21" x14ac:dyDescent="0.25"/>
    <row r="3154" ht="21" x14ac:dyDescent="0.25"/>
    <row r="3155" ht="21" x14ac:dyDescent="0.25"/>
    <row r="3156" ht="21" x14ac:dyDescent="0.25"/>
    <row r="3157" ht="21" x14ac:dyDescent="0.25"/>
    <row r="3158" ht="21" x14ac:dyDescent="0.25"/>
    <row r="3159" ht="21" x14ac:dyDescent="0.25"/>
    <row r="3160" ht="21" x14ac:dyDescent="0.25"/>
    <row r="3161" ht="21" x14ac:dyDescent="0.25"/>
    <row r="3162" ht="21" x14ac:dyDescent="0.25"/>
    <row r="3163" ht="21" x14ac:dyDescent="0.25"/>
    <row r="3164" ht="21" x14ac:dyDescent="0.25"/>
    <row r="3165" ht="21" x14ac:dyDescent="0.25"/>
    <row r="3166" ht="21" x14ac:dyDescent="0.25"/>
    <row r="3167" ht="21" x14ac:dyDescent="0.25"/>
    <row r="3168" ht="21" x14ac:dyDescent="0.25"/>
    <row r="3169" ht="21" x14ac:dyDescent="0.25"/>
    <row r="3170" ht="21" x14ac:dyDescent="0.25"/>
    <row r="3171" ht="21" x14ac:dyDescent="0.25"/>
    <row r="3172" ht="21" x14ac:dyDescent="0.25"/>
    <row r="3173" ht="21" x14ac:dyDescent="0.25"/>
    <row r="3174" ht="21" x14ac:dyDescent="0.25"/>
    <row r="3175" ht="21" x14ac:dyDescent="0.25"/>
    <row r="3176" ht="21" x14ac:dyDescent="0.25"/>
    <row r="3177" ht="21" x14ac:dyDescent="0.25"/>
    <row r="3178" ht="21" x14ac:dyDescent="0.25"/>
    <row r="3179" ht="21" x14ac:dyDescent="0.25"/>
    <row r="3180" ht="21" x14ac:dyDescent="0.25"/>
    <row r="3181" ht="21" x14ac:dyDescent="0.25"/>
    <row r="3182" ht="21" x14ac:dyDescent="0.25"/>
    <row r="3183" ht="21" x14ac:dyDescent="0.25"/>
    <row r="3184" ht="21" x14ac:dyDescent="0.25"/>
    <row r="3185" ht="21" x14ac:dyDescent="0.25"/>
    <row r="3186" ht="21" x14ac:dyDescent="0.25"/>
    <row r="3187" ht="21" x14ac:dyDescent="0.25"/>
    <row r="3188" ht="21" x14ac:dyDescent="0.25"/>
    <row r="3189" ht="21" x14ac:dyDescent="0.25"/>
    <row r="3190" ht="21" x14ac:dyDescent="0.25"/>
    <row r="3191" ht="21" x14ac:dyDescent="0.25"/>
    <row r="3192" ht="21" x14ac:dyDescent="0.25"/>
    <row r="3193" ht="21" x14ac:dyDescent="0.25"/>
    <row r="3194" ht="21" x14ac:dyDescent="0.25"/>
    <row r="3195" ht="21" x14ac:dyDescent="0.25"/>
    <row r="3196" ht="21" x14ac:dyDescent="0.25"/>
    <row r="3197" ht="21" x14ac:dyDescent="0.25"/>
    <row r="3198" ht="21" x14ac:dyDescent="0.25"/>
    <row r="3199" ht="21" x14ac:dyDescent="0.25"/>
    <row r="3200" ht="21" x14ac:dyDescent="0.25"/>
    <row r="3201" ht="21" x14ac:dyDescent="0.25"/>
    <row r="3202" ht="21" x14ac:dyDescent="0.25"/>
    <row r="3203" ht="21" x14ac:dyDescent="0.25"/>
    <row r="3204" ht="21" x14ac:dyDescent="0.25"/>
    <row r="3205" ht="21" x14ac:dyDescent="0.25"/>
    <row r="3206" ht="21" x14ac:dyDescent="0.25"/>
    <row r="3207" ht="21" x14ac:dyDescent="0.25"/>
    <row r="3208" ht="21" x14ac:dyDescent="0.25"/>
    <row r="3209" ht="21" x14ac:dyDescent="0.25"/>
    <row r="3210" ht="21" x14ac:dyDescent="0.25"/>
    <row r="3211" ht="21" x14ac:dyDescent="0.25"/>
    <row r="3212" ht="21" x14ac:dyDescent="0.25"/>
    <row r="3213" ht="21" x14ac:dyDescent="0.25"/>
    <row r="3214" ht="21" x14ac:dyDescent="0.25"/>
    <row r="3215" ht="21" x14ac:dyDescent="0.25"/>
    <row r="3216" ht="21" x14ac:dyDescent="0.25"/>
    <row r="3217" ht="21" x14ac:dyDescent="0.25"/>
    <row r="3218" ht="21" x14ac:dyDescent="0.25"/>
    <row r="3219" ht="21" x14ac:dyDescent="0.25"/>
    <row r="3220" ht="21" x14ac:dyDescent="0.25"/>
    <row r="3221" ht="21" x14ac:dyDescent="0.25"/>
    <row r="3222" ht="21" x14ac:dyDescent="0.25"/>
    <row r="3223" ht="21" x14ac:dyDescent="0.25"/>
    <row r="3224" ht="21" x14ac:dyDescent="0.25"/>
    <row r="3225" ht="21" x14ac:dyDescent="0.25"/>
    <row r="3226" ht="21" x14ac:dyDescent="0.25"/>
    <row r="3227" ht="21" x14ac:dyDescent="0.25"/>
    <row r="3228" ht="21" x14ac:dyDescent="0.25"/>
    <row r="3229" ht="21" x14ac:dyDescent="0.25"/>
    <row r="3230" ht="21" x14ac:dyDescent="0.25"/>
    <row r="3231" ht="21" x14ac:dyDescent="0.25"/>
    <row r="3232" ht="21" x14ac:dyDescent="0.25"/>
    <row r="3233" ht="21" x14ac:dyDescent="0.25"/>
    <row r="3234" ht="21" x14ac:dyDescent="0.25"/>
    <row r="3235" ht="21" x14ac:dyDescent="0.25"/>
    <row r="3236" ht="21" x14ac:dyDescent="0.25"/>
    <row r="3237" ht="21" x14ac:dyDescent="0.25"/>
    <row r="3238" ht="21" x14ac:dyDescent="0.25"/>
    <row r="3239" ht="21" x14ac:dyDescent="0.25"/>
    <row r="3240" ht="21" x14ac:dyDescent="0.25"/>
    <row r="3241" ht="21" x14ac:dyDescent="0.25"/>
    <row r="3242" ht="21" x14ac:dyDescent="0.25"/>
    <row r="3243" ht="21" x14ac:dyDescent="0.25"/>
    <row r="3244" ht="21" x14ac:dyDescent="0.25"/>
    <row r="3245" ht="21" x14ac:dyDescent="0.25"/>
    <row r="3246" ht="21" x14ac:dyDescent="0.25"/>
    <row r="3247" ht="21" x14ac:dyDescent="0.25"/>
    <row r="3248" ht="21" x14ac:dyDescent="0.25"/>
    <row r="3249" ht="21" x14ac:dyDescent="0.25"/>
    <row r="3250" ht="21" x14ac:dyDescent="0.25"/>
    <row r="3251" ht="21" x14ac:dyDescent="0.25"/>
    <row r="3252" ht="21" x14ac:dyDescent="0.25"/>
    <row r="3253" ht="21" x14ac:dyDescent="0.25"/>
    <row r="3254" ht="21" x14ac:dyDescent="0.25"/>
    <row r="3255" ht="21" x14ac:dyDescent="0.25"/>
    <row r="3256" ht="21" x14ac:dyDescent="0.25"/>
    <row r="3257" ht="21" x14ac:dyDescent="0.25"/>
    <row r="3258" ht="21" x14ac:dyDescent="0.25"/>
    <row r="3259" ht="21" x14ac:dyDescent="0.25"/>
    <row r="3260" ht="21" x14ac:dyDescent="0.25"/>
    <row r="3261" ht="21" x14ac:dyDescent="0.25"/>
    <row r="3262" ht="21" x14ac:dyDescent="0.25"/>
    <row r="3263" ht="21" x14ac:dyDescent="0.25"/>
    <row r="3264" ht="21" x14ac:dyDescent="0.25"/>
    <row r="3265" ht="21" x14ac:dyDescent="0.25"/>
    <row r="3266" ht="21" x14ac:dyDescent="0.25"/>
    <row r="3267" ht="21" x14ac:dyDescent="0.25"/>
    <row r="3268" ht="21" x14ac:dyDescent="0.25"/>
    <row r="3269" ht="21" x14ac:dyDescent="0.25"/>
    <row r="3270" ht="21" x14ac:dyDescent="0.25"/>
    <row r="3271" ht="21" x14ac:dyDescent="0.25"/>
    <row r="3272" ht="21" x14ac:dyDescent="0.25"/>
    <row r="3273" ht="21" x14ac:dyDescent="0.25"/>
    <row r="3274" ht="21" x14ac:dyDescent="0.25"/>
    <row r="3275" ht="21" x14ac:dyDescent="0.25"/>
    <row r="3276" ht="21" x14ac:dyDescent="0.25"/>
    <row r="3277" ht="21" x14ac:dyDescent="0.25"/>
    <row r="3278" ht="21" x14ac:dyDescent="0.25"/>
    <row r="3279" ht="21" x14ac:dyDescent="0.25"/>
    <row r="3280" ht="21" x14ac:dyDescent="0.25"/>
    <row r="3281" ht="21" x14ac:dyDescent="0.25"/>
    <row r="3282" ht="21" x14ac:dyDescent="0.25"/>
    <row r="3283" ht="21" x14ac:dyDescent="0.25"/>
    <row r="3284" ht="21" x14ac:dyDescent="0.25"/>
    <row r="3285" ht="21" x14ac:dyDescent="0.25"/>
    <row r="3286" ht="21" x14ac:dyDescent="0.25"/>
    <row r="3287" ht="21" x14ac:dyDescent="0.25"/>
    <row r="3288" ht="21" x14ac:dyDescent="0.25"/>
    <row r="3289" ht="21" x14ac:dyDescent="0.25"/>
    <row r="3290" ht="21" x14ac:dyDescent="0.25"/>
    <row r="3291" ht="21" x14ac:dyDescent="0.25"/>
    <row r="3292" ht="21" x14ac:dyDescent="0.25"/>
    <row r="3293" ht="21" x14ac:dyDescent="0.25"/>
    <row r="3294" ht="21" x14ac:dyDescent="0.25"/>
    <row r="3295" ht="21" x14ac:dyDescent="0.25"/>
    <row r="3296" ht="21" x14ac:dyDescent="0.25"/>
    <row r="3297" ht="21" x14ac:dyDescent="0.25"/>
    <row r="3298" ht="21" x14ac:dyDescent="0.25"/>
    <row r="3299" ht="21" x14ac:dyDescent="0.25"/>
    <row r="3300" ht="21" x14ac:dyDescent="0.25"/>
    <row r="3301" ht="21" x14ac:dyDescent="0.25"/>
    <row r="3302" ht="21" x14ac:dyDescent="0.25"/>
    <row r="3303" ht="21" x14ac:dyDescent="0.25"/>
    <row r="3304" ht="21" x14ac:dyDescent="0.25"/>
    <row r="3305" ht="21" x14ac:dyDescent="0.25"/>
    <row r="3306" ht="21" x14ac:dyDescent="0.25"/>
    <row r="3307" ht="21" x14ac:dyDescent="0.25"/>
    <row r="3308" ht="21" x14ac:dyDescent="0.25"/>
    <row r="3309" ht="21" x14ac:dyDescent="0.25"/>
    <row r="3310" ht="21" x14ac:dyDescent="0.25"/>
    <row r="3311" ht="21" x14ac:dyDescent="0.25"/>
    <row r="3312" ht="21" x14ac:dyDescent="0.25"/>
    <row r="3313" ht="21" x14ac:dyDescent="0.25"/>
    <row r="3314" ht="21" x14ac:dyDescent="0.25"/>
    <row r="3315" ht="21" x14ac:dyDescent="0.25"/>
    <row r="3316" ht="21" x14ac:dyDescent="0.25"/>
    <row r="3317" ht="21" x14ac:dyDescent="0.25"/>
    <row r="3318" ht="21" x14ac:dyDescent="0.25"/>
    <row r="3319" ht="21" x14ac:dyDescent="0.25"/>
    <row r="3320" ht="21" x14ac:dyDescent="0.25"/>
    <row r="3321" ht="21" x14ac:dyDescent="0.25"/>
    <row r="3322" ht="21" x14ac:dyDescent="0.25"/>
    <row r="3323" ht="21" x14ac:dyDescent="0.25"/>
    <row r="3324" ht="21" x14ac:dyDescent="0.25"/>
    <row r="3325" ht="21" x14ac:dyDescent="0.25"/>
    <row r="3326" ht="21" x14ac:dyDescent="0.25"/>
    <row r="3327" ht="21" x14ac:dyDescent="0.25"/>
    <row r="3328" ht="21" x14ac:dyDescent="0.25"/>
    <row r="3329" ht="21" x14ac:dyDescent="0.25"/>
    <row r="3330" ht="21" x14ac:dyDescent="0.25"/>
    <row r="3331" ht="21" x14ac:dyDescent="0.25"/>
    <row r="3332" ht="21" x14ac:dyDescent="0.25"/>
    <row r="3333" ht="21" x14ac:dyDescent="0.25"/>
    <row r="3334" ht="21" x14ac:dyDescent="0.25"/>
    <row r="3335" ht="21" x14ac:dyDescent="0.25"/>
    <row r="3336" ht="21" x14ac:dyDescent="0.25"/>
    <row r="3337" ht="21" x14ac:dyDescent="0.25"/>
    <row r="3338" ht="21" x14ac:dyDescent="0.25"/>
    <row r="3339" ht="21" x14ac:dyDescent="0.25"/>
    <row r="3340" ht="21" x14ac:dyDescent="0.25"/>
    <row r="3341" ht="21" x14ac:dyDescent="0.25"/>
    <row r="3342" ht="21" x14ac:dyDescent="0.25"/>
    <row r="3343" ht="21" x14ac:dyDescent="0.25"/>
    <row r="3344" ht="21" x14ac:dyDescent="0.25"/>
    <row r="3345" ht="21" x14ac:dyDescent="0.25"/>
    <row r="3346" ht="21" x14ac:dyDescent="0.25"/>
    <row r="3347" ht="21" x14ac:dyDescent="0.25"/>
    <row r="3348" ht="21" x14ac:dyDescent="0.25"/>
    <row r="3349" ht="21" x14ac:dyDescent="0.25"/>
    <row r="3350" ht="21" x14ac:dyDescent="0.25"/>
    <row r="3351" ht="21" x14ac:dyDescent="0.25"/>
    <row r="3352" ht="21" x14ac:dyDescent="0.25"/>
    <row r="3353" ht="21" x14ac:dyDescent="0.25"/>
    <row r="3354" ht="21" x14ac:dyDescent="0.25"/>
    <row r="3355" ht="21" x14ac:dyDescent="0.25"/>
    <row r="3356" ht="21" x14ac:dyDescent="0.25"/>
    <row r="3357" ht="21" x14ac:dyDescent="0.25"/>
    <row r="3358" ht="21" x14ac:dyDescent="0.25"/>
    <row r="3359" ht="21" x14ac:dyDescent="0.25"/>
    <row r="3360" ht="21" x14ac:dyDescent="0.25"/>
    <row r="3361" ht="21" x14ac:dyDescent="0.25"/>
    <row r="3362" ht="21" x14ac:dyDescent="0.25"/>
    <row r="3363" ht="21" x14ac:dyDescent="0.25"/>
    <row r="3364" ht="21" x14ac:dyDescent="0.25"/>
    <row r="3365" ht="21" x14ac:dyDescent="0.25"/>
    <row r="3366" ht="21" x14ac:dyDescent="0.25"/>
    <row r="3367" ht="21" x14ac:dyDescent="0.25"/>
    <row r="3368" ht="21" x14ac:dyDescent="0.25"/>
    <row r="3369" ht="21" x14ac:dyDescent="0.25"/>
    <row r="3370" ht="21" x14ac:dyDescent="0.25"/>
    <row r="3371" ht="21" x14ac:dyDescent="0.25"/>
    <row r="3372" ht="21" x14ac:dyDescent="0.25"/>
    <row r="3373" ht="21" x14ac:dyDescent="0.25"/>
    <row r="3374" ht="21" x14ac:dyDescent="0.25"/>
    <row r="3375" ht="21" x14ac:dyDescent="0.25"/>
    <row r="3376" ht="21" x14ac:dyDescent="0.25"/>
    <row r="3377" ht="21" x14ac:dyDescent="0.25"/>
    <row r="3378" ht="21" x14ac:dyDescent="0.25"/>
    <row r="3379" ht="21" x14ac:dyDescent="0.25"/>
    <row r="3380" ht="21" x14ac:dyDescent="0.25"/>
    <row r="3381" ht="21" x14ac:dyDescent="0.25"/>
    <row r="3382" ht="21" x14ac:dyDescent="0.25"/>
    <row r="3383" ht="21" x14ac:dyDescent="0.25"/>
    <row r="3384" ht="21" x14ac:dyDescent="0.25"/>
    <row r="3385" ht="21" x14ac:dyDescent="0.25"/>
    <row r="3386" ht="21" x14ac:dyDescent="0.25"/>
    <row r="3387" ht="21" x14ac:dyDescent="0.25"/>
    <row r="3388" ht="21" x14ac:dyDescent="0.25"/>
    <row r="3389" ht="21" x14ac:dyDescent="0.25"/>
    <row r="3390" ht="21" x14ac:dyDescent="0.25"/>
    <row r="3391" ht="21" x14ac:dyDescent="0.25"/>
    <row r="3392" ht="21" x14ac:dyDescent="0.25"/>
    <row r="3393" ht="21" x14ac:dyDescent="0.25"/>
    <row r="3394" ht="21" x14ac:dyDescent="0.25"/>
    <row r="3395" ht="21" x14ac:dyDescent="0.25"/>
    <row r="3396" ht="21" x14ac:dyDescent="0.25"/>
    <row r="3397" ht="21" x14ac:dyDescent="0.25"/>
    <row r="3398" ht="21" x14ac:dyDescent="0.25"/>
    <row r="3399" ht="21" x14ac:dyDescent="0.25"/>
    <row r="3400" ht="21" x14ac:dyDescent="0.25"/>
    <row r="3401" ht="21" x14ac:dyDescent="0.25"/>
    <row r="3402" ht="21" x14ac:dyDescent="0.25"/>
    <row r="3403" ht="21" x14ac:dyDescent="0.25"/>
    <row r="3404" ht="21" x14ac:dyDescent="0.25"/>
    <row r="3405" ht="21" x14ac:dyDescent="0.25"/>
    <row r="3406" ht="21" x14ac:dyDescent="0.25"/>
    <row r="3407" ht="21" x14ac:dyDescent="0.25"/>
    <row r="3408" ht="21" x14ac:dyDescent="0.25"/>
    <row r="3409" ht="21" x14ac:dyDescent="0.25"/>
    <row r="3410" ht="21" x14ac:dyDescent="0.25"/>
    <row r="3411" ht="21" x14ac:dyDescent="0.25"/>
    <row r="3412" ht="21" x14ac:dyDescent="0.25"/>
    <row r="3413" ht="21" x14ac:dyDescent="0.25"/>
    <row r="3414" ht="21" x14ac:dyDescent="0.25"/>
    <row r="3415" ht="21" x14ac:dyDescent="0.25"/>
    <row r="3416" ht="21" x14ac:dyDescent="0.25"/>
    <row r="3417" ht="21" x14ac:dyDescent="0.25"/>
    <row r="3418" ht="21" x14ac:dyDescent="0.25"/>
    <row r="3419" ht="21" x14ac:dyDescent="0.25"/>
    <row r="3420" ht="21" x14ac:dyDescent="0.25"/>
    <row r="3421" ht="21" x14ac:dyDescent="0.25"/>
    <row r="3422" ht="21" x14ac:dyDescent="0.25"/>
    <row r="3423" ht="21" x14ac:dyDescent="0.25"/>
    <row r="3424" ht="21" x14ac:dyDescent="0.25"/>
    <row r="3425" ht="21" x14ac:dyDescent="0.25"/>
    <row r="3426" ht="21" x14ac:dyDescent="0.25"/>
    <row r="3427" ht="21" x14ac:dyDescent="0.25"/>
    <row r="3428" ht="21" x14ac:dyDescent="0.25"/>
    <row r="3429" ht="21" x14ac:dyDescent="0.25"/>
    <row r="3430" ht="21" x14ac:dyDescent="0.25"/>
    <row r="3431" ht="21" x14ac:dyDescent="0.25"/>
    <row r="3432" ht="21" x14ac:dyDescent="0.25"/>
    <row r="3433" ht="21" x14ac:dyDescent="0.25"/>
    <row r="3434" ht="21" x14ac:dyDescent="0.25"/>
    <row r="3435" ht="21" x14ac:dyDescent="0.25"/>
    <row r="3436" ht="21" x14ac:dyDescent="0.25"/>
    <row r="3437" ht="21" x14ac:dyDescent="0.25"/>
    <row r="3438" ht="21" x14ac:dyDescent="0.25"/>
    <row r="3439" ht="21" x14ac:dyDescent="0.25"/>
    <row r="3440" ht="21" x14ac:dyDescent="0.25"/>
    <row r="3441" ht="21" x14ac:dyDescent="0.25"/>
    <row r="3442" ht="21" x14ac:dyDescent="0.25"/>
    <row r="3443" ht="21" x14ac:dyDescent="0.25"/>
    <row r="3444" ht="21" x14ac:dyDescent="0.25"/>
    <row r="3445" ht="21" x14ac:dyDescent="0.25"/>
    <row r="3446" ht="21" x14ac:dyDescent="0.25"/>
    <row r="3447" ht="21" x14ac:dyDescent="0.25"/>
    <row r="3448" ht="21" x14ac:dyDescent="0.25"/>
    <row r="3449" ht="21" x14ac:dyDescent="0.25"/>
    <row r="3450" ht="21" x14ac:dyDescent="0.25"/>
    <row r="3451" ht="21" x14ac:dyDescent="0.25"/>
    <row r="3452" ht="21" x14ac:dyDescent="0.25"/>
    <row r="3453" ht="21" x14ac:dyDescent="0.25"/>
    <row r="3454" ht="21" x14ac:dyDescent="0.25"/>
    <row r="3455" ht="21" x14ac:dyDescent="0.25"/>
    <row r="3456" ht="21" x14ac:dyDescent="0.25"/>
    <row r="3457" ht="21" x14ac:dyDescent="0.25"/>
    <row r="3458" ht="21" x14ac:dyDescent="0.25"/>
    <row r="3459" ht="21" x14ac:dyDescent="0.25"/>
    <row r="3460" ht="21" x14ac:dyDescent="0.25"/>
    <row r="3461" ht="21" x14ac:dyDescent="0.25"/>
    <row r="3462" ht="21" x14ac:dyDescent="0.25"/>
    <row r="3463" ht="21" x14ac:dyDescent="0.25"/>
    <row r="3464" ht="21" x14ac:dyDescent="0.25"/>
    <row r="3465" ht="21" x14ac:dyDescent="0.25"/>
    <row r="3466" ht="21" x14ac:dyDescent="0.25"/>
    <row r="3467" ht="21" x14ac:dyDescent="0.25"/>
    <row r="3468" ht="21" x14ac:dyDescent="0.25"/>
    <row r="3469" ht="21" x14ac:dyDescent="0.25"/>
    <row r="3470" ht="21" x14ac:dyDescent="0.25"/>
    <row r="3471" ht="21" x14ac:dyDescent="0.25"/>
    <row r="3472" ht="21" x14ac:dyDescent="0.25"/>
    <row r="3473" ht="21" x14ac:dyDescent="0.25"/>
    <row r="3474" ht="21" x14ac:dyDescent="0.25"/>
    <row r="3475" ht="21" x14ac:dyDescent="0.25"/>
    <row r="3476" ht="21" x14ac:dyDescent="0.25"/>
    <row r="3477" ht="21" x14ac:dyDescent="0.25"/>
    <row r="3478" ht="21" x14ac:dyDescent="0.25"/>
    <row r="3479" ht="21" x14ac:dyDescent="0.25"/>
    <row r="3480" ht="21" x14ac:dyDescent="0.25"/>
    <row r="3481" ht="21" x14ac:dyDescent="0.25"/>
    <row r="3482" ht="21" x14ac:dyDescent="0.25"/>
    <row r="3483" ht="21" x14ac:dyDescent="0.25"/>
    <row r="3484" ht="21" x14ac:dyDescent="0.25"/>
    <row r="3485" ht="21" x14ac:dyDescent="0.25"/>
    <row r="3486" ht="21" x14ac:dyDescent="0.25"/>
    <row r="3487" ht="21" x14ac:dyDescent="0.25"/>
    <row r="3488" ht="21" x14ac:dyDescent="0.25"/>
    <row r="3489" ht="21" x14ac:dyDescent="0.25"/>
    <row r="3490" ht="21" x14ac:dyDescent="0.25"/>
    <row r="3491" ht="21" x14ac:dyDescent="0.25"/>
    <row r="3492" ht="21" x14ac:dyDescent="0.25"/>
    <row r="3493" ht="21" x14ac:dyDescent="0.25"/>
    <row r="3494" ht="21" x14ac:dyDescent="0.25"/>
    <row r="3495" ht="21" x14ac:dyDescent="0.25"/>
    <row r="3496" ht="21" x14ac:dyDescent="0.25"/>
    <row r="3497" ht="21" x14ac:dyDescent="0.25"/>
    <row r="3498" ht="21" x14ac:dyDescent="0.25"/>
    <row r="3499" ht="21" x14ac:dyDescent="0.25"/>
    <row r="3500" ht="21" x14ac:dyDescent="0.25"/>
    <row r="3501" ht="21" x14ac:dyDescent="0.25"/>
    <row r="3502" ht="21" x14ac:dyDescent="0.25"/>
    <row r="3503" ht="21" x14ac:dyDescent="0.25"/>
    <row r="3504" ht="21" x14ac:dyDescent="0.25"/>
    <row r="3505" ht="21" x14ac:dyDescent="0.25"/>
    <row r="3506" ht="21" x14ac:dyDescent="0.25"/>
    <row r="3507" ht="21" x14ac:dyDescent="0.25"/>
    <row r="3508" ht="21" x14ac:dyDescent="0.25"/>
    <row r="3509" ht="21" x14ac:dyDescent="0.25"/>
    <row r="3510" ht="21" x14ac:dyDescent="0.25"/>
    <row r="3511" ht="21" x14ac:dyDescent="0.25"/>
    <row r="3512" ht="21" x14ac:dyDescent="0.25"/>
    <row r="3513" ht="21" x14ac:dyDescent="0.25"/>
    <row r="3514" ht="21" x14ac:dyDescent="0.25"/>
    <row r="3515" ht="21" x14ac:dyDescent="0.25"/>
    <row r="3516" ht="21" x14ac:dyDescent="0.25"/>
    <row r="3517" ht="21" x14ac:dyDescent="0.25"/>
    <row r="3518" ht="21" x14ac:dyDescent="0.25"/>
    <row r="3519" ht="21" x14ac:dyDescent="0.25"/>
    <row r="3520" ht="21" x14ac:dyDescent="0.25"/>
    <row r="3521" ht="21" x14ac:dyDescent="0.25"/>
    <row r="3522" ht="21" x14ac:dyDescent="0.25"/>
    <row r="3523" ht="21" x14ac:dyDescent="0.25"/>
    <row r="3524" ht="21" x14ac:dyDescent="0.25"/>
    <row r="3525" ht="21" x14ac:dyDescent="0.25"/>
    <row r="3526" ht="21" x14ac:dyDescent="0.25"/>
    <row r="3527" ht="21" x14ac:dyDescent="0.25"/>
    <row r="3528" ht="21" x14ac:dyDescent="0.25"/>
    <row r="3529" ht="21" x14ac:dyDescent="0.25"/>
    <row r="3530" ht="21" x14ac:dyDescent="0.25"/>
    <row r="3531" ht="21" x14ac:dyDescent="0.25"/>
    <row r="3532" ht="21" x14ac:dyDescent="0.25"/>
    <row r="3533" ht="21" x14ac:dyDescent="0.25"/>
    <row r="3534" ht="21" x14ac:dyDescent="0.25"/>
    <row r="3535" ht="21" x14ac:dyDescent="0.25"/>
    <row r="3536" ht="21" x14ac:dyDescent="0.25"/>
    <row r="3537" ht="21" x14ac:dyDescent="0.25"/>
    <row r="3538" ht="21" x14ac:dyDescent="0.25"/>
    <row r="3539" ht="21" x14ac:dyDescent="0.25"/>
    <row r="3540" ht="21" x14ac:dyDescent="0.25"/>
    <row r="3541" ht="21" x14ac:dyDescent="0.25"/>
    <row r="3542" ht="21" x14ac:dyDescent="0.25"/>
    <row r="3543" ht="21" x14ac:dyDescent="0.25"/>
    <row r="3544" ht="21" x14ac:dyDescent="0.25"/>
    <row r="3545" ht="21" x14ac:dyDescent="0.25"/>
    <row r="3546" ht="21" x14ac:dyDescent="0.25"/>
    <row r="3547" ht="21" x14ac:dyDescent="0.25"/>
    <row r="3548" ht="21" x14ac:dyDescent="0.25"/>
    <row r="3549" ht="21" x14ac:dyDescent="0.25"/>
    <row r="3550" ht="21" x14ac:dyDescent="0.25"/>
    <row r="3551" ht="21" x14ac:dyDescent="0.25"/>
    <row r="3552" ht="21" x14ac:dyDescent="0.25"/>
    <row r="3553" ht="21" x14ac:dyDescent="0.25"/>
    <row r="3554" ht="21" x14ac:dyDescent="0.25"/>
    <row r="3555" ht="21" x14ac:dyDescent="0.25"/>
    <row r="3556" ht="21" x14ac:dyDescent="0.25"/>
    <row r="3557" ht="21" x14ac:dyDescent="0.25"/>
    <row r="3558" ht="21" x14ac:dyDescent="0.25"/>
    <row r="3559" ht="21" x14ac:dyDescent="0.25"/>
    <row r="3560" ht="21" x14ac:dyDescent="0.25"/>
    <row r="3561" ht="21" x14ac:dyDescent="0.25"/>
    <row r="3562" ht="21" x14ac:dyDescent="0.25"/>
    <row r="3563" ht="21" x14ac:dyDescent="0.25"/>
    <row r="3564" ht="21" x14ac:dyDescent="0.25"/>
    <row r="3565" ht="21" x14ac:dyDescent="0.25"/>
    <row r="3566" ht="21" x14ac:dyDescent="0.25"/>
    <row r="3567" ht="21" x14ac:dyDescent="0.25"/>
    <row r="3568" ht="21" x14ac:dyDescent="0.25"/>
    <row r="3569" ht="21" x14ac:dyDescent="0.25"/>
    <row r="3570" ht="21" x14ac:dyDescent="0.25"/>
    <row r="3571" ht="21" x14ac:dyDescent="0.25"/>
    <row r="3572" ht="21" x14ac:dyDescent="0.25"/>
    <row r="3573" ht="21" x14ac:dyDescent="0.25"/>
    <row r="3574" ht="21" x14ac:dyDescent="0.25"/>
    <row r="3575" ht="21" x14ac:dyDescent="0.25"/>
    <row r="3576" ht="21" x14ac:dyDescent="0.25"/>
    <row r="3577" ht="21" x14ac:dyDescent="0.25"/>
    <row r="3578" ht="21" x14ac:dyDescent="0.25"/>
    <row r="3579" ht="21" x14ac:dyDescent="0.25"/>
    <row r="3580" ht="21" x14ac:dyDescent="0.25"/>
    <row r="3581" ht="21" x14ac:dyDescent="0.25"/>
    <row r="3582" ht="21" x14ac:dyDescent="0.25"/>
    <row r="3583" ht="21" x14ac:dyDescent="0.25"/>
    <row r="3584" ht="21" x14ac:dyDescent="0.25"/>
    <row r="3585" ht="21" x14ac:dyDescent="0.25"/>
    <row r="3586" ht="21" x14ac:dyDescent="0.25"/>
    <row r="3587" ht="21" x14ac:dyDescent="0.25"/>
    <row r="3588" ht="21" x14ac:dyDescent="0.25"/>
    <row r="3589" ht="21" x14ac:dyDescent="0.25"/>
    <row r="3590" ht="21" x14ac:dyDescent="0.25"/>
    <row r="3591" ht="21" x14ac:dyDescent="0.25"/>
    <row r="3592" ht="21" x14ac:dyDescent="0.25"/>
    <row r="3593" ht="21" x14ac:dyDescent="0.25"/>
    <row r="3594" ht="21" x14ac:dyDescent="0.25"/>
    <row r="3595" ht="21" x14ac:dyDescent="0.25"/>
    <row r="3596" ht="21" x14ac:dyDescent="0.25"/>
    <row r="3597" ht="21" x14ac:dyDescent="0.25"/>
    <row r="3598" ht="21" x14ac:dyDescent="0.25"/>
    <row r="3599" ht="21" x14ac:dyDescent="0.25"/>
    <row r="3600" ht="21" x14ac:dyDescent="0.25"/>
    <row r="3601" ht="21" x14ac:dyDescent="0.25"/>
    <row r="3602" ht="21" x14ac:dyDescent="0.25"/>
    <row r="3603" ht="21" x14ac:dyDescent="0.25"/>
    <row r="3604" ht="21" x14ac:dyDescent="0.25"/>
    <row r="3605" ht="21" x14ac:dyDescent="0.25"/>
    <row r="3606" ht="21" x14ac:dyDescent="0.25"/>
    <row r="3607" ht="21" x14ac:dyDescent="0.25"/>
    <row r="3608" ht="21" x14ac:dyDescent="0.25"/>
    <row r="3609" ht="21" x14ac:dyDescent="0.25"/>
    <row r="3610" ht="21" x14ac:dyDescent="0.25"/>
    <row r="3611" ht="21" x14ac:dyDescent="0.25"/>
    <row r="3612" ht="21" x14ac:dyDescent="0.25"/>
    <row r="3613" ht="21" x14ac:dyDescent="0.25"/>
    <row r="3614" ht="21" x14ac:dyDescent="0.25"/>
    <row r="3615" ht="21" x14ac:dyDescent="0.25"/>
    <row r="3616" ht="21" x14ac:dyDescent="0.25"/>
    <row r="3617" ht="21" x14ac:dyDescent="0.25"/>
    <row r="3618" ht="21" x14ac:dyDescent="0.25"/>
    <row r="3619" ht="21" x14ac:dyDescent="0.25"/>
    <row r="3620" ht="21" x14ac:dyDescent="0.25"/>
    <row r="3621" ht="21" x14ac:dyDescent="0.25"/>
    <row r="3622" ht="21" x14ac:dyDescent="0.25"/>
    <row r="3623" ht="21" x14ac:dyDescent="0.25"/>
    <row r="3624" ht="21" x14ac:dyDescent="0.25"/>
    <row r="3625" ht="21" x14ac:dyDescent="0.25"/>
    <row r="3626" ht="21" x14ac:dyDescent="0.25"/>
    <row r="3627" ht="21" x14ac:dyDescent="0.25"/>
    <row r="3628" ht="21" x14ac:dyDescent="0.25"/>
    <row r="3629" ht="21" x14ac:dyDescent="0.25"/>
    <row r="3630" ht="21" x14ac:dyDescent="0.25"/>
    <row r="3631" ht="21" x14ac:dyDescent="0.25"/>
    <row r="3632" ht="21" x14ac:dyDescent="0.25"/>
    <row r="3633" ht="21" x14ac:dyDescent="0.25"/>
    <row r="3634" ht="21" x14ac:dyDescent="0.25"/>
    <row r="3635" ht="21" x14ac:dyDescent="0.25"/>
    <row r="3636" ht="21" x14ac:dyDescent="0.25"/>
    <row r="3637" ht="21" x14ac:dyDescent="0.25"/>
    <row r="3638" ht="21" x14ac:dyDescent="0.25"/>
    <row r="3639" ht="21" x14ac:dyDescent="0.25"/>
    <row r="3640" ht="21" x14ac:dyDescent="0.25"/>
    <row r="3641" ht="21" x14ac:dyDescent="0.25"/>
    <row r="3642" ht="21" x14ac:dyDescent="0.25"/>
    <row r="3643" ht="21" x14ac:dyDescent="0.25"/>
    <row r="3644" ht="21" x14ac:dyDescent="0.25"/>
    <row r="3645" ht="21" x14ac:dyDescent="0.25"/>
    <row r="3646" ht="21" x14ac:dyDescent="0.25"/>
    <row r="3647" ht="21" x14ac:dyDescent="0.25"/>
    <row r="3648" ht="21" x14ac:dyDescent="0.25"/>
    <row r="3649" ht="21" x14ac:dyDescent="0.25"/>
    <row r="3650" ht="21" x14ac:dyDescent="0.25"/>
    <row r="3651" ht="21" x14ac:dyDescent="0.25"/>
    <row r="3652" ht="21" x14ac:dyDescent="0.25"/>
    <row r="3653" ht="21" x14ac:dyDescent="0.25"/>
    <row r="3654" ht="21" x14ac:dyDescent="0.25"/>
    <row r="3655" ht="21" x14ac:dyDescent="0.25"/>
    <row r="3656" ht="21" x14ac:dyDescent="0.25"/>
    <row r="3657" ht="21" x14ac:dyDescent="0.25"/>
    <row r="3658" ht="21" x14ac:dyDescent="0.25"/>
    <row r="3659" ht="21" x14ac:dyDescent="0.25"/>
    <row r="3660" ht="21" x14ac:dyDescent="0.25"/>
    <row r="3661" ht="21" x14ac:dyDescent="0.25"/>
    <row r="3662" ht="21" x14ac:dyDescent="0.25"/>
    <row r="3663" ht="21" x14ac:dyDescent="0.25"/>
    <row r="3664" ht="21" x14ac:dyDescent="0.25"/>
    <row r="3665" ht="21" x14ac:dyDescent="0.25"/>
    <row r="3666" ht="21" x14ac:dyDescent="0.25"/>
    <row r="3667" ht="21" x14ac:dyDescent="0.25"/>
    <row r="3668" ht="21" x14ac:dyDescent="0.25"/>
    <row r="3669" ht="21" x14ac:dyDescent="0.25"/>
    <row r="3670" ht="21" x14ac:dyDescent="0.25"/>
    <row r="3671" ht="21" x14ac:dyDescent="0.25"/>
    <row r="3672" ht="21" x14ac:dyDescent="0.25"/>
    <row r="3673" ht="21" x14ac:dyDescent="0.25"/>
    <row r="3674" ht="21" x14ac:dyDescent="0.25"/>
    <row r="3675" ht="21" x14ac:dyDescent="0.25"/>
    <row r="3676" ht="21" x14ac:dyDescent="0.25"/>
    <row r="3677" ht="21" x14ac:dyDescent="0.25"/>
    <row r="3678" ht="21" x14ac:dyDescent="0.25"/>
    <row r="3679" ht="21" x14ac:dyDescent="0.25"/>
    <row r="3680" ht="21" x14ac:dyDescent="0.25"/>
    <row r="3681" ht="21" x14ac:dyDescent="0.25"/>
    <row r="3682" ht="21" x14ac:dyDescent="0.25"/>
    <row r="3683" ht="21" x14ac:dyDescent="0.25"/>
    <row r="3684" ht="21" x14ac:dyDescent="0.25"/>
    <row r="3685" ht="21" x14ac:dyDescent="0.25"/>
    <row r="3686" ht="21" x14ac:dyDescent="0.25"/>
    <row r="3687" ht="21" x14ac:dyDescent="0.25"/>
    <row r="3688" ht="21" x14ac:dyDescent="0.25"/>
    <row r="3689" ht="21" x14ac:dyDescent="0.25"/>
    <row r="3690" ht="21" x14ac:dyDescent="0.25"/>
    <row r="3691" ht="21" x14ac:dyDescent="0.25"/>
    <row r="3692" ht="21" x14ac:dyDescent="0.25"/>
    <row r="3693" ht="21" x14ac:dyDescent="0.25"/>
    <row r="3694" ht="21" x14ac:dyDescent="0.25"/>
    <row r="3695" ht="21" x14ac:dyDescent="0.25"/>
    <row r="3696" ht="21" x14ac:dyDescent="0.25"/>
    <row r="3697" ht="21" x14ac:dyDescent="0.25"/>
    <row r="3698" ht="21" x14ac:dyDescent="0.25"/>
    <row r="3699" ht="21" x14ac:dyDescent="0.25"/>
    <row r="3700" ht="21" x14ac:dyDescent="0.25"/>
    <row r="3701" ht="21" x14ac:dyDescent="0.25"/>
    <row r="3702" ht="21" x14ac:dyDescent="0.25"/>
    <row r="3703" ht="21" x14ac:dyDescent="0.25"/>
    <row r="3704" ht="21" x14ac:dyDescent="0.25"/>
    <row r="3705" ht="21" x14ac:dyDescent="0.25"/>
    <row r="3706" ht="21" x14ac:dyDescent="0.25"/>
    <row r="3707" ht="21" x14ac:dyDescent="0.25"/>
    <row r="3708" ht="21" x14ac:dyDescent="0.25"/>
    <row r="3709" ht="21" x14ac:dyDescent="0.25"/>
    <row r="3710" ht="21" x14ac:dyDescent="0.25"/>
    <row r="3711" ht="21" x14ac:dyDescent="0.25"/>
    <row r="3712" ht="21" x14ac:dyDescent="0.25"/>
    <row r="3713" ht="21" x14ac:dyDescent="0.25"/>
    <row r="3714" ht="21" x14ac:dyDescent="0.25"/>
    <row r="3715" ht="21" x14ac:dyDescent="0.25"/>
    <row r="3716" ht="21" x14ac:dyDescent="0.25"/>
    <row r="3717" ht="21" x14ac:dyDescent="0.25"/>
    <row r="3718" ht="21" x14ac:dyDescent="0.25"/>
    <row r="3719" ht="21" x14ac:dyDescent="0.25"/>
    <row r="3720" ht="21" x14ac:dyDescent="0.25"/>
    <row r="3721" ht="21" x14ac:dyDescent="0.25"/>
    <row r="3722" ht="21" x14ac:dyDescent="0.25"/>
    <row r="3723" ht="21" x14ac:dyDescent="0.25"/>
    <row r="3724" ht="21" x14ac:dyDescent="0.25"/>
    <row r="3725" ht="21" x14ac:dyDescent="0.25"/>
    <row r="3726" ht="21" x14ac:dyDescent="0.25"/>
    <row r="3727" ht="21" x14ac:dyDescent="0.25"/>
    <row r="3728" ht="21" x14ac:dyDescent="0.25"/>
    <row r="3729" ht="21" x14ac:dyDescent="0.25"/>
    <row r="3730" ht="21" x14ac:dyDescent="0.25"/>
    <row r="3731" ht="21" x14ac:dyDescent="0.25"/>
    <row r="3732" ht="21" x14ac:dyDescent="0.25"/>
    <row r="3733" ht="21" x14ac:dyDescent="0.25"/>
    <row r="3734" ht="21" x14ac:dyDescent="0.25"/>
    <row r="3735" ht="21" x14ac:dyDescent="0.25"/>
    <row r="3736" ht="21" x14ac:dyDescent="0.25"/>
    <row r="3737" ht="21" x14ac:dyDescent="0.25"/>
    <row r="3738" ht="21" x14ac:dyDescent="0.25"/>
    <row r="3739" ht="21" x14ac:dyDescent="0.25"/>
    <row r="3740" ht="21" x14ac:dyDescent="0.25"/>
    <row r="3741" ht="21" x14ac:dyDescent="0.25"/>
    <row r="3742" ht="21" x14ac:dyDescent="0.25"/>
    <row r="3743" ht="21" x14ac:dyDescent="0.25"/>
    <row r="3744" ht="21" x14ac:dyDescent="0.25"/>
    <row r="3745" ht="21" x14ac:dyDescent="0.25"/>
    <row r="3746" ht="21" x14ac:dyDescent="0.25"/>
    <row r="3747" ht="21" x14ac:dyDescent="0.25"/>
    <row r="3748" ht="21" x14ac:dyDescent="0.25"/>
    <row r="3749" ht="21" x14ac:dyDescent="0.25"/>
    <row r="3750" ht="21" x14ac:dyDescent="0.25"/>
    <row r="3751" ht="21" x14ac:dyDescent="0.25"/>
    <row r="3752" ht="21" x14ac:dyDescent="0.25"/>
    <row r="3753" ht="21" x14ac:dyDescent="0.25"/>
    <row r="3754" ht="21" x14ac:dyDescent="0.25"/>
    <row r="3755" ht="21" x14ac:dyDescent="0.25"/>
    <row r="3756" ht="21" x14ac:dyDescent="0.25"/>
    <row r="3757" ht="21" x14ac:dyDescent="0.25"/>
    <row r="3758" ht="21" x14ac:dyDescent="0.25"/>
    <row r="3759" ht="21" x14ac:dyDescent="0.25"/>
    <row r="3760" ht="21" x14ac:dyDescent="0.25"/>
    <row r="3761" ht="21" x14ac:dyDescent="0.25"/>
    <row r="3762" ht="21" x14ac:dyDescent="0.25"/>
    <row r="3763" ht="21" x14ac:dyDescent="0.25"/>
    <row r="3764" ht="21" x14ac:dyDescent="0.25"/>
    <row r="3765" ht="21" x14ac:dyDescent="0.25"/>
    <row r="3766" ht="21" x14ac:dyDescent="0.25"/>
    <row r="3767" ht="21" x14ac:dyDescent="0.25"/>
    <row r="3768" ht="21" x14ac:dyDescent="0.25"/>
    <row r="3769" ht="21" x14ac:dyDescent="0.25"/>
    <row r="3770" ht="21" x14ac:dyDescent="0.25"/>
    <row r="3771" ht="21" x14ac:dyDescent="0.25"/>
    <row r="3772" ht="21" x14ac:dyDescent="0.25"/>
    <row r="3773" ht="21" x14ac:dyDescent="0.25"/>
    <row r="3774" ht="21" x14ac:dyDescent="0.25"/>
    <row r="3775" ht="21" x14ac:dyDescent="0.25"/>
    <row r="3776" ht="21" x14ac:dyDescent="0.25"/>
    <row r="3777" ht="21" x14ac:dyDescent="0.25"/>
    <row r="3778" ht="21" x14ac:dyDescent="0.25"/>
    <row r="3779" ht="21" x14ac:dyDescent="0.25"/>
    <row r="3780" ht="21" x14ac:dyDescent="0.25"/>
    <row r="3781" ht="21" x14ac:dyDescent="0.25"/>
    <row r="3782" ht="21" x14ac:dyDescent="0.25"/>
    <row r="3783" ht="21" x14ac:dyDescent="0.25"/>
    <row r="3784" ht="21" x14ac:dyDescent="0.25"/>
    <row r="3785" ht="21" x14ac:dyDescent="0.25"/>
    <row r="3786" ht="21" x14ac:dyDescent="0.25"/>
    <row r="3787" ht="21" x14ac:dyDescent="0.25"/>
    <row r="3788" ht="21" x14ac:dyDescent="0.25"/>
    <row r="3789" ht="21" x14ac:dyDescent="0.25"/>
    <row r="3790" ht="21" x14ac:dyDescent="0.25"/>
    <row r="3791" ht="21" x14ac:dyDescent="0.25"/>
    <row r="3792" ht="21" x14ac:dyDescent="0.25"/>
    <row r="3793" ht="21" x14ac:dyDescent="0.25"/>
    <row r="3794" ht="21" x14ac:dyDescent="0.25"/>
    <row r="3795" ht="21" x14ac:dyDescent="0.25"/>
    <row r="3796" ht="21" x14ac:dyDescent="0.25"/>
    <row r="3797" ht="21" x14ac:dyDescent="0.25"/>
    <row r="3798" ht="21" x14ac:dyDescent="0.25"/>
    <row r="3799" ht="21" x14ac:dyDescent="0.25"/>
    <row r="3800" ht="21" x14ac:dyDescent="0.25"/>
    <row r="3801" ht="21" x14ac:dyDescent="0.25"/>
    <row r="3802" ht="21" x14ac:dyDescent="0.25"/>
    <row r="3803" ht="21" x14ac:dyDescent="0.25"/>
    <row r="3804" ht="21" x14ac:dyDescent="0.25"/>
    <row r="3805" ht="21" x14ac:dyDescent="0.25"/>
    <row r="3806" ht="21" x14ac:dyDescent="0.25"/>
    <row r="3807" ht="21" x14ac:dyDescent="0.25"/>
    <row r="3808" ht="21" x14ac:dyDescent="0.25"/>
    <row r="3809" ht="21" x14ac:dyDescent="0.25"/>
    <row r="3810" ht="21" x14ac:dyDescent="0.25"/>
    <row r="3811" ht="21" x14ac:dyDescent="0.25"/>
    <row r="3812" ht="21" x14ac:dyDescent="0.25"/>
    <row r="3813" ht="21" x14ac:dyDescent="0.25"/>
    <row r="3814" ht="21" x14ac:dyDescent="0.25"/>
    <row r="3815" ht="21" x14ac:dyDescent="0.25"/>
    <row r="3816" ht="21" x14ac:dyDescent="0.25"/>
    <row r="3817" ht="21" x14ac:dyDescent="0.25"/>
    <row r="3818" ht="21" x14ac:dyDescent="0.25"/>
    <row r="3819" ht="21" x14ac:dyDescent="0.25"/>
    <row r="3820" ht="21" x14ac:dyDescent="0.25"/>
    <row r="3821" ht="21" x14ac:dyDescent="0.25"/>
    <row r="3822" ht="21" x14ac:dyDescent="0.25"/>
    <row r="3823" ht="21" x14ac:dyDescent="0.25"/>
    <row r="3824" ht="21" x14ac:dyDescent="0.25"/>
    <row r="3825" ht="21" x14ac:dyDescent="0.25"/>
    <row r="3826" ht="21" x14ac:dyDescent="0.25"/>
    <row r="3827" ht="21" x14ac:dyDescent="0.25"/>
    <row r="3828" ht="21" x14ac:dyDescent="0.25"/>
    <row r="3829" ht="21" x14ac:dyDescent="0.25"/>
    <row r="3830" ht="21" x14ac:dyDescent="0.25"/>
    <row r="3831" ht="21" x14ac:dyDescent="0.25"/>
    <row r="3832" ht="21" x14ac:dyDescent="0.25"/>
    <row r="3833" ht="21" x14ac:dyDescent="0.25"/>
    <row r="3834" ht="21" x14ac:dyDescent="0.25"/>
    <row r="3835" ht="21" x14ac:dyDescent="0.25"/>
    <row r="3836" ht="21" x14ac:dyDescent="0.25"/>
    <row r="3837" ht="21" x14ac:dyDescent="0.25"/>
    <row r="3838" ht="21" x14ac:dyDescent="0.25"/>
    <row r="3839" ht="21" x14ac:dyDescent="0.25"/>
    <row r="3840" ht="21" x14ac:dyDescent="0.25"/>
    <row r="3841" ht="21" x14ac:dyDescent="0.25"/>
    <row r="3842" ht="21" x14ac:dyDescent="0.25"/>
    <row r="3843" ht="21" x14ac:dyDescent="0.25"/>
    <row r="3844" ht="21" x14ac:dyDescent="0.25"/>
    <row r="3845" ht="21" x14ac:dyDescent="0.25"/>
    <row r="3846" ht="21" x14ac:dyDescent="0.25"/>
    <row r="3847" ht="21" x14ac:dyDescent="0.25"/>
    <row r="3848" ht="21" x14ac:dyDescent="0.25"/>
    <row r="3849" ht="21" x14ac:dyDescent="0.25"/>
    <row r="3850" ht="21" x14ac:dyDescent="0.25"/>
    <row r="3851" ht="21" x14ac:dyDescent="0.25"/>
    <row r="3852" ht="21" x14ac:dyDescent="0.25"/>
    <row r="3853" ht="21" x14ac:dyDescent="0.25"/>
    <row r="3854" ht="21" x14ac:dyDescent="0.25"/>
    <row r="3855" ht="21" x14ac:dyDescent="0.25"/>
    <row r="3856" ht="21" x14ac:dyDescent="0.25"/>
    <row r="3857" ht="21" x14ac:dyDescent="0.25"/>
    <row r="3858" ht="21" x14ac:dyDescent="0.25"/>
    <row r="3859" ht="21" x14ac:dyDescent="0.25"/>
    <row r="3860" ht="21" x14ac:dyDescent="0.25"/>
    <row r="3861" ht="21" x14ac:dyDescent="0.25"/>
    <row r="3862" ht="21" x14ac:dyDescent="0.25"/>
    <row r="3863" ht="21" x14ac:dyDescent="0.25"/>
    <row r="3864" ht="21" x14ac:dyDescent="0.25"/>
    <row r="3865" ht="21" x14ac:dyDescent="0.25"/>
    <row r="3866" ht="21" x14ac:dyDescent="0.25"/>
    <row r="3867" ht="21" x14ac:dyDescent="0.25"/>
    <row r="3868" ht="21" x14ac:dyDescent="0.25"/>
    <row r="3869" ht="21" x14ac:dyDescent="0.25"/>
    <row r="3870" ht="21" x14ac:dyDescent="0.25"/>
    <row r="3871" ht="21" x14ac:dyDescent="0.25"/>
    <row r="3872" ht="21" x14ac:dyDescent="0.25"/>
    <row r="3873" ht="21" x14ac:dyDescent="0.25"/>
    <row r="3874" ht="21" x14ac:dyDescent="0.25"/>
    <row r="3875" ht="21" x14ac:dyDescent="0.25"/>
    <row r="3876" ht="21" x14ac:dyDescent="0.25"/>
    <row r="3877" ht="21" x14ac:dyDescent="0.25"/>
    <row r="3878" ht="21" x14ac:dyDescent="0.25"/>
    <row r="3879" ht="21" x14ac:dyDescent="0.25"/>
    <row r="3880" ht="21" x14ac:dyDescent="0.25"/>
    <row r="3881" ht="21" x14ac:dyDescent="0.25"/>
    <row r="3882" ht="21" x14ac:dyDescent="0.25"/>
    <row r="3883" ht="21" x14ac:dyDescent="0.25"/>
    <row r="3884" ht="21" x14ac:dyDescent="0.25"/>
    <row r="3885" ht="21" x14ac:dyDescent="0.25"/>
    <row r="3886" ht="21" x14ac:dyDescent="0.25"/>
    <row r="3887" ht="21" x14ac:dyDescent="0.25"/>
    <row r="3888" ht="21" x14ac:dyDescent="0.25"/>
    <row r="3889" ht="21" x14ac:dyDescent="0.25"/>
    <row r="3890" ht="21" x14ac:dyDescent="0.25"/>
    <row r="3891" ht="21" x14ac:dyDescent="0.25"/>
    <row r="3892" ht="21" x14ac:dyDescent="0.25"/>
    <row r="3893" ht="21" x14ac:dyDescent="0.25"/>
    <row r="3894" ht="21" x14ac:dyDescent="0.25"/>
    <row r="3895" ht="21" x14ac:dyDescent="0.25"/>
    <row r="3896" ht="21" x14ac:dyDescent="0.25"/>
    <row r="3897" ht="21" x14ac:dyDescent="0.25"/>
    <row r="3898" ht="21" x14ac:dyDescent="0.25"/>
    <row r="3899" ht="21" x14ac:dyDescent="0.25"/>
    <row r="3900" ht="21" x14ac:dyDescent="0.25"/>
    <row r="3901" ht="21" x14ac:dyDescent="0.25"/>
    <row r="3902" ht="21" x14ac:dyDescent="0.25"/>
    <row r="3903" ht="21" x14ac:dyDescent="0.25"/>
    <row r="3904" ht="21" x14ac:dyDescent="0.25"/>
    <row r="3905" ht="21" x14ac:dyDescent="0.25"/>
    <row r="3906" ht="21" x14ac:dyDescent="0.25"/>
    <row r="3907" ht="21" x14ac:dyDescent="0.25"/>
    <row r="3908" ht="21" x14ac:dyDescent="0.25"/>
    <row r="3909" ht="21" x14ac:dyDescent="0.25"/>
    <row r="3910" ht="21" x14ac:dyDescent="0.25"/>
    <row r="3911" ht="21" x14ac:dyDescent="0.25"/>
    <row r="3912" ht="21" x14ac:dyDescent="0.25"/>
    <row r="3913" ht="21" x14ac:dyDescent="0.25"/>
    <row r="3914" ht="21" x14ac:dyDescent="0.25"/>
    <row r="3915" ht="21" x14ac:dyDescent="0.25"/>
    <row r="3916" ht="21" x14ac:dyDescent="0.25"/>
    <row r="3917" ht="21" x14ac:dyDescent="0.25"/>
    <row r="3918" ht="21" x14ac:dyDescent="0.25"/>
    <row r="3919" ht="21" x14ac:dyDescent="0.25"/>
    <row r="3920" ht="21" x14ac:dyDescent="0.25"/>
    <row r="3921" ht="21" x14ac:dyDescent="0.25"/>
    <row r="3922" ht="21" x14ac:dyDescent="0.25"/>
    <row r="3923" ht="21" x14ac:dyDescent="0.25"/>
    <row r="3924" ht="21" x14ac:dyDescent="0.25"/>
    <row r="3925" ht="21" x14ac:dyDescent="0.25"/>
    <row r="3926" ht="21" x14ac:dyDescent="0.25"/>
    <row r="3927" ht="21" x14ac:dyDescent="0.25"/>
    <row r="3928" ht="21" x14ac:dyDescent="0.25"/>
    <row r="3929" ht="21" x14ac:dyDescent="0.25"/>
    <row r="3930" ht="21" x14ac:dyDescent="0.25"/>
    <row r="3931" ht="21" x14ac:dyDescent="0.25"/>
    <row r="3932" ht="21" x14ac:dyDescent="0.25"/>
    <row r="3933" ht="21" x14ac:dyDescent="0.25"/>
    <row r="3934" ht="21" x14ac:dyDescent="0.25"/>
    <row r="3935" ht="21" x14ac:dyDescent="0.25"/>
    <row r="3936" ht="21" x14ac:dyDescent="0.25"/>
    <row r="3937" ht="21" x14ac:dyDescent="0.25"/>
    <row r="3938" ht="21" x14ac:dyDescent="0.25"/>
    <row r="3939" ht="21" x14ac:dyDescent="0.25"/>
    <row r="3940" ht="21" x14ac:dyDescent="0.25"/>
    <row r="3941" ht="21" x14ac:dyDescent="0.25"/>
    <row r="3942" ht="21" x14ac:dyDescent="0.25"/>
    <row r="3943" ht="21" x14ac:dyDescent="0.25"/>
    <row r="3944" ht="21" x14ac:dyDescent="0.25"/>
    <row r="3945" ht="21" x14ac:dyDescent="0.25"/>
    <row r="3946" ht="21" x14ac:dyDescent="0.25"/>
    <row r="3947" ht="21" x14ac:dyDescent="0.25"/>
    <row r="3948" ht="21" x14ac:dyDescent="0.25"/>
    <row r="3949" ht="21" x14ac:dyDescent="0.25"/>
    <row r="3950" ht="21" x14ac:dyDescent="0.25"/>
    <row r="3951" ht="21" x14ac:dyDescent="0.25"/>
    <row r="3952" ht="21" x14ac:dyDescent="0.25"/>
    <row r="3953" ht="21" x14ac:dyDescent="0.25"/>
    <row r="3954" ht="21" x14ac:dyDescent="0.25"/>
    <row r="3955" ht="21" x14ac:dyDescent="0.25"/>
    <row r="3956" ht="21" x14ac:dyDescent="0.25"/>
    <row r="3957" ht="21" x14ac:dyDescent="0.25"/>
    <row r="3958" ht="21" x14ac:dyDescent="0.25"/>
    <row r="3959" ht="21" x14ac:dyDescent="0.25"/>
    <row r="3960" ht="21" x14ac:dyDescent="0.25"/>
    <row r="3961" ht="21" x14ac:dyDescent="0.25"/>
    <row r="3962" ht="21" x14ac:dyDescent="0.25"/>
    <row r="3963" ht="21" x14ac:dyDescent="0.25"/>
    <row r="3964" ht="21" x14ac:dyDescent="0.25"/>
    <row r="3965" ht="21" x14ac:dyDescent="0.25"/>
    <row r="3966" ht="21" x14ac:dyDescent="0.25"/>
    <row r="3967" ht="21" x14ac:dyDescent="0.25"/>
    <row r="3968" ht="21" x14ac:dyDescent="0.25"/>
    <row r="3969" ht="21" x14ac:dyDescent="0.25"/>
    <row r="3970" ht="21" x14ac:dyDescent="0.25"/>
    <row r="3971" ht="21" x14ac:dyDescent="0.25"/>
    <row r="3972" ht="21" x14ac:dyDescent="0.25"/>
    <row r="3973" ht="21" x14ac:dyDescent="0.25"/>
    <row r="3974" ht="21" x14ac:dyDescent="0.25"/>
    <row r="3975" ht="21" x14ac:dyDescent="0.25"/>
    <row r="3976" ht="21" x14ac:dyDescent="0.25"/>
    <row r="3977" ht="21" x14ac:dyDescent="0.25"/>
    <row r="3978" ht="21" x14ac:dyDescent="0.25"/>
    <row r="3979" ht="21" x14ac:dyDescent="0.25"/>
    <row r="3980" ht="21" x14ac:dyDescent="0.25"/>
    <row r="3981" ht="21" x14ac:dyDescent="0.25"/>
    <row r="3982" ht="21" x14ac:dyDescent="0.25"/>
    <row r="3983" ht="21" x14ac:dyDescent="0.25"/>
    <row r="3984" ht="21" x14ac:dyDescent="0.25"/>
    <row r="3985" ht="21" x14ac:dyDescent="0.25"/>
    <row r="3986" ht="21" x14ac:dyDescent="0.25"/>
    <row r="3987" ht="21" x14ac:dyDescent="0.25"/>
    <row r="3988" ht="21" x14ac:dyDescent="0.25"/>
    <row r="3989" ht="21" x14ac:dyDescent="0.25"/>
    <row r="3990" ht="21" x14ac:dyDescent="0.25"/>
    <row r="3991" ht="21" x14ac:dyDescent="0.25"/>
    <row r="3992" ht="21" x14ac:dyDescent="0.25"/>
    <row r="3993" ht="21" x14ac:dyDescent="0.25"/>
    <row r="3994" ht="21" x14ac:dyDescent="0.25"/>
    <row r="3995" ht="21" x14ac:dyDescent="0.25"/>
    <row r="3996" ht="21" x14ac:dyDescent="0.25"/>
    <row r="3997" ht="21" x14ac:dyDescent="0.25"/>
    <row r="3998" ht="21" x14ac:dyDescent="0.25"/>
    <row r="3999" ht="21" x14ac:dyDescent="0.25"/>
    <row r="4000" ht="21" x14ac:dyDescent="0.25"/>
    <row r="4001" ht="21" x14ac:dyDescent="0.25"/>
    <row r="4002" ht="21" x14ac:dyDescent="0.25"/>
    <row r="4003" ht="21" x14ac:dyDescent="0.25"/>
    <row r="4004" ht="21" x14ac:dyDescent="0.25"/>
    <row r="4005" ht="21" x14ac:dyDescent="0.25"/>
    <row r="4006" ht="21" x14ac:dyDescent="0.25"/>
    <row r="4007" ht="21" x14ac:dyDescent="0.25"/>
    <row r="4008" ht="21" x14ac:dyDescent="0.25"/>
    <row r="4009" ht="21" x14ac:dyDescent="0.25"/>
    <row r="4010" ht="21" x14ac:dyDescent="0.25"/>
    <row r="4011" ht="21" x14ac:dyDescent="0.25"/>
    <row r="4012" ht="21" x14ac:dyDescent="0.25"/>
    <row r="4013" ht="21" x14ac:dyDescent="0.25"/>
    <row r="4014" ht="21" x14ac:dyDescent="0.25"/>
    <row r="4015" ht="21" x14ac:dyDescent="0.25"/>
    <row r="4016" ht="21" x14ac:dyDescent="0.25"/>
    <row r="4017" ht="21" x14ac:dyDescent="0.25"/>
    <row r="4018" ht="21" x14ac:dyDescent="0.25"/>
    <row r="4019" ht="21" x14ac:dyDescent="0.25"/>
    <row r="4020" ht="21" x14ac:dyDescent="0.25"/>
    <row r="4021" ht="21" x14ac:dyDescent="0.25"/>
    <row r="4022" ht="21" x14ac:dyDescent="0.25"/>
    <row r="4023" ht="21" x14ac:dyDescent="0.25"/>
    <row r="4024" ht="21" x14ac:dyDescent="0.25"/>
    <row r="4025" ht="21" x14ac:dyDescent="0.25"/>
    <row r="4026" ht="21" x14ac:dyDescent="0.25"/>
    <row r="4027" ht="21" x14ac:dyDescent="0.25"/>
    <row r="4028" ht="21" x14ac:dyDescent="0.25"/>
    <row r="4029" ht="21" x14ac:dyDescent="0.25"/>
    <row r="4030" ht="21" x14ac:dyDescent="0.25"/>
    <row r="4031" ht="21" x14ac:dyDescent="0.25"/>
    <row r="4032" ht="21" x14ac:dyDescent="0.25"/>
    <row r="4033" ht="21" x14ac:dyDescent="0.25"/>
    <row r="4034" ht="21" x14ac:dyDescent="0.25"/>
    <row r="4035" ht="21" x14ac:dyDescent="0.25"/>
    <row r="4036" ht="21" x14ac:dyDescent="0.25"/>
    <row r="4037" ht="21" x14ac:dyDescent="0.25"/>
    <row r="4038" ht="21" x14ac:dyDescent="0.25"/>
    <row r="4039" ht="21" x14ac:dyDescent="0.25"/>
    <row r="4040" ht="21" x14ac:dyDescent="0.25"/>
    <row r="4041" ht="21" x14ac:dyDescent="0.25"/>
    <row r="4042" ht="21" x14ac:dyDescent="0.25"/>
    <row r="4043" ht="21" x14ac:dyDescent="0.25"/>
    <row r="4044" ht="21" x14ac:dyDescent="0.25"/>
    <row r="4045" ht="21" x14ac:dyDescent="0.25"/>
    <row r="4046" ht="21" x14ac:dyDescent="0.25"/>
    <row r="4047" ht="21" x14ac:dyDescent="0.25"/>
    <row r="4048" ht="21" x14ac:dyDescent="0.25"/>
    <row r="4049" ht="21" x14ac:dyDescent="0.25"/>
    <row r="4050" ht="21" x14ac:dyDescent="0.25"/>
    <row r="4051" ht="21" x14ac:dyDescent="0.25"/>
    <row r="4052" ht="21" x14ac:dyDescent="0.25"/>
    <row r="4053" ht="21" x14ac:dyDescent="0.25"/>
    <row r="4054" ht="21" x14ac:dyDescent="0.25"/>
    <row r="4055" ht="21" x14ac:dyDescent="0.25"/>
    <row r="4056" ht="21" x14ac:dyDescent="0.25"/>
    <row r="4057" ht="21" x14ac:dyDescent="0.25"/>
    <row r="4058" ht="21" x14ac:dyDescent="0.25"/>
    <row r="4059" ht="21" x14ac:dyDescent="0.25"/>
    <row r="4060" ht="21" x14ac:dyDescent="0.25"/>
    <row r="4061" ht="21" x14ac:dyDescent="0.25"/>
    <row r="4062" ht="21" x14ac:dyDescent="0.25"/>
    <row r="4063" ht="21" x14ac:dyDescent="0.25"/>
    <row r="4064" ht="21" x14ac:dyDescent="0.25"/>
    <row r="4065" ht="21" x14ac:dyDescent="0.25"/>
    <row r="4066" ht="21" x14ac:dyDescent="0.25"/>
    <row r="4067" ht="21" x14ac:dyDescent="0.25"/>
    <row r="4068" ht="21" x14ac:dyDescent="0.25"/>
    <row r="4069" ht="21" x14ac:dyDescent="0.25"/>
    <row r="4070" ht="21" x14ac:dyDescent="0.25"/>
    <row r="4071" ht="21" x14ac:dyDescent="0.25"/>
    <row r="4072" ht="21" x14ac:dyDescent="0.25"/>
    <row r="4073" ht="21" x14ac:dyDescent="0.25"/>
    <row r="4074" ht="21" x14ac:dyDescent="0.25"/>
    <row r="4075" ht="21" x14ac:dyDescent="0.25"/>
    <row r="4076" ht="21" x14ac:dyDescent="0.25"/>
    <row r="4077" ht="21" x14ac:dyDescent="0.25"/>
    <row r="4078" ht="21" x14ac:dyDescent="0.25"/>
    <row r="4079" ht="21" x14ac:dyDescent="0.25"/>
    <row r="4080" ht="21" x14ac:dyDescent="0.25"/>
    <row r="4081" ht="21" x14ac:dyDescent="0.25"/>
    <row r="4082" ht="21" x14ac:dyDescent="0.25"/>
    <row r="4083" ht="21" x14ac:dyDescent="0.25"/>
    <row r="4084" ht="21" x14ac:dyDescent="0.25"/>
    <row r="4085" ht="21" x14ac:dyDescent="0.25"/>
    <row r="4086" ht="21" x14ac:dyDescent="0.25"/>
    <row r="4087" ht="21" x14ac:dyDescent="0.25"/>
    <row r="4088" ht="21" x14ac:dyDescent="0.25"/>
    <row r="4089" ht="21" x14ac:dyDescent="0.25"/>
    <row r="4090" ht="21" x14ac:dyDescent="0.25"/>
    <row r="4091" ht="21" x14ac:dyDescent="0.25"/>
    <row r="4092" ht="21" x14ac:dyDescent="0.25"/>
    <row r="4093" ht="21" x14ac:dyDescent="0.25"/>
    <row r="4094" ht="21" x14ac:dyDescent="0.25"/>
    <row r="4095" ht="21" x14ac:dyDescent="0.25"/>
    <row r="4096" ht="21" x14ac:dyDescent="0.25"/>
    <row r="4097" ht="21" x14ac:dyDescent="0.25"/>
    <row r="4098" ht="21" x14ac:dyDescent="0.25"/>
    <row r="4099" ht="21" x14ac:dyDescent="0.25"/>
    <row r="4100" ht="21" x14ac:dyDescent="0.25"/>
    <row r="4101" ht="21" x14ac:dyDescent="0.25"/>
    <row r="4102" ht="21" x14ac:dyDescent="0.25"/>
    <row r="4103" ht="21" x14ac:dyDescent="0.25"/>
    <row r="4104" ht="21" x14ac:dyDescent="0.25"/>
    <row r="4105" ht="21" x14ac:dyDescent="0.25"/>
    <row r="4106" ht="21" x14ac:dyDescent="0.25"/>
    <row r="4107" ht="21" x14ac:dyDescent="0.25"/>
    <row r="4108" ht="21" x14ac:dyDescent="0.25"/>
    <row r="4109" ht="21" x14ac:dyDescent="0.25"/>
    <row r="4110" ht="21" x14ac:dyDescent="0.25"/>
    <row r="4111" ht="21" x14ac:dyDescent="0.25"/>
    <row r="4112" ht="21" x14ac:dyDescent="0.25"/>
    <row r="4113" ht="21" x14ac:dyDescent="0.25"/>
    <row r="4114" ht="21" x14ac:dyDescent="0.25"/>
    <row r="4115" ht="21" x14ac:dyDescent="0.25"/>
    <row r="4116" ht="21" x14ac:dyDescent="0.25"/>
    <row r="4117" ht="21" x14ac:dyDescent="0.25"/>
    <row r="4118" ht="21" x14ac:dyDescent="0.25"/>
    <row r="4119" ht="21" x14ac:dyDescent="0.25"/>
    <row r="4120" ht="21" x14ac:dyDescent="0.25"/>
    <row r="4121" ht="21" x14ac:dyDescent="0.25"/>
    <row r="4122" ht="21" x14ac:dyDescent="0.25"/>
    <row r="4123" ht="21" x14ac:dyDescent="0.25"/>
    <row r="4124" ht="21" x14ac:dyDescent="0.25"/>
    <row r="4125" ht="21" x14ac:dyDescent="0.25"/>
    <row r="4126" ht="21" x14ac:dyDescent="0.25"/>
    <row r="4127" ht="21" x14ac:dyDescent="0.25"/>
    <row r="4128" ht="21" x14ac:dyDescent="0.25"/>
    <row r="4129" ht="21" x14ac:dyDescent="0.25"/>
    <row r="4130" ht="21" x14ac:dyDescent="0.25"/>
    <row r="4131" ht="21" x14ac:dyDescent="0.25"/>
    <row r="4132" ht="21" x14ac:dyDescent="0.25"/>
    <row r="4133" ht="21" x14ac:dyDescent="0.25"/>
    <row r="4134" ht="21" x14ac:dyDescent="0.25"/>
    <row r="4135" ht="21" x14ac:dyDescent="0.25"/>
    <row r="4136" ht="21" x14ac:dyDescent="0.25"/>
    <row r="4137" ht="21" x14ac:dyDescent="0.25"/>
    <row r="4138" ht="21" x14ac:dyDescent="0.25"/>
    <row r="4139" ht="21" x14ac:dyDescent="0.25"/>
    <row r="4140" ht="21" x14ac:dyDescent="0.25"/>
    <row r="4141" ht="21" x14ac:dyDescent="0.25"/>
    <row r="4142" ht="21" x14ac:dyDescent="0.25"/>
    <row r="4143" ht="21" x14ac:dyDescent="0.25"/>
    <row r="4144" ht="21" x14ac:dyDescent="0.25"/>
    <row r="4145" ht="21" x14ac:dyDescent="0.25"/>
    <row r="4146" ht="21" x14ac:dyDescent="0.25"/>
    <row r="4147" ht="21" x14ac:dyDescent="0.25"/>
    <row r="4148" ht="21" x14ac:dyDescent="0.25"/>
    <row r="4149" ht="21" x14ac:dyDescent="0.25"/>
    <row r="4150" ht="21" x14ac:dyDescent="0.25"/>
    <row r="4151" ht="21" x14ac:dyDescent="0.25"/>
    <row r="4152" ht="21" x14ac:dyDescent="0.25"/>
    <row r="4153" ht="21" x14ac:dyDescent="0.25"/>
    <row r="4154" ht="21" x14ac:dyDescent="0.25"/>
    <row r="4155" ht="21" x14ac:dyDescent="0.25"/>
    <row r="4156" ht="21" x14ac:dyDescent="0.25"/>
    <row r="4157" ht="21" x14ac:dyDescent="0.25"/>
    <row r="4158" ht="21" x14ac:dyDescent="0.25"/>
    <row r="4159" ht="21" x14ac:dyDescent="0.25"/>
    <row r="4160" ht="21" x14ac:dyDescent="0.25"/>
    <row r="4161" ht="21" x14ac:dyDescent="0.25"/>
    <row r="4162" ht="21" x14ac:dyDescent="0.25"/>
    <row r="4163" ht="21" x14ac:dyDescent="0.25"/>
    <row r="4164" ht="21" x14ac:dyDescent="0.25"/>
    <row r="4165" ht="21" x14ac:dyDescent="0.25"/>
    <row r="4166" ht="21" x14ac:dyDescent="0.25"/>
    <row r="4167" ht="21" x14ac:dyDescent="0.25"/>
    <row r="4168" ht="21" x14ac:dyDescent="0.25"/>
    <row r="4169" ht="21" x14ac:dyDescent="0.25"/>
    <row r="4170" ht="21" x14ac:dyDescent="0.25"/>
    <row r="4171" ht="21" x14ac:dyDescent="0.25"/>
    <row r="4172" ht="21" x14ac:dyDescent="0.25"/>
    <row r="4173" ht="21" x14ac:dyDescent="0.25"/>
    <row r="4174" ht="21" x14ac:dyDescent="0.25"/>
    <row r="4175" ht="21" x14ac:dyDescent="0.25"/>
    <row r="4176" ht="21" x14ac:dyDescent="0.25"/>
    <row r="4177" ht="21" x14ac:dyDescent="0.25"/>
    <row r="4178" ht="21" x14ac:dyDescent="0.25"/>
    <row r="4179" ht="21" x14ac:dyDescent="0.25"/>
    <row r="4180" ht="21" x14ac:dyDescent="0.25"/>
    <row r="4181" ht="21" x14ac:dyDescent="0.25"/>
    <row r="4182" ht="21" x14ac:dyDescent="0.25"/>
    <row r="4183" ht="21" x14ac:dyDescent="0.25"/>
    <row r="4184" ht="21" x14ac:dyDescent="0.25"/>
    <row r="4185" ht="21" x14ac:dyDescent="0.25"/>
    <row r="4186" ht="21" x14ac:dyDescent="0.25"/>
    <row r="4187" ht="21" x14ac:dyDescent="0.25"/>
    <row r="4188" ht="21" x14ac:dyDescent="0.25"/>
    <row r="4189" ht="21" x14ac:dyDescent="0.25"/>
    <row r="4190" ht="21" x14ac:dyDescent="0.25"/>
    <row r="4191" ht="21" x14ac:dyDescent="0.25"/>
    <row r="4192" ht="21" x14ac:dyDescent="0.25"/>
    <row r="4193" ht="21" x14ac:dyDescent="0.25"/>
    <row r="4194" ht="21" x14ac:dyDescent="0.25"/>
    <row r="4195" ht="21" x14ac:dyDescent="0.25"/>
    <row r="4196" ht="21" x14ac:dyDescent="0.25"/>
    <row r="4197" ht="21" x14ac:dyDescent="0.25"/>
    <row r="4198" ht="21" x14ac:dyDescent="0.25"/>
    <row r="4199" ht="21" x14ac:dyDescent="0.25"/>
    <row r="4200" ht="21" x14ac:dyDescent="0.25"/>
    <row r="4201" ht="21" x14ac:dyDescent="0.25"/>
    <row r="4202" ht="21" x14ac:dyDescent="0.25"/>
    <row r="4203" ht="21" x14ac:dyDescent="0.25"/>
    <row r="4204" ht="21" x14ac:dyDescent="0.25"/>
    <row r="4205" ht="21" x14ac:dyDescent="0.25"/>
    <row r="4206" ht="21" x14ac:dyDescent="0.25"/>
    <row r="4207" ht="21" x14ac:dyDescent="0.25"/>
    <row r="4208" ht="21" x14ac:dyDescent="0.25"/>
    <row r="4209" ht="21" x14ac:dyDescent="0.25"/>
    <row r="4210" ht="21" x14ac:dyDescent="0.25"/>
    <row r="4211" ht="21" x14ac:dyDescent="0.25"/>
    <row r="4212" ht="21" x14ac:dyDescent="0.25"/>
    <row r="4213" ht="21" x14ac:dyDescent="0.25"/>
    <row r="4214" ht="21" x14ac:dyDescent="0.25"/>
    <row r="4215" ht="21" x14ac:dyDescent="0.25"/>
    <row r="4216" ht="21" x14ac:dyDescent="0.25"/>
    <row r="4217" ht="21" x14ac:dyDescent="0.25"/>
    <row r="4218" ht="21" x14ac:dyDescent="0.25"/>
    <row r="4219" ht="21" x14ac:dyDescent="0.25"/>
    <row r="4220" ht="21" x14ac:dyDescent="0.25"/>
    <row r="4221" ht="21" x14ac:dyDescent="0.25"/>
    <row r="4222" ht="21" x14ac:dyDescent="0.25"/>
    <row r="4223" ht="21" x14ac:dyDescent="0.25"/>
    <row r="4224" ht="21" x14ac:dyDescent="0.25"/>
    <row r="4225" ht="21" x14ac:dyDescent="0.25"/>
    <row r="4226" ht="21" x14ac:dyDescent="0.25"/>
    <row r="4227" ht="21" x14ac:dyDescent="0.25"/>
    <row r="4228" ht="21" x14ac:dyDescent="0.25"/>
    <row r="4229" ht="21" x14ac:dyDescent="0.25"/>
    <row r="4230" ht="21" x14ac:dyDescent="0.25"/>
    <row r="4231" ht="21" x14ac:dyDescent="0.25"/>
    <row r="4232" ht="21" x14ac:dyDescent="0.25"/>
    <row r="4233" ht="21" x14ac:dyDescent="0.25"/>
    <row r="4234" ht="21" x14ac:dyDescent="0.25"/>
    <row r="4235" ht="21" x14ac:dyDescent="0.25"/>
    <row r="4236" ht="21" x14ac:dyDescent="0.25"/>
    <row r="4237" ht="21" x14ac:dyDescent="0.25"/>
    <row r="4238" ht="21" x14ac:dyDescent="0.25"/>
    <row r="4239" ht="21" x14ac:dyDescent="0.25"/>
    <row r="4240" ht="21" x14ac:dyDescent="0.25"/>
    <row r="4241" ht="21" x14ac:dyDescent="0.25"/>
    <row r="4242" ht="21" x14ac:dyDescent="0.25"/>
    <row r="4243" ht="21" x14ac:dyDescent="0.25"/>
    <row r="4244" ht="21" x14ac:dyDescent="0.25"/>
    <row r="4245" ht="21" x14ac:dyDescent="0.25"/>
    <row r="4246" ht="21" x14ac:dyDescent="0.25"/>
    <row r="4247" ht="21" x14ac:dyDescent="0.25"/>
    <row r="4248" ht="21" x14ac:dyDescent="0.25"/>
    <row r="4249" ht="21" x14ac:dyDescent="0.25"/>
    <row r="4250" ht="21" x14ac:dyDescent="0.25"/>
    <row r="4251" ht="21" x14ac:dyDescent="0.25"/>
    <row r="4252" ht="21" x14ac:dyDescent="0.25"/>
    <row r="4253" ht="21" x14ac:dyDescent="0.25"/>
    <row r="4254" ht="21" x14ac:dyDescent="0.25"/>
    <row r="4255" ht="21" x14ac:dyDescent="0.25"/>
    <row r="4256" ht="21" x14ac:dyDescent="0.25"/>
    <row r="4257" ht="21" x14ac:dyDescent="0.25"/>
    <row r="4258" ht="21" x14ac:dyDescent="0.25"/>
    <row r="4259" ht="21" x14ac:dyDescent="0.25"/>
    <row r="4260" ht="21" x14ac:dyDescent="0.25"/>
    <row r="4261" ht="21" x14ac:dyDescent="0.25"/>
    <row r="4262" ht="21" x14ac:dyDescent="0.25"/>
    <row r="4263" ht="21" x14ac:dyDescent="0.25"/>
    <row r="4264" ht="21" x14ac:dyDescent="0.25"/>
    <row r="4265" ht="21" x14ac:dyDescent="0.25"/>
    <row r="4266" ht="21" x14ac:dyDescent="0.25"/>
    <row r="4267" ht="21" x14ac:dyDescent="0.25"/>
    <row r="4268" ht="21" x14ac:dyDescent="0.25"/>
    <row r="4269" ht="21" x14ac:dyDescent="0.25"/>
    <row r="4270" ht="21" x14ac:dyDescent="0.25"/>
    <row r="4271" ht="21" x14ac:dyDescent="0.25"/>
    <row r="4272" ht="21" x14ac:dyDescent="0.25"/>
    <row r="4273" ht="21" x14ac:dyDescent="0.25"/>
    <row r="4274" ht="21" x14ac:dyDescent="0.25"/>
    <row r="4275" ht="21" x14ac:dyDescent="0.25"/>
    <row r="4276" ht="21" x14ac:dyDescent="0.25"/>
    <row r="4277" ht="21" x14ac:dyDescent="0.25"/>
    <row r="4278" ht="21" x14ac:dyDescent="0.25"/>
    <row r="4279" ht="21" x14ac:dyDescent="0.25"/>
    <row r="4280" ht="21" x14ac:dyDescent="0.25"/>
    <row r="4281" ht="21" x14ac:dyDescent="0.25"/>
    <row r="4282" ht="21" x14ac:dyDescent="0.25"/>
    <row r="4283" ht="21" x14ac:dyDescent="0.25"/>
    <row r="4284" ht="21" x14ac:dyDescent="0.25"/>
    <row r="4285" ht="21" x14ac:dyDescent="0.25"/>
    <row r="4286" ht="21" x14ac:dyDescent="0.25"/>
    <row r="4287" ht="21" x14ac:dyDescent="0.25"/>
    <row r="4288" ht="21" x14ac:dyDescent="0.25"/>
    <row r="4289" ht="21" x14ac:dyDescent="0.25"/>
    <row r="4290" ht="21" x14ac:dyDescent="0.25"/>
    <row r="4291" ht="21" x14ac:dyDescent="0.25"/>
    <row r="4292" ht="21" x14ac:dyDescent="0.25"/>
    <row r="4293" ht="21" x14ac:dyDescent="0.25"/>
    <row r="4294" ht="21" x14ac:dyDescent="0.25"/>
    <row r="4295" ht="21" x14ac:dyDescent="0.25"/>
    <row r="4296" ht="21" x14ac:dyDescent="0.25"/>
    <row r="4297" ht="21" x14ac:dyDescent="0.25"/>
    <row r="4298" ht="21" x14ac:dyDescent="0.25"/>
    <row r="4299" ht="21" x14ac:dyDescent="0.25"/>
    <row r="4300" ht="21" x14ac:dyDescent="0.25"/>
    <row r="4301" ht="21" x14ac:dyDescent="0.25"/>
    <row r="4302" ht="21" x14ac:dyDescent="0.25"/>
    <row r="4303" ht="21" x14ac:dyDescent="0.25"/>
    <row r="4304" ht="21" x14ac:dyDescent="0.25"/>
    <row r="4305" ht="21" x14ac:dyDescent="0.25"/>
    <row r="4306" ht="21" x14ac:dyDescent="0.25"/>
    <row r="4307" ht="21" x14ac:dyDescent="0.25"/>
    <row r="4308" ht="21" x14ac:dyDescent="0.25"/>
    <row r="4309" ht="21" x14ac:dyDescent="0.25"/>
    <row r="4310" ht="21" x14ac:dyDescent="0.25"/>
    <row r="4311" ht="21" x14ac:dyDescent="0.25"/>
    <row r="4312" ht="21" x14ac:dyDescent="0.25"/>
    <row r="4313" ht="21" x14ac:dyDescent="0.25"/>
    <row r="4314" ht="21" x14ac:dyDescent="0.25"/>
    <row r="4315" ht="21" x14ac:dyDescent="0.25"/>
    <row r="4316" ht="21" x14ac:dyDescent="0.25"/>
    <row r="4317" ht="21" x14ac:dyDescent="0.25"/>
    <row r="4318" ht="21" x14ac:dyDescent="0.25"/>
    <row r="4319" ht="21" x14ac:dyDescent="0.25"/>
    <row r="4320" ht="21" x14ac:dyDescent="0.25"/>
    <row r="4321" ht="21" x14ac:dyDescent="0.25"/>
    <row r="4322" ht="21" x14ac:dyDescent="0.25"/>
    <row r="4323" ht="21" x14ac:dyDescent="0.25"/>
    <row r="4324" ht="21" x14ac:dyDescent="0.25"/>
    <row r="4325" ht="21" x14ac:dyDescent="0.25"/>
    <row r="4326" ht="21" x14ac:dyDescent="0.25"/>
    <row r="4327" ht="21" x14ac:dyDescent="0.25"/>
    <row r="4328" ht="21" x14ac:dyDescent="0.25"/>
    <row r="4329" ht="21" x14ac:dyDescent="0.25"/>
    <row r="4330" ht="21" x14ac:dyDescent="0.25"/>
    <row r="4331" ht="21" x14ac:dyDescent="0.25"/>
    <row r="4332" ht="21" x14ac:dyDescent="0.25"/>
    <row r="4333" ht="21" x14ac:dyDescent="0.25"/>
    <row r="4334" ht="21" x14ac:dyDescent="0.25"/>
    <row r="4335" ht="21" x14ac:dyDescent="0.25"/>
    <row r="4336" ht="21" x14ac:dyDescent="0.25"/>
    <row r="4337" ht="21" x14ac:dyDescent="0.25"/>
    <row r="4338" ht="21" x14ac:dyDescent="0.25"/>
    <row r="4339" ht="21" x14ac:dyDescent="0.25"/>
    <row r="4340" ht="21" x14ac:dyDescent="0.25"/>
    <row r="4341" ht="21" x14ac:dyDescent="0.25"/>
    <row r="4342" ht="21" x14ac:dyDescent="0.25"/>
    <row r="4343" ht="21" x14ac:dyDescent="0.25"/>
    <row r="4344" ht="21" x14ac:dyDescent="0.25"/>
    <row r="4345" ht="21" x14ac:dyDescent="0.25"/>
    <row r="4346" ht="21" x14ac:dyDescent="0.25"/>
    <row r="4347" ht="21" x14ac:dyDescent="0.25"/>
    <row r="4348" ht="21" x14ac:dyDescent="0.25"/>
    <row r="4349" ht="21" x14ac:dyDescent="0.25"/>
    <row r="4350" ht="21" x14ac:dyDescent="0.25"/>
    <row r="4351" ht="21" x14ac:dyDescent="0.25"/>
    <row r="4352" ht="21" x14ac:dyDescent="0.25"/>
    <row r="4353" ht="21" x14ac:dyDescent="0.25"/>
    <row r="4354" ht="21" x14ac:dyDescent="0.25"/>
    <row r="4355" ht="21" x14ac:dyDescent="0.25"/>
    <row r="4356" ht="21" x14ac:dyDescent="0.25"/>
    <row r="4357" ht="21" x14ac:dyDescent="0.25"/>
    <row r="4358" ht="21" x14ac:dyDescent="0.25"/>
    <row r="4359" ht="21" x14ac:dyDescent="0.25"/>
    <row r="4360" ht="21" x14ac:dyDescent="0.25"/>
    <row r="4361" ht="21" x14ac:dyDescent="0.25"/>
    <row r="4362" ht="21" x14ac:dyDescent="0.25"/>
    <row r="4363" ht="21" x14ac:dyDescent="0.25"/>
    <row r="4364" ht="21" x14ac:dyDescent="0.25"/>
    <row r="4365" ht="21" x14ac:dyDescent="0.25"/>
    <row r="4366" ht="21" x14ac:dyDescent="0.25"/>
    <row r="4367" ht="21" x14ac:dyDescent="0.25"/>
    <row r="4368" ht="21" x14ac:dyDescent="0.25"/>
    <row r="4369" ht="21" x14ac:dyDescent="0.25"/>
    <row r="4370" ht="21" x14ac:dyDescent="0.25"/>
    <row r="4371" ht="21" x14ac:dyDescent="0.25"/>
    <row r="4372" ht="21" x14ac:dyDescent="0.25"/>
    <row r="4373" ht="21" x14ac:dyDescent="0.25"/>
    <row r="4374" ht="21" x14ac:dyDescent="0.25"/>
    <row r="4375" ht="21" x14ac:dyDescent="0.25"/>
    <row r="4376" ht="21" x14ac:dyDescent="0.25"/>
    <row r="4377" ht="21" x14ac:dyDescent="0.25"/>
    <row r="4378" ht="21" x14ac:dyDescent="0.25"/>
    <row r="4379" ht="21" x14ac:dyDescent="0.25"/>
    <row r="4380" ht="21" x14ac:dyDescent="0.25"/>
    <row r="4381" ht="21" x14ac:dyDescent="0.25"/>
    <row r="4382" ht="21" x14ac:dyDescent="0.25"/>
    <row r="4383" ht="21" x14ac:dyDescent="0.25"/>
    <row r="4384" ht="21" x14ac:dyDescent="0.25"/>
    <row r="4385" ht="21" x14ac:dyDescent="0.25"/>
    <row r="4386" ht="21" x14ac:dyDescent="0.25"/>
    <row r="4387" ht="21" x14ac:dyDescent="0.25"/>
    <row r="4388" ht="21" x14ac:dyDescent="0.25"/>
    <row r="4389" ht="21" x14ac:dyDescent="0.25"/>
    <row r="4390" ht="21" x14ac:dyDescent="0.25"/>
    <row r="4391" ht="21" x14ac:dyDescent="0.25"/>
    <row r="4392" ht="21" x14ac:dyDescent="0.25"/>
    <row r="4393" ht="21" x14ac:dyDescent="0.25"/>
    <row r="4394" ht="21" x14ac:dyDescent="0.25"/>
    <row r="4395" ht="21" x14ac:dyDescent="0.25"/>
    <row r="4396" ht="21" x14ac:dyDescent="0.25"/>
    <row r="4397" ht="21" x14ac:dyDescent="0.25"/>
    <row r="4398" ht="21" x14ac:dyDescent="0.25"/>
    <row r="4399" ht="21" x14ac:dyDescent="0.25"/>
    <row r="4400" ht="21" x14ac:dyDescent="0.25"/>
    <row r="4401" ht="21" x14ac:dyDescent="0.25"/>
    <row r="4402" ht="21" x14ac:dyDescent="0.25"/>
    <row r="4403" ht="21" x14ac:dyDescent="0.25"/>
    <row r="4404" ht="21" x14ac:dyDescent="0.25"/>
    <row r="4405" ht="21" x14ac:dyDescent="0.25"/>
    <row r="4406" ht="21" x14ac:dyDescent="0.25"/>
    <row r="4407" ht="21" x14ac:dyDescent="0.25"/>
    <row r="4408" ht="21" x14ac:dyDescent="0.25"/>
    <row r="4409" ht="21" x14ac:dyDescent="0.25"/>
    <row r="4410" ht="21" x14ac:dyDescent="0.25"/>
    <row r="4411" ht="21" x14ac:dyDescent="0.25"/>
    <row r="4412" ht="21" x14ac:dyDescent="0.25"/>
    <row r="4413" ht="21" x14ac:dyDescent="0.25"/>
    <row r="4414" ht="21" x14ac:dyDescent="0.25"/>
    <row r="4415" ht="21" x14ac:dyDescent="0.25"/>
    <row r="4416" ht="21" x14ac:dyDescent="0.25"/>
    <row r="4417" ht="21" x14ac:dyDescent="0.25"/>
    <row r="4418" ht="21" x14ac:dyDescent="0.25"/>
    <row r="4419" ht="21" x14ac:dyDescent="0.25"/>
    <row r="4420" ht="21" x14ac:dyDescent="0.25"/>
    <row r="4421" ht="21" x14ac:dyDescent="0.25"/>
    <row r="4422" ht="21" x14ac:dyDescent="0.25"/>
    <row r="4423" ht="21" x14ac:dyDescent="0.25"/>
    <row r="4424" ht="21" x14ac:dyDescent="0.25"/>
    <row r="4425" ht="21" x14ac:dyDescent="0.25"/>
    <row r="4426" ht="21" x14ac:dyDescent="0.25"/>
    <row r="4427" ht="21" x14ac:dyDescent="0.25"/>
    <row r="4428" ht="21" x14ac:dyDescent="0.25"/>
    <row r="4429" ht="21" x14ac:dyDescent="0.25"/>
    <row r="4430" ht="21" x14ac:dyDescent="0.25"/>
    <row r="4431" ht="21" x14ac:dyDescent="0.25"/>
    <row r="4432" ht="21" x14ac:dyDescent="0.25"/>
    <row r="4433" ht="21" x14ac:dyDescent="0.25"/>
    <row r="4434" ht="21" x14ac:dyDescent="0.25"/>
    <row r="4435" ht="21" x14ac:dyDescent="0.25"/>
    <row r="4436" ht="21" x14ac:dyDescent="0.25"/>
    <row r="4437" ht="21" x14ac:dyDescent="0.25"/>
    <row r="4438" ht="21" x14ac:dyDescent="0.25"/>
    <row r="4439" ht="21" x14ac:dyDescent="0.25"/>
    <row r="4440" ht="21" x14ac:dyDescent="0.25"/>
    <row r="4441" ht="21" x14ac:dyDescent="0.25"/>
    <row r="4442" ht="21" x14ac:dyDescent="0.25"/>
    <row r="4443" ht="21" x14ac:dyDescent="0.25"/>
    <row r="4444" ht="21" x14ac:dyDescent="0.25"/>
    <row r="4445" ht="21" x14ac:dyDescent="0.25"/>
    <row r="4446" ht="21" x14ac:dyDescent="0.25"/>
    <row r="4447" ht="21" x14ac:dyDescent="0.25"/>
    <row r="4448" ht="21" x14ac:dyDescent="0.25"/>
    <row r="4449" ht="21" x14ac:dyDescent="0.25"/>
    <row r="4450" ht="21" x14ac:dyDescent="0.25"/>
    <row r="4451" ht="21" x14ac:dyDescent="0.25"/>
    <row r="4452" ht="21" x14ac:dyDescent="0.25"/>
    <row r="4453" ht="21" x14ac:dyDescent="0.25"/>
    <row r="4454" ht="21" x14ac:dyDescent="0.25"/>
    <row r="4455" ht="21" x14ac:dyDescent="0.25"/>
    <row r="4456" ht="21" x14ac:dyDescent="0.25"/>
    <row r="4457" ht="21" x14ac:dyDescent="0.25"/>
    <row r="4458" ht="21" x14ac:dyDescent="0.25"/>
    <row r="4459" ht="21" x14ac:dyDescent="0.25"/>
    <row r="4460" ht="21" x14ac:dyDescent="0.25"/>
    <row r="4461" ht="21" x14ac:dyDescent="0.25"/>
    <row r="4462" ht="21" x14ac:dyDescent="0.25"/>
    <row r="4463" ht="21" x14ac:dyDescent="0.25"/>
    <row r="4464" ht="21" x14ac:dyDescent="0.25"/>
    <row r="4465" ht="21" x14ac:dyDescent="0.25"/>
    <row r="4466" ht="21" x14ac:dyDescent="0.25"/>
    <row r="4467" ht="21" x14ac:dyDescent="0.25"/>
    <row r="4468" ht="21" x14ac:dyDescent="0.25"/>
    <row r="4469" ht="21" x14ac:dyDescent="0.25"/>
    <row r="4470" ht="21" x14ac:dyDescent="0.25"/>
    <row r="4471" ht="21" x14ac:dyDescent="0.25"/>
    <row r="4472" ht="21" x14ac:dyDescent="0.25"/>
    <row r="4473" ht="21" x14ac:dyDescent="0.25"/>
    <row r="4474" ht="21" x14ac:dyDescent="0.25"/>
    <row r="4475" ht="21" x14ac:dyDescent="0.25"/>
    <row r="4476" ht="21" x14ac:dyDescent="0.25"/>
    <row r="4477" ht="21" x14ac:dyDescent="0.25"/>
    <row r="4478" ht="21" x14ac:dyDescent="0.25"/>
    <row r="4479" ht="21" x14ac:dyDescent="0.25"/>
    <row r="4480" ht="21" x14ac:dyDescent="0.25"/>
    <row r="4481" ht="21" x14ac:dyDescent="0.25"/>
    <row r="4482" ht="21" x14ac:dyDescent="0.25"/>
    <row r="4483" ht="21" x14ac:dyDescent="0.25"/>
    <row r="4484" ht="21" x14ac:dyDescent="0.25"/>
    <row r="4485" ht="21" x14ac:dyDescent="0.25"/>
    <row r="4486" ht="21" x14ac:dyDescent="0.25"/>
    <row r="4487" ht="21" x14ac:dyDescent="0.25"/>
    <row r="4488" ht="21" x14ac:dyDescent="0.25"/>
    <row r="4489" ht="21" x14ac:dyDescent="0.25"/>
    <row r="4490" ht="21" x14ac:dyDescent="0.25"/>
    <row r="4491" ht="21" x14ac:dyDescent="0.25"/>
    <row r="4492" ht="21" x14ac:dyDescent="0.25"/>
    <row r="4493" ht="21" x14ac:dyDescent="0.25"/>
    <row r="4494" ht="21" x14ac:dyDescent="0.25"/>
    <row r="4495" ht="21" x14ac:dyDescent="0.25"/>
    <row r="4496" ht="21" x14ac:dyDescent="0.25"/>
    <row r="4497" ht="21" x14ac:dyDescent="0.25"/>
    <row r="4498" ht="21" x14ac:dyDescent="0.25"/>
    <row r="4499" ht="21" x14ac:dyDescent="0.25"/>
    <row r="4500" ht="21" x14ac:dyDescent="0.25"/>
    <row r="4501" ht="21" x14ac:dyDescent="0.25"/>
    <row r="4502" ht="21" x14ac:dyDescent="0.25"/>
    <row r="4503" ht="21" x14ac:dyDescent="0.25"/>
    <row r="4504" ht="21" x14ac:dyDescent="0.25"/>
    <row r="4505" ht="21" x14ac:dyDescent="0.25"/>
    <row r="4506" ht="21" x14ac:dyDescent="0.25"/>
    <row r="4507" ht="21" x14ac:dyDescent="0.25"/>
    <row r="4508" ht="21" x14ac:dyDescent="0.25"/>
    <row r="4509" ht="21" x14ac:dyDescent="0.25"/>
    <row r="4510" ht="21" x14ac:dyDescent="0.25"/>
    <row r="4511" ht="21" x14ac:dyDescent="0.25"/>
    <row r="4512" ht="21" x14ac:dyDescent="0.25"/>
    <row r="4513" ht="21" x14ac:dyDescent="0.25"/>
    <row r="4514" ht="21" x14ac:dyDescent="0.25"/>
    <row r="4515" ht="21" x14ac:dyDescent="0.25"/>
    <row r="4516" ht="21" x14ac:dyDescent="0.25"/>
    <row r="4517" ht="21" x14ac:dyDescent="0.25"/>
    <row r="4518" ht="21" x14ac:dyDescent="0.25"/>
    <row r="4519" ht="21" x14ac:dyDescent="0.25"/>
    <row r="4520" ht="21" x14ac:dyDescent="0.25"/>
    <row r="4521" ht="21" x14ac:dyDescent="0.25"/>
    <row r="4522" ht="21" x14ac:dyDescent="0.25"/>
    <row r="4523" ht="21" x14ac:dyDescent="0.25"/>
    <row r="4524" ht="21" x14ac:dyDescent="0.25"/>
    <row r="4525" ht="21" x14ac:dyDescent="0.25"/>
    <row r="4526" ht="21" x14ac:dyDescent="0.25"/>
    <row r="4527" ht="21" x14ac:dyDescent="0.25"/>
    <row r="4528" ht="21" x14ac:dyDescent="0.25"/>
    <row r="4529" ht="21" x14ac:dyDescent="0.25"/>
    <row r="4530" ht="21" x14ac:dyDescent="0.25"/>
    <row r="4531" ht="21" x14ac:dyDescent="0.25"/>
    <row r="4532" ht="21" x14ac:dyDescent="0.25"/>
    <row r="4533" ht="21" x14ac:dyDescent="0.25"/>
    <row r="4534" ht="21" x14ac:dyDescent="0.25"/>
    <row r="4535" ht="21" x14ac:dyDescent="0.25"/>
    <row r="4536" ht="21" x14ac:dyDescent="0.25"/>
    <row r="4537" ht="21" x14ac:dyDescent="0.25"/>
    <row r="4538" ht="21" x14ac:dyDescent="0.25"/>
    <row r="4539" ht="21" x14ac:dyDescent="0.25"/>
    <row r="4540" ht="21" x14ac:dyDescent="0.25"/>
    <row r="4541" ht="21" x14ac:dyDescent="0.25"/>
    <row r="4542" ht="21" x14ac:dyDescent="0.25"/>
    <row r="4543" ht="21" x14ac:dyDescent="0.25"/>
    <row r="4544" ht="21" x14ac:dyDescent="0.25"/>
    <row r="4545" ht="21" x14ac:dyDescent="0.25"/>
    <row r="4546" ht="21" x14ac:dyDescent="0.25"/>
    <row r="4547" ht="21" x14ac:dyDescent="0.25"/>
    <row r="4548" ht="21" x14ac:dyDescent="0.25"/>
    <row r="4549" ht="21" x14ac:dyDescent="0.25"/>
    <row r="4550" ht="21" x14ac:dyDescent="0.25"/>
    <row r="4551" ht="21" x14ac:dyDescent="0.25"/>
    <row r="4552" ht="21" x14ac:dyDescent="0.25"/>
    <row r="4553" ht="21" x14ac:dyDescent="0.25"/>
    <row r="4554" ht="21" x14ac:dyDescent="0.25"/>
    <row r="4555" ht="21" x14ac:dyDescent="0.25"/>
    <row r="4556" ht="21" x14ac:dyDescent="0.25"/>
    <row r="4557" ht="21" x14ac:dyDescent="0.25"/>
    <row r="4558" ht="21" x14ac:dyDescent="0.25"/>
    <row r="4559" ht="21" x14ac:dyDescent="0.25"/>
    <row r="4560" ht="21" x14ac:dyDescent="0.25"/>
    <row r="4561" ht="21" x14ac:dyDescent="0.25"/>
    <row r="4562" ht="21" x14ac:dyDescent="0.25"/>
    <row r="4563" ht="21" x14ac:dyDescent="0.25"/>
    <row r="4564" ht="21" x14ac:dyDescent="0.25"/>
    <row r="4565" ht="21" x14ac:dyDescent="0.25"/>
    <row r="4566" ht="21" x14ac:dyDescent="0.25"/>
    <row r="4567" ht="21" x14ac:dyDescent="0.25"/>
    <row r="4568" ht="21" x14ac:dyDescent="0.25"/>
    <row r="4569" ht="21" x14ac:dyDescent="0.25"/>
    <row r="4570" ht="21" x14ac:dyDescent="0.25"/>
    <row r="4571" ht="21" x14ac:dyDescent="0.25"/>
    <row r="4572" ht="21" x14ac:dyDescent="0.25"/>
    <row r="4573" ht="21" x14ac:dyDescent="0.25"/>
    <row r="4574" ht="21" x14ac:dyDescent="0.25"/>
    <row r="4575" ht="21" x14ac:dyDescent="0.25"/>
    <row r="4576" ht="21" x14ac:dyDescent="0.25"/>
    <row r="4577" ht="21" x14ac:dyDescent="0.25"/>
    <row r="4578" ht="21" x14ac:dyDescent="0.25"/>
    <row r="4579" ht="21" x14ac:dyDescent="0.25"/>
    <row r="4580" ht="21" x14ac:dyDescent="0.25"/>
    <row r="4581" ht="21" x14ac:dyDescent="0.25"/>
    <row r="4582" ht="21" x14ac:dyDescent="0.25"/>
    <row r="4583" ht="21" x14ac:dyDescent="0.25"/>
    <row r="4584" ht="21" x14ac:dyDescent="0.25"/>
    <row r="4585" ht="21" x14ac:dyDescent="0.25"/>
    <row r="4586" ht="21" x14ac:dyDescent="0.25"/>
    <row r="4587" ht="21" x14ac:dyDescent="0.25"/>
    <row r="4588" ht="21" x14ac:dyDescent="0.25"/>
    <row r="4589" ht="21" x14ac:dyDescent="0.25"/>
    <row r="4590" ht="21" x14ac:dyDescent="0.25"/>
    <row r="4591" ht="21" x14ac:dyDescent="0.25"/>
    <row r="4592" ht="21" x14ac:dyDescent="0.25"/>
    <row r="4593" ht="21" x14ac:dyDescent="0.25"/>
    <row r="4594" ht="21" x14ac:dyDescent="0.25"/>
    <row r="4595" ht="21" x14ac:dyDescent="0.25"/>
    <row r="4596" ht="21" x14ac:dyDescent="0.25"/>
    <row r="4597" ht="21" x14ac:dyDescent="0.25"/>
    <row r="4598" ht="21" x14ac:dyDescent="0.25"/>
    <row r="4599" ht="21" x14ac:dyDescent="0.25"/>
    <row r="4600" ht="21" x14ac:dyDescent="0.25"/>
    <row r="4601" ht="21" x14ac:dyDescent="0.25"/>
    <row r="4602" ht="21" x14ac:dyDescent="0.25"/>
    <row r="4603" ht="21" x14ac:dyDescent="0.25"/>
    <row r="4604" ht="21" x14ac:dyDescent="0.25"/>
    <row r="4605" ht="21" x14ac:dyDescent="0.25"/>
    <row r="4606" ht="21" x14ac:dyDescent="0.25"/>
    <row r="4607" ht="21" x14ac:dyDescent="0.25"/>
    <row r="4608" ht="21" x14ac:dyDescent="0.25"/>
    <row r="4609" ht="21" x14ac:dyDescent="0.25"/>
    <row r="4610" ht="21" x14ac:dyDescent="0.25"/>
    <row r="4611" ht="21" x14ac:dyDescent="0.25"/>
    <row r="4612" ht="21" x14ac:dyDescent="0.25"/>
    <row r="4613" ht="21" x14ac:dyDescent="0.25"/>
    <row r="4614" ht="21" x14ac:dyDescent="0.25"/>
    <row r="4615" ht="21" x14ac:dyDescent="0.25"/>
    <row r="4616" ht="21" x14ac:dyDescent="0.25"/>
    <row r="4617" ht="21" x14ac:dyDescent="0.25"/>
    <row r="4618" ht="21" x14ac:dyDescent="0.25"/>
    <row r="4619" ht="21" x14ac:dyDescent="0.25"/>
    <row r="4620" ht="21" x14ac:dyDescent="0.25"/>
    <row r="4621" ht="21" x14ac:dyDescent="0.25"/>
    <row r="4622" ht="21" x14ac:dyDescent="0.25"/>
    <row r="4623" ht="21" x14ac:dyDescent="0.25"/>
    <row r="4624" ht="21" x14ac:dyDescent="0.25"/>
    <row r="4625" ht="21" x14ac:dyDescent="0.25"/>
    <row r="4626" ht="21" x14ac:dyDescent="0.25"/>
    <row r="4627" ht="21" x14ac:dyDescent="0.25"/>
    <row r="4628" ht="21" x14ac:dyDescent="0.25"/>
    <row r="4629" ht="21" x14ac:dyDescent="0.25"/>
    <row r="4630" ht="21" x14ac:dyDescent="0.25"/>
    <row r="4631" ht="21" x14ac:dyDescent="0.25"/>
    <row r="4632" ht="21" x14ac:dyDescent="0.25"/>
    <row r="4633" ht="21" x14ac:dyDescent="0.25"/>
    <row r="4634" ht="21" x14ac:dyDescent="0.25"/>
    <row r="4635" ht="21" x14ac:dyDescent="0.25"/>
    <row r="4636" ht="21" x14ac:dyDescent="0.25"/>
    <row r="4637" ht="21" x14ac:dyDescent="0.25"/>
    <row r="4638" ht="21" x14ac:dyDescent="0.25"/>
    <row r="4639" ht="21" x14ac:dyDescent="0.25"/>
    <row r="4640" ht="21" x14ac:dyDescent="0.25"/>
    <row r="4641" ht="21" x14ac:dyDescent="0.25"/>
    <row r="4642" ht="21" x14ac:dyDescent="0.25"/>
    <row r="4643" ht="21" x14ac:dyDescent="0.25"/>
    <row r="4644" ht="21" x14ac:dyDescent="0.25"/>
    <row r="4645" ht="21" x14ac:dyDescent="0.25"/>
    <row r="4646" ht="21" x14ac:dyDescent="0.25"/>
    <row r="4647" ht="21" x14ac:dyDescent="0.25"/>
    <row r="4648" ht="21" x14ac:dyDescent="0.25"/>
    <row r="4649" ht="21" x14ac:dyDescent="0.25"/>
    <row r="4650" ht="21" x14ac:dyDescent="0.25"/>
    <row r="4651" ht="21" x14ac:dyDescent="0.25"/>
    <row r="4652" ht="21" x14ac:dyDescent="0.25"/>
    <row r="4653" ht="21" x14ac:dyDescent="0.25"/>
    <row r="4654" ht="21" x14ac:dyDescent="0.25"/>
    <row r="4655" ht="21" x14ac:dyDescent="0.25"/>
    <row r="4656" ht="21" x14ac:dyDescent="0.25"/>
    <row r="4657" ht="21" x14ac:dyDescent="0.25"/>
    <row r="4658" ht="21" x14ac:dyDescent="0.25"/>
    <row r="4659" ht="21" x14ac:dyDescent="0.25"/>
    <row r="4660" ht="21" x14ac:dyDescent="0.25"/>
    <row r="4661" ht="21" x14ac:dyDescent="0.25"/>
    <row r="4662" ht="21" x14ac:dyDescent="0.25"/>
    <row r="4663" ht="21" x14ac:dyDescent="0.25"/>
    <row r="4664" ht="21" x14ac:dyDescent="0.25"/>
    <row r="4665" ht="21" x14ac:dyDescent="0.25"/>
    <row r="4666" ht="21" x14ac:dyDescent="0.25"/>
    <row r="4667" ht="21" x14ac:dyDescent="0.25"/>
    <row r="4668" ht="21" x14ac:dyDescent="0.25"/>
    <row r="4669" ht="21" x14ac:dyDescent="0.25"/>
    <row r="4670" ht="21" x14ac:dyDescent="0.25"/>
    <row r="4671" ht="21" x14ac:dyDescent="0.25"/>
    <row r="4672" ht="21" x14ac:dyDescent="0.25"/>
    <row r="4673" ht="21" x14ac:dyDescent="0.25"/>
    <row r="4674" ht="21" x14ac:dyDescent="0.25"/>
    <row r="4675" ht="21" x14ac:dyDescent="0.25"/>
    <row r="4676" ht="21" x14ac:dyDescent="0.25"/>
    <row r="4677" ht="21" x14ac:dyDescent="0.25"/>
    <row r="4678" ht="21" x14ac:dyDescent="0.25"/>
    <row r="4679" ht="21" x14ac:dyDescent="0.25"/>
    <row r="4680" ht="21" x14ac:dyDescent="0.25"/>
    <row r="4681" ht="21" x14ac:dyDescent="0.25"/>
    <row r="4682" ht="21" x14ac:dyDescent="0.25"/>
    <row r="4683" ht="21" x14ac:dyDescent="0.25"/>
    <row r="4684" ht="21" x14ac:dyDescent="0.25"/>
    <row r="4685" ht="21" x14ac:dyDescent="0.25"/>
    <row r="4686" ht="21" x14ac:dyDescent="0.25"/>
    <row r="4687" ht="21" x14ac:dyDescent="0.25"/>
    <row r="4688" ht="21" x14ac:dyDescent="0.25"/>
    <row r="4689" ht="21" x14ac:dyDescent="0.25"/>
    <row r="4690" ht="21" x14ac:dyDescent="0.25"/>
    <row r="4691" ht="21" x14ac:dyDescent="0.25"/>
    <row r="4692" ht="21" x14ac:dyDescent="0.25"/>
    <row r="4693" ht="21" x14ac:dyDescent="0.25"/>
    <row r="4694" ht="21" x14ac:dyDescent="0.25"/>
    <row r="4695" ht="21" x14ac:dyDescent="0.25"/>
    <row r="4696" ht="21" x14ac:dyDescent="0.25"/>
    <row r="4697" ht="21" x14ac:dyDescent="0.25"/>
    <row r="4698" ht="21" x14ac:dyDescent="0.25"/>
    <row r="4699" ht="21" x14ac:dyDescent="0.25"/>
    <row r="4700" ht="21" x14ac:dyDescent="0.25"/>
    <row r="4701" ht="21" x14ac:dyDescent="0.25"/>
    <row r="4702" ht="21" x14ac:dyDescent="0.25"/>
    <row r="4703" ht="21" x14ac:dyDescent="0.25"/>
    <row r="4704" ht="21" x14ac:dyDescent="0.25"/>
    <row r="4705" ht="21" x14ac:dyDescent="0.25"/>
    <row r="4706" ht="21" x14ac:dyDescent="0.25"/>
    <row r="4707" ht="21" x14ac:dyDescent="0.25"/>
    <row r="4708" ht="21" x14ac:dyDescent="0.25"/>
    <row r="4709" ht="21" x14ac:dyDescent="0.25"/>
    <row r="4710" ht="21" x14ac:dyDescent="0.25"/>
    <row r="4711" ht="21" x14ac:dyDescent="0.25"/>
    <row r="4712" ht="21" x14ac:dyDescent="0.25"/>
    <row r="4713" ht="21" x14ac:dyDescent="0.25"/>
    <row r="4714" ht="21" x14ac:dyDescent="0.25"/>
    <row r="4715" ht="21" x14ac:dyDescent="0.25"/>
    <row r="4716" ht="21" x14ac:dyDescent="0.25"/>
    <row r="4717" ht="21" x14ac:dyDescent="0.25"/>
    <row r="4718" ht="21" x14ac:dyDescent="0.25"/>
    <row r="4719" ht="21" x14ac:dyDescent="0.25"/>
    <row r="4720" ht="21" x14ac:dyDescent="0.25"/>
    <row r="4721" ht="21" x14ac:dyDescent="0.25"/>
    <row r="4722" ht="21" x14ac:dyDescent="0.25"/>
    <row r="4723" ht="21" x14ac:dyDescent="0.25"/>
    <row r="4724" ht="21" x14ac:dyDescent="0.25"/>
    <row r="4725" ht="21" x14ac:dyDescent="0.25"/>
    <row r="4726" ht="21" x14ac:dyDescent="0.25"/>
    <row r="4727" ht="21" x14ac:dyDescent="0.25"/>
    <row r="4728" ht="21" x14ac:dyDescent="0.25"/>
    <row r="4729" ht="21" x14ac:dyDescent="0.25"/>
    <row r="4730" ht="21" x14ac:dyDescent="0.25"/>
    <row r="4731" ht="21" x14ac:dyDescent="0.25"/>
    <row r="4732" ht="21" x14ac:dyDescent="0.25"/>
    <row r="4733" ht="21" x14ac:dyDescent="0.25"/>
    <row r="4734" ht="21" x14ac:dyDescent="0.25"/>
    <row r="4735" ht="21" x14ac:dyDescent="0.25"/>
    <row r="4736" ht="21" x14ac:dyDescent="0.25"/>
    <row r="4737" ht="21" x14ac:dyDescent="0.25"/>
    <row r="4738" ht="21" x14ac:dyDescent="0.25"/>
    <row r="4739" ht="21" x14ac:dyDescent="0.25"/>
    <row r="4740" ht="21" x14ac:dyDescent="0.25"/>
    <row r="4741" ht="21" x14ac:dyDescent="0.25"/>
    <row r="4742" ht="21" x14ac:dyDescent="0.25"/>
    <row r="4743" ht="21" x14ac:dyDescent="0.25"/>
    <row r="4744" ht="21" x14ac:dyDescent="0.25"/>
    <row r="4745" ht="21" x14ac:dyDescent="0.25"/>
    <row r="4746" ht="21" x14ac:dyDescent="0.25"/>
    <row r="4747" ht="21" x14ac:dyDescent="0.25"/>
    <row r="4748" ht="21" x14ac:dyDescent="0.25"/>
    <row r="4749" ht="21" x14ac:dyDescent="0.25"/>
    <row r="4750" ht="21" x14ac:dyDescent="0.25"/>
    <row r="4751" ht="21" x14ac:dyDescent="0.25"/>
    <row r="4752" ht="21" x14ac:dyDescent="0.25"/>
    <row r="4753" ht="21" x14ac:dyDescent="0.25"/>
    <row r="4754" ht="21" x14ac:dyDescent="0.25"/>
    <row r="4755" ht="21" x14ac:dyDescent="0.25"/>
    <row r="4756" ht="21" x14ac:dyDescent="0.25"/>
    <row r="4757" ht="21" x14ac:dyDescent="0.25"/>
    <row r="4758" ht="21" x14ac:dyDescent="0.25"/>
    <row r="4759" ht="21" x14ac:dyDescent="0.25"/>
    <row r="4760" ht="21" x14ac:dyDescent="0.25"/>
    <row r="4761" ht="21" x14ac:dyDescent="0.25"/>
    <row r="4762" ht="21" x14ac:dyDescent="0.25"/>
    <row r="4763" ht="21" x14ac:dyDescent="0.25"/>
    <row r="4764" ht="21" x14ac:dyDescent="0.25"/>
    <row r="4765" ht="21" x14ac:dyDescent="0.25"/>
    <row r="4766" ht="21" x14ac:dyDescent="0.25"/>
    <row r="4767" ht="21" x14ac:dyDescent="0.25"/>
    <row r="4768" ht="21" x14ac:dyDescent="0.25"/>
    <row r="4769" ht="21" x14ac:dyDescent="0.25"/>
    <row r="4770" ht="21" x14ac:dyDescent="0.25"/>
    <row r="4771" ht="21" x14ac:dyDescent="0.25"/>
    <row r="4772" ht="21" x14ac:dyDescent="0.25"/>
    <row r="4773" ht="21" x14ac:dyDescent="0.25"/>
    <row r="4774" ht="21" x14ac:dyDescent="0.25"/>
    <row r="4775" ht="21" x14ac:dyDescent="0.25"/>
    <row r="4776" ht="21" x14ac:dyDescent="0.25"/>
    <row r="4777" ht="21" x14ac:dyDescent="0.25"/>
    <row r="4778" ht="21" x14ac:dyDescent="0.25"/>
    <row r="4779" ht="21" x14ac:dyDescent="0.25"/>
    <row r="4780" ht="21" x14ac:dyDescent="0.25"/>
    <row r="4781" ht="21" x14ac:dyDescent="0.25"/>
    <row r="4782" ht="21" x14ac:dyDescent="0.25"/>
    <row r="4783" ht="21" x14ac:dyDescent="0.25"/>
    <row r="4784" ht="21" x14ac:dyDescent="0.25"/>
    <row r="4785" ht="21" x14ac:dyDescent="0.25"/>
    <row r="4786" ht="21" x14ac:dyDescent="0.25"/>
    <row r="4787" ht="21" x14ac:dyDescent="0.25"/>
    <row r="4788" ht="21" x14ac:dyDescent="0.25"/>
    <row r="4789" ht="21" x14ac:dyDescent="0.25"/>
    <row r="4790" ht="21" x14ac:dyDescent="0.25"/>
    <row r="4791" ht="21" x14ac:dyDescent="0.25"/>
    <row r="4792" ht="21" x14ac:dyDescent="0.25"/>
    <row r="4793" ht="21" x14ac:dyDescent="0.25"/>
    <row r="4794" ht="21" x14ac:dyDescent="0.25"/>
    <row r="4795" ht="21" x14ac:dyDescent="0.25"/>
    <row r="4796" ht="21" x14ac:dyDescent="0.25"/>
    <row r="4797" ht="21" x14ac:dyDescent="0.25"/>
    <row r="4798" ht="21" x14ac:dyDescent="0.25"/>
    <row r="4799" ht="21" x14ac:dyDescent="0.25"/>
    <row r="4800" ht="21" x14ac:dyDescent="0.25"/>
    <row r="4801" ht="21" x14ac:dyDescent="0.25"/>
    <row r="4802" ht="21" x14ac:dyDescent="0.25"/>
    <row r="4803" ht="21" x14ac:dyDescent="0.25"/>
    <row r="4804" ht="21" x14ac:dyDescent="0.25"/>
    <row r="4805" ht="21" x14ac:dyDescent="0.25"/>
    <row r="4806" ht="21" x14ac:dyDescent="0.25"/>
    <row r="4807" ht="21" x14ac:dyDescent="0.25"/>
    <row r="4808" ht="21" x14ac:dyDescent="0.25"/>
    <row r="4809" ht="21" x14ac:dyDescent="0.25"/>
    <row r="4810" ht="21" x14ac:dyDescent="0.25"/>
    <row r="4811" ht="21" x14ac:dyDescent="0.25"/>
    <row r="4812" ht="21" x14ac:dyDescent="0.25"/>
    <row r="4813" ht="21" x14ac:dyDescent="0.25"/>
    <row r="4814" ht="21" x14ac:dyDescent="0.25"/>
    <row r="4815" ht="21" x14ac:dyDescent="0.25"/>
    <row r="4816" ht="21" x14ac:dyDescent="0.25"/>
    <row r="4817" ht="21" x14ac:dyDescent="0.25"/>
    <row r="4818" ht="21" x14ac:dyDescent="0.25"/>
    <row r="4819" ht="21" x14ac:dyDescent="0.25"/>
    <row r="4820" ht="21" x14ac:dyDescent="0.25"/>
    <row r="4821" ht="21" x14ac:dyDescent="0.25"/>
    <row r="4822" ht="21" x14ac:dyDescent="0.25"/>
    <row r="4823" ht="21" x14ac:dyDescent="0.25"/>
    <row r="4824" ht="21" x14ac:dyDescent="0.25"/>
    <row r="4825" ht="21" x14ac:dyDescent="0.25"/>
    <row r="4826" ht="21" x14ac:dyDescent="0.25"/>
    <row r="4827" ht="21" x14ac:dyDescent="0.25"/>
    <row r="4828" ht="21" x14ac:dyDescent="0.25"/>
    <row r="4829" ht="21" x14ac:dyDescent="0.25"/>
    <row r="4830" ht="21" x14ac:dyDescent="0.25"/>
    <row r="4831" ht="21" x14ac:dyDescent="0.25"/>
    <row r="4832" ht="21" x14ac:dyDescent="0.25"/>
    <row r="4833" ht="21" x14ac:dyDescent="0.25"/>
    <row r="4834" ht="21" x14ac:dyDescent="0.25"/>
    <row r="4835" ht="21" x14ac:dyDescent="0.25"/>
    <row r="4836" ht="21" x14ac:dyDescent="0.25"/>
    <row r="4837" ht="21" x14ac:dyDescent="0.25"/>
    <row r="4838" ht="21" x14ac:dyDescent="0.25"/>
    <row r="4839" ht="21" x14ac:dyDescent="0.25"/>
    <row r="4840" ht="21" x14ac:dyDescent="0.25"/>
    <row r="4841" ht="21" x14ac:dyDescent="0.25"/>
    <row r="4842" ht="21" x14ac:dyDescent="0.25"/>
    <row r="4843" ht="21" x14ac:dyDescent="0.25"/>
    <row r="4844" ht="21" x14ac:dyDescent="0.25"/>
    <row r="4845" ht="21" x14ac:dyDescent="0.25"/>
    <row r="4846" ht="21" x14ac:dyDescent="0.25"/>
    <row r="4847" ht="21" x14ac:dyDescent="0.25"/>
    <row r="4848" ht="21" x14ac:dyDescent="0.25"/>
    <row r="4849" ht="21" x14ac:dyDescent="0.25"/>
    <row r="4850" ht="21" x14ac:dyDescent="0.25"/>
    <row r="4851" ht="21" x14ac:dyDescent="0.25"/>
    <row r="4852" ht="21" x14ac:dyDescent="0.25"/>
    <row r="4853" ht="21" x14ac:dyDescent="0.25"/>
    <row r="4854" ht="21" x14ac:dyDescent="0.25"/>
    <row r="4855" ht="21" x14ac:dyDescent="0.25"/>
    <row r="4856" ht="21" x14ac:dyDescent="0.25"/>
    <row r="4857" ht="21" x14ac:dyDescent="0.25"/>
    <row r="4858" ht="21" x14ac:dyDescent="0.25"/>
    <row r="4859" ht="21" x14ac:dyDescent="0.25"/>
    <row r="4860" ht="21" x14ac:dyDescent="0.25"/>
    <row r="4861" ht="21" x14ac:dyDescent="0.25"/>
    <row r="4862" ht="21" x14ac:dyDescent="0.25"/>
    <row r="4863" ht="21" x14ac:dyDescent="0.25"/>
    <row r="4864" ht="21" x14ac:dyDescent="0.25"/>
    <row r="4865" ht="21" x14ac:dyDescent="0.25"/>
    <row r="4866" ht="21" x14ac:dyDescent="0.25"/>
    <row r="4867" ht="21" x14ac:dyDescent="0.25"/>
    <row r="4868" ht="21" x14ac:dyDescent="0.25"/>
    <row r="4869" ht="21" x14ac:dyDescent="0.25"/>
    <row r="4870" ht="21" x14ac:dyDescent="0.25"/>
    <row r="4871" ht="21" x14ac:dyDescent="0.25"/>
    <row r="4872" ht="21" x14ac:dyDescent="0.25"/>
    <row r="4873" ht="21" x14ac:dyDescent="0.25"/>
    <row r="4874" ht="21" x14ac:dyDescent="0.25"/>
    <row r="4875" ht="21" x14ac:dyDescent="0.25"/>
    <row r="4876" ht="21" x14ac:dyDescent="0.25"/>
    <row r="4877" ht="21" x14ac:dyDescent="0.25"/>
    <row r="4878" ht="21" x14ac:dyDescent="0.25"/>
    <row r="4879" ht="21" x14ac:dyDescent="0.25"/>
    <row r="4880" ht="21" x14ac:dyDescent="0.25"/>
    <row r="4881" ht="21" x14ac:dyDescent="0.25"/>
    <row r="4882" ht="21" x14ac:dyDescent="0.25"/>
    <row r="4883" ht="21" x14ac:dyDescent="0.25"/>
    <row r="4884" ht="21" x14ac:dyDescent="0.25"/>
    <row r="4885" ht="21" x14ac:dyDescent="0.25"/>
    <row r="4886" ht="21" x14ac:dyDescent="0.25"/>
    <row r="4887" ht="21" x14ac:dyDescent="0.25"/>
    <row r="4888" ht="21" x14ac:dyDescent="0.25"/>
    <row r="4889" ht="21" x14ac:dyDescent="0.25"/>
    <row r="4890" ht="21" x14ac:dyDescent="0.25"/>
    <row r="4891" ht="21" x14ac:dyDescent="0.25"/>
    <row r="4892" ht="21" x14ac:dyDescent="0.25"/>
    <row r="4893" ht="21" x14ac:dyDescent="0.25"/>
    <row r="4894" ht="21" x14ac:dyDescent="0.25"/>
    <row r="4895" ht="21" x14ac:dyDescent="0.25"/>
    <row r="4896" ht="21" x14ac:dyDescent="0.25"/>
    <row r="4897" ht="21" x14ac:dyDescent="0.25"/>
    <row r="4898" ht="21" x14ac:dyDescent="0.25"/>
    <row r="4899" ht="21" x14ac:dyDescent="0.25"/>
    <row r="4900" ht="21" x14ac:dyDescent="0.25"/>
    <row r="4901" ht="21" x14ac:dyDescent="0.25"/>
    <row r="4902" ht="21" x14ac:dyDescent="0.25"/>
    <row r="4903" ht="21" x14ac:dyDescent="0.25"/>
    <row r="4904" ht="21" x14ac:dyDescent="0.25"/>
    <row r="4905" ht="21" x14ac:dyDescent="0.25"/>
    <row r="4906" ht="21" x14ac:dyDescent="0.25"/>
    <row r="4907" ht="21" x14ac:dyDescent="0.25"/>
    <row r="4908" ht="21" x14ac:dyDescent="0.25"/>
    <row r="4909" ht="21" x14ac:dyDescent="0.25"/>
    <row r="4910" ht="21" x14ac:dyDescent="0.25"/>
    <row r="4911" ht="21" x14ac:dyDescent="0.25"/>
    <row r="4912" ht="21" x14ac:dyDescent="0.25"/>
    <row r="4913" ht="21" x14ac:dyDescent="0.25"/>
    <row r="4914" ht="21" x14ac:dyDescent="0.25"/>
    <row r="4915" ht="21" x14ac:dyDescent="0.25"/>
    <row r="4916" ht="21" x14ac:dyDescent="0.25"/>
    <row r="4917" ht="21" x14ac:dyDescent="0.25"/>
    <row r="4918" ht="21" x14ac:dyDescent="0.25"/>
    <row r="4919" ht="21" x14ac:dyDescent="0.25"/>
    <row r="4920" ht="21" x14ac:dyDescent="0.25"/>
    <row r="4921" ht="21" x14ac:dyDescent="0.25"/>
    <row r="4922" ht="21" x14ac:dyDescent="0.25"/>
    <row r="4923" ht="21" x14ac:dyDescent="0.25"/>
    <row r="4924" ht="21" x14ac:dyDescent="0.25"/>
    <row r="4925" ht="21" x14ac:dyDescent="0.25"/>
    <row r="4926" ht="21" x14ac:dyDescent="0.25"/>
    <row r="4927" ht="21" x14ac:dyDescent="0.25"/>
    <row r="4928" ht="21" x14ac:dyDescent="0.25"/>
    <row r="4929" ht="21" x14ac:dyDescent="0.25"/>
    <row r="4930" ht="21" x14ac:dyDescent="0.25"/>
    <row r="4931" ht="21" x14ac:dyDescent="0.25"/>
    <row r="4932" ht="21" x14ac:dyDescent="0.25"/>
    <row r="4933" ht="21" x14ac:dyDescent="0.25"/>
    <row r="4934" ht="21" x14ac:dyDescent="0.25"/>
    <row r="4935" ht="21" x14ac:dyDescent="0.25"/>
    <row r="4936" ht="21" x14ac:dyDescent="0.25"/>
    <row r="4937" ht="21" x14ac:dyDescent="0.25"/>
    <row r="4938" ht="21" x14ac:dyDescent="0.25"/>
    <row r="4939" ht="21" x14ac:dyDescent="0.25"/>
    <row r="4940" ht="21" x14ac:dyDescent="0.25"/>
    <row r="4941" ht="21" x14ac:dyDescent="0.25"/>
    <row r="4942" ht="21" x14ac:dyDescent="0.25"/>
    <row r="4943" ht="21" x14ac:dyDescent="0.25"/>
    <row r="4944" ht="21" x14ac:dyDescent="0.25"/>
    <row r="4945" ht="21" x14ac:dyDescent="0.25"/>
    <row r="4946" ht="21" x14ac:dyDescent="0.25"/>
    <row r="4947" ht="21" x14ac:dyDescent="0.25"/>
    <row r="4948" ht="21" x14ac:dyDescent="0.25"/>
    <row r="4949" ht="21" x14ac:dyDescent="0.25"/>
    <row r="4950" ht="21" x14ac:dyDescent="0.25"/>
    <row r="4951" ht="21" x14ac:dyDescent="0.25"/>
    <row r="4952" ht="21" x14ac:dyDescent="0.25"/>
    <row r="4953" ht="21" x14ac:dyDescent="0.25"/>
    <row r="4954" ht="21" x14ac:dyDescent="0.25"/>
    <row r="4955" ht="21" x14ac:dyDescent="0.25"/>
    <row r="4956" ht="21" x14ac:dyDescent="0.25"/>
    <row r="4957" ht="21" x14ac:dyDescent="0.25"/>
    <row r="4958" ht="21" x14ac:dyDescent="0.25"/>
    <row r="4959" ht="21" x14ac:dyDescent="0.25"/>
    <row r="4960" ht="21" x14ac:dyDescent="0.25"/>
    <row r="4961" ht="21" x14ac:dyDescent="0.25"/>
    <row r="4962" ht="21" x14ac:dyDescent="0.25"/>
    <row r="4963" ht="21" x14ac:dyDescent="0.25"/>
    <row r="4964" ht="21" x14ac:dyDescent="0.25"/>
    <row r="4965" ht="21" x14ac:dyDescent="0.25"/>
    <row r="4966" ht="21" x14ac:dyDescent="0.25"/>
    <row r="4967" ht="21" x14ac:dyDescent="0.25"/>
    <row r="4968" ht="21" x14ac:dyDescent="0.25"/>
    <row r="4969" ht="21" x14ac:dyDescent="0.25"/>
    <row r="4970" ht="21" x14ac:dyDescent="0.25"/>
    <row r="4971" ht="21" x14ac:dyDescent="0.25"/>
    <row r="4972" ht="21" x14ac:dyDescent="0.25"/>
    <row r="4973" ht="21" x14ac:dyDescent="0.25"/>
    <row r="4974" ht="21" x14ac:dyDescent="0.25"/>
    <row r="4975" ht="21" x14ac:dyDescent="0.25"/>
    <row r="4976" ht="21" x14ac:dyDescent="0.25"/>
    <row r="4977" ht="21" x14ac:dyDescent="0.25"/>
    <row r="4978" ht="21" x14ac:dyDescent="0.25"/>
    <row r="4979" ht="21" x14ac:dyDescent="0.25"/>
    <row r="4980" ht="21" x14ac:dyDescent="0.25"/>
    <row r="4981" ht="21" x14ac:dyDescent="0.25"/>
    <row r="4982" ht="21" x14ac:dyDescent="0.25"/>
    <row r="4983" ht="21" x14ac:dyDescent="0.25"/>
    <row r="4984" ht="21" x14ac:dyDescent="0.25"/>
    <row r="4985" ht="21" x14ac:dyDescent="0.25"/>
    <row r="4986" ht="21" x14ac:dyDescent="0.25"/>
    <row r="4987" ht="21" x14ac:dyDescent="0.25"/>
    <row r="4988" ht="21" x14ac:dyDescent="0.25"/>
    <row r="4989" ht="21" x14ac:dyDescent="0.25"/>
    <row r="4990" ht="21" x14ac:dyDescent="0.25"/>
    <row r="4991" ht="21" x14ac:dyDescent="0.25"/>
    <row r="4992" ht="21" x14ac:dyDescent="0.25"/>
    <row r="4993" ht="21" x14ac:dyDescent="0.25"/>
    <row r="4994" ht="21" x14ac:dyDescent="0.25"/>
    <row r="4995" ht="21" x14ac:dyDescent="0.25"/>
    <row r="4996" ht="21" x14ac:dyDescent="0.25"/>
    <row r="4997" ht="21" x14ac:dyDescent="0.25"/>
    <row r="4998" ht="21" x14ac:dyDescent="0.25"/>
    <row r="4999" ht="21" x14ac:dyDescent="0.25"/>
    <row r="5000" ht="21" x14ac:dyDescent="0.25"/>
    <row r="5001" ht="21" x14ac:dyDescent="0.25"/>
    <row r="5002" ht="21" x14ac:dyDescent="0.25"/>
    <row r="5003" ht="21" x14ac:dyDescent="0.25"/>
    <row r="5004" ht="21" x14ac:dyDescent="0.25"/>
    <row r="5005" ht="21" x14ac:dyDescent="0.25"/>
    <row r="5006" ht="21" x14ac:dyDescent="0.25"/>
    <row r="5007" ht="21" x14ac:dyDescent="0.25"/>
    <row r="5008" ht="21" x14ac:dyDescent="0.25"/>
    <row r="5009" ht="21" x14ac:dyDescent="0.25"/>
    <row r="5010" ht="21" x14ac:dyDescent="0.25"/>
    <row r="5011" ht="21" x14ac:dyDescent="0.25"/>
    <row r="5012" ht="21" x14ac:dyDescent="0.25"/>
    <row r="5013" ht="21" x14ac:dyDescent="0.25"/>
    <row r="5014" ht="21" x14ac:dyDescent="0.25"/>
    <row r="5015" ht="21" x14ac:dyDescent="0.25"/>
    <row r="5016" ht="21" x14ac:dyDescent="0.25"/>
    <row r="5017" ht="21" x14ac:dyDescent="0.25"/>
    <row r="5018" ht="21" x14ac:dyDescent="0.25"/>
    <row r="5019" ht="21" x14ac:dyDescent="0.25"/>
    <row r="5020" ht="21" x14ac:dyDescent="0.25"/>
    <row r="5021" ht="21" x14ac:dyDescent="0.25"/>
    <row r="5022" ht="21" x14ac:dyDescent="0.25"/>
    <row r="5023" ht="21" x14ac:dyDescent="0.25"/>
    <row r="5024" ht="21" x14ac:dyDescent="0.25"/>
    <row r="5025" ht="21" x14ac:dyDescent="0.25"/>
    <row r="5026" ht="21" x14ac:dyDescent="0.25"/>
    <row r="5027" ht="21" x14ac:dyDescent="0.25"/>
    <row r="5028" ht="21" x14ac:dyDescent="0.25"/>
    <row r="5029" ht="21" x14ac:dyDescent="0.25"/>
    <row r="5030" ht="21" x14ac:dyDescent="0.25"/>
    <row r="5031" ht="21" x14ac:dyDescent="0.25"/>
    <row r="5032" ht="21" x14ac:dyDescent="0.25"/>
    <row r="5033" ht="21" x14ac:dyDescent="0.25"/>
    <row r="5034" ht="21" x14ac:dyDescent="0.25"/>
    <row r="5035" ht="21" x14ac:dyDescent="0.25"/>
    <row r="5036" ht="21" x14ac:dyDescent="0.25"/>
    <row r="5037" ht="21" x14ac:dyDescent="0.25"/>
    <row r="5038" ht="21" x14ac:dyDescent="0.25"/>
    <row r="5039" ht="21" x14ac:dyDescent="0.25"/>
    <row r="5040" ht="21" x14ac:dyDescent="0.25"/>
    <row r="5041" ht="21" x14ac:dyDescent="0.25"/>
    <row r="5042" ht="21" x14ac:dyDescent="0.25"/>
    <row r="5043" ht="21" x14ac:dyDescent="0.25"/>
    <row r="5044" ht="21" x14ac:dyDescent="0.25"/>
    <row r="5045" ht="21" x14ac:dyDescent="0.25"/>
    <row r="5046" ht="21" x14ac:dyDescent="0.25"/>
    <row r="5047" ht="21" x14ac:dyDescent="0.25"/>
    <row r="5048" ht="21" x14ac:dyDescent="0.25"/>
    <row r="5049" ht="21" x14ac:dyDescent="0.25"/>
    <row r="5050" ht="21" x14ac:dyDescent="0.25"/>
    <row r="5051" ht="21" x14ac:dyDescent="0.25"/>
    <row r="5052" ht="21" x14ac:dyDescent="0.25"/>
    <row r="5053" ht="21" x14ac:dyDescent="0.25"/>
    <row r="5054" ht="21" x14ac:dyDescent="0.25"/>
    <row r="5055" ht="21" x14ac:dyDescent="0.25"/>
    <row r="5056" ht="21" x14ac:dyDescent="0.25"/>
    <row r="5057" ht="21" x14ac:dyDescent="0.25"/>
    <row r="5058" ht="21" x14ac:dyDescent="0.25"/>
    <row r="5059" ht="21" x14ac:dyDescent="0.25"/>
    <row r="5060" ht="21" x14ac:dyDescent="0.25"/>
    <row r="5061" ht="21" x14ac:dyDescent="0.25"/>
    <row r="5062" ht="21" x14ac:dyDescent="0.25"/>
    <row r="5063" ht="21" x14ac:dyDescent="0.25"/>
    <row r="5064" ht="21" x14ac:dyDescent="0.25"/>
    <row r="5065" ht="21" x14ac:dyDescent="0.25"/>
    <row r="5066" ht="21" x14ac:dyDescent="0.25"/>
    <row r="5067" ht="21" x14ac:dyDescent="0.25"/>
    <row r="5068" ht="21" x14ac:dyDescent="0.25"/>
    <row r="5069" ht="21" x14ac:dyDescent="0.25"/>
    <row r="5070" ht="21" x14ac:dyDescent="0.25"/>
    <row r="5071" ht="21" x14ac:dyDescent="0.25"/>
    <row r="5072" ht="21" x14ac:dyDescent="0.25"/>
    <row r="5073" ht="21" x14ac:dyDescent="0.25"/>
    <row r="5074" ht="21" x14ac:dyDescent="0.25"/>
    <row r="5075" ht="21" x14ac:dyDescent="0.25"/>
    <row r="5076" ht="21" x14ac:dyDescent="0.25"/>
    <row r="5077" ht="21" x14ac:dyDescent="0.25"/>
    <row r="5078" ht="21" x14ac:dyDescent="0.25"/>
    <row r="5079" ht="21" x14ac:dyDescent="0.25"/>
    <row r="5080" ht="21" x14ac:dyDescent="0.25"/>
    <row r="5081" ht="21" x14ac:dyDescent="0.25"/>
    <row r="5082" ht="21" x14ac:dyDescent="0.25"/>
    <row r="5083" ht="21" x14ac:dyDescent="0.25"/>
    <row r="5084" ht="21" x14ac:dyDescent="0.25"/>
    <row r="5085" ht="21" x14ac:dyDescent="0.25"/>
    <row r="5086" ht="21" x14ac:dyDescent="0.25"/>
    <row r="5087" ht="21" x14ac:dyDescent="0.25"/>
    <row r="5088" ht="21" x14ac:dyDescent="0.25"/>
    <row r="5089" ht="21" x14ac:dyDescent="0.25"/>
    <row r="5090" ht="21" x14ac:dyDescent="0.25"/>
    <row r="5091" ht="21" x14ac:dyDescent="0.25"/>
    <row r="5092" ht="21" x14ac:dyDescent="0.25"/>
    <row r="5093" ht="21" x14ac:dyDescent="0.25"/>
    <row r="5094" ht="21" x14ac:dyDescent="0.25"/>
    <row r="5095" ht="21" x14ac:dyDescent="0.25"/>
    <row r="5096" ht="21" x14ac:dyDescent="0.25"/>
    <row r="5097" ht="21" x14ac:dyDescent="0.25"/>
    <row r="5098" ht="21" x14ac:dyDescent="0.25"/>
    <row r="5099" ht="21" x14ac:dyDescent="0.25"/>
    <row r="5100" ht="21" x14ac:dyDescent="0.25"/>
    <row r="5101" ht="21" x14ac:dyDescent="0.25"/>
    <row r="5102" ht="21" x14ac:dyDescent="0.25"/>
    <row r="5103" ht="21" x14ac:dyDescent="0.25"/>
    <row r="5104" ht="21" x14ac:dyDescent="0.25"/>
    <row r="5105" ht="21" x14ac:dyDescent="0.25"/>
    <row r="5106" ht="21" x14ac:dyDescent="0.25"/>
    <row r="5107" ht="21" x14ac:dyDescent="0.25"/>
    <row r="5108" ht="21" x14ac:dyDescent="0.25"/>
    <row r="5109" ht="21" x14ac:dyDescent="0.25"/>
    <row r="5110" ht="21" x14ac:dyDescent="0.25"/>
    <row r="5111" ht="21" x14ac:dyDescent="0.25"/>
    <row r="5112" ht="21" x14ac:dyDescent="0.25"/>
    <row r="5113" ht="21" x14ac:dyDescent="0.25"/>
    <row r="5114" ht="21" x14ac:dyDescent="0.25"/>
    <row r="5115" ht="21" x14ac:dyDescent="0.25"/>
    <row r="5116" ht="21" x14ac:dyDescent="0.25"/>
    <row r="5117" ht="21" x14ac:dyDescent="0.25"/>
    <row r="5118" ht="21" x14ac:dyDescent="0.25"/>
    <row r="5119" ht="21" x14ac:dyDescent="0.25"/>
    <row r="5120" ht="21" x14ac:dyDescent="0.25"/>
    <row r="5121" ht="21" x14ac:dyDescent="0.25"/>
    <row r="5122" ht="21" x14ac:dyDescent="0.25"/>
    <row r="5123" ht="21" x14ac:dyDescent="0.25"/>
    <row r="5124" ht="21" x14ac:dyDescent="0.25"/>
    <row r="5125" ht="21" x14ac:dyDescent="0.25"/>
    <row r="5126" ht="21" x14ac:dyDescent="0.25"/>
    <row r="5127" ht="21" x14ac:dyDescent="0.25"/>
    <row r="5128" ht="21" x14ac:dyDescent="0.25"/>
    <row r="5129" ht="21" x14ac:dyDescent="0.25"/>
    <row r="5130" ht="21" x14ac:dyDescent="0.25"/>
    <row r="5131" ht="21" x14ac:dyDescent="0.25"/>
    <row r="5132" ht="21" x14ac:dyDescent="0.25"/>
    <row r="5133" ht="21" x14ac:dyDescent="0.25"/>
    <row r="5134" ht="21" x14ac:dyDescent="0.25"/>
    <row r="5135" ht="21" x14ac:dyDescent="0.25"/>
    <row r="5136" ht="21" x14ac:dyDescent="0.25"/>
    <row r="5137" ht="21" x14ac:dyDescent="0.25"/>
    <row r="5138" ht="21" x14ac:dyDescent="0.25"/>
    <row r="5139" ht="21" x14ac:dyDescent="0.25"/>
    <row r="5140" ht="21" x14ac:dyDescent="0.25"/>
    <row r="5141" ht="21" x14ac:dyDescent="0.25"/>
    <row r="5142" ht="21" x14ac:dyDescent="0.25"/>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baseColWidth="10" defaultColWidth="14.5" defaultRowHeight="15" customHeight="1" x14ac:dyDescent="0.2"/>
  <cols>
    <col min="1" max="1" width="12.5" customWidth="1"/>
    <col min="2" max="2" width="28.5" customWidth="1"/>
    <col min="3" max="3" width="14" customWidth="1"/>
    <col min="4" max="4" width="12.5" customWidth="1"/>
    <col min="5" max="5" width="13.6640625" customWidth="1"/>
    <col min="6" max="6" width="15" customWidth="1"/>
    <col min="7" max="7" width="18.6640625" customWidth="1"/>
    <col min="8" max="11" width="12.5" customWidth="1"/>
    <col min="12" max="12" width="14.5" customWidth="1"/>
    <col min="13" max="13" width="12.5" customWidth="1"/>
    <col min="14" max="14" width="13.5" customWidth="1"/>
    <col min="15" max="15" width="12.5" customWidth="1"/>
    <col min="16" max="16" width="16.33203125" customWidth="1"/>
    <col min="17" max="17" width="17.33203125" customWidth="1"/>
    <col min="18" max="22" width="12.5" customWidth="1"/>
  </cols>
  <sheetData>
    <row r="1" spans="1:22" ht="14.2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workbookViewId="0">
      <selection activeCell="Z23" sqref="Z23"/>
    </sheetView>
  </sheetViews>
  <sheetFormatPr baseColWidth="10" defaultColWidth="14.5" defaultRowHeight="15" customHeight="1" x14ac:dyDescent="0.2"/>
  <cols>
    <col min="1" max="26" width="8.6640625" customWidth="1"/>
  </cols>
  <sheetData>
    <row r="1" spans="1:17" ht="14.25" customHeight="1" x14ac:dyDescent="0.2"/>
    <row r="2" spans="1:17" ht="14.25" customHeight="1" x14ac:dyDescent="0.2"/>
    <row r="3" spans="1:17" ht="14.25" customHeight="1" x14ac:dyDescent="0.2"/>
    <row r="4" spans="1:17" ht="14.25" customHeight="1" x14ac:dyDescent="0.2"/>
    <row r="5" spans="1:17" ht="14.25" customHeight="1" x14ac:dyDescent="0.2"/>
    <row r="6" spans="1:17" ht="14.25" customHeight="1" x14ac:dyDescent="0.2"/>
    <row r="7" spans="1:17" ht="14.25" customHeight="1" x14ac:dyDescent="0.2"/>
    <row r="8" spans="1:17" ht="14.25" customHeight="1" x14ac:dyDescent="0.2"/>
    <row r="9" spans="1:17" ht="14.25" customHeight="1" x14ac:dyDescent="0.2"/>
    <row r="10" spans="1:17" ht="14.25" customHeight="1" x14ac:dyDescent="0.2"/>
    <row r="11" spans="1:17" ht="14.25" customHeight="1" x14ac:dyDescent="0.2">
      <c r="A11" s="4"/>
      <c r="B11" s="2"/>
      <c r="Q11" s="4"/>
    </row>
    <row r="12" spans="1:17" ht="14.25" customHeight="1" x14ac:dyDescent="0.2"/>
    <row r="13" spans="1:17" ht="14.25" customHeight="1" x14ac:dyDescent="0.2"/>
    <row r="14" spans="1:17" ht="14.25" customHeight="1" x14ac:dyDescent="0.2"/>
    <row r="15" spans="1:17" ht="14.25" customHeight="1" x14ac:dyDescent="0.2"/>
    <row r="16" spans="1:17"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Analysis</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Kaleemullah khan</cp:lastModifiedBy>
  <dcterms:created xsi:type="dcterms:W3CDTF">2015-06-05T18:17:20Z</dcterms:created>
  <dcterms:modified xsi:type="dcterms:W3CDTF">2024-12-16T16:53:34Z</dcterms:modified>
</cp:coreProperties>
</file>