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Desktop\Hello world\MBTI_predictor_rebuild\"/>
    </mc:Choice>
  </mc:AlternateContent>
  <xr:revisionPtr revIDLastSave="0" documentId="13_ncr:1_{406428A4-B87B-459D-A7BC-EBFBC791BB92}" xr6:coauthVersionLast="47" xr6:coauthVersionMax="47" xr10:uidLastSave="{00000000-0000-0000-0000-000000000000}"/>
  <bookViews>
    <workbookView xWindow="-120" yWindow="-120" windowWidth="38640" windowHeight="21120" xr2:uid="{F87D22E6-5E98-4B83-A59B-CB72F8221DE7}"/>
  </bookViews>
  <sheets>
    <sheet name="Result" sheetId="1" r:id="rId1"/>
    <sheet name="Raw Val Data" sheetId="2" r:id="rId2"/>
    <sheet name="Ideal Val Data" sheetId="3" r:id="rId3"/>
    <sheet name="Raw F1 Data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29" i="1" l="1"/>
  <c r="R28" i="1"/>
  <c r="R27" i="1"/>
  <c r="R26" i="1"/>
  <c r="R25" i="1"/>
  <c r="AD26" i="1"/>
  <c r="W27" i="1"/>
  <c r="AF27" i="1"/>
  <c r="AD27" i="1"/>
  <c r="Y32" i="1"/>
  <c r="W32" i="1"/>
  <c r="AD32" i="1"/>
  <c r="AF32" i="1"/>
  <c r="AF31" i="1"/>
  <c r="AD31" i="1"/>
  <c r="Y31" i="1"/>
  <c r="W31" i="1"/>
  <c r="AF26" i="1"/>
  <c r="L26" i="1" s="1"/>
  <c r="Y27" i="1"/>
  <c r="Y26" i="1"/>
  <c r="W26" i="1"/>
  <c r="N25" i="1" s="1"/>
  <c r="K13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C13" i="1"/>
  <c r="D13" i="1"/>
  <c r="E13" i="1"/>
  <c r="F13" i="1"/>
  <c r="G13" i="1"/>
  <c r="H13" i="1"/>
  <c r="I13" i="1"/>
  <c r="J13" i="1"/>
  <c r="L13" i="1"/>
  <c r="M13" i="1"/>
  <c r="N13" i="1"/>
  <c r="O13" i="1"/>
  <c r="P13" i="1"/>
  <c r="Q13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5" i="1"/>
  <c r="B4" i="1"/>
  <c r="L25" i="1" l="1"/>
  <c r="P25" i="1" s="1"/>
  <c r="N27" i="1"/>
  <c r="N28" i="1"/>
  <c r="N26" i="1"/>
  <c r="P26" i="1"/>
  <c r="L27" i="1"/>
  <c r="P27" i="1" s="1"/>
  <c r="L28" i="1"/>
  <c r="H20" i="1"/>
  <c r="AA18" i="1" s="1"/>
  <c r="C20" i="1"/>
  <c r="V4" i="1" s="1"/>
  <c r="Q20" i="1"/>
  <c r="AJ12" i="1" s="1"/>
  <c r="E20" i="1"/>
  <c r="X9" i="1" s="1"/>
  <c r="K20" i="1"/>
  <c r="N20" i="1"/>
  <c r="AG15" i="1" s="1"/>
  <c r="P20" i="1"/>
  <c r="R18" i="1" s="1"/>
  <c r="D20" i="1"/>
  <c r="W6" i="1" s="1"/>
  <c r="W20" i="1" s="1"/>
  <c r="J20" i="1"/>
  <c r="AC8" i="1" s="1"/>
  <c r="O20" i="1"/>
  <c r="AH19" i="1" s="1"/>
  <c r="F20" i="1"/>
  <c r="Y10" i="1" s="1"/>
  <c r="I20" i="1"/>
  <c r="AB14" i="1" s="1"/>
  <c r="L20" i="1"/>
  <c r="AE10" i="1" s="1"/>
  <c r="G20" i="1"/>
  <c r="Z9" i="1" s="1"/>
  <c r="Z20" i="1" s="1"/>
  <c r="M20" i="1"/>
  <c r="AF7" i="1" s="1"/>
  <c r="B20" i="1"/>
  <c r="J27" i="1" l="1"/>
  <c r="P28" i="1"/>
  <c r="J28" i="1"/>
  <c r="U10" i="1"/>
  <c r="J26" i="1"/>
  <c r="J25" i="1"/>
  <c r="V6" i="1"/>
  <c r="AE7" i="1"/>
  <c r="V10" i="1"/>
  <c r="AA4" i="1"/>
  <c r="AE15" i="1"/>
  <c r="V8" i="1"/>
  <c r="R14" i="1"/>
  <c r="R7" i="1"/>
  <c r="V18" i="1"/>
  <c r="R8" i="1"/>
  <c r="Z5" i="1"/>
  <c r="V16" i="1"/>
  <c r="R19" i="1"/>
  <c r="Z7" i="1"/>
  <c r="R5" i="1"/>
  <c r="AE16" i="1"/>
  <c r="AE17" i="1"/>
  <c r="Y5" i="1"/>
  <c r="AL20" i="1"/>
  <c r="J29" i="1" s="1"/>
  <c r="AF5" i="1"/>
  <c r="X16" i="1"/>
  <c r="AJ18" i="1"/>
  <c r="R9" i="1"/>
  <c r="AI13" i="1"/>
  <c r="U14" i="1"/>
  <c r="R16" i="1"/>
  <c r="AE19" i="1"/>
  <c r="R6" i="1"/>
  <c r="R12" i="1"/>
  <c r="AD15" i="1"/>
  <c r="R13" i="1"/>
  <c r="V9" i="1"/>
  <c r="R17" i="1"/>
  <c r="R15" i="1"/>
  <c r="X8" i="1"/>
  <c r="R4" i="1"/>
  <c r="AE5" i="1"/>
  <c r="V13" i="1"/>
  <c r="R10" i="1"/>
  <c r="R11" i="1"/>
  <c r="AA17" i="1"/>
  <c r="Y19" i="1"/>
  <c r="AA8" i="1"/>
  <c r="AB9" i="1"/>
  <c r="AB13" i="1"/>
  <c r="AB11" i="1"/>
  <c r="AB20" i="1" s="1"/>
  <c r="AA19" i="1"/>
  <c r="AH10" i="1"/>
  <c r="Y18" i="1"/>
  <c r="AF14" i="1"/>
  <c r="Y6" i="1"/>
  <c r="AE14" i="1"/>
  <c r="AE20" i="1" s="1"/>
  <c r="AE11" i="1"/>
  <c r="AA5" i="1"/>
  <c r="AH9" i="1"/>
  <c r="AB6" i="1"/>
  <c r="Y7" i="1"/>
  <c r="AH13" i="1"/>
  <c r="AH8" i="1"/>
  <c r="AA16" i="1"/>
  <c r="AF6" i="1"/>
  <c r="V11" i="1"/>
  <c r="Y16" i="1"/>
  <c r="V14" i="1"/>
  <c r="AA9" i="1"/>
  <c r="AA7" i="1"/>
  <c r="AH6" i="1"/>
  <c r="Y12" i="1"/>
  <c r="AH17" i="1"/>
  <c r="AH20" i="1" s="1"/>
  <c r="Z4" i="1"/>
  <c r="AE9" i="1"/>
  <c r="AG18" i="1"/>
  <c r="U13" i="1"/>
  <c r="AH15" i="1"/>
  <c r="V17" i="1"/>
  <c r="AH14" i="1"/>
  <c r="X14" i="1"/>
  <c r="AA11" i="1"/>
  <c r="AH4" i="1"/>
  <c r="AB10" i="1"/>
  <c r="AJ5" i="1"/>
  <c r="V12" i="1"/>
  <c r="AH12" i="1"/>
  <c r="AE4" i="1"/>
  <c r="AG19" i="1"/>
  <c r="V5" i="1"/>
  <c r="V20" i="1" s="1"/>
  <c r="Y17" i="1"/>
  <c r="AH7" i="1"/>
  <c r="AH16" i="1"/>
  <c r="AB18" i="1"/>
  <c r="AF18" i="1"/>
  <c r="AJ14" i="1"/>
  <c r="Y4" i="1"/>
  <c r="Y15" i="1"/>
  <c r="AH11" i="1"/>
  <c r="AE8" i="1"/>
  <c r="AH5" i="1"/>
  <c r="AB4" i="1"/>
  <c r="AH18" i="1"/>
  <c r="V19" i="1"/>
  <c r="AD6" i="1"/>
  <c r="AD18" i="1"/>
  <c r="AD7" i="1"/>
  <c r="W17" i="1"/>
  <c r="AC4" i="1"/>
  <c r="AI12" i="1"/>
  <c r="AI16" i="1"/>
  <c r="AI19" i="1"/>
  <c r="AI7" i="1"/>
  <c r="AI11" i="1"/>
  <c r="AI15" i="1"/>
  <c r="W13" i="1"/>
  <c r="AC12" i="1"/>
  <c r="AC20" i="1" s="1"/>
  <c r="W8" i="1"/>
  <c r="AG9" i="1"/>
  <c r="AI9" i="1"/>
  <c r="AD11" i="1"/>
  <c r="AB16" i="1"/>
  <c r="AD4" i="1"/>
  <c r="Y14" i="1"/>
  <c r="W16" i="1"/>
  <c r="W19" i="1"/>
  <c r="W7" i="1"/>
  <c r="W15" i="1"/>
  <c r="W11" i="1"/>
  <c r="AC16" i="1"/>
  <c r="AD10" i="1"/>
  <c r="AF10" i="1"/>
  <c r="AI6" i="1"/>
  <c r="AC6" i="1"/>
  <c r="W9" i="1"/>
  <c r="AC7" i="1"/>
  <c r="AD5" i="1"/>
  <c r="AD9" i="1"/>
  <c r="AD13" i="1"/>
  <c r="AD20" i="1" s="1"/>
  <c r="AI8" i="1"/>
  <c r="U6" i="1"/>
  <c r="U18" i="1"/>
  <c r="U9" i="1"/>
  <c r="U8" i="1"/>
  <c r="X7" i="1"/>
  <c r="X20" i="1" s="1"/>
  <c r="X11" i="1"/>
  <c r="X15" i="1"/>
  <c r="AC15" i="1"/>
  <c r="AG11" i="1"/>
  <c r="AF9" i="1"/>
  <c r="Z12" i="1"/>
  <c r="U15" i="1"/>
  <c r="X13" i="1"/>
  <c r="AB15" i="1"/>
  <c r="AD19" i="1"/>
  <c r="AB8" i="1"/>
  <c r="X6" i="1"/>
  <c r="AD17" i="1"/>
  <c r="AJ7" i="1"/>
  <c r="AJ11" i="1"/>
  <c r="AJ15" i="1"/>
  <c r="AG5" i="1"/>
  <c r="AI17" i="1"/>
  <c r="AD16" i="1"/>
  <c r="AC10" i="1"/>
  <c r="AD14" i="1"/>
  <c r="AG10" i="1"/>
  <c r="X4" i="1"/>
  <c r="X17" i="1"/>
  <c r="AE6" i="1"/>
  <c r="Z13" i="1"/>
  <c r="Y9" i="1"/>
  <c r="W14" i="1"/>
  <c r="AJ6" i="1"/>
  <c r="AC18" i="1"/>
  <c r="AC14" i="1"/>
  <c r="AC5" i="1"/>
  <c r="AC17" i="1"/>
  <c r="AC9" i="1"/>
  <c r="AC13" i="1"/>
  <c r="AF13" i="1"/>
  <c r="AF17" i="1"/>
  <c r="AF8" i="1"/>
  <c r="AF16" i="1"/>
  <c r="AF4" i="1"/>
  <c r="AF12" i="1"/>
  <c r="AB7" i="1"/>
  <c r="AI18" i="1"/>
  <c r="AI20" i="1" s="1"/>
  <c r="W18" i="1"/>
  <c r="AG7" i="1"/>
  <c r="X19" i="1"/>
  <c r="Y11" i="1"/>
  <c r="X12" i="1"/>
  <c r="AG6" i="1"/>
  <c r="W12" i="1"/>
  <c r="AG17" i="1"/>
  <c r="AJ17" i="1"/>
  <c r="U5" i="1"/>
  <c r="AI14" i="1"/>
  <c r="Y8" i="1"/>
  <c r="Y20" i="1" s="1"/>
  <c r="AB19" i="1"/>
  <c r="AD12" i="1"/>
  <c r="W10" i="1"/>
  <c r="AD8" i="1"/>
  <c r="AJ19" i="1"/>
  <c r="AJ20" i="1" s="1"/>
  <c r="AG4" i="1"/>
  <c r="AG8" i="1"/>
  <c r="AG12" i="1"/>
  <c r="AG16" i="1"/>
  <c r="AG20" i="1" s="1"/>
  <c r="Z15" i="1"/>
  <c r="Z19" i="1"/>
  <c r="Z10" i="1"/>
  <c r="Z14" i="1"/>
  <c r="Z6" i="1"/>
  <c r="Z18" i="1"/>
  <c r="AJ8" i="1"/>
  <c r="Z11" i="1"/>
  <c r="AG13" i="1"/>
  <c r="AB17" i="1"/>
  <c r="AI5" i="1"/>
  <c r="AB5" i="1"/>
  <c r="AI10" i="1"/>
  <c r="U17" i="1"/>
  <c r="AA6" i="1"/>
  <c r="AA10" i="1"/>
  <c r="AA20" i="1" s="1"/>
  <c r="AA14" i="1"/>
  <c r="AA15" i="1"/>
  <c r="AA12" i="1"/>
  <c r="W4" i="1"/>
  <c r="U19" i="1"/>
  <c r="AE18" i="1"/>
  <c r="U12" i="1"/>
  <c r="Z8" i="1"/>
  <c r="Z16" i="1"/>
  <c r="AE12" i="1"/>
  <c r="AB12" i="1"/>
  <c r="V7" i="1"/>
  <c r="AF11" i="1"/>
  <c r="X10" i="1"/>
  <c r="V15" i="1"/>
  <c r="AC19" i="1"/>
  <c r="AG14" i="1"/>
  <c r="AJ9" i="1"/>
  <c r="U7" i="1"/>
  <c r="U11" i="1"/>
  <c r="AF19" i="1"/>
  <c r="W5" i="1"/>
  <c r="AE13" i="1"/>
  <c r="AA13" i="1"/>
  <c r="AJ16" i="1"/>
  <c r="AJ13" i="1"/>
  <c r="AI4" i="1"/>
  <c r="AJ4" i="1"/>
  <c r="U4" i="1"/>
  <c r="U20" i="1" s="1"/>
  <c r="AF15" i="1"/>
  <c r="AF20" i="1" s="1"/>
  <c r="AC11" i="1"/>
  <c r="X18" i="1"/>
  <c r="X5" i="1"/>
  <c r="Y13" i="1"/>
  <c r="Z17" i="1"/>
  <c r="AJ10" i="1"/>
  <c r="U16" i="1"/>
  <c r="AK20" i="1" l="1"/>
</calcChain>
</file>

<file path=xl/sharedStrings.xml><?xml version="1.0" encoding="utf-8"?>
<sst xmlns="http://schemas.openxmlformats.org/spreadsheetml/2006/main" count="110" uniqueCount="47">
  <si>
    <t>MIN</t>
    <phoneticPr fontId="1" type="noConversion"/>
  </si>
  <si>
    <t>MAX</t>
    <phoneticPr fontId="1" type="noConversion"/>
  </si>
  <si>
    <t>ENFJ</t>
    <phoneticPr fontId="1" type="noConversion"/>
  </si>
  <si>
    <t>ENFP</t>
    <phoneticPr fontId="1" type="noConversion"/>
  </si>
  <si>
    <t>ENTJ</t>
    <phoneticPr fontId="1" type="noConversion"/>
  </si>
  <si>
    <t>ENTP</t>
    <phoneticPr fontId="1" type="noConversion"/>
  </si>
  <si>
    <t>ESFJ</t>
    <phoneticPr fontId="1" type="noConversion"/>
  </si>
  <si>
    <t>ESFP</t>
    <phoneticPr fontId="1" type="noConversion"/>
  </si>
  <si>
    <t>ESTJ</t>
    <phoneticPr fontId="1" type="noConversion"/>
  </si>
  <si>
    <t>ESTP</t>
    <phoneticPr fontId="1" type="noConversion"/>
  </si>
  <si>
    <t>INFJ</t>
    <phoneticPr fontId="1" type="noConversion"/>
  </si>
  <si>
    <t>INFP</t>
    <phoneticPr fontId="1" type="noConversion"/>
  </si>
  <si>
    <t>INTJ</t>
    <phoneticPr fontId="1" type="noConversion"/>
  </si>
  <si>
    <t>INTP</t>
    <phoneticPr fontId="1" type="noConversion"/>
  </si>
  <si>
    <t>ISFJ</t>
    <phoneticPr fontId="1" type="noConversion"/>
  </si>
  <si>
    <t>ISFP</t>
    <phoneticPr fontId="1" type="noConversion"/>
  </si>
  <si>
    <t>ISTJ</t>
    <phoneticPr fontId="1" type="noConversion"/>
  </si>
  <si>
    <t>ISTP</t>
    <phoneticPr fontId="1" type="noConversion"/>
  </si>
  <si>
    <t>Accuracy</t>
    <phoneticPr fontId="1" type="noConversion"/>
  </si>
  <si>
    <t>Predict /Actual</t>
    <phoneticPr fontId="1" type="noConversion"/>
  </si>
  <si>
    <t>Data Count</t>
    <phoneticPr fontId="1" type="noConversion"/>
  </si>
  <si>
    <t>Relative Accuracy (%)</t>
    <phoneticPr fontId="1" type="noConversion"/>
  </si>
  <si>
    <t>Accuracy (%)</t>
    <phoneticPr fontId="1" type="noConversion"/>
  </si>
  <si>
    <t>I/E</t>
    <phoneticPr fontId="1" type="noConversion"/>
  </si>
  <si>
    <t>N/S</t>
    <phoneticPr fontId="1" type="noConversion"/>
  </si>
  <si>
    <t>F/T</t>
    <phoneticPr fontId="1" type="noConversion"/>
  </si>
  <si>
    <t>J/P</t>
    <phoneticPr fontId="1" type="noConversion"/>
  </si>
  <si>
    <t>F1-Score</t>
    <phoneticPr fontId="1" type="noConversion"/>
  </si>
  <si>
    <t>OverAll</t>
    <phoneticPr fontId="1" type="noConversion"/>
  </si>
  <si>
    <t>-</t>
    <phoneticPr fontId="1" type="noConversion"/>
  </si>
  <si>
    <t>I/E Binary</t>
    <phoneticPr fontId="1" type="noConversion"/>
  </si>
  <si>
    <t>Pred 1</t>
    <phoneticPr fontId="1" type="noConversion"/>
  </si>
  <si>
    <t>Pred 0</t>
    <phoneticPr fontId="1" type="noConversion"/>
  </si>
  <si>
    <t>True 1</t>
    <phoneticPr fontId="1" type="noConversion"/>
  </si>
  <si>
    <t>True 0</t>
    <phoneticPr fontId="1" type="noConversion"/>
  </si>
  <si>
    <t>N/S Binary</t>
    <phoneticPr fontId="1" type="noConversion"/>
  </si>
  <si>
    <t>F/T Binary</t>
    <phoneticPr fontId="1" type="noConversion"/>
  </si>
  <si>
    <t>J/P Binary</t>
    <phoneticPr fontId="1" type="noConversion"/>
  </si>
  <si>
    <t>Recall</t>
    <phoneticPr fontId="1" type="noConversion"/>
  </si>
  <si>
    <t>Precision</t>
    <phoneticPr fontId="1" type="noConversion"/>
  </si>
  <si>
    <t>Marco F1</t>
    <phoneticPr fontId="1" type="noConversion"/>
  </si>
  <si>
    <t>BigBird RoBERTa</t>
    <phoneticPr fontId="1" type="noConversion"/>
  </si>
  <si>
    <t>Correlation Between Predict Results (Y Axis) and Actual results (X Axis)                                        预测结果与实际结果相关性表</t>
    <phoneticPr fontId="1" type="noConversion"/>
  </si>
  <si>
    <t>Relative Percentage Between Predict Results (Y Axis) and Actual Results (X Axis)                               预测结果与实际结果相对百分比表</t>
    <phoneticPr fontId="1" type="noConversion"/>
  </si>
  <si>
    <t>Pred\Act   (%)</t>
    <phoneticPr fontId="1" type="noConversion"/>
  </si>
  <si>
    <t>Pred\Act (Count)</t>
    <phoneticPr fontId="1" type="noConversion"/>
  </si>
  <si>
    <t>How to use: Paste the csv/xlsx data (16×16 form) which is output from .py file to Sheet2 (also Sheet3 if have), and then you can see the result here.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</si>
</sst>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¥&quot;* #,##0.00_ ;_ &quot;¥&quot;* \-#,##0.00_ ;_ &quot;¥&quot;* &quot;-&quot;??_ ;_ @_ "/>
    <numFmt numFmtId="176" formatCode="0.0000%"/>
    <numFmt numFmtId="177" formatCode="0.0000_ "/>
  </numFmts>
  <fonts count="10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微软雅黑"/>
      <family val="2"/>
      <charset val="134"/>
    </font>
    <font>
      <sz val="18"/>
      <color theme="1"/>
      <name val="微软雅黑"/>
      <family val="2"/>
      <charset val="134"/>
    </font>
    <font>
      <sz val="16"/>
      <color theme="1"/>
      <name val="微软雅黑"/>
      <family val="2"/>
      <charset val="134"/>
    </font>
    <font>
      <sz val="14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6"/>
      <name val="微软雅黑"/>
      <family val="2"/>
      <charset val="134"/>
    </font>
    <font>
      <sz val="20"/>
      <color theme="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medium">
        <color rgb="FF0070C0"/>
      </left>
      <right style="medium">
        <color rgb="FF0070C0"/>
      </right>
      <top style="medium">
        <color rgb="FF0070C0"/>
      </top>
      <bottom style="medium">
        <color rgb="FF0070C0"/>
      </bottom>
      <diagonal/>
    </border>
    <border>
      <left style="medium">
        <color rgb="FF0070C0"/>
      </left>
      <right style="medium">
        <color rgb="FF0070C0"/>
      </right>
      <top style="medium">
        <color rgb="FF0070C0"/>
      </top>
      <bottom/>
      <diagonal/>
    </border>
    <border>
      <left style="medium">
        <color rgb="FF0070C0"/>
      </left>
      <right style="medium">
        <color rgb="FF0070C0"/>
      </right>
      <top/>
      <bottom/>
      <diagonal/>
    </border>
    <border>
      <left style="medium">
        <color rgb="FF0070C0"/>
      </left>
      <right style="medium">
        <color rgb="FF0070C0"/>
      </right>
      <top/>
      <bottom style="medium">
        <color rgb="FF0070C0"/>
      </bottom>
      <diagonal/>
    </border>
    <border>
      <left style="thin">
        <color rgb="FF006F96"/>
      </left>
      <right style="thin">
        <color rgb="FF006F96"/>
      </right>
      <top style="thin">
        <color rgb="FF006F96"/>
      </top>
      <bottom style="thin">
        <color rgb="FF006F96"/>
      </bottom>
      <diagonal/>
    </border>
    <border>
      <left style="thin">
        <color rgb="FF006F96"/>
      </left>
      <right style="thin">
        <color rgb="FF006F96"/>
      </right>
      <top style="thin">
        <color rgb="FF006F96"/>
      </top>
      <bottom/>
      <diagonal/>
    </border>
    <border>
      <left style="thin">
        <color rgb="FF006F96"/>
      </left>
      <right/>
      <top style="thin">
        <color rgb="FF006F96"/>
      </top>
      <bottom style="thin">
        <color rgb="FF006F96"/>
      </bottom>
      <diagonal/>
    </border>
    <border>
      <left/>
      <right style="thin">
        <color rgb="FF006F96"/>
      </right>
      <top style="thin">
        <color rgb="FF006F96"/>
      </top>
      <bottom style="thin">
        <color rgb="FF006F96"/>
      </bottom>
      <diagonal/>
    </border>
    <border>
      <left/>
      <right/>
      <top style="thin">
        <color rgb="FF006F96"/>
      </top>
      <bottom style="thin">
        <color rgb="FF006F96"/>
      </bottom>
      <diagonal/>
    </border>
  </borders>
  <cellStyleXfs count="2">
    <xf numFmtId="0" fontId="0" fillId="0" borderId="0">
      <alignment vertical="center"/>
    </xf>
    <xf numFmtId="44" fontId="2" fillId="0" borderId="0" applyFont="0" applyFill="0" applyBorder="0" applyAlignment="0" applyProtection="0">
      <alignment vertical="center"/>
    </xf>
  </cellStyleXfs>
  <cellXfs count="48">
    <xf numFmtId="0" fontId="0" fillId="0" borderId="0" xfId="0">
      <alignment vertical="center"/>
    </xf>
    <xf numFmtId="0" fontId="0" fillId="0" borderId="0" xfId="0" applyAlignment="1"/>
    <xf numFmtId="0" fontId="3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3" fillId="2" borderId="0" xfId="0" applyFont="1" applyFill="1">
      <alignment vertical="center"/>
    </xf>
    <xf numFmtId="0" fontId="3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 textRotation="180"/>
    </xf>
    <xf numFmtId="0" fontId="6" fillId="2" borderId="0" xfId="0" applyFont="1" applyFill="1" applyAlignment="1">
      <alignment horizontal="center" vertical="center" textRotation="180" wrapText="1"/>
    </xf>
    <xf numFmtId="0" fontId="5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 wrapText="1"/>
    </xf>
    <xf numFmtId="0" fontId="8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 wrapText="1"/>
    </xf>
    <xf numFmtId="0" fontId="6" fillId="2" borderId="0" xfId="0" applyFont="1" applyFill="1">
      <alignment vertical="center"/>
    </xf>
    <xf numFmtId="0" fontId="6" fillId="2" borderId="0" xfId="0" applyFont="1" applyFill="1" applyAlignment="1">
      <alignment vertical="center"/>
    </xf>
    <xf numFmtId="177" fontId="6" fillId="2" borderId="0" xfId="0" applyNumberFormat="1" applyFont="1" applyFill="1">
      <alignment vertical="center"/>
    </xf>
    <xf numFmtId="0" fontId="6" fillId="2" borderId="0" xfId="0" applyFont="1" applyFill="1" applyBorder="1">
      <alignment vertical="center"/>
    </xf>
    <xf numFmtId="177" fontId="6" fillId="2" borderId="0" xfId="0" applyNumberFormat="1" applyFont="1" applyFill="1" applyBorder="1">
      <alignment vertical="center"/>
    </xf>
    <xf numFmtId="0" fontId="3" fillId="2" borderId="0" xfId="0" applyFont="1" applyFill="1" applyBorder="1">
      <alignment vertical="center"/>
    </xf>
    <xf numFmtId="177" fontId="3" fillId="2" borderId="0" xfId="0" applyNumberFormat="1" applyFont="1" applyFill="1" applyBorder="1">
      <alignment vertical="center"/>
    </xf>
    <xf numFmtId="0" fontId="4" fillId="2" borderId="0" xfId="0" applyFont="1" applyFill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center" vertical="center" wrapText="1"/>
    </xf>
    <xf numFmtId="176" fontId="6" fillId="2" borderId="0" xfId="0" applyNumberFormat="1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6" fillId="2" borderId="9" xfId="0" quotePrefix="1" applyFont="1" applyFill="1" applyBorder="1" applyAlignment="1">
      <alignment horizontal="center" vertical="center"/>
    </xf>
    <xf numFmtId="177" fontId="6" fillId="2" borderId="0" xfId="0" applyNumberFormat="1" applyFont="1" applyFill="1" applyBorder="1" applyAlignment="1">
      <alignment horizontal="center" vertical="center"/>
    </xf>
    <xf numFmtId="177" fontId="6" fillId="2" borderId="5" xfId="0" applyNumberFormat="1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177" fontId="6" fillId="2" borderId="7" xfId="0" applyNumberFormat="1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177" fontId="6" fillId="2" borderId="6" xfId="0" applyNumberFormat="1" applyFont="1" applyFill="1" applyBorder="1" applyAlignment="1">
      <alignment horizontal="center" vertical="center"/>
    </xf>
    <xf numFmtId="177" fontId="6" fillId="2" borderId="0" xfId="0" applyNumberFormat="1" applyFont="1" applyFill="1" applyAlignment="1">
      <alignment horizontal="center" vertical="center"/>
    </xf>
    <xf numFmtId="177" fontId="6" fillId="2" borderId="9" xfId="0" applyNumberFormat="1" applyFont="1" applyFill="1" applyBorder="1" applyAlignment="1">
      <alignment horizontal="center" vertical="center"/>
    </xf>
    <xf numFmtId="44" fontId="6" fillId="2" borderId="0" xfId="1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176" fontId="6" fillId="2" borderId="9" xfId="0" quotePrefix="1" applyNumberFormat="1" applyFont="1" applyFill="1" applyBorder="1" applyAlignment="1">
      <alignment horizontal="center" vertical="center"/>
    </xf>
  </cellXfs>
  <cellStyles count="2">
    <cellStyle name="常规" xfId="0" builtinId="0"/>
    <cellStyle name="货币" xfId="1" builtinId="4"/>
  </cellStyles>
  <dxfs count="0"/>
  <tableStyles count="0" defaultTableStyle="TableStyleMedium2" defaultPivotStyle="PivotStyleLight16"/>
  <colors>
    <mruColors>
      <color rgb="FF006F96"/>
      <color rgb="FFFFFFFF"/>
      <color rgb="FF0085B4"/>
      <color rgb="FFFF9900"/>
      <color rgb="FFFF8F9A"/>
      <color rgb="FFFFE1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93F00-BC16-425B-B004-B970DFCB233A}">
  <sheetPr>
    <pageSetUpPr fitToPage="1"/>
  </sheetPr>
  <dimension ref="A1:BP50"/>
  <sheetViews>
    <sheetView tabSelected="1" zoomScaleNormal="100" workbookViewId="0">
      <selection activeCell="AI14" sqref="AI14"/>
    </sheetView>
  </sheetViews>
  <sheetFormatPr defaultColWidth="6.25" defaultRowHeight="37.5" customHeight="1" x14ac:dyDescent="0.2"/>
  <cols>
    <col min="1" max="1" width="9.375" style="2" customWidth="1"/>
    <col min="2" max="17" width="6.25" style="2" customWidth="1"/>
    <col min="18" max="18" width="7.5" style="2" customWidth="1"/>
    <col min="19" max="19" width="6.25" style="2" customWidth="1"/>
    <col min="20" max="20" width="9.375" style="2" customWidth="1"/>
    <col min="21" max="34" width="6.25" style="2"/>
    <col min="35" max="36" width="6.25" style="2" customWidth="1"/>
    <col min="37" max="37" width="12.5" style="2" customWidth="1"/>
    <col min="38" max="41" width="6.25" style="2"/>
    <col min="42" max="43" width="6.25" style="2" customWidth="1"/>
    <col min="44" max="16384" width="6.25" style="2"/>
  </cols>
  <sheetData>
    <row r="1" spans="1:68" ht="56.25" customHeight="1" x14ac:dyDescent="0.2">
      <c r="A1" s="32" t="s">
        <v>46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32"/>
      <c r="AH1" s="32"/>
      <c r="AI1" s="32"/>
      <c r="AJ1" s="32"/>
      <c r="AK1" s="32"/>
      <c r="AL1" s="3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  <c r="BO1" s="12"/>
      <c r="BP1" s="12"/>
    </row>
    <row r="2" spans="1:68" ht="75" customHeight="1" x14ac:dyDescent="0.2">
      <c r="A2" s="28" t="s">
        <v>42</v>
      </c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12"/>
      <c r="T2" s="28" t="s">
        <v>43</v>
      </c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28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2"/>
      <c r="BP2" s="12"/>
    </row>
    <row r="3" spans="1:68" ht="56.25" customHeight="1" thickBot="1" x14ac:dyDescent="0.25">
      <c r="A3" s="20" t="s">
        <v>45</v>
      </c>
      <c r="B3" s="14" t="s">
        <v>2</v>
      </c>
      <c r="C3" s="14" t="s">
        <v>3</v>
      </c>
      <c r="D3" s="14" t="s">
        <v>4</v>
      </c>
      <c r="E3" s="14" t="s">
        <v>5</v>
      </c>
      <c r="F3" s="14" t="s">
        <v>6</v>
      </c>
      <c r="G3" s="14" t="s">
        <v>7</v>
      </c>
      <c r="H3" s="14" t="s">
        <v>8</v>
      </c>
      <c r="I3" s="14" t="s">
        <v>9</v>
      </c>
      <c r="J3" s="14" t="s">
        <v>10</v>
      </c>
      <c r="K3" s="14" t="s">
        <v>11</v>
      </c>
      <c r="L3" s="14" t="s">
        <v>12</v>
      </c>
      <c r="M3" s="14" t="s">
        <v>13</v>
      </c>
      <c r="N3" s="14" t="s">
        <v>14</v>
      </c>
      <c r="O3" s="14" t="s">
        <v>15</v>
      </c>
      <c r="P3" s="14" t="s">
        <v>16</v>
      </c>
      <c r="Q3" s="14" t="s">
        <v>17</v>
      </c>
      <c r="R3" s="15" t="s">
        <v>19</v>
      </c>
      <c r="S3" s="13"/>
      <c r="T3" s="20" t="s">
        <v>44</v>
      </c>
      <c r="U3" s="14" t="s">
        <v>2</v>
      </c>
      <c r="V3" s="14" t="s">
        <v>3</v>
      </c>
      <c r="W3" s="14" t="s">
        <v>4</v>
      </c>
      <c r="X3" s="14" t="s">
        <v>5</v>
      </c>
      <c r="Y3" s="14" t="s">
        <v>6</v>
      </c>
      <c r="Z3" s="14" t="s">
        <v>7</v>
      </c>
      <c r="AA3" s="14" t="s">
        <v>8</v>
      </c>
      <c r="AB3" s="14" t="s">
        <v>9</v>
      </c>
      <c r="AC3" s="14" t="s">
        <v>10</v>
      </c>
      <c r="AD3" s="14" t="s">
        <v>11</v>
      </c>
      <c r="AE3" s="14" t="s">
        <v>12</v>
      </c>
      <c r="AF3" s="14" t="s">
        <v>13</v>
      </c>
      <c r="AG3" s="14" t="s">
        <v>14</v>
      </c>
      <c r="AH3" s="14" t="s">
        <v>15</v>
      </c>
      <c r="AI3" s="14" t="s">
        <v>16</v>
      </c>
      <c r="AJ3" s="14" t="s">
        <v>17</v>
      </c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</row>
    <row r="4" spans="1:68" ht="37.5" customHeight="1" thickBot="1" x14ac:dyDescent="0.25">
      <c r="A4" s="16" t="s">
        <v>2</v>
      </c>
      <c r="B4" s="4">
        <f>'Raw Val Data'!A1</f>
        <v>236</v>
      </c>
      <c r="C4" s="3">
        <f>'Raw Val Data'!B1</f>
        <v>1</v>
      </c>
      <c r="D4" s="3">
        <f>'Raw Val Data'!C1</f>
        <v>5</v>
      </c>
      <c r="E4" s="3">
        <f>'Raw Val Data'!D1</f>
        <v>0</v>
      </c>
      <c r="F4" s="3">
        <f>'Raw Val Data'!E1</f>
        <v>2</v>
      </c>
      <c r="G4" s="3">
        <f>'Raw Val Data'!F1</f>
        <v>0</v>
      </c>
      <c r="H4" s="3">
        <f>'Raw Val Data'!G1</f>
        <v>0</v>
      </c>
      <c r="I4" s="3">
        <f>'Raw Val Data'!H1</f>
        <v>0</v>
      </c>
      <c r="J4" s="3">
        <f>'Raw Val Data'!I1</f>
        <v>2</v>
      </c>
      <c r="K4" s="3">
        <f>'Raw Val Data'!J1</f>
        <v>0</v>
      </c>
      <c r="L4" s="3">
        <f>'Raw Val Data'!K1</f>
        <v>0</v>
      </c>
      <c r="M4" s="3">
        <f>'Raw Val Data'!L1</f>
        <v>0</v>
      </c>
      <c r="N4" s="3">
        <f>'Raw Val Data'!M1</f>
        <v>0</v>
      </c>
      <c r="O4" s="3">
        <f>'Raw Val Data'!N1</f>
        <v>0</v>
      </c>
      <c r="P4" s="3">
        <f>'Raw Val Data'!O1</f>
        <v>0</v>
      </c>
      <c r="Q4" s="3">
        <f>'Raw Val Data'!P1</f>
        <v>0</v>
      </c>
      <c r="R4" s="3">
        <f>SUM(B4:Q4)/B20</f>
        <v>1.0336134453781514</v>
      </c>
      <c r="S4" s="13"/>
      <c r="T4" s="16" t="s">
        <v>2</v>
      </c>
      <c r="U4" s="5">
        <f t="shared" ref="U4:AJ4" si="0">B4/B20*100</f>
        <v>99.159663865546221</v>
      </c>
      <c r="V4" s="6">
        <f t="shared" si="0"/>
        <v>0.34482758620689657</v>
      </c>
      <c r="W4" s="6">
        <f t="shared" si="0"/>
        <v>2.9940119760479043</v>
      </c>
      <c r="X4" s="6">
        <f t="shared" si="0"/>
        <v>0</v>
      </c>
      <c r="Y4" s="6">
        <f t="shared" si="0"/>
        <v>7.4074074074074066</v>
      </c>
      <c r="Z4" s="6">
        <f t="shared" si="0"/>
        <v>0</v>
      </c>
      <c r="AA4" s="6">
        <f t="shared" si="0"/>
        <v>0</v>
      </c>
      <c r="AB4" s="6">
        <f t="shared" si="0"/>
        <v>0</v>
      </c>
      <c r="AC4" s="6">
        <f t="shared" si="0"/>
        <v>6.4516129032258061</v>
      </c>
      <c r="AD4" s="6">
        <f t="shared" si="0"/>
        <v>0</v>
      </c>
      <c r="AE4" s="6">
        <f t="shared" si="0"/>
        <v>0</v>
      </c>
      <c r="AF4" s="6">
        <f t="shared" si="0"/>
        <v>0</v>
      </c>
      <c r="AG4" s="6">
        <f t="shared" si="0"/>
        <v>0</v>
      </c>
      <c r="AH4" s="6">
        <f t="shared" si="0"/>
        <v>0</v>
      </c>
      <c r="AI4" s="6">
        <f t="shared" si="0"/>
        <v>0</v>
      </c>
      <c r="AJ4" s="6">
        <f t="shared" si="0"/>
        <v>0</v>
      </c>
      <c r="AK4" s="12"/>
      <c r="AL4" s="7">
        <v>100</v>
      </c>
      <c r="AM4" s="13" t="s">
        <v>1</v>
      </c>
      <c r="AN4" s="12"/>
      <c r="AO4" s="12"/>
      <c r="AP4" s="12"/>
      <c r="AQ4" s="12"/>
      <c r="AR4" s="12"/>
      <c r="AS4" s="22"/>
      <c r="AT4" s="2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</row>
    <row r="5" spans="1:68" ht="37.5" customHeight="1" thickBot="1" x14ac:dyDescent="0.25">
      <c r="A5" s="16" t="s">
        <v>3</v>
      </c>
      <c r="B5" s="3">
        <f>'Raw Val Data'!A2</f>
        <v>2</v>
      </c>
      <c r="C5" s="4">
        <f>'Raw Val Data'!B2</f>
        <v>286</v>
      </c>
      <c r="D5" s="3">
        <f>'Raw Val Data'!C2</f>
        <v>0</v>
      </c>
      <c r="E5" s="3">
        <f>'Raw Val Data'!D2</f>
        <v>2</v>
      </c>
      <c r="F5" s="3">
        <f>'Raw Val Data'!E2</f>
        <v>0</v>
      </c>
      <c r="G5" s="3">
        <f>'Raw Val Data'!F2</f>
        <v>2</v>
      </c>
      <c r="H5" s="3">
        <f>'Raw Val Data'!G2</f>
        <v>0</v>
      </c>
      <c r="I5" s="3">
        <f>'Raw Val Data'!H2</f>
        <v>0</v>
      </c>
      <c r="J5" s="3">
        <f>'Raw Val Data'!I2</f>
        <v>0</v>
      </c>
      <c r="K5" s="3">
        <f>'Raw Val Data'!J2</f>
        <v>3</v>
      </c>
      <c r="L5" s="3">
        <f>'Raw Val Data'!K2</f>
        <v>0</v>
      </c>
      <c r="M5" s="3">
        <f>'Raw Val Data'!L2</f>
        <v>0</v>
      </c>
      <c r="N5" s="3">
        <f>'Raw Val Data'!M2</f>
        <v>0</v>
      </c>
      <c r="O5" s="3">
        <f>'Raw Val Data'!N2</f>
        <v>0</v>
      </c>
      <c r="P5" s="3">
        <f>'Raw Val Data'!O2</f>
        <v>0</v>
      </c>
      <c r="Q5" s="3">
        <f>'Raw Val Data'!P2</f>
        <v>0</v>
      </c>
      <c r="R5" s="3">
        <f>SUM(B5:Q5)/C20</f>
        <v>1.0172413793103448</v>
      </c>
      <c r="S5" s="13"/>
      <c r="T5" s="16" t="s">
        <v>3</v>
      </c>
      <c r="U5" s="8">
        <f t="shared" ref="U5:AJ5" si="1">B5/B20*100</f>
        <v>0.84033613445378152</v>
      </c>
      <c r="V5" s="5">
        <f t="shared" si="1"/>
        <v>98.620689655172413</v>
      </c>
      <c r="W5" s="8">
        <f t="shared" si="1"/>
        <v>0</v>
      </c>
      <c r="X5" s="8">
        <f t="shared" si="1"/>
        <v>1</v>
      </c>
      <c r="Y5" s="8">
        <f t="shared" si="1"/>
        <v>0</v>
      </c>
      <c r="Z5" s="8">
        <f t="shared" si="1"/>
        <v>5</v>
      </c>
      <c r="AA5" s="8">
        <f t="shared" si="1"/>
        <v>0</v>
      </c>
      <c r="AB5" s="8">
        <f t="shared" si="1"/>
        <v>0</v>
      </c>
      <c r="AC5" s="8">
        <f t="shared" si="1"/>
        <v>0</v>
      </c>
      <c r="AD5" s="8">
        <f t="shared" si="1"/>
        <v>2.7522935779816518</v>
      </c>
      <c r="AE5" s="8">
        <f t="shared" si="1"/>
        <v>0</v>
      </c>
      <c r="AF5" s="8">
        <f t="shared" si="1"/>
        <v>0</v>
      </c>
      <c r="AG5" s="8">
        <f t="shared" si="1"/>
        <v>0</v>
      </c>
      <c r="AH5" s="8">
        <f t="shared" si="1"/>
        <v>0</v>
      </c>
      <c r="AI5" s="8">
        <f t="shared" si="1"/>
        <v>0</v>
      </c>
      <c r="AJ5" s="8">
        <f t="shared" si="1"/>
        <v>0</v>
      </c>
      <c r="AK5" s="12"/>
      <c r="AL5" s="9">
        <v>90</v>
      </c>
      <c r="AM5" s="13"/>
      <c r="AN5" s="12"/>
      <c r="AO5" s="12"/>
      <c r="AP5" s="12"/>
      <c r="AQ5" s="12"/>
      <c r="AR5" s="12"/>
      <c r="AS5" s="22"/>
      <c r="AT5" s="2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12"/>
    </row>
    <row r="6" spans="1:68" ht="37.5" customHeight="1" thickBot="1" x14ac:dyDescent="0.25">
      <c r="A6" s="16" t="s">
        <v>4</v>
      </c>
      <c r="B6" s="3">
        <f>'Raw Val Data'!A3</f>
        <v>0</v>
      </c>
      <c r="C6" s="3">
        <f>'Raw Val Data'!B3</f>
        <v>0</v>
      </c>
      <c r="D6" s="4">
        <f>'Raw Val Data'!C3</f>
        <v>162</v>
      </c>
      <c r="E6" s="3">
        <f>'Raw Val Data'!D3</f>
        <v>0</v>
      </c>
      <c r="F6" s="3">
        <f>'Raw Val Data'!E3</f>
        <v>0</v>
      </c>
      <c r="G6" s="3">
        <f>'Raw Val Data'!F3</f>
        <v>0</v>
      </c>
      <c r="H6" s="3">
        <f>'Raw Val Data'!G3</f>
        <v>3</v>
      </c>
      <c r="I6" s="3">
        <f>'Raw Val Data'!H3</f>
        <v>0</v>
      </c>
      <c r="J6" s="3">
        <f>'Raw Val Data'!I3</f>
        <v>0</v>
      </c>
      <c r="K6" s="3">
        <f>'Raw Val Data'!J3</f>
        <v>0</v>
      </c>
      <c r="L6" s="3">
        <f>'Raw Val Data'!K3</f>
        <v>1</v>
      </c>
      <c r="M6" s="3">
        <f>'Raw Val Data'!L3</f>
        <v>0</v>
      </c>
      <c r="N6" s="3">
        <f>'Raw Val Data'!M3</f>
        <v>0</v>
      </c>
      <c r="O6" s="3">
        <f>'Raw Val Data'!N3</f>
        <v>0</v>
      </c>
      <c r="P6" s="3">
        <f>'Raw Val Data'!O3</f>
        <v>0</v>
      </c>
      <c r="Q6" s="3">
        <f>'Raw Val Data'!P3</f>
        <v>0</v>
      </c>
      <c r="R6" s="3">
        <f>SUM(B6:Q6)/D20</f>
        <v>0.99401197604790414</v>
      </c>
      <c r="S6" s="13"/>
      <c r="T6" s="16" t="s">
        <v>4</v>
      </c>
      <c r="U6" s="8">
        <f t="shared" ref="U6:AJ6" si="2">B6/B20*100</f>
        <v>0</v>
      </c>
      <c r="V6" s="8">
        <f t="shared" si="2"/>
        <v>0</v>
      </c>
      <c r="W6" s="5">
        <f t="shared" si="2"/>
        <v>97.005988023952099</v>
      </c>
      <c r="X6" s="8">
        <f t="shared" si="2"/>
        <v>0</v>
      </c>
      <c r="Y6" s="8">
        <f t="shared" si="2"/>
        <v>0</v>
      </c>
      <c r="Z6" s="8">
        <f t="shared" si="2"/>
        <v>0</v>
      </c>
      <c r="AA6" s="8">
        <f t="shared" si="2"/>
        <v>9.375</v>
      </c>
      <c r="AB6" s="8">
        <f t="shared" si="2"/>
        <v>0</v>
      </c>
      <c r="AC6" s="8">
        <f t="shared" si="2"/>
        <v>0</v>
      </c>
      <c r="AD6" s="8">
        <f t="shared" si="2"/>
        <v>0</v>
      </c>
      <c r="AE6" s="8">
        <f t="shared" si="2"/>
        <v>2.7777777777777777</v>
      </c>
      <c r="AF6" s="8">
        <f t="shared" si="2"/>
        <v>0</v>
      </c>
      <c r="AG6" s="8">
        <f t="shared" si="2"/>
        <v>0</v>
      </c>
      <c r="AH6" s="8">
        <f t="shared" si="2"/>
        <v>0</v>
      </c>
      <c r="AI6" s="8">
        <f t="shared" si="2"/>
        <v>0</v>
      </c>
      <c r="AJ6" s="8">
        <f t="shared" si="2"/>
        <v>0</v>
      </c>
      <c r="AK6" s="12"/>
      <c r="AL6" s="9">
        <v>80</v>
      </c>
      <c r="AM6" s="13"/>
      <c r="AN6" s="12"/>
      <c r="AO6" s="12"/>
      <c r="AP6" s="12"/>
      <c r="AQ6" s="12"/>
      <c r="AR6" s="12"/>
      <c r="AS6" s="22"/>
      <c r="AT6" s="2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</row>
    <row r="7" spans="1:68" ht="37.5" customHeight="1" thickBot="1" x14ac:dyDescent="0.25">
      <c r="A7" s="16" t="s">
        <v>5</v>
      </c>
      <c r="B7" s="3">
        <f>'Raw Val Data'!A4</f>
        <v>0</v>
      </c>
      <c r="C7" s="3">
        <f>'Raw Val Data'!B4</f>
        <v>1</v>
      </c>
      <c r="D7" s="3">
        <f>'Raw Val Data'!C4</f>
        <v>0</v>
      </c>
      <c r="E7" s="4">
        <f>'Raw Val Data'!D4</f>
        <v>197</v>
      </c>
      <c r="F7" s="3">
        <f>'Raw Val Data'!E4</f>
        <v>0</v>
      </c>
      <c r="G7" s="3">
        <f>'Raw Val Data'!F4</f>
        <v>0</v>
      </c>
      <c r="H7" s="3">
        <f>'Raw Val Data'!G4</f>
        <v>0</v>
      </c>
      <c r="I7" s="3">
        <f>'Raw Val Data'!H4</f>
        <v>1</v>
      </c>
      <c r="J7" s="3">
        <f>'Raw Val Data'!I4</f>
        <v>0</v>
      </c>
      <c r="K7" s="3">
        <f>'Raw Val Data'!J4</f>
        <v>0</v>
      </c>
      <c r="L7" s="3">
        <f>'Raw Val Data'!K4</f>
        <v>0</v>
      </c>
      <c r="M7" s="3">
        <f>'Raw Val Data'!L4</f>
        <v>2</v>
      </c>
      <c r="N7" s="3">
        <f>'Raw Val Data'!M4</f>
        <v>0</v>
      </c>
      <c r="O7" s="3">
        <f>'Raw Val Data'!N4</f>
        <v>0</v>
      </c>
      <c r="P7" s="3">
        <f>'Raw Val Data'!O4</f>
        <v>0</v>
      </c>
      <c r="Q7" s="3">
        <f>'Raw Val Data'!P4</f>
        <v>0</v>
      </c>
      <c r="R7" s="3">
        <f>SUM(B7:Q7)/E20</f>
        <v>1.0049999999999999</v>
      </c>
      <c r="S7" s="13"/>
      <c r="T7" s="16" t="s">
        <v>5</v>
      </c>
      <c r="U7" s="8">
        <f t="shared" ref="U7:AJ7" si="3">B7/B20*100</f>
        <v>0</v>
      </c>
      <c r="V7" s="8">
        <f t="shared" si="3"/>
        <v>0.34482758620689657</v>
      </c>
      <c r="W7" s="8">
        <f t="shared" si="3"/>
        <v>0</v>
      </c>
      <c r="X7" s="5">
        <f t="shared" si="3"/>
        <v>98.5</v>
      </c>
      <c r="Y7" s="8">
        <f t="shared" si="3"/>
        <v>0</v>
      </c>
      <c r="Z7" s="8">
        <f t="shared" si="3"/>
        <v>0</v>
      </c>
      <c r="AA7" s="8">
        <f t="shared" si="3"/>
        <v>0</v>
      </c>
      <c r="AB7" s="8">
        <f t="shared" si="3"/>
        <v>1.9607843137254901</v>
      </c>
      <c r="AC7" s="8">
        <f t="shared" si="3"/>
        <v>0</v>
      </c>
      <c r="AD7" s="8">
        <f t="shared" si="3"/>
        <v>0</v>
      </c>
      <c r="AE7" s="8">
        <f t="shared" si="3"/>
        <v>0</v>
      </c>
      <c r="AF7" s="8">
        <f t="shared" si="3"/>
        <v>1.8691588785046727</v>
      </c>
      <c r="AG7" s="8">
        <f t="shared" si="3"/>
        <v>0</v>
      </c>
      <c r="AH7" s="8">
        <f t="shared" si="3"/>
        <v>0</v>
      </c>
      <c r="AI7" s="8">
        <f t="shared" si="3"/>
        <v>0</v>
      </c>
      <c r="AJ7" s="8">
        <f t="shared" si="3"/>
        <v>0</v>
      </c>
      <c r="AK7" s="12"/>
      <c r="AL7" s="9">
        <v>70</v>
      </c>
      <c r="AM7" s="13"/>
      <c r="AN7" s="12"/>
      <c r="AO7" s="12"/>
      <c r="AP7" s="12"/>
      <c r="AQ7" s="12"/>
      <c r="AR7" s="12"/>
      <c r="AS7" s="22"/>
      <c r="AT7" s="2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</row>
    <row r="8" spans="1:68" ht="37.5" customHeight="1" thickBot="1" x14ac:dyDescent="0.25">
      <c r="A8" s="16" t="s">
        <v>6</v>
      </c>
      <c r="B8" s="3">
        <f>'Raw Val Data'!A5</f>
        <v>0</v>
      </c>
      <c r="C8" s="3">
        <f>'Raw Val Data'!B5</f>
        <v>0</v>
      </c>
      <c r="D8" s="3">
        <f>'Raw Val Data'!C5</f>
        <v>0</v>
      </c>
      <c r="E8" s="3">
        <f>'Raw Val Data'!D5</f>
        <v>0</v>
      </c>
      <c r="F8" s="4">
        <f>'Raw Val Data'!E5</f>
        <v>25</v>
      </c>
      <c r="G8" s="3">
        <f>'Raw Val Data'!F5</f>
        <v>0</v>
      </c>
      <c r="H8" s="3">
        <f>'Raw Val Data'!G5</f>
        <v>0</v>
      </c>
      <c r="I8" s="3">
        <f>'Raw Val Data'!H5</f>
        <v>0</v>
      </c>
      <c r="J8" s="3">
        <f>'Raw Val Data'!I5</f>
        <v>0</v>
      </c>
      <c r="K8" s="3">
        <f>'Raw Val Data'!J5</f>
        <v>0</v>
      </c>
      <c r="L8" s="3">
        <f>'Raw Val Data'!K5</f>
        <v>0</v>
      </c>
      <c r="M8" s="3">
        <f>'Raw Val Data'!L5</f>
        <v>0</v>
      </c>
      <c r="N8" s="3">
        <f>'Raw Val Data'!M5</f>
        <v>0</v>
      </c>
      <c r="O8" s="3">
        <f>'Raw Val Data'!N5</f>
        <v>0</v>
      </c>
      <c r="P8" s="3">
        <f>'Raw Val Data'!O5</f>
        <v>0</v>
      </c>
      <c r="Q8" s="3">
        <f>'Raw Val Data'!P5</f>
        <v>0</v>
      </c>
      <c r="R8" s="3">
        <f>SUM(B8:Q8)/F20</f>
        <v>0.92592592592592593</v>
      </c>
      <c r="S8" s="13"/>
      <c r="T8" s="16" t="s">
        <v>6</v>
      </c>
      <c r="U8" s="8">
        <f t="shared" ref="U8:AJ8" si="4">B8/B20*100</f>
        <v>0</v>
      </c>
      <c r="V8" s="8">
        <f t="shared" si="4"/>
        <v>0</v>
      </c>
      <c r="W8" s="8">
        <f t="shared" si="4"/>
        <v>0</v>
      </c>
      <c r="X8" s="8">
        <f t="shared" si="4"/>
        <v>0</v>
      </c>
      <c r="Y8" s="5">
        <f t="shared" si="4"/>
        <v>92.592592592592595</v>
      </c>
      <c r="Z8" s="8">
        <f t="shared" si="4"/>
        <v>0</v>
      </c>
      <c r="AA8" s="8">
        <f t="shared" si="4"/>
        <v>0</v>
      </c>
      <c r="AB8" s="8">
        <f t="shared" si="4"/>
        <v>0</v>
      </c>
      <c r="AC8" s="8">
        <f t="shared" si="4"/>
        <v>0</v>
      </c>
      <c r="AD8" s="8">
        <f t="shared" si="4"/>
        <v>0</v>
      </c>
      <c r="AE8" s="8">
        <f t="shared" si="4"/>
        <v>0</v>
      </c>
      <c r="AF8" s="8">
        <f t="shared" si="4"/>
        <v>0</v>
      </c>
      <c r="AG8" s="8">
        <f t="shared" si="4"/>
        <v>0</v>
      </c>
      <c r="AH8" s="8">
        <f t="shared" si="4"/>
        <v>0</v>
      </c>
      <c r="AI8" s="8">
        <f t="shared" si="4"/>
        <v>0</v>
      </c>
      <c r="AJ8" s="8">
        <f t="shared" si="4"/>
        <v>0</v>
      </c>
      <c r="AK8" s="12"/>
      <c r="AL8" s="9">
        <v>60</v>
      </c>
      <c r="AM8" s="13"/>
      <c r="AN8" s="12"/>
      <c r="AO8" s="12"/>
      <c r="AP8" s="12"/>
      <c r="AQ8" s="12"/>
      <c r="AR8" s="12"/>
      <c r="AS8" s="22"/>
      <c r="AT8" s="2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</row>
    <row r="9" spans="1:68" ht="37.5" customHeight="1" thickBot="1" x14ac:dyDescent="0.25">
      <c r="A9" s="16" t="s">
        <v>7</v>
      </c>
      <c r="B9" s="3">
        <f>'Raw Val Data'!A6</f>
        <v>0</v>
      </c>
      <c r="C9" s="3">
        <f>'Raw Val Data'!B6</f>
        <v>1</v>
      </c>
      <c r="D9" s="3">
        <f>'Raw Val Data'!C6</f>
        <v>0</v>
      </c>
      <c r="E9" s="3">
        <f>'Raw Val Data'!D6</f>
        <v>0</v>
      </c>
      <c r="F9" s="3">
        <f>'Raw Val Data'!E6</f>
        <v>0</v>
      </c>
      <c r="G9" s="4">
        <f>'Raw Val Data'!F6</f>
        <v>38</v>
      </c>
      <c r="H9" s="3">
        <f>'Raw Val Data'!G6</f>
        <v>0</v>
      </c>
      <c r="I9" s="3">
        <f>'Raw Val Data'!H6</f>
        <v>1</v>
      </c>
      <c r="J9" s="3">
        <f>'Raw Val Data'!I6</f>
        <v>0</v>
      </c>
      <c r="K9" s="3">
        <f>'Raw Val Data'!J6</f>
        <v>0</v>
      </c>
      <c r="L9" s="3">
        <f>'Raw Val Data'!K6</f>
        <v>0</v>
      </c>
      <c r="M9" s="3">
        <f>'Raw Val Data'!L6</f>
        <v>0</v>
      </c>
      <c r="N9" s="3">
        <f>'Raw Val Data'!M6</f>
        <v>0</v>
      </c>
      <c r="O9" s="3">
        <f>'Raw Val Data'!N6</f>
        <v>0</v>
      </c>
      <c r="P9" s="3">
        <f>'Raw Val Data'!O6</f>
        <v>0</v>
      </c>
      <c r="Q9" s="3">
        <f>'Raw Val Data'!P6</f>
        <v>0</v>
      </c>
      <c r="R9" s="3">
        <f>SUM(B9:Q9)/G20</f>
        <v>1</v>
      </c>
      <c r="S9" s="13"/>
      <c r="T9" s="16" t="s">
        <v>7</v>
      </c>
      <c r="U9" s="8">
        <f t="shared" ref="U9:AJ9" si="5">B9/B20*100</f>
        <v>0</v>
      </c>
      <c r="V9" s="8">
        <f t="shared" si="5"/>
        <v>0.34482758620689657</v>
      </c>
      <c r="W9" s="8">
        <f t="shared" si="5"/>
        <v>0</v>
      </c>
      <c r="X9" s="8">
        <f t="shared" si="5"/>
        <v>0</v>
      </c>
      <c r="Y9" s="8">
        <f t="shared" si="5"/>
        <v>0</v>
      </c>
      <c r="Z9" s="5">
        <f t="shared" si="5"/>
        <v>95</v>
      </c>
      <c r="AA9" s="8">
        <f t="shared" si="5"/>
        <v>0</v>
      </c>
      <c r="AB9" s="8">
        <f t="shared" si="5"/>
        <v>1.9607843137254901</v>
      </c>
      <c r="AC9" s="8">
        <f t="shared" si="5"/>
        <v>0</v>
      </c>
      <c r="AD9" s="8">
        <f t="shared" si="5"/>
        <v>0</v>
      </c>
      <c r="AE9" s="8">
        <f t="shared" si="5"/>
        <v>0</v>
      </c>
      <c r="AF9" s="8">
        <f t="shared" si="5"/>
        <v>0</v>
      </c>
      <c r="AG9" s="8">
        <f t="shared" si="5"/>
        <v>0</v>
      </c>
      <c r="AH9" s="8">
        <f t="shared" si="5"/>
        <v>0</v>
      </c>
      <c r="AI9" s="8">
        <f t="shared" si="5"/>
        <v>0</v>
      </c>
      <c r="AJ9" s="8">
        <f t="shared" si="5"/>
        <v>0</v>
      </c>
      <c r="AK9" s="12"/>
      <c r="AL9" s="10">
        <v>50</v>
      </c>
      <c r="AM9" s="13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</row>
    <row r="10" spans="1:68" ht="37.5" customHeight="1" thickBot="1" x14ac:dyDescent="0.25">
      <c r="A10" s="16" t="s">
        <v>8</v>
      </c>
      <c r="B10" s="3">
        <f>'Raw Val Data'!A7</f>
        <v>0</v>
      </c>
      <c r="C10" s="3">
        <f>'Raw Val Data'!B7</f>
        <v>0</v>
      </c>
      <c r="D10" s="3">
        <f>'Raw Val Data'!C7</f>
        <v>0</v>
      </c>
      <c r="E10" s="3">
        <f>'Raw Val Data'!D7</f>
        <v>0</v>
      </c>
      <c r="F10" s="3">
        <f>'Raw Val Data'!E7</f>
        <v>0</v>
      </c>
      <c r="G10" s="3">
        <f>'Raw Val Data'!F7</f>
        <v>0</v>
      </c>
      <c r="H10" s="4">
        <f>'Raw Val Data'!G7</f>
        <v>29</v>
      </c>
      <c r="I10" s="3">
        <f>'Raw Val Data'!H7</f>
        <v>0</v>
      </c>
      <c r="J10" s="3">
        <f>'Raw Val Data'!I7</f>
        <v>0</v>
      </c>
      <c r="K10" s="3">
        <f>'Raw Val Data'!J7</f>
        <v>0</v>
      </c>
      <c r="L10" s="3">
        <f>'Raw Val Data'!K7</f>
        <v>0</v>
      </c>
      <c r="M10" s="3">
        <f>'Raw Val Data'!L7</f>
        <v>0</v>
      </c>
      <c r="N10" s="3">
        <f>'Raw Val Data'!M7</f>
        <v>0</v>
      </c>
      <c r="O10" s="3">
        <f>'Raw Val Data'!N7</f>
        <v>0</v>
      </c>
      <c r="P10" s="3">
        <f>'Raw Val Data'!O7</f>
        <v>1</v>
      </c>
      <c r="Q10" s="3">
        <f>'Raw Val Data'!P7</f>
        <v>0</v>
      </c>
      <c r="R10" s="3">
        <f>SUM(B10:Q10)/H20</f>
        <v>0.9375</v>
      </c>
      <c r="S10" s="13"/>
      <c r="T10" s="16" t="s">
        <v>8</v>
      </c>
      <c r="U10" s="8">
        <f t="shared" ref="U10:AJ10" si="6">B10/B20*100</f>
        <v>0</v>
      </c>
      <c r="V10" s="8">
        <f t="shared" si="6"/>
        <v>0</v>
      </c>
      <c r="W10" s="8">
        <f t="shared" si="6"/>
        <v>0</v>
      </c>
      <c r="X10" s="8">
        <f t="shared" si="6"/>
        <v>0</v>
      </c>
      <c r="Y10" s="8">
        <f t="shared" si="6"/>
        <v>0</v>
      </c>
      <c r="Z10" s="8">
        <f t="shared" si="6"/>
        <v>0</v>
      </c>
      <c r="AA10" s="5">
        <f t="shared" si="6"/>
        <v>90.625</v>
      </c>
      <c r="AB10" s="8">
        <f t="shared" si="6"/>
        <v>0</v>
      </c>
      <c r="AC10" s="8">
        <f t="shared" si="6"/>
        <v>0</v>
      </c>
      <c r="AD10" s="8">
        <f t="shared" si="6"/>
        <v>0</v>
      </c>
      <c r="AE10" s="8">
        <f t="shared" si="6"/>
        <v>0</v>
      </c>
      <c r="AF10" s="8">
        <f t="shared" si="6"/>
        <v>0</v>
      </c>
      <c r="AG10" s="8">
        <f t="shared" si="6"/>
        <v>0</v>
      </c>
      <c r="AH10" s="8">
        <f t="shared" si="6"/>
        <v>0</v>
      </c>
      <c r="AI10" s="8">
        <f t="shared" si="6"/>
        <v>14.285714285714285</v>
      </c>
      <c r="AJ10" s="8">
        <f t="shared" si="6"/>
        <v>0</v>
      </c>
      <c r="AK10" s="12"/>
      <c r="AL10" s="10">
        <v>40</v>
      </c>
      <c r="AM10" s="13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</row>
    <row r="11" spans="1:68" ht="37.5" customHeight="1" thickBot="1" x14ac:dyDescent="0.25">
      <c r="A11" s="16" t="s">
        <v>9</v>
      </c>
      <c r="B11" s="3">
        <f>'Raw Val Data'!A8</f>
        <v>0</v>
      </c>
      <c r="C11" s="3">
        <f>'Raw Val Data'!B8</f>
        <v>0</v>
      </c>
      <c r="D11" s="3">
        <f>'Raw Val Data'!C8</f>
        <v>0</v>
      </c>
      <c r="E11" s="3">
        <f>'Raw Val Data'!D8</f>
        <v>1</v>
      </c>
      <c r="F11" s="3">
        <f>'Raw Val Data'!E8</f>
        <v>0</v>
      </c>
      <c r="G11" s="3">
        <f>'Raw Val Data'!F8</f>
        <v>0</v>
      </c>
      <c r="H11" s="3">
        <f>'Raw Val Data'!G8</f>
        <v>0</v>
      </c>
      <c r="I11" s="4">
        <f>'Raw Val Data'!H8</f>
        <v>49</v>
      </c>
      <c r="J11" s="3">
        <f>'Raw Val Data'!I8</f>
        <v>0</v>
      </c>
      <c r="K11" s="3">
        <f>'Raw Val Data'!J8</f>
        <v>0</v>
      </c>
      <c r="L11" s="3">
        <f>'Raw Val Data'!K8</f>
        <v>0</v>
      </c>
      <c r="M11" s="3">
        <f>'Raw Val Data'!L8</f>
        <v>0</v>
      </c>
      <c r="N11" s="3">
        <f>'Raw Val Data'!M8</f>
        <v>0</v>
      </c>
      <c r="O11" s="3">
        <f>'Raw Val Data'!N8</f>
        <v>0</v>
      </c>
      <c r="P11" s="3">
        <f>'Raw Val Data'!O8</f>
        <v>0</v>
      </c>
      <c r="Q11" s="3">
        <f>'Raw Val Data'!P8</f>
        <v>0</v>
      </c>
      <c r="R11" s="3">
        <f>SUM(B11:Q11)/I20</f>
        <v>0.98039215686274506</v>
      </c>
      <c r="S11" s="13"/>
      <c r="T11" s="16" t="s">
        <v>9</v>
      </c>
      <c r="U11" s="8">
        <f t="shared" ref="U11:AJ11" si="7">B11/B20*100</f>
        <v>0</v>
      </c>
      <c r="V11" s="8">
        <f t="shared" si="7"/>
        <v>0</v>
      </c>
      <c r="W11" s="8">
        <f t="shared" si="7"/>
        <v>0</v>
      </c>
      <c r="X11" s="8">
        <f t="shared" si="7"/>
        <v>0.5</v>
      </c>
      <c r="Y11" s="8">
        <f t="shared" si="7"/>
        <v>0</v>
      </c>
      <c r="Z11" s="8">
        <f t="shared" si="7"/>
        <v>0</v>
      </c>
      <c r="AA11" s="8">
        <f t="shared" si="7"/>
        <v>0</v>
      </c>
      <c r="AB11" s="5">
        <f t="shared" si="7"/>
        <v>96.078431372549019</v>
      </c>
      <c r="AC11" s="8">
        <f t="shared" si="7"/>
        <v>0</v>
      </c>
      <c r="AD11" s="8">
        <f t="shared" si="7"/>
        <v>0</v>
      </c>
      <c r="AE11" s="8">
        <f t="shared" si="7"/>
        <v>0</v>
      </c>
      <c r="AF11" s="8">
        <f t="shared" si="7"/>
        <v>0</v>
      </c>
      <c r="AG11" s="8">
        <f t="shared" si="7"/>
        <v>0</v>
      </c>
      <c r="AH11" s="8">
        <f t="shared" si="7"/>
        <v>0</v>
      </c>
      <c r="AI11" s="8">
        <f t="shared" si="7"/>
        <v>0</v>
      </c>
      <c r="AJ11" s="8">
        <f t="shared" si="7"/>
        <v>0</v>
      </c>
      <c r="AK11" s="12"/>
      <c r="AL11" s="10">
        <v>30</v>
      </c>
      <c r="AM11" s="13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</row>
    <row r="12" spans="1:68" ht="37.5" customHeight="1" thickBot="1" x14ac:dyDescent="0.25">
      <c r="A12" s="16" t="s">
        <v>10</v>
      </c>
      <c r="B12" s="3">
        <f>'Raw Val Data'!A9</f>
        <v>0</v>
      </c>
      <c r="C12" s="3">
        <f>'Raw Val Data'!B9</f>
        <v>0</v>
      </c>
      <c r="D12" s="3">
        <f>'Raw Val Data'!C9</f>
        <v>0</v>
      </c>
      <c r="E12" s="3">
        <f>'Raw Val Data'!D9</f>
        <v>0</v>
      </c>
      <c r="F12" s="3">
        <f>'Raw Val Data'!E9</f>
        <v>0</v>
      </c>
      <c r="G12" s="3">
        <f>'Raw Val Data'!F9</f>
        <v>0</v>
      </c>
      <c r="H12" s="3">
        <f>'Raw Val Data'!G9</f>
        <v>0</v>
      </c>
      <c r="I12" s="3">
        <f>'Raw Val Data'!H9</f>
        <v>0</v>
      </c>
      <c r="J12" s="4">
        <f>'Raw Val Data'!I9</f>
        <v>29</v>
      </c>
      <c r="K12" s="3">
        <f>'Raw Val Data'!J9</f>
        <v>1</v>
      </c>
      <c r="L12" s="3">
        <f>'Raw Val Data'!K9</f>
        <v>1</v>
      </c>
      <c r="M12" s="3">
        <f>'Raw Val Data'!L9</f>
        <v>0</v>
      </c>
      <c r="N12" s="3">
        <f>'Raw Val Data'!M9</f>
        <v>1</v>
      </c>
      <c r="O12" s="3">
        <f>'Raw Val Data'!N9</f>
        <v>0</v>
      </c>
      <c r="P12" s="3">
        <f>'Raw Val Data'!O9</f>
        <v>0</v>
      </c>
      <c r="Q12" s="3">
        <f>'Raw Val Data'!P9</f>
        <v>0</v>
      </c>
      <c r="R12" s="3">
        <f>SUM(B12:Q12)/J20</f>
        <v>1.032258064516129</v>
      </c>
      <c r="S12" s="13"/>
      <c r="T12" s="16" t="s">
        <v>10</v>
      </c>
      <c r="U12" s="8">
        <f t="shared" ref="U12:AJ12" si="8">B12/B20*100</f>
        <v>0</v>
      </c>
      <c r="V12" s="8">
        <f t="shared" si="8"/>
        <v>0</v>
      </c>
      <c r="W12" s="8">
        <f t="shared" si="8"/>
        <v>0</v>
      </c>
      <c r="X12" s="8">
        <f t="shared" si="8"/>
        <v>0</v>
      </c>
      <c r="Y12" s="8">
        <f t="shared" si="8"/>
        <v>0</v>
      </c>
      <c r="Z12" s="8">
        <f t="shared" si="8"/>
        <v>0</v>
      </c>
      <c r="AA12" s="8">
        <f t="shared" si="8"/>
        <v>0</v>
      </c>
      <c r="AB12" s="8">
        <f t="shared" si="8"/>
        <v>0</v>
      </c>
      <c r="AC12" s="5">
        <f t="shared" si="8"/>
        <v>93.548387096774192</v>
      </c>
      <c r="AD12" s="8">
        <f t="shared" si="8"/>
        <v>0.91743119266055051</v>
      </c>
      <c r="AE12" s="8">
        <f t="shared" si="8"/>
        <v>2.7777777777777777</v>
      </c>
      <c r="AF12" s="8">
        <f t="shared" si="8"/>
        <v>0</v>
      </c>
      <c r="AG12" s="8">
        <f t="shared" si="8"/>
        <v>14.285714285714285</v>
      </c>
      <c r="AH12" s="8">
        <f t="shared" si="8"/>
        <v>0</v>
      </c>
      <c r="AI12" s="8">
        <f t="shared" si="8"/>
        <v>0</v>
      </c>
      <c r="AJ12" s="8">
        <f t="shared" si="8"/>
        <v>0</v>
      </c>
      <c r="AK12" s="12"/>
      <c r="AL12" s="10">
        <v>20</v>
      </c>
      <c r="AM12" s="13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</row>
    <row r="13" spans="1:68" ht="37.5" customHeight="1" thickBot="1" x14ac:dyDescent="0.25">
      <c r="A13" s="16" t="s">
        <v>11</v>
      </c>
      <c r="B13" s="3">
        <f>'Raw Val Data'!A10</f>
        <v>0</v>
      </c>
      <c r="C13" s="3">
        <f>'Raw Val Data'!B10</f>
        <v>1</v>
      </c>
      <c r="D13" s="3">
        <f>'Raw Val Data'!C10</f>
        <v>0</v>
      </c>
      <c r="E13" s="3">
        <f>'Raw Val Data'!D10</f>
        <v>0</v>
      </c>
      <c r="F13" s="3">
        <f>'Raw Val Data'!E10</f>
        <v>0</v>
      </c>
      <c r="G13" s="3">
        <f>'Raw Val Data'!F10</f>
        <v>0</v>
      </c>
      <c r="H13" s="3">
        <f>'Raw Val Data'!G10</f>
        <v>0</v>
      </c>
      <c r="I13" s="3">
        <f>'Raw Val Data'!H10</f>
        <v>0</v>
      </c>
      <c r="J13" s="3">
        <f>'Raw Val Data'!I10</f>
        <v>0</v>
      </c>
      <c r="K13" s="4">
        <f>'Raw Val Data'!J10</f>
        <v>105</v>
      </c>
      <c r="L13" s="3">
        <f>'Raw Val Data'!K10</f>
        <v>0</v>
      </c>
      <c r="M13" s="3">
        <f>'Raw Val Data'!L10</f>
        <v>0</v>
      </c>
      <c r="N13" s="3">
        <f>'Raw Val Data'!M10</f>
        <v>0</v>
      </c>
      <c r="O13" s="3">
        <f>'Raw Val Data'!N10</f>
        <v>0</v>
      </c>
      <c r="P13" s="3">
        <f>'Raw Val Data'!O10</f>
        <v>0</v>
      </c>
      <c r="Q13" s="3">
        <f>'Raw Val Data'!P10</f>
        <v>0</v>
      </c>
      <c r="R13" s="3">
        <f>SUM(B13:Q13)/K20</f>
        <v>0.97247706422018354</v>
      </c>
      <c r="S13" s="13"/>
      <c r="T13" s="16" t="s">
        <v>11</v>
      </c>
      <c r="U13" s="8">
        <f t="shared" ref="U13:AJ13" si="9">B13/B20*100</f>
        <v>0</v>
      </c>
      <c r="V13" s="8">
        <f t="shared" si="9"/>
        <v>0.34482758620689657</v>
      </c>
      <c r="W13" s="8">
        <f t="shared" si="9"/>
        <v>0</v>
      </c>
      <c r="X13" s="8">
        <f t="shared" si="9"/>
        <v>0</v>
      </c>
      <c r="Y13" s="8">
        <f t="shared" si="9"/>
        <v>0</v>
      </c>
      <c r="Z13" s="8">
        <f t="shared" si="9"/>
        <v>0</v>
      </c>
      <c r="AA13" s="8">
        <f t="shared" si="9"/>
        <v>0</v>
      </c>
      <c r="AB13" s="8">
        <f t="shared" si="9"/>
        <v>0</v>
      </c>
      <c r="AC13" s="8">
        <f t="shared" si="9"/>
        <v>0</v>
      </c>
      <c r="AD13" s="5">
        <f t="shared" si="9"/>
        <v>96.330275229357795</v>
      </c>
      <c r="AE13" s="8">
        <f t="shared" si="9"/>
        <v>0</v>
      </c>
      <c r="AF13" s="8">
        <f t="shared" si="9"/>
        <v>0</v>
      </c>
      <c r="AG13" s="8">
        <f t="shared" si="9"/>
        <v>0</v>
      </c>
      <c r="AH13" s="8">
        <f t="shared" si="9"/>
        <v>0</v>
      </c>
      <c r="AI13" s="8">
        <f t="shared" si="9"/>
        <v>0</v>
      </c>
      <c r="AJ13" s="8">
        <f t="shared" si="9"/>
        <v>0</v>
      </c>
      <c r="AK13" s="12"/>
      <c r="AL13" s="10">
        <v>10</v>
      </c>
      <c r="AM13" s="13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</row>
    <row r="14" spans="1:68" ht="37.5" customHeight="1" thickBot="1" x14ac:dyDescent="0.25">
      <c r="A14" s="16" t="s">
        <v>12</v>
      </c>
      <c r="B14" s="3">
        <f>'Raw Val Data'!A11</f>
        <v>0</v>
      </c>
      <c r="C14" s="3">
        <f>'Raw Val Data'!B11</f>
        <v>0</v>
      </c>
      <c r="D14" s="3">
        <f>'Raw Val Data'!C11</f>
        <v>0</v>
      </c>
      <c r="E14" s="3">
        <f>'Raw Val Data'!D11</f>
        <v>0</v>
      </c>
      <c r="F14" s="3">
        <f>'Raw Val Data'!E11</f>
        <v>0</v>
      </c>
      <c r="G14" s="3">
        <f>'Raw Val Data'!F11</f>
        <v>0</v>
      </c>
      <c r="H14" s="3">
        <f>'Raw Val Data'!G11</f>
        <v>0</v>
      </c>
      <c r="I14" s="3">
        <f>'Raw Val Data'!H11</f>
        <v>0</v>
      </c>
      <c r="J14" s="3">
        <f>'Raw Val Data'!I11</f>
        <v>0</v>
      </c>
      <c r="K14" s="3">
        <f>'Raw Val Data'!J11</f>
        <v>0</v>
      </c>
      <c r="L14" s="4">
        <f>'Raw Val Data'!K11</f>
        <v>34</v>
      </c>
      <c r="M14" s="3">
        <f>'Raw Val Data'!L11</f>
        <v>0</v>
      </c>
      <c r="N14" s="3">
        <f>'Raw Val Data'!M11</f>
        <v>0</v>
      </c>
      <c r="O14" s="3">
        <f>'Raw Val Data'!N11</f>
        <v>0</v>
      </c>
      <c r="P14" s="3">
        <f>'Raw Val Data'!O11</f>
        <v>1</v>
      </c>
      <c r="Q14" s="3">
        <f>'Raw Val Data'!P11</f>
        <v>0</v>
      </c>
      <c r="R14" s="3">
        <f>SUM(B14:Q14)/L20</f>
        <v>0.97222222222222221</v>
      </c>
      <c r="S14" s="13"/>
      <c r="T14" s="16" t="s">
        <v>12</v>
      </c>
      <c r="U14" s="8">
        <f t="shared" ref="U14:AJ14" si="10">B14/B20*100</f>
        <v>0</v>
      </c>
      <c r="V14" s="8">
        <f t="shared" si="10"/>
        <v>0</v>
      </c>
      <c r="W14" s="8">
        <f t="shared" si="10"/>
        <v>0</v>
      </c>
      <c r="X14" s="8">
        <f t="shared" si="10"/>
        <v>0</v>
      </c>
      <c r="Y14" s="8">
        <f t="shared" si="10"/>
        <v>0</v>
      </c>
      <c r="Z14" s="8">
        <f t="shared" si="10"/>
        <v>0</v>
      </c>
      <c r="AA14" s="8">
        <f t="shared" si="10"/>
        <v>0</v>
      </c>
      <c r="AB14" s="8">
        <f t="shared" si="10"/>
        <v>0</v>
      </c>
      <c r="AC14" s="8">
        <f t="shared" si="10"/>
        <v>0</v>
      </c>
      <c r="AD14" s="8">
        <f t="shared" si="10"/>
        <v>0</v>
      </c>
      <c r="AE14" s="5">
        <f t="shared" si="10"/>
        <v>94.444444444444443</v>
      </c>
      <c r="AF14" s="8">
        <f t="shared" si="10"/>
        <v>0</v>
      </c>
      <c r="AG14" s="8">
        <f t="shared" si="10"/>
        <v>0</v>
      </c>
      <c r="AH14" s="8">
        <f t="shared" si="10"/>
        <v>0</v>
      </c>
      <c r="AI14" s="8">
        <f t="shared" si="10"/>
        <v>14.285714285714285</v>
      </c>
      <c r="AJ14" s="8">
        <f t="shared" si="10"/>
        <v>0</v>
      </c>
      <c r="AK14" s="12"/>
      <c r="AL14" s="11">
        <v>0</v>
      </c>
      <c r="AM14" s="13" t="s">
        <v>0</v>
      </c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</row>
    <row r="15" spans="1:68" ht="37.5" customHeight="1" thickBot="1" x14ac:dyDescent="0.25">
      <c r="A15" s="16" t="s">
        <v>13</v>
      </c>
      <c r="B15" s="3">
        <f>'Raw Val Data'!A12</f>
        <v>0</v>
      </c>
      <c r="C15" s="3">
        <f>'Raw Val Data'!B12</f>
        <v>0</v>
      </c>
      <c r="D15" s="3">
        <f>'Raw Val Data'!C12</f>
        <v>0</v>
      </c>
      <c r="E15" s="3">
        <f>'Raw Val Data'!D12</f>
        <v>0</v>
      </c>
      <c r="F15" s="3">
        <f>'Raw Val Data'!E12</f>
        <v>0</v>
      </c>
      <c r="G15" s="3">
        <f>'Raw Val Data'!F12</f>
        <v>0</v>
      </c>
      <c r="H15" s="3">
        <f>'Raw Val Data'!G12</f>
        <v>0</v>
      </c>
      <c r="I15" s="3">
        <f>'Raw Val Data'!H12</f>
        <v>0</v>
      </c>
      <c r="J15" s="3">
        <f>'Raw Val Data'!I12</f>
        <v>0</v>
      </c>
      <c r="K15" s="3">
        <f>'Raw Val Data'!J12</f>
        <v>0</v>
      </c>
      <c r="L15" s="3">
        <f>'Raw Val Data'!K12</f>
        <v>0</v>
      </c>
      <c r="M15" s="4">
        <f>'Raw Val Data'!L12</f>
        <v>105</v>
      </c>
      <c r="N15" s="3">
        <f>'Raw Val Data'!M12</f>
        <v>0</v>
      </c>
      <c r="O15" s="3">
        <f>'Raw Val Data'!N12</f>
        <v>0</v>
      </c>
      <c r="P15" s="3">
        <f>'Raw Val Data'!O12</f>
        <v>0</v>
      </c>
      <c r="Q15" s="3">
        <f>'Raw Val Data'!P12</f>
        <v>0</v>
      </c>
      <c r="R15" s="3">
        <f>SUM(B15:Q15)/M20</f>
        <v>0.98130841121495327</v>
      </c>
      <c r="S15" s="13"/>
      <c r="T15" s="16" t="s">
        <v>13</v>
      </c>
      <c r="U15" s="8">
        <f t="shared" ref="U15:AJ15" si="11">B15/B20*100</f>
        <v>0</v>
      </c>
      <c r="V15" s="8">
        <f t="shared" si="11"/>
        <v>0</v>
      </c>
      <c r="W15" s="8">
        <f t="shared" si="11"/>
        <v>0</v>
      </c>
      <c r="X15" s="8">
        <f t="shared" si="11"/>
        <v>0</v>
      </c>
      <c r="Y15" s="8">
        <f t="shared" si="11"/>
        <v>0</v>
      </c>
      <c r="Z15" s="8">
        <f t="shared" si="11"/>
        <v>0</v>
      </c>
      <c r="AA15" s="8">
        <f t="shared" si="11"/>
        <v>0</v>
      </c>
      <c r="AB15" s="8">
        <f t="shared" si="11"/>
        <v>0</v>
      </c>
      <c r="AC15" s="8">
        <f t="shared" si="11"/>
        <v>0</v>
      </c>
      <c r="AD15" s="8">
        <f t="shared" si="11"/>
        <v>0</v>
      </c>
      <c r="AE15" s="8">
        <f t="shared" si="11"/>
        <v>0</v>
      </c>
      <c r="AF15" s="5">
        <f t="shared" si="11"/>
        <v>98.130841121495322</v>
      </c>
      <c r="AG15" s="8">
        <f t="shared" si="11"/>
        <v>0</v>
      </c>
      <c r="AH15" s="8">
        <f t="shared" si="11"/>
        <v>0</v>
      </c>
      <c r="AI15" s="8">
        <f t="shared" si="11"/>
        <v>0</v>
      </c>
      <c r="AJ15" s="8">
        <f t="shared" si="11"/>
        <v>0</v>
      </c>
      <c r="AK15" s="12"/>
      <c r="AL15" s="13"/>
      <c r="AM15" s="13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</row>
    <row r="16" spans="1:68" ht="37.5" customHeight="1" thickBot="1" x14ac:dyDescent="0.25">
      <c r="A16" s="16" t="s">
        <v>14</v>
      </c>
      <c r="B16" s="3">
        <f>'Raw Val Data'!A13</f>
        <v>0</v>
      </c>
      <c r="C16" s="3">
        <f>'Raw Val Data'!B13</f>
        <v>0</v>
      </c>
      <c r="D16" s="3">
        <f>'Raw Val Data'!C13</f>
        <v>0</v>
      </c>
      <c r="E16" s="3">
        <f>'Raw Val Data'!D13</f>
        <v>0</v>
      </c>
      <c r="F16" s="3">
        <f>'Raw Val Data'!E13</f>
        <v>0</v>
      </c>
      <c r="G16" s="3">
        <f>'Raw Val Data'!F13</f>
        <v>0</v>
      </c>
      <c r="H16" s="3">
        <f>'Raw Val Data'!G13</f>
        <v>0</v>
      </c>
      <c r="I16" s="3">
        <f>'Raw Val Data'!H13</f>
        <v>0</v>
      </c>
      <c r="J16" s="3">
        <f>'Raw Val Data'!I13</f>
        <v>0</v>
      </c>
      <c r="K16" s="3">
        <f>'Raw Val Data'!J13</f>
        <v>0</v>
      </c>
      <c r="L16" s="3">
        <f>'Raw Val Data'!K13</f>
        <v>0</v>
      </c>
      <c r="M16" s="3">
        <f>'Raw Val Data'!L13</f>
        <v>0</v>
      </c>
      <c r="N16" s="4">
        <f>'Raw Val Data'!M13</f>
        <v>6</v>
      </c>
      <c r="O16" s="3">
        <f>'Raw Val Data'!N13</f>
        <v>0</v>
      </c>
      <c r="P16" s="3">
        <f>'Raw Val Data'!O13</f>
        <v>0</v>
      </c>
      <c r="Q16" s="3">
        <f>'Raw Val Data'!P13</f>
        <v>0</v>
      </c>
      <c r="R16" s="3">
        <f>SUM(B16:Q16)/N20</f>
        <v>0.8571428571428571</v>
      </c>
      <c r="S16" s="13"/>
      <c r="T16" s="16" t="s">
        <v>14</v>
      </c>
      <c r="U16" s="8">
        <f t="shared" ref="U16:AJ16" si="12">B16/B20*100</f>
        <v>0</v>
      </c>
      <c r="V16" s="8">
        <f t="shared" si="12"/>
        <v>0</v>
      </c>
      <c r="W16" s="8">
        <f t="shared" si="12"/>
        <v>0</v>
      </c>
      <c r="X16" s="8">
        <f t="shared" si="12"/>
        <v>0</v>
      </c>
      <c r="Y16" s="8">
        <f t="shared" si="12"/>
        <v>0</v>
      </c>
      <c r="Z16" s="8">
        <f t="shared" si="12"/>
        <v>0</v>
      </c>
      <c r="AA16" s="8">
        <f t="shared" si="12"/>
        <v>0</v>
      </c>
      <c r="AB16" s="8">
        <f t="shared" si="12"/>
        <v>0</v>
      </c>
      <c r="AC16" s="8">
        <f t="shared" si="12"/>
        <v>0</v>
      </c>
      <c r="AD16" s="8">
        <f t="shared" si="12"/>
        <v>0</v>
      </c>
      <c r="AE16" s="8">
        <f t="shared" si="12"/>
        <v>0</v>
      </c>
      <c r="AF16" s="8">
        <f t="shared" si="12"/>
        <v>0</v>
      </c>
      <c r="AG16" s="5">
        <f t="shared" si="12"/>
        <v>85.714285714285708</v>
      </c>
      <c r="AH16" s="8">
        <f t="shared" si="12"/>
        <v>0</v>
      </c>
      <c r="AI16" s="8">
        <f t="shared" si="12"/>
        <v>0</v>
      </c>
      <c r="AJ16" s="8">
        <f t="shared" si="12"/>
        <v>0</v>
      </c>
      <c r="AK16" s="12"/>
      <c r="AL16" s="13"/>
      <c r="AM16" s="13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</row>
    <row r="17" spans="1:68" ht="37.5" customHeight="1" thickBot="1" x14ac:dyDescent="0.25">
      <c r="A17" s="16" t="s">
        <v>15</v>
      </c>
      <c r="B17" s="3">
        <f>'Raw Val Data'!A14</f>
        <v>0</v>
      </c>
      <c r="C17" s="3">
        <f>'Raw Val Data'!B14</f>
        <v>0</v>
      </c>
      <c r="D17" s="3">
        <f>'Raw Val Data'!C14</f>
        <v>0</v>
      </c>
      <c r="E17" s="3">
        <f>'Raw Val Data'!D14</f>
        <v>0</v>
      </c>
      <c r="F17" s="3">
        <f>'Raw Val Data'!E14</f>
        <v>0</v>
      </c>
      <c r="G17" s="3">
        <f>'Raw Val Data'!F14</f>
        <v>0</v>
      </c>
      <c r="H17" s="3">
        <f>'Raw Val Data'!G14</f>
        <v>0</v>
      </c>
      <c r="I17" s="3">
        <f>'Raw Val Data'!H14</f>
        <v>0</v>
      </c>
      <c r="J17" s="3">
        <f>'Raw Val Data'!I14</f>
        <v>0</v>
      </c>
      <c r="K17" s="3">
        <f>'Raw Val Data'!J14</f>
        <v>0</v>
      </c>
      <c r="L17" s="3">
        <f>'Raw Val Data'!K14</f>
        <v>0</v>
      </c>
      <c r="M17" s="3">
        <f>'Raw Val Data'!L14</f>
        <v>0</v>
      </c>
      <c r="N17" s="3">
        <f>'Raw Val Data'!M14</f>
        <v>0</v>
      </c>
      <c r="O17" s="4">
        <f>'Raw Val Data'!N14</f>
        <v>7</v>
      </c>
      <c r="P17" s="3">
        <f>'Raw Val Data'!O14</f>
        <v>0</v>
      </c>
      <c r="Q17" s="3">
        <f>'Raw Val Data'!P14</f>
        <v>0</v>
      </c>
      <c r="R17" s="3">
        <f>SUM(B17:Q17)/O20</f>
        <v>1</v>
      </c>
      <c r="S17" s="13"/>
      <c r="T17" s="16" t="s">
        <v>15</v>
      </c>
      <c r="U17" s="8">
        <f t="shared" ref="U17:AJ17" si="13">B17/B20*100</f>
        <v>0</v>
      </c>
      <c r="V17" s="8">
        <f t="shared" si="13"/>
        <v>0</v>
      </c>
      <c r="W17" s="8">
        <f t="shared" si="13"/>
        <v>0</v>
      </c>
      <c r="X17" s="8">
        <f t="shared" si="13"/>
        <v>0</v>
      </c>
      <c r="Y17" s="8">
        <f t="shared" si="13"/>
        <v>0</v>
      </c>
      <c r="Z17" s="8">
        <f t="shared" si="13"/>
        <v>0</v>
      </c>
      <c r="AA17" s="8">
        <f t="shared" si="13"/>
        <v>0</v>
      </c>
      <c r="AB17" s="8">
        <f t="shared" si="13"/>
        <v>0</v>
      </c>
      <c r="AC17" s="8">
        <f t="shared" si="13"/>
        <v>0</v>
      </c>
      <c r="AD17" s="8">
        <f t="shared" si="13"/>
        <v>0</v>
      </c>
      <c r="AE17" s="8">
        <f t="shared" si="13"/>
        <v>0</v>
      </c>
      <c r="AF17" s="8">
        <f t="shared" si="13"/>
        <v>0</v>
      </c>
      <c r="AG17" s="8">
        <f t="shared" si="13"/>
        <v>0</v>
      </c>
      <c r="AH17" s="5">
        <f t="shared" si="13"/>
        <v>100</v>
      </c>
      <c r="AI17" s="8">
        <f t="shared" si="13"/>
        <v>0</v>
      </c>
      <c r="AJ17" s="8">
        <f t="shared" si="13"/>
        <v>0</v>
      </c>
      <c r="AK17" s="12"/>
      <c r="AL17" s="13"/>
      <c r="AM17" s="13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</row>
    <row r="18" spans="1:68" ht="37.5" customHeight="1" thickBot="1" x14ac:dyDescent="0.25">
      <c r="A18" s="16" t="s">
        <v>16</v>
      </c>
      <c r="B18" s="3">
        <f>'Raw Val Data'!A15</f>
        <v>0</v>
      </c>
      <c r="C18" s="3">
        <f>'Raw Val Data'!B15</f>
        <v>0</v>
      </c>
      <c r="D18" s="3">
        <f>'Raw Val Data'!C15</f>
        <v>0</v>
      </c>
      <c r="E18" s="3">
        <f>'Raw Val Data'!D15</f>
        <v>0</v>
      </c>
      <c r="F18" s="3">
        <f>'Raw Val Data'!E15</f>
        <v>0</v>
      </c>
      <c r="G18" s="3">
        <f>'Raw Val Data'!F15</f>
        <v>0</v>
      </c>
      <c r="H18" s="3">
        <f>'Raw Val Data'!G15</f>
        <v>0</v>
      </c>
      <c r="I18" s="3">
        <f>'Raw Val Data'!H15</f>
        <v>0</v>
      </c>
      <c r="J18" s="3">
        <f>'Raw Val Data'!I15</f>
        <v>0</v>
      </c>
      <c r="K18" s="3">
        <f>'Raw Val Data'!J15</f>
        <v>0</v>
      </c>
      <c r="L18" s="3">
        <f>'Raw Val Data'!K15</f>
        <v>0</v>
      </c>
      <c r="M18" s="3">
        <f>'Raw Val Data'!L15</f>
        <v>0</v>
      </c>
      <c r="N18" s="3">
        <f>'Raw Val Data'!M15</f>
        <v>0</v>
      </c>
      <c r="O18" s="3">
        <f>'Raw Val Data'!N15</f>
        <v>0</v>
      </c>
      <c r="P18" s="4">
        <f>'Raw Val Data'!O15</f>
        <v>5</v>
      </c>
      <c r="Q18" s="3">
        <f>'Raw Val Data'!P15</f>
        <v>0</v>
      </c>
      <c r="R18" s="3">
        <f>SUM(B18:Q18)/P20</f>
        <v>0.7142857142857143</v>
      </c>
      <c r="S18" s="13"/>
      <c r="T18" s="16" t="s">
        <v>16</v>
      </c>
      <c r="U18" s="8">
        <f t="shared" ref="U18:AJ18" si="14">B18/B20*100</f>
        <v>0</v>
      </c>
      <c r="V18" s="8">
        <f t="shared" si="14"/>
        <v>0</v>
      </c>
      <c r="W18" s="8">
        <f t="shared" si="14"/>
        <v>0</v>
      </c>
      <c r="X18" s="8">
        <f t="shared" si="14"/>
        <v>0</v>
      </c>
      <c r="Y18" s="8">
        <f t="shared" si="14"/>
        <v>0</v>
      </c>
      <c r="Z18" s="8">
        <f t="shared" si="14"/>
        <v>0</v>
      </c>
      <c r="AA18" s="8">
        <f t="shared" si="14"/>
        <v>0</v>
      </c>
      <c r="AB18" s="8">
        <f t="shared" si="14"/>
        <v>0</v>
      </c>
      <c r="AC18" s="8">
        <f t="shared" si="14"/>
        <v>0</v>
      </c>
      <c r="AD18" s="8">
        <f t="shared" si="14"/>
        <v>0</v>
      </c>
      <c r="AE18" s="8">
        <f t="shared" si="14"/>
        <v>0</v>
      </c>
      <c r="AF18" s="8">
        <f t="shared" si="14"/>
        <v>0</v>
      </c>
      <c r="AG18" s="8">
        <f t="shared" si="14"/>
        <v>0</v>
      </c>
      <c r="AH18" s="8">
        <f t="shared" si="14"/>
        <v>0</v>
      </c>
      <c r="AI18" s="5">
        <f t="shared" si="14"/>
        <v>71.428571428571431</v>
      </c>
      <c r="AJ18" s="8">
        <f t="shared" si="14"/>
        <v>0</v>
      </c>
      <c r="AK18" s="12"/>
      <c r="AL18" s="13"/>
      <c r="AM18" s="13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</row>
    <row r="19" spans="1:68" ht="37.5" customHeight="1" thickBot="1" x14ac:dyDescent="0.25">
      <c r="A19" s="16" t="s">
        <v>17</v>
      </c>
      <c r="B19" s="3">
        <f>'Raw Val Data'!A16</f>
        <v>0</v>
      </c>
      <c r="C19" s="3">
        <f>'Raw Val Data'!B16</f>
        <v>0</v>
      </c>
      <c r="D19" s="3">
        <f>'Raw Val Data'!C16</f>
        <v>0</v>
      </c>
      <c r="E19" s="3">
        <f>'Raw Val Data'!D16</f>
        <v>0</v>
      </c>
      <c r="F19" s="3">
        <f>'Raw Val Data'!E16</f>
        <v>0</v>
      </c>
      <c r="G19" s="3">
        <f>'Raw Val Data'!F16</f>
        <v>0</v>
      </c>
      <c r="H19" s="3">
        <f>'Raw Val Data'!G16</f>
        <v>0</v>
      </c>
      <c r="I19" s="3">
        <f>'Raw Val Data'!H16</f>
        <v>0</v>
      </c>
      <c r="J19" s="3">
        <f>'Raw Val Data'!I16</f>
        <v>0</v>
      </c>
      <c r="K19" s="3">
        <f>'Raw Val Data'!J16</f>
        <v>0</v>
      </c>
      <c r="L19" s="3">
        <f>'Raw Val Data'!K16</f>
        <v>0</v>
      </c>
      <c r="M19" s="3">
        <f>'Raw Val Data'!L16</f>
        <v>0</v>
      </c>
      <c r="N19" s="3">
        <f>'Raw Val Data'!M16</f>
        <v>0</v>
      </c>
      <c r="O19" s="3">
        <f>'Raw Val Data'!N16</f>
        <v>0</v>
      </c>
      <c r="P19" s="3">
        <f>'Raw Val Data'!O16</f>
        <v>0</v>
      </c>
      <c r="Q19" s="4">
        <f>'Raw Val Data'!P16</f>
        <v>14</v>
      </c>
      <c r="R19" s="3">
        <f>SUM(B19:Q19)/Q20</f>
        <v>1</v>
      </c>
      <c r="S19" s="13"/>
      <c r="T19" s="16" t="s">
        <v>17</v>
      </c>
      <c r="U19" s="8">
        <f t="shared" ref="U19:AJ19" si="15">B19/B20*100</f>
        <v>0</v>
      </c>
      <c r="V19" s="8">
        <f t="shared" si="15"/>
        <v>0</v>
      </c>
      <c r="W19" s="8">
        <f t="shared" si="15"/>
        <v>0</v>
      </c>
      <c r="X19" s="8">
        <f t="shared" si="15"/>
        <v>0</v>
      </c>
      <c r="Y19" s="8">
        <f t="shared" si="15"/>
        <v>0</v>
      </c>
      <c r="Z19" s="8">
        <f t="shared" si="15"/>
        <v>0</v>
      </c>
      <c r="AA19" s="8">
        <f t="shared" si="15"/>
        <v>0</v>
      </c>
      <c r="AB19" s="8">
        <f t="shared" si="15"/>
        <v>0</v>
      </c>
      <c r="AC19" s="8">
        <f t="shared" si="15"/>
        <v>0</v>
      </c>
      <c r="AD19" s="8">
        <f t="shared" si="15"/>
        <v>0</v>
      </c>
      <c r="AE19" s="8">
        <f t="shared" si="15"/>
        <v>0</v>
      </c>
      <c r="AF19" s="8">
        <f t="shared" si="15"/>
        <v>0</v>
      </c>
      <c r="AG19" s="8">
        <f t="shared" si="15"/>
        <v>0</v>
      </c>
      <c r="AH19" s="8">
        <f t="shared" si="15"/>
        <v>0</v>
      </c>
      <c r="AI19" s="8">
        <f t="shared" si="15"/>
        <v>0</v>
      </c>
      <c r="AJ19" s="5">
        <f t="shared" si="15"/>
        <v>100</v>
      </c>
      <c r="AK19" s="20" t="s">
        <v>21</v>
      </c>
      <c r="AL19" s="31" t="s">
        <v>22</v>
      </c>
      <c r="AM19" s="31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</row>
    <row r="20" spans="1:68" ht="37.5" customHeight="1" thickBot="1" x14ac:dyDescent="0.25">
      <c r="A20" s="17" t="s">
        <v>20</v>
      </c>
      <c r="B20" s="18">
        <f t="shared" ref="B20:Q20" si="16">SUM(B4:B19)</f>
        <v>238</v>
      </c>
      <c r="C20" s="18">
        <f t="shared" si="16"/>
        <v>290</v>
      </c>
      <c r="D20" s="18">
        <f t="shared" si="16"/>
        <v>167</v>
      </c>
      <c r="E20" s="18">
        <f t="shared" si="16"/>
        <v>200</v>
      </c>
      <c r="F20" s="18">
        <f t="shared" si="16"/>
        <v>27</v>
      </c>
      <c r="G20" s="18">
        <f t="shared" si="16"/>
        <v>40</v>
      </c>
      <c r="H20" s="18">
        <f t="shared" si="16"/>
        <v>32</v>
      </c>
      <c r="I20" s="18">
        <f t="shared" si="16"/>
        <v>51</v>
      </c>
      <c r="J20" s="18">
        <f t="shared" si="16"/>
        <v>31</v>
      </c>
      <c r="K20" s="18">
        <f t="shared" si="16"/>
        <v>109</v>
      </c>
      <c r="L20" s="18">
        <f t="shared" si="16"/>
        <v>36</v>
      </c>
      <c r="M20" s="18">
        <f t="shared" si="16"/>
        <v>107</v>
      </c>
      <c r="N20" s="18">
        <f t="shared" si="16"/>
        <v>7</v>
      </c>
      <c r="O20" s="18">
        <f t="shared" si="16"/>
        <v>7</v>
      </c>
      <c r="P20" s="18">
        <f t="shared" si="16"/>
        <v>7</v>
      </c>
      <c r="Q20" s="18">
        <f t="shared" si="16"/>
        <v>14</v>
      </c>
      <c r="R20" s="12"/>
      <c r="S20" s="12"/>
      <c r="T20" s="19" t="s">
        <v>18</v>
      </c>
      <c r="U20" s="8">
        <f>U4</f>
        <v>99.159663865546221</v>
      </c>
      <c r="V20" s="8">
        <f>V5</f>
        <v>98.620689655172413</v>
      </c>
      <c r="W20" s="8">
        <f>W6</f>
        <v>97.005988023952099</v>
      </c>
      <c r="X20" s="8">
        <f>X7</f>
        <v>98.5</v>
      </c>
      <c r="Y20" s="8">
        <f>Y8</f>
        <v>92.592592592592595</v>
      </c>
      <c r="Z20" s="8">
        <f>Z9</f>
        <v>95</v>
      </c>
      <c r="AA20" s="8">
        <f>AA10</f>
        <v>90.625</v>
      </c>
      <c r="AB20" s="8">
        <f>AB11</f>
        <v>96.078431372549019</v>
      </c>
      <c r="AC20" s="8">
        <f>AC12</f>
        <v>93.548387096774192</v>
      </c>
      <c r="AD20" s="8">
        <f>AD13</f>
        <v>96.330275229357795</v>
      </c>
      <c r="AE20" s="8">
        <f>AE14</f>
        <v>94.444444444444443</v>
      </c>
      <c r="AF20" s="8">
        <f>AF15</f>
        <v>98.130841121495322</v>
      </c>
      <c r="AG20" s="8">
        <f>AG16</f>
        <v>85.714285714285708</v>
      </c>
      <c r="AH20" s="8">
        <f>AH17</f>
        <v>100</v>
      </c>
      <c r="AI20" s="8">
        <f>AI18</f>
        <v>71.428571428571431</v>
      </c>
      <c r="AJ20" s="8">
        <f>AJ19</f>
        <v>100</v>
      </c>
      <c r="AK20" s="4">
        <f>SUM(U20:AJ20)/16</f>
        <v>94.198698159046316</v>
      </c>
      <c r="AL20" s="29">
        <f>SUM(B4,C5,D6,E7,F8,G9,H10,I11,J12,K13,L14,M15,N16,O17,P18,Q19)/SUM(B20:Q20)*100</f>
        <v>97.358767424798245</v>
      </c>
      <c r="AM20" s="29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</row>
    <row r="21" spans="1:68" ht="37.5" customHeight="1" x14ac:dyDescent="0.2">
      <c r="A21" s="30" t="s">
        <v>41</v>
      </c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0"/>
      <c r="AG21" s="30"/>
      <c r="AH21" s="30"/>
      <c r="AI21" s="30"/>
      <c r="AJ21" s="30"/>
      <c r="AK21" s="30"/>
      <c r="AL21" s="30"/>
      <c r="AM21" s="30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</row>
    <row r="22" spans="1:68" ht="18.75" customHeight="1" x14ac:dyDescent="0.2">
      <c r="A22" s="30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/>
      <c r="AI22" s="30"/>
      <c r="AJ22" s="30"/>
      <c r="AK22" s="30"/>
      <c r="AL22" s="30"/>
      <c r="AM22" s="30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</row>
    <row r="23" spans="1:68" ht="37.5" customHeight="1" x14ac:dyDescent="0.2">
      <c r="A23" s="21"/>
      <c r="B23" s="21"/>
      <c r="C23" s="21"/>
      <c r="D23" s="21"/>
      <c r="E23" s="21"/>
      <c r="F23" s="21"/>
      <c r="G23" s="21"/>
      <c r="H23" s="21"/>
      <c r="I23" s="21"/>
      <c r="J23" s="12"/>
      <c r="K23" s="12"/>
      <c r="L23" s="12"/>
      <c r="M23" s="12"/>
      <c r="N23" s="12"/>
      <c r="O23" s="12"/>
      <c r="P23" s="21"/>
      <c r="Q23" s="21"/>
      <c r="R23" s="21"/>
      <c r="S23" s="21"/>
      <c r="T23" s="21"/>
      <c r="U23" s="22"/>
      <c r="V23" s="22"/>
      <c r="W23" s="22"/>
      <c r="X23" s="22"/>
      <c r="Y23" s="22"/>
      <c r="Z23" s="22"/>
      <c r="AA23" s="21"/>
      <c r="AB23" s="22"/>
      <c r="AC23" s="22"/>
      <c r="AD23" s="22"/>
      <c r="AE23" s="22"/>
      <c r="AF23" s="22"/>
      <c r="AG23" s="22"/>
      <c r="AH23" s="21"/>
      <c r="AI23" s="21"/>
      <c r="AJ23" s="21"/>
      <c r="AK23" s="21"/>
      <c r="AL23" s="21"/>
      <c r="AM23" s="21"/>
      <c r="AN23" s="21"/>
      <c r="AO23" s="21"/>
      <c r="AP23" s="21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</row>
    <row r="24" spans="1:68" ht="37.5" customHeight="1" x14ac:dyDescent="0.2">
      <c r="A24" s="21"/>
      <c r="B24" s="12"/>
      <c r="C24" s="12"/>
      <c r="D24" s="12"/>
      <c r="E24" s="12"/>
      <c r="F24" s="12"/>
      <c r="G24" s="12"/>
      <c r="H24" s="34"/>
      <c r="I24" s="34"/>
      <c r="J24" s="34" t="s">
        <v>18</v>
      </c>
      <c r="K24" s="34"/>
      <c r="L24" s="34" t="s">
        <v>39</v>
      </c>
      <c r="M24" s="34"/>
      <c r="N24" s="34" t="s">
        <v>38</v>
      </c>
      <c r="O24" s="34"/>
      <c r="P24" s="34" t="s">
        <v>27</v>
      </c>
      <c r="Q24" s="34"/>
      <c r="R24" s="34" t="s">
        <v>40</v>
      </c>
      <c r="S24" s="34"/>
      <c r="T24" s="21"/>
      <c r="U24" s="38" t="s">
        <v>30</v>
      </c>
      <c r="V24" s="38"/>
      <c r="W24" s="38"/>
      <c r="X24" s="38"/>
      <c r="Y24" s="38"/>
      <c r="Z24" s="38"/>
      <c r="AA24" s="21"/>
      <c r="AB24" s="38" t="s">
        <v>35</v>
      </c>
      <c r="AC24" s="38"/>
      <c r="AD24" s="38"/>
      <c r="AE24" s="38"/>
      <c r="AF24" s="38"/>
      <c r="AG24" s="38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</row>
    <row r="25" spans="1:68" ht="37.5" customHeight="1" x14ac:dyDescent="0.2">
      <c r="A25" s="21"/>
      <c r="B25" s="12"/>
      <c r="C25" s="12"/>
      <c r="D25" s="12"/>
      <c r="E25" s="12"/>
      <c r="F25" s="12"/>
      <c r="G25" s="12"/>
      <c r="H25" s="45" t="s">
        <v>23</v>
      </c>
      <c r="I25" s="45"/>
      <c r="J25" s="33">
        <f>SUM(B4:I11,J12:Q19)/SUM(B20:Q20)</f>
        <v>0.99266324284666174</v>
      </c>
      <c r="K25" s="33"/>
      <c r="L25" s="33">
        <f>W26/(W26+Y26)</f>
        <v>0.87603305785123964</v>
      </c>
      <c r="M25" s="33"/>
      <c r="N25" s="33">
        <f>W26/(W26+W27)</f>
        <v>0.56989247311827951</v>
      </c>
      <c r="O25" s="33"/>
      <c r="P25" s="36">
        <f>2*L25*N25/(L25+N25)</f>
        <v>0.69055374592833874</v>
      </c>
      <c r="Q25" s="36"/>
      <c r="R25" s="36">
        <f>'Raw F1 Data'!A9</f>
        <v>0.8120368449725669</v>
      </c>
      <c r="S25" s="36"/>
      <c r="T25" s="24"/>
      <c r="U25" s="40"/>
      <c r="V25" s="41"/>
      <c r="W25" s="37" t="s">
        <v>33</v>
      </c>
      <c r="X25" s="37"/>
      <c r="Y25" s="37" t="s">
        <v>34</v>
      </c>
      <c r="Z25" s="37"/>
      <c r="AA25" s="25"/>
      <c r="AB25" s="40"/>
      <c r="AC25" s="41"/>
      <c r="AD25" s="42" t="s">
        <v>33</v>
      </c>
      <c r="AE25" s="42"/>
      <c r="AF25" s="37" t="s">
        <v>34</v>
      </c>
      <c r="AG25" s="37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</row>
    <row r="26" spans="1:68" ht="37.5" customHeight="1" x14ac:dyDescent="0.2">
      <c r="A26" s="21"/>
      <c r="B26" s="12"/>
      <c r="C26" s="12"/>
      <c r="D26" s="12"/>
      <c r="E26" s="12"/>
      <c r="F26" s="12"/>
      <c r="G26" s="12"/>
      <c r="H26" s="46" t="s">
        <v>24</v>
      </c>
      <c r="I26" s="46"/>
      <c r="J26" s="33">
        <f>SUM(B4:E7,J4:M7,F8:I11,N8:Q11,J12:M15,B12:E15,F16:I19,N16:Q19)/SUM(B20:Q20)</f>
        <v>0.99119589141599418</v>
      </c>
      <c r="K26" s="33"/>
      <c r="L26" s="33">
        <f>AD26/(AD26+AF26)</f>
        <v>0.9375</v>
      </c>
      <c r="M26" s="33"/>
      <c r="N26" s="33">
        <f>AD26/(AD26+AD27)</f>
        <v>0.64102564102564108</v>
      </c>
      <c r="O26" s="33"/>
      <c r="P26" s="36">
        <f t="shared" ref="P26:P28" si="17">2*L26*N26/(L26+N26)</f>
        <v>0.76142131979695449</v>
      </c>
      <c r="Q26" s="36"/>
      <c r="R26" s="36">
        <f>'Raw F1 Data'!A10</f>
        <v>0.86544100427794435</v>
      </c>
      <c r="S26" s="36"/>
      <c r="T26" s="24"/>
      <c r="U26" s="37" t="s">
        <v>31</v>
      </c>
      <c r="V26" s="39"/>
      <c r="W26" s="37">
        <f>'Raw F1 Data'!A1/SUM('Raw F1 Data'!A1:B2)</f>
        <v>0.12211981566820276</v>
      </c>
      <c r="X26" s="37"/>
      <c r="Y26" s="37">
        <f>'Raw F1 Data'!B1/SUM('Raw F1 Data'!A1:B2)</f>
        <v>1.7281105990783412E-2</v>
      </c>
      <c r="Z26" s="37"/>
      <c r="AA26" s="25"/>
      <c r="AB26" s="37" t="s">
        <v>31</v>
      </c>
      <c r="AC26" s="37"/>
      <c r="AD26" s="37">
        <f>'Raw F1 Data'!A3/SUM('Raw F1 Data'!A3:B4)</f>
        <v>8.6405529953917051E-2</v>
      </c>
      <c r="AE26" s="37"/>
      <c r="AF26" s="37">
        <f>'Raw F1 Data'!B3/SUM('Raw F1 Data'!A3:B4)</f>
        <v>5.7603686635944703E-3</v>
      </c>
      <c r="AG26" s="37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</row>
    <row r="27" spans="1:68" ht="37.5" customHeight="1" x14ac:dyDescent="0.2">
      <c r="A27" s="21"/>
      <c r="B27" s="12"/>
      <c r="C27" s="12"/>
      <c r="D27" s="12"/>
      <c r="E27" s="12"/>
      <c r="F27" s="12"/>
      <c r="G27" s="12"/>
      <c r="H27" s="46" t="s">
        <v>25</v>
      </c>
      <c r="I27" s="46"/>
      <c r="J27" s="33">
        <f>SUM(B4:C5,B8:C9,B12:C13,B16:C17,D6:E7,D10:E11,D14:E15,D18:E19,F4:G5,F8:G9,F12:G13,F16:G17,H6:I7,H10:I11,H14:I15,H18:I19,J4:K5,J8:K9,J12:K13,J16:K17,L6:M7,L10:M11,L14:M15,L18:M19,N4:O5,N8:O9,N12:O13,N16:O17,P6:Q7,P10:Q11,P14:Q15,P18:Q19)/SUM(B20:Q20)</f>
        <v>0.99266324284666174</v>
      </c>
      <c r="K27" s="33"/>
      <c r="L27" s="33">
        <f>W31/(W31+Y31)</f>
        <v>0.88915094339622636</v>
      </c>
      <c r="M27" s="33"/>
      <c r="N27" s="33">
        <f>W31/(W31+W32)</f>
        <v>0.93086419753086425</v>
      </c>
      <c r="O27" s="33"/>
      <c r="P27" s="36">
        <f t="shared" si="17"/>
        <v>0.90952955367913146</v>
      </c>
      <c r="Q27" s="36"/>
      <c r="R27" s="36">
        <f>'Raw F1 Data'!A11</f>
        <v>0.91341968312402</v>
      </c>
      <c r="S27" s="36"/>
      <c r="T27" s="21"/>
      <c r="U27" s="37" t="s">
        <v>32</v>
      </c>
      <c r="V27" s="39"/>
      <c r="W27" s="37">
        <f>'Raw F1 Data'!A2/SUM('Raw F1 Data'!A1:B2)</f>
        <v>9.2165898617511524E-2</v>
      </c>
      <c r="X27" s="37"/>
      <c r="Y27" s="37">
        <f>'Raw F1 Data'!B2/SUM('Raw F1 Data'!A1:B2)</f>
        <v>0.76843317972350234</v>
      </c>
      <c r="Z27" s="37"/>
      <c r="AA27" s="25"/>
      <c r="AB27" s="37" t="s">
        <v>32</v>
      </c>
      <c r="AC27" s="37"/>
      <c r="AD27" s="37">
        <f>'Raw F1 Data'!A4/SUM('Raw F1 Data'!A3:B4)</f>
        <v>4.8387096774193547E-2</v>
      </c>
      <c r="AE27" s="37"/>
      <c r="AF27" s="37">
        <f>'Raw F1 Data'!B4/SUM('Raw F1 Data'!A3:B4)</f>
        <v>0.85944700460829493</v>
      </c>
      <c r="AG27" s="37"/>
      <c r="AH27" s="24"/>
      <c r="AI27" s="24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</row>
    <row r="28" spans="1:68" ht="37.5" customHeight="1" x14ac:dyDescent="0.2">
      <c r="A28" s="21"/>
      <c r="B28" s="12"/>
      <c r="C28" s="12"/>
      <c r="D28" s="12"/>
      <c r="E28" s="12"/>
      <c r="F28" s="12"/>
      <c r="G28" s="12"/>
      <c r="H28" s="46" t="s">
        <v>26</v>
      </c>
      <c r="I28" s="46"/>
      <c r="J28" s="33">
        <f>SUM(B4,B6,B8,B10,B12,B14,B16,B18,C5,C7,C9,C11,C13,C15,C17,C19,D4,D6,D8,D10,D12,D14,D16,D18,E5,E7,E9,E11,E13,E15,E17,E19,G19,F18,F16,G17,F14,G15,F12,G13,F10,G11,F8,G9,F6,G7,F4,G5,H4,I5,H6,I7,H8,I9,H10,I11,H12,I13,H14,I15,H16,I17,H18,I19,J4,K5,L6,M7,J6,K7,L8,M9,L4,M5,J8,K9,L10,M11,J10,K11,L12,M13,J12,K13,L14,M15,J14,K15,L16,M17,J16,K17,L18,M19,J18,K19,N4,O5,N6,O7,N8,O9,N10,O11,N12,O13,N14,O15,N16,O17,N18,O19,P4,Q5,P6,Q7,P8,Q9,P10,Q11,P12,Q13,P14,Q15,P16,Q17,P18,Q19)/SUM(B20:Q20)</f>
        <v>0.99706529713866476</v>
      </c>
      <c r="K28" s="33"/>
      <c r="L28" s="33">
        <f>AD31/(AD31+AF31)</f>
        <v>0.84220183486238531</v>
      </c>
      <c r="M28" s="33"/>
      <c r="N28" s="33">
        <f>AD31/(AD31+AD32)</f>
        <v>0.90891089108910883</v>
      </c>
      <c r="O28" s="33"/>
      <c r="P28" s="36">
        <f t="shared" si="17"/>
        <v>0.87428571428571433</v>
      </c>
      <c r="Q28" s="36"/>
      <c r="R28" s="36">
        <f>'Raw F1 Data'!A12</f>
        <v>0.84093294460641399</v>
      </c>
      <c r="S28" s="36"/>
      <c r="T28" s="21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4"/>
      <c r="AI28" s="24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</row>
    <row r="29" spans="1:68" ht="37.5" customHeight="1" x14ac:dyDescent="0.2">
      <c r="A29" s="21"/>
      <c r="B29" s="12"/>
      <c r="C29" s="12"/>
      <c r="D29" s="12"/>
      <c r="E29" s="12"/>
      <c r="F29" s="12"/>
      <c r="G29" s="12"/>
      <c r="H29" s="34" t="s">
        <v>28</v>
      </c>
      <c r="I29" s="34"/>
      <c r="J29" s="47">
        <f>AL20/100</f>
        <v>0.97358767424798243</v>
      </c>
      <c r="K29" s="47"/>
      <c r="L29" s="47" t="s">
        <v>29</v>
      </c>
      <c r="M29" s="47"/>
      <c r="N29" s="35" t="s">
        <v>29</v>
      </c>
      <c r="O29" s="35"/>
      <c r="P29" s="35" t="s">
        <v>29</v>
      </c>
      <c r="Q29" s="34"/>
      <c r="R29" s="44">
        <f>'Raw F1 Data'!A13</f>
        <v>0.66876546634612422</v>
      </c>
      <c r="S29" s="44"/>
      <c r="T29" s="21"/>
      <c r="U29" s="43" t="s">
        <v>36</v>
      </c>
      <c r="V29" s="43"/>
      <c r="W29" s="43"/>
      <c r="X29" s="43"/>
      <c r="Y29" s="43"/>
      <c r="Z29" s="43"/>
      <c r="AA29" s="23"/>
      <c r="AB29" s="43" t="s">
        <v>37</v>
      </c>
      <c r="AC29" s="43"/>
      <c r="AD29" s="43"/>
      <c r="AE29" s="43"/>
      <c r="AF29" s="43"/>
      <c r="AG29" s="43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</row>
    <row r="30" spans="1:68" ht="37.5" customHeight="1" x14ac:dyDescent="0.2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26"/>
      <c r="U30" s="40"/>
      <c r="V30" s="41"/>
      <c r="W30" s="42" t="s">
        <v>33</v>
      </c>
      <c r="X30" s="42"/>
      <c r="Y30" s="37" t="s">
        <v>34</v>
      </c>
      <c r="Z30" s="37"/>
      <c r="AA30" s="27"/>
      <c r="AB30" s="40"/>
      <c r="AC30" s="41"/>
      <c r="AD30" s="37" t="s">
        <v>33</v>
      </c>
      <c r="AE30" s="37"/>
      <c r="AF30" s="37" t="s">
        <v>34</v>
      </c>
      <c r="AG30" s="37"/>
      <c r="AH30" s="26"/>
      <c r="AI30" s="26"/>
      <c r="AJ30" s="26"/>
      <c r="AK30" s="26"/>
      <c r="AL30" s="26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</row>
    <row r="31" spans="1:68" ht="37.5" customHeight="1" x14ac:dyDescent="0.2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26"/>
      <c r="U31" s="37" t="s">
        <v>31</v>
      </c>
      <c r="V31" s="37"/>
      <c r="W31" s="37">
        <f>'Raw F1 Data'!A5/SUM('Raw F1 Data'!A5:B6)</f>
        <v>0.43433179723502302</v>
      </c>
      <c r="X31" s="37"/>
      <c r="Y31" s="37">
        <f>'Raw F1 Data'!B5/SUM('Raw F1 Data'!A5:B6)</f>
        <v>5.414746543778802E-2</v>
      </c>
      <c r="Z31" s="37"/>
      <c r="AA31" s="27"/>
      <c r="AB31" s="37" t="s">
        <v>31</v>
      </c>
      <c r="AC31" s="37"/>
      <c r="AD31" s="37">
        <f>'Raw F1 Data'!A7/SUM('Raw F1 Data'!A7:B8)</f>
        <v>0.52880184331797231</v>
      </c>
      <c r="AE31" s="37"/>
      <c r="AF31" s="37">
        <f>'Raw F1 Data'!B7/SUM('Raw F1 Data'!A7:B8)</f>
        <v>9.9078341013824886E-2</v>
      </c>
      <c r="AG31" s="37"/>
      <c r="AH31" s="26"/>
      <c r="AI31" s="26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</row>
    <row r="32" spans="1:68" ht="37.5" customHeight="1" x14ac:dyDescent="0.2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26"/>
      <c r="U32" s="37" t="s">
        <v>32</v>
      </c>
      <c r="V32" s="37"/>
      <c r="W32" s="37">
        <f>'Raw F1 Data'!A6/SUM('Raw F1 Data'!A5:B6)</f>
        <v>3.2258064516129031E-2</v>
      </c>
      <c r="X32" s="37"/>
      <c r="Y32" s="37">
        <f>'Raw F1 Data'!B6/SUM('Raw F1 Data'!A5:B6)</f>
        <v>0.47926267281105989</v>
      </c>
      <c r="Z32" s="37"/>
      <c r="AA32" s="27"/>
      <c r="AB32" s="37" t="s">
        <v>32</v>
      </c>
      <c r="AC32" s="37"/>
      <c r="AD32" s="37">
        <f>'Raw F1 Data'!A8/SUM('Raw F1 Data'!A7:B8)</f>
        <v>5.2995391705069124E-2</v>
      </c>
      <c r="AE32" s="37"/>
      <c r="AF32" s="37">
        <f>'Raw F1 Data'!B8/SUM('Raw F1 Data'!A7:B8)</f>
        <v>0.31912442396313362</v>
      </c>
      <c r="AG32" s="37"/>
      <c r="AH32" s="26"/>
      <c r="AI32" s="26"/>
      <c r="AJ32" s="26"/>
      <c r="AK32" s="26"/>
      <c r="AL32" s="26"/>
      <c r="AM32" s="26"/>
      <c r="AN32" s="26"/>
      <c r="AO32" s="26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</row>
    <row r="33" spans="1:68" ht="37.5" customHeight="1" x14ac:dyDescent="0.2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</row>
    <row r="34" spans="1:68" ht="37.5" customHeight="1" x14ac:dyDescent="0.2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</row>
    <row r="35" spans="1:68" ht="37.5" customHeight="1" x14ac:dyDescent="0.2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</row>
    <row r="36" spans="1:68" ht="37.5" customHeight="1" x14ac:dyDescent="0.2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</row>
    <row r="37" spans="1:68" ht="37.5" customHeight="1" x14ac:dyDescent="0.2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</row>
    <row r="38" spans="1:68" ht="37.5" customHeight="1" x14ac:dyDescent="0.2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12"/>
      <c r="BF38" s="12"/>
      <c r="BG38" s="12"/>
      <c r="BH38" s="12"/>
      <c r="BI38" s="12"/>
      <c r="BJ38" s="12"/>
      <c r="BK38" s="12"/>
      <c r="BL38" s="12"/>
      <c r="BM38" s="12"/>
      <c r="BN38" s="12"/>
      <c r="BO38" s="12"/>
      <c r="BP38" s="12"/>
    </row>
    <row r="39" spans="1:68" ht="37.5" customHeight="1" x14ac:dyDescent="0.2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2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</row>
    <row r="40" spans="1:68" ht="37.5" customHeight="1" x14ac:dyDescent="0.2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</row>
    <row r="41" spans="1:68" ht="37.5" customHeight="1" x14ac:dyDescent="0.2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</row>
    <row r="42" spans="1:68" ht="37.5" customHeight="1" x14ac:dyDescent="0.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  <c r="BC42" s="12"/>
      <c r="BD42" s="12"/>
      <c r="BE42" s="12"/>
      <c r="BF42" s="12"/>
      <c r="BG42" s="12"/>
      <c r="BH42" s="12"/>
      <c r="BI42" s="12"/>
      <c r="BJ42" s="12"/>
      <c r="BK42" s="12"/>
      <c r="BL42" s="12"/>
      <c r="BM42" s="12"/>
      <c r="BN42" s="12"/>
      <c r="BO42" s="12"/>
      <c r="BP42" s="12"/>
    </row>
    <row r="43" spans="1:68" ht="37.5" customHeight="1" x14ac:dyDescent="0.2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  <c r="BF43" s="12"/>
      <c r="BG43" s="12"/>
      <c r="BH43" s="12"/>
      <c r="BI43" s="12"/>
      <c r="BJ43" s="12"/>
      <c r="BK43" s="12"/>
      <c r="BL43" s="12"/>
      <c r="BM43" s="12"/>
      <c r="BN43" s="12"/>
      <c r="BO43" s="12"/>
      <c r="BP43" s="12"/>
    </row>
    <row r="44" spans="1:68" ht="37.5" customHeight="1" x14ac:dyDescent="0.2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  <c r="BC44" s="12"/>
      <c r="BD44" s="12"/>
      <c r="BE44" s="12"/>
      <c r="BF44" s="12"/>
      <c r="BG44" s="12"/>
      <c r="BH44" s="12"/>
      <c r="BI44" s="12"/>
      <c r="BJ44" s="12"/>
      <c r="BK44" s="12"/>
      <c r="BL44" s="12"/>
      <c r="BM44" s="12"/>
      <c r="BN44" s="12"/>
      <c r="BO44" s="12"/>
      <c r="BP44" s="12"/>
    </row>
    <row r="45" spans="1:68" ht="37.5" customHeight="1" x14ac:dyDescent="0.2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  <c r="BC45" s="12"/>
      <c r="BD45" s="12"/>
      <c r="BE45" s="12"/>
      <c r="BF45" s="12"/>
      <c r="BG45" s="12"/>
      <c r="BH45" s="12"/>
      <c r="BI45" s="12"/>
      <c r="BJ45" s="12"/>
      <c r="BK45" s="12"/>
      <c r="BL45" s="12"/>
      <c r="BM45" s="12"/>
      <c r="BN45" s="12"/>
      <c r="BO45" s="12"/>
      <c r="BP45" s="12"/>
    </row>
    <row r="46" spans="1:68" ht="37.5" customHeight="1" x14ac:dyDescent="0.2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  <c r="BC46" s="12"/>
      <c r="BD46" s="12"/>
      <c r="BE46" s="12"/>
      <c r="BF46" s="12"/>
      <c r="BG46" s="12"/>
      <c r="BH46" s="12"/>
      <c r="BI46" s="12"/>
      <c r="BJ46" s="12"/>
      <c r="BK46" s="12"/>
      <c r="BL46" s="12"/>
      <c r="BM46" s="12"/>
      <c r="BN46" s="12"/>
      <c r="BO46" s="12"/>
      <c r="BP46" s="12"/>
    </row>
    <row r="47" spans="1:68" ht="37.5" customHeight="1" x14ac:dyDescent="0.2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  <c r="BC47" s="12"/>
      <c r="BD47" s="12"/>
      <c r="BE47" s="12"/>
      <c r="BF47" s="12"/>
      <c r="BG47" s="12"/>
      <c r="BH47" s="12"/>
      <c r="BI47" s="12"/>
      <c r="BJ47" s="12"/>
      <c r="BK47" s="12"/>
      <c r="BL47" s="12"/>
      <c r="BM47" s="12"/>
      <c r="BN47" s="12"/>
      <c r="BO47" s="12"/>
      <c r="BP47" s="12"/>
    </row>
    <row r="48" spans="1:68" ht="37.5" customHeight="1" x14ac:dyDescent="0.2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2"/>
      <c r="BC48" s="12"/>
      <c r="BD48" s="12"/>
      <c r="BE48" s="12"/>
      <c r="BF48" s="12"/>
      <c r="BG48" s="12"/>
      <c r="BH48" s="12"/>
      <c r="BI48" s="12"/>
      <c r="BJ48" s="12"/>
      <c r="BK48" s="12"/>
      <c r="BL48" s="12"/>
      <c r="BM48" s="12"/>
      <c r="BN48" s="12"/>
      <c r="BO48" s="12"/>
      <c r="BP48" s="12"/>
    </row>
    <row r="49" spans="1:68" ht="37.5" customHeight="1" x14ac:dyDescent="0.2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</row>
    <row r="50" spans="1:68" ht="37.5" customHeight="1" x14ac:dyDescent="0.2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  <c r="BC50" s="12"/>
      <c r="BD50" s="12"/>
      <c r="BE50" s="12"/>
      <c r="BF50" s="12"/>
      <c r="BG50" s="12"/>
      <c r="BH50" s="12"/>
      <c r="BI50" s="12"/>
      <c r="BJ50" s="12"/>
      <c r="BK50" s="12"/>
      <c r="BL50" s="12"/>
      <c r="BM50" s="12"/>
      <c r="BN50" s="12"/>
      <c r="BO50" s="12"/>
      <c r="BP50" s="12"/>
    </row>
  </sheetData>
  <mergeCells count="82">
    <mergeCell ref="H29:I29"/>
    <mergeCell ref="R24:S24"/>
    <mergeCell ref="R25:S25"/>
    <mergeCell ref="R26:S26"/>
    <mergeCell ref="R27:S27"/>
    <mergeCell ref="R28:S28"/>
    <mergeCell ref="R29:S29"/>
    <mergeCell ref="H24:I24"/>
    <mergeCell ref="H25:I25"/>
    <mergeCell ref="H26:I26"/>
    <mergeCell ref="H27:I27"/>
    <mergeCell ref="H28:I28"/>
    <mergeCell ref="N28:O28"/>
    <mergeCell ref="N29:O29"/>
    <mergeCell ref="L29:M29"/>
    <mergeCell ref="J29:K29"/>
    <mergeCell ref="U32:V32"/>
    <mergeCell ref="W32:X32"/>
    <mergeCell ref="Y32:Z32"/>
    <mergeCell ref="AB29:AG29"/>
    <mergeCell ref="AB30:AC30"/>
    <mergeCell ref="AD30:AE30"/>
    <mergeCell ref="AF30:AG30"/>
    <mergeCell ref="AB31:AC31"/>
    <mergeCell ref="AD31:AE31"/>
    <mergeCell ref="AF31:AG31"/>
    <mergeCell ref="AB32:AC32"/>
    <mergeCell ref="AD32:AE32"/>
    <mergeCell ref="AF32:AG32"/>
    <mergeCell ref="U29:Z29"/>
    <mergeCell ref="U30:V30"/>
    <mergeCell ref="W30:X30"/>
    <mergeCell ref="Y30:Z30"/>
    <mergeCell ref="U31:V31"/>
    <mergeCell ref="W31:X31"/>
    <mergeCell ref="Y31:Z31"/>
    <mergeCell ref="AB27:AC27"/>
    <mergeCell ref="U24:Z24"/>
    <mergeCell ref="U27:V27"/>
    <mergeCell ref="W27:X27"/>
    <mergeCell ref="Y27:Z27"/>
    <mergeCell ref="AF26:AG26"/>
    <mergeCell ref="Y25:Z25"/>
    <mergeCell ref="W25:X25"/>
    <mergeCell ref="U25:V25"/>
    <mergeCell ref="U26:V26"/>
    <mergeCell ref="W26:X26"/>
    <mergeCell ref="Y26:Z26"/>
    <mergeCell ref="AB25:AC25"/>
    <mergeCell ref="AD25:AE25"/>
    <mergeCell ref="AB26:AC26"/>
    <mergeCell ref="P29:Q29"/>
    <mergeCell ref="N25:O25"/>
    <mergeCell ref="N24:O24"/>
    <mergeCell ref="N26:O26"/>
    <mergeCell ref="N27:O27"/>
    <mergeCell ref="P26:Q26"/>
    <mergeCell ref="P27:Q27"/>
    <mergeCell ref="P28:Q28"/>
    <mergeCell ref="P24:Q24"/>
    <mergeCell ref="P25:Q25"/>
    <mergeCell ref="A1:AL1"/>
    <mergeCell ref="J28:K28"/>
    <mergeCell ref="J24:K24"/>
    <mergeCell ref="J27:K27"/>
    <mergeCell ref="L24:M24"/>
    <mergeCell ref="L28:M28"/>
    <mergeCell ref="L25:M25"/>
    <mergeCell ref="J25:K25"/>
    <mergeCell ref="L26:M26"/>
    <mergeCell ref="J26:K26"/>
    <mergeCell ref="L27:M27"/>
    <mergeCell ref="AD26:AE26"/>
    <mergeCell ref="AF25:AG25"/>
    <mergeCell ref="AB24:AG24"/>
    <mergeCell ref="AD27:AE27"/>
    <mergeCell ref="AF27:AG27"/>
    <mergeCell ref="A2:R2"/>
    <mergeCell ref="T2:AK2"/>
    <mergeCell ref="AL20:AM20"/>
    <mergeCell ref="A21:AM22"/>
    <mergeCell ref="AL19:AM19"/>
  </mergeCells>
  <phoneticPr fontId="1" type="noConversion"/>
  <conditionalFormatting sqref="B4:Q19">
    <cfRule type="colorScale" priority="12">
      <colorScale>
        <cfvo type="min"/>
        <cfvo type="max"/>
        <color theme="0"/>
        <color rgb="FF00B0F0"/>
      </colorScale>
    </cfRule>
    <cfRule type="colorScale" priority="16">
      <colorScale>
        <cfvo type="min"/>
        <cfvo type="max"/>
        <color theme="0"/>
        <color rgb="FFFF0000"/>
      </colorScale>
    </cfRule>
    <cfRule type="colorScale" priority="19">
      <colorScale>
        <cfvo type="min"/>
        <cfvo type="percent" val="50"/>
        <cfvo type="percent" val="100"/>
        <color theme="0"/>
        <color rgb="FFFFFF00"/>
        <color rgb="FFFF0000"/>
      </colorScale>
    </cfRule>
    <cfRule type="colorScale" priority="21">
      <colorScale>
        <cfvo type="min"/>
        <cfvo type="max"/>
        <color rgb="FFFCFCFF"/>
        <color rgb="FFF8696B"/>
      </colorScale>
    </cfRule>
    <cfRule type="colorScale" priority="23">
      <colorScale>
        <cfvo type="min"/>
        <cfvo type="percentile" val="50"/>
        <cfvo type="max"/>
        <color theme="0"/>
        <color rgb="FFFFE1E1"/>
        <color rgb="FFFF8F9A"/>
      </colorScale>
    </cfRule>
    <cfRule type="colorScale" priority="25">
      <colorScale>
        <cfvo type="min"/>
        <cfvo type="percentile" val="50"/>
        <cfvo type="max"/>
        <color theme="0"/>
        <color rgb="FFFFFF00"/>
        <color rgb="FFC00000"/>
      </colorScale>
    </cfRule>
  </conditionalFormatting>
  <conditionalFormatting sqref="U4:AJ19">
    <cfRule type="colorScale" priority="17">
      <colorScale>
        <cfvo type="min"/>
        <cfvo type="num" val="100"/>
        <color theme="0"/>
        <color rgb="FFFF0000"/>
      </colorScale>
    </cfRule>
    <cfRule type="colorScale" priority="22">
      <colorScale>
        <cfvo type="min"/>
        <cfvo type="max"/>
        <color rgb="FFFCFCFF"/>
        <color rgb="FFF8696B"/>
      </colorScale>
    </cfRule>
  </conditionalFormatting>
  <conditionalFormatting sqref="AL4:AL14">
    <cfRule type="colorScale" priority="9">
      <colorScale>
        <cfvo type="min"/>
        <cfvo type="max"/>
        <color theme="0"/>
        <color rgb="FF00B0F0"/>
      </colorScale>
    </cfRule>
    <cfRule type="colorScale" priority="15">
      <colorScale>
        <cfvo type="min"/>
        <cfvo type="max"/>
        <color theme="0"/>
        <color rgb="FFFF0000"/>
      </colorScale>
    </cfRule>
    <cfRule type="colorScale" priority="18">
      <colorScale>
        <cfvo type="min"/>
        <cfvo type="percentile" val="50"/>
        <cfvo type="max"/>
        <color theme="0"/>
        <color rgb="FFFFFF00"/>
        <color rgb="FFFF0000"/>
      </colorScale>
    </cfRule>
    <cfRule type="colorScale" priority="20">
      <colorScale>
        <cfvo type="min"/>
        <cfvo type="max"/>
        <color rgb="FFFCFCFF"/>
        <color rgb="FFF8696B"/>
      </colorScale>
    </cfRule>
  </conditionalFormatting>
  <conditionalFormatting sqref="U4:AK20">
    <cfRule type="colorScale" priority="10">
      <colorScale>
        <cfvo type="min"/>
        <cfvo type="num" val="100"/>
        <color theme="0"/>
        <color rgb="FF00B0F0"/>
      </colorScale>
    </cfRule>
    <cfRule type="colorScale" priority="11">
      <colorScale>
        <cfvo type="min"/>
        <cfvo type="max"/>
        <color theme="0"/>
        <color rgb="FF00B0F0"/>
      </colorScale>
    </cfRule>
    <cfRule type="colorScale" priority="13">
      <colorScale>
        <cfvo type="min"/>
        <cfvo type="max"/>
        <color theme="0"/>
        <color rgb="FF00B0F0"/>
      </colorScale>
    </cfRule>
    <cfRule type="colorScale" priority="14">
      <colorScale>
        <cfvo type="min"/>
        <cfvo type="num" val="100"/>
        <color theme="0"/>
        <color rgb="FFFF0000"/>
      </colorScale>
    </cfRule>
  </conditionalFormatting>
  <conditionalFormatting sqref="R4:R19">
    <cfRule type="colorScale" priority="8">
      <colorScale>
        <cfvo type="num" val="0"/>
        <cfvo type="num" val="1"/>
        <cfvo type="max"/>
        <color rgb="FFFFFFFF"/>
        <color rgb="FF00B0F0"/>
        <color rgb="FF006F96"/>
      </colorScale>
    </cfRule>
  </conditionalFormatting>
  <conditionalFormatting sqref="AL20">
    <cfRule type="colorScale" priority="4">
      <colorScale>
        <cfvo type="min"/>
        <cfvo type="num" val="100"/>
        <color theme="0"/>
        <color rgb="FF00B0F0"/>
      </colorScale>
    </cfRule>
    <cfRule type="colorScale" priority="5">
      <colorScale>
        <cfvo type="min"/>
        <cfvo type="max"/>
        <color theme="0"/>
        <color rgb="FF00B0F0"/>
      </colorScale>
    </cfRule>
    <cfRule type="colorScale" priority="6">
      <colorScale>
        <cfvo type="min"/>
        <cfvo type="max"/>
        <color theme="0"/>
        <color rgb="FF00B0F0"/>
      </colorScale>
    </cfRule>
    <cfRule type="colorScale" priority="7">
      <colorScale>
        <cfvo type="min"/>
        <cfvo type="num" val="100"/>
        <color theme="0"/>
        <color rgb="FFFF0000"/>
      </colorScale>
    </cfRule>
  </conditionalFormatting>
  <conditionalFormatting sqref="U20:AM20">
    <cfRule type="colorScale" priority="3">
      <colorScale>
        <cfvo type="min"/>
        <cfvo type="num" val="100"/>
        <color rgb="FFFFFFFF"/>
        <color rgb="FF00B0F0"/>
      </colorScale>
    </cfRule>
  </conditionalFormatting>
  <conditionalFormatting sqref="U4:AM20">
    <cfRule type="colorScale" priority="2">
      <colorScale>
        <cfvo type="num" val="0"/>
        <cfvo type="num" val="100"/>
        <color theme="0"/>
        <color rgb="FF00B0F0"/>
      </colorScale>
    </cfRule>
  </conditionalFormatting>
  <conditionalFormatting sqref="W26:Z27 AD26:AG27 W31:Z32 AD31:AG32">
    <cfRule type="colorScale" priority="1">
      <colorScale>
        <cfvo type="num" val="0"/>
        <cfvo type="num" val="1"/>
        <color rgb="FFFFFFFF"/>
        <color rgb="FF00B0F0"/>
      </colorScale>
    </cfRule>
  </conditionalFormatting>
  <pageMargins left="0.7" right="0.7" top="0.75" bottom="0.75" header="0.3" footer="0.3"/>
  <pageSetup paperSize="8" scale="43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5013E-C699-449B-A02A-A562A9EA0E97}">
  <dimension ref="A1:P16"/>
  <sheetViews>
    <sheetView workbookViewId="0">
      <selection activeCell="J32" sqref="J32"/>
    </sheetView>
  </sheetViews>
  <sheetFormatPr defaultRowHeight="14.25" x14ac:dyDescent="0.2"/>
  <sheetData>
    <row r="1" spans="1:16" x14ac:dyDescent="0.2">
      <c r="A1">
        <v>236</v>
      </c>
      <c r="B1">
        <v>1</v>
      </c>
      <c r="C1">
        <v>5</v>
      </c>
      <c r="D1">
        <v>0</v>
      </c>
      <c r="E1">
        <v>2</v>
      </c>
      <c r="F1">
        <v>0</v>
      </c>
      <c r="G1">
        <v>0</v>
      </c>
      <c r="H1">
        <v>0</v>
      </c>
      <c r="I1">
        <v>2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x14ac:dyDescent="0.2">
      <c r="A2">
        <v>2</v>
      </c>
      <c r="B2">
        <v>286</v>
      </c>
      <c r="C2">
        <v>0</v>
      </c>
      <c r="D2">
        <v>2</v>
      </c>
      <c r="E2">
        <v>0</v>
      </c>
      <c r="F2">
        <v>2</v>
      </c>
      <c r="G2">
        <v>0</v>
      </c>
      <c r="H2">
        <v>0</v>
      </c>
      <c r="I2">
        <v>0</v>
      </c>
      <c r="J2">
        <v>3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">
      <c r="A3">
        <v>0</v>
      </c>
      <c r="B3">
        <v>0</v>
      </c>
      <c r="C3">
        <v>162</v>
      </c>
      <c r="D3">
        <v>0</v>
      </c>
      <c r="E3">
        <v>0</v>
      </c>
      <c r="F3">
        <v>0</v>
      </c>
      <c r="G3">
        <v>3</v>
      </c>
      <c r="H3">
        <v>0</v>
      </c>
      <c r="I3">
        <v>0</v>
      </c>
      <c r="J3">
        <v>0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">
      <c r="A4">
        <v>0</v>
      </c>
      <c r="B4">
        <v>1</v>
      </c>
      <c r="C4">
        <v>0</v>
      </c>
      <c r="D4">
        <v>197</v>
      </c>
      <c r="E4">
        <v>0</v>
      </c>
      <c r="F4">
        <v>0</v>
      </c>
      <c r="G4">
        <v>0</v>
      </c>
      <c r="H4">
        <v>1</v>
      </c>
      <c r="I4">
        <v>0</v>
      </c>
      <c r="J4">
        <v>0</v>
      </c>
      <c r="K4">
        <v>0</v>
      </c>
      <c r="L4">
        <v>2</v>
      </c>
      <c r="M4">
        <v>0</v>
      </c>
      <c r="N4">
        <v>0</v>
      </c>
      <c r="O4">
        <v>0</v>
      </c>
      <c r="P4">
        <v>0</v>
      </c>
    </row>
    <row r="5" spans="1:16" x14ac:dyDescent="0.2">
      <c r="A5">
        <v>0</v>
      </c>
      <c r="B5">
        <v>0</v>
      </c>
      <c r="C5">
        <v>0</v>
      </c>
      <c r="D5">
        <v>0</v>
      </c>
      <c r="E5">
        <v>25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2">
      <c r="A6">
        <v>0</v>
      </c>
      <c r="B6">
        <v>1</v>
      </c>
      <c r="C6">
        <v>0</v>
      </c>
      <c r="D6">
        <v>0</v>
      </c>
      <c r="E6">
        <v>0</v>
      </c>
      <c r="F6">
        <v>38</v>
      </c>
      <c r="G6">
        <v>0</v>
      </c>
      <c r="H6">
        <v>1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29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</v>
      </c>
      <c r="P7">
        <v>0</v>
      </c>
    </row>
    <row r="8" spans="1:16" x14ac:dyDescent="0.2">
      <c r="A8">
        <v>0</v>
      </c>
      <c r="B8">
        <v>0</v>
      </c>
      <c r="C8">
        <v>0</v>
      </c>
      <c r="D8">
        <v>1</v>
      </c>
      <c r="E8">
        <v>0</v>
      </c>
      <c r="F8">
        <v>0</v>
      </c>
      <c r="G8">
        <v>0</v>
      </c>
      <c r="H8">
        <v>49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29</v>
      </c>
      <c r="J9">
        <v>1</v>
      </c>
      <c r="K9">
        <v>1</v>
      </c>
      <c r="L9">
        <v>0</v>
      </c>
      <c r="M9">
        <v>1</v>
      </c>
      <c r="N9">
        <v>0</v>
      </c>
      <c r="O9">
        <v>0</v>
      </c>
      <c r="P9">
        <v>0</v>
      </c>
    </row>
    <row r="10" spans="1:16" x14ac:dyDescent="0.2">
      <c r="A10">
        <v>0</v>
      </c>
      <c r="B10">
        <v>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105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6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34</v>
      </c>
      <c r="L11">
        <v>0</v>
      </c>
      <c r="M11">
        <v>0</v>
      </c>
      <c r="N11">
        <v>0</v>
      </c>
      <c r="O11">
        <v>1</v>
      </c>
      <c r="P11">
        <v>0</v>
      </c>
    </row>
    <row r="12" spans="1:16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105</v>
      </c>
      <c r="M12">
        <v>0</v>
      </c>
      <c r="N12">
        <v>0</v>
      </c>
      <c r="O12">
        <v>0</v>
      </c>
      <c r="P12">
        <v>0</v>
      </c>
    </row>
    <row r="13" spans="1:16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6</v>
      </c>
      <c r="N13">
        <v>0</v>
      </c>
      <c r="O13">
        <v>0</v>
      </c>
      <c r="P13">
        <v>0</v>
      </c>
    </row>
    <row r="14" spans="1:16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7</v>
      </c>
      <c r="O14">
        <v>0</v>
      </c>
      <c r="P14">
        <v>0</v>
      </c>
    </row>
    <row r="15" spans="1:16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5</v>
      </c>
      <c r="P15">
        <v>0</v>
      </c>
    </row>
    <row r="16" spans="1:16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E9573-19F1-4DB2-B900-D27198D7833B}">
  <dimension ref="A1:P16"/>
  <sheetViews>
    <sheetView workbookViewId="0"/>
  </sheetViews>
  <sheetFormatPr defaultRowHeight="14.25" x14ac:dyDescent="0.2"/>
  <sheetData>
    <row r="1" spans="1:16" x14ac:dyDescent="0.2">
      <c r="A1">
        <v>28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x14ac:dyDescent="0.2">
      <c r="A2">
        <v>0</v>
      </c>
      <c r="B2">
        <v>95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">
      <c r="A3">
        <v>0</v>
      </c>
      <c r="B3">
        <v>0</v>
      </c>
      <c r="C3">
        <v>34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">
      <c r="A4">
        <v>0</v>
      </c>
      <c r="B4">
        <v>0</v>
      </c>
      <c r="C4">
        <v>0</v>
      </c>
      <c r="D4">
        <v>100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2">
      <c r="A5">
        <v>0</v>
      </c>
      <c r="B5">
        <v>0</v>
      </c>
      <c r="C5">
        <v>0</v>
      </c>
      <c r="D5">
        <v>0</v>
      </c>
      <c r="E5">
        <v>6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2">
      <c r="A6">
        <v>0</v>
      </c>
      <c r="B6">
        <v>0</v>
      </c>
      <c r="C6">
        <v>0</v>
      </c>
      <c r="D6">
        <v>0</v>
      </c>
      <c r="E6">
        <v>0</v>
      </c>
      <c r="F6">
        <v>7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6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13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215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</row>
    <row r="10" spans="1:16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265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6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161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6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192</v>
      </c>
      <c r="M12">
        <v>0</v>
      </c>
      <c r="N12">
        <v>0</v>
      </c>
      <c r="O12">
        <v>0</v>
      </c>
      <c r="P12">
        <v>0</v>
      </c>
    </row>
    <row r="13" spans="1:16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24</v>
      </c>
      <c r="N13">
        <v>0</v>
      </c>
      <c r="O13">
        <v>0</v>
      </c>
      <c r="P13">
        <v>0</v>
      </c>
    </row>
    <row r="14" spans="1:16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40</v>
      </c>
      <c r="O14">
        <v>0</v>
      </c>
      <c r="P14">
        <v>0</v>
      </c>
    </row>
    <row r="15" spans="1:16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30</v>
      </c>
      <c r="P15">
        <v>0</v>
      </c>
    </row>
    <row r="16" spans="1:16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49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A7ADA-5089-478E-A102-CE4276B5871D}">
  <dimension ref="A1:B14"/>
  <sheetViews>
    <sheetView workbookViewId="0">
      <selection activeCell="C22" sqref="C22"/>
    </sheetView>
  </sheetViews>
  <sheetFormatPr defaultRowHeight="14.25" x14ac:dyDescent="0.2"/>
  <sheetData>
    <row r="1" spans="1:2" x14ac:dyDescent="0.2">
      <c r="A1" s="1">
        <v>106</v>
      </c>
      <c r="B1" s="1">
        <v>15</v>
      </c>
    </row>
    <row r="2" spans="1:2" x14ac:dyDescent="0.2">
      <c r="A2" s="1">
        <v>80</v>
      </c>
      <c r="B2" s="1">
        <v>667</v>
      </c>
    </row>
    <row r="3" spans="1:2" x14ac:dyDescent="0.2">
      <c r="A3" s="1">
        <v>75</v>
      </c>
      <c r="B3" s="1">
        <v>5</v>
      </c>
    </row>
    <row r="4" spans="1:2" x14ac:dyDescent="0.2">
      <c r="A4" s="1">
        <v>42</v>
      </c>
      <c r="B4" s="1">
        <v>746</v>
      </c>
    </row>
    <row r="5" spans="1:2" x14ac:dyDescent="0.2">
      <c r="A5" s="1">
        <v>377</v>
      </c>
      <c r="B5" s="1">
        <v>47</v>
      </c>
    </row>
    <row r="6" spans="1:2" x14ac:dyDescent="0.2">
      <c r="A6" s="1">
        <v>28</v>
      </c>
      <c r="B6" s="1">
        <v>416</v>
      </c>
    </row>
    <row r="7" spans="1:2" x14ac:dyDescent="0.2">
      <c r="A7" s="1">
        <v>459</v>
      </c>
      <c r="B7" s="1">
        <v>86</v>
      </c>
    </row>
    <row r="8" spans="1:2" x14ac:dyDescent="0.2">
      <c r="A8" s="1">
        <v>46</v>
      </c>
      <c r="B8" s="1">
        <v>277</v>
      </c>
    </row>
    <row r="9" spans="1:2" x14ac:dyDescent="0.2">
      <c r="A9" s="1">
        <v>0.8120368449725669</v>
      </c>
      <c r="B9" s="1">
        <v>0</v>
      </c>
    </row>
    <row r="10" spans="1:2" x14ac:dyDescent="0.2">
      <c r="A10" s="1">
        <v>0.86544100427794435</v>
      </c>
      <c r="B10" s="1">
        <v>0</v>
      </c>
    </row>
    <row r="11" spans="1:2" x14ac:dyDescent="0.2">
      <c r="A11" s="1">
        <v>0.91341968312402</v>
      </c>
      <c r="B11" s="1">
        <v>0</v>
      </c>
    </row>
    <row r="12" spans="1:2" x14ac:dyDescent="0.2">
      <c r="A12" s="1">
        <v>0.84093294460641399</v>
      </c>
      <c r="B12" s="1">
        <v>0</v>
      </c>
    </row>
    <row r="13" spans="1:2" x14ac:dyDescent="0.2">
      <c r="A13" s="1">
        <v>0.66876546634612422</v>
      </c>
      <c r="B13" s="1">
        <v>0</v>
      </c>
    </row>
    <row r="14" spans="1:2" x14ac:dyDescent="0.2">
      <c r="A14" s="1"/>
      <c r="B14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Result</vt:lpstr>
      <vt:lpstr>Raw Val Data</vt:lpstr>
      <vt:lpstr>Ideal Val Data</vt:lpstr>
      <vt:lpstr>Raw F1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2022-05-11T19:57:24Z</cp:lastPrinted>
  <dcterms:created xsi:type="dcterms:W3CDTF">2022-05-07T12:10:20Z</dcterms:created>
  <dcterms:modified xsi:type="dcterms:W3CDTF">2022-05-14T17:03:29Z</dcterms:modified>
</cp:coreProperties>
</file>