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opbox\共有用（岩城先生-共立）\220722_TeX\19560341_UTF-8\Data\"/>
    </mc:Choice>
  </mc:AlternateContent>
  <xr:revisionPtr revIDLastSave="0" documentId="13_ncr:1_{ADD0F9F7-B773-4C03-8095-14C6DFA7E239}" xr6:coauthVersionLast="47" xr6:coauthVersionMax="47" xr10:uidLastSave="{00000000-0000-0000-0000-000000000000}"/>
  <bookViews>
    <workbookView xWindow="-98" yWindow="-98" windowWidth="19396" windowHeight="9368" tabRatio="500" firstSheet="9" activeTab="15" xr2:uid="{00000000-000D-0000-FFFF-FFFF00000000}"/>
  </bookViews>
  <sheets>
    <sheet name="例2.1-例2.2" sheetId="12" r:id="rId1"/>
    <sheet name="例2.2" sheetId="15" r:id="rId2"/>
    <sheet name="例2.3" sheetId="16" r:id="rId3"/>
    <sheet name="問2.1（階級数5）" sheetId="9" r:id="rId4"/>
    <sheet name="問2.1（階級数20）" sheetId="8" r:id="rId5"/>
    <sheet name="例2.5" sheetId="1" r:id="rId6"/>
    <sheet name="問2.2" sheetId="2" r:id="rId7"/>
    <sheet name="例2.6" sheetId="17" r:id="rId8"/>
    <sheet name="問2.3" sheetId="4" r:id="rId9"/>
    <sheet name="問2.4" sheetId="5" r:id="rId10"/>
    <sheet name="例2.7" sheetId="6" r:id="rId11"/>
    <sheet name="問2.5" sheetId="7" r:id="rId12"/>
    <sheet name="例2.8" sheetId="10" r:id="rId13"/>
    <sheet name="問2.8" sheetId="18" r:id="rId14"/>
    <sheet name="問2.9" sheetId="11" r:id="rId15"/>
    <sheet name="問2.11" sheetId="13" r:id="rId16"/>
  </sheets>
  <externalReferences>
    <externalReference r:id="rId17"/>
  </externalReferences>
  <definedNames>
    <definedName name="_xlchart.v1.0" hidden="1">'問2.1（階級数20）'!$A$2:$A$20</definedName>
    <definedName name="_xlchart.v1.1" hidden="1">'問2.1（階級数20）'!$B$2:$B$20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8" l="1"/>
  <c r="J3" i="18"/>
  <c r="J2" i="18"/>
  <c r="D2" i="17"/>
  <c r="D3" i="17"/>
  <c r="D4" i="17"/>
  <c r="D5" i="17"/>
  <c r="D6" i="17"/>
  <c r="D7" i="17"/>
  <c r="D8" i="17"/>
  <c r="D9" i="17"/>
  <c r="D10" i="17"/>
  <c r="D11" i="17"/>
  <c r="D12" i="17"/>
  <c r="G13" i="15"/>
  <c r="H12" i="15"/>
  <c r="H11" i="15"/>
  <c r="H10" i="15"/>
  <c r="H9" i="15"/>
  <c r="H8" i="15"/>
  <c r="H7" i="15"/>
  <c r="H6" i="15"/>
  <c r="H5" i="15"/>
  <c r="H4" i="15"/>
  <c r="F4" i="15"/>
  <c r="F5" i="15" s="1"/>
  <c r="F6" i="15" s="1"/>
  <c r="F7" i="15" s="1"/>
  <c r="F8" i="15" s="1"/>
  <c r="F9" i="15" s="1"/>
  <c r="F10" i="15" s="1"/>
  <c r="F11" i="15" s="1"/>
  <c r="F12" i="15" s="1"/>
  <c r="I3" i="15"/>
  <c r="H3" i="15"/>
  <c r="I4" i="15" l="1"/>
  <c r="J3" i="15"/>
  <c r="I5" i="15" l="1"/>
  <c r="J4" i="15"/>
  <c r="I6" i="15" l="1"/>
  <c r="J5" i="15"/>
  <c r="I7" i="15" l="1"/>
  <c r="J6" i="15"/>
  <c r="I8" i="15" l="1"/>
  <c r="J7" i="15"/>
  <c r="I9" i="15" l="1"/>
  <c r="J8" i="15"/>
  <c r="I10" i="15" l="1"/>
  <c r="J9" i="15"/>
  <c r="I11" i="15" l="1"/>
  <c r="J10" i="15"/>
  <c r="I12" i="15" l="1"/>
  <c r="J12" i="15" s="1"/>
  <c r="J11" i="15"/>
  <c r="F9" i="13" l="1"/>
  <c r="D9" i="13"/>
  <c r="C9" i="13"/>
  <c r="B9" i="13"/>
  <c r="E9" i="13" s="1"/>
  <c r="F8" i="13"/>
  <c r="D8" i="13"/>
  <c r="C8" i="13"/>
  <c r="B8" i="13"/>
  <c r="E8" i="13" s="1"/>
  <c r="F7" i="13"/>
  <c r="D7" i="13"/>
  <c r="C7" i="13"/>
  <c r="B7" i="13"/>
  <c r="E7" i="13" s="1"/>
  <c r="E2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4" i="4"/>
  <c r="G16" i="11"/>
  <c r="G15" i="11"/>
  <c r="L4" i="11"/>
  <c r="L5" i="11"/>
  <c r="L6" i="11"/>
  <c r="L7" i="11"/>
  <c r="L8" i="11"/>
  <c r="L9" i="11"/>
  <c r="L10" i="11"/>
  <c r="L11" i="11"/>
  <c r="L12" i="11"/>
  <c r="L3" i="11"/>
  <c r="K4" i="11"/>
  <c r="K5" i="11"/>
  <c r="K6" i="11"/>
  <c r="K7" i="11"/>
  <c r="K8" i="11"/>
  <c r="K9" i="11"/>
  <c r="K10" i="11"/>
  <c r="K11" i="11"/>
  <c r="K12" i="11"/>
  <c r="K3" i="11"/>
  <c r="G14" i="11"/>
  <c r="J4" i="12"/>
  <c r="J5" i="12" s="1"/>
  <c r="J6" i="12" s="1"/>
  <c r="J7" i="12" s="1"/>
  <c r="I4" i="12"/>
  <c r="I5" i="12" s="1"/>
  <c r="I6" i="12" s="1"/>
  <c r="I7" i="12" s="1"/>
  <c r="I8" i="12" s="1"/>
  <c r="I9" i="12" s="1"/>
  <c r="I10" i="12" s="1"/>
  <c r="I11" i="12" s="1"/>
  <c r="I12" i="12" s="1"/>
  <c r="K3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G13" i="11"/>
  <c r="H12" i="11"/>
  <c r="H11" i="11"/>
  <c r="H10" i="11"/>
  <c r="H9" i="11"/>
  <c r="H8" i="11"/>
  <c r="H7" i="11"/>
  <c r="H6" i="11"/>
  <c r="H5" i="11"/>
  <c r="H4" i="11"/>
  <c r="F4" i="11"/>
  <c r="F5" i="11" s="1"/>
  <c r="F6" i="11" s="1"/>
  <c r="F7" i="11" s="1"/>
  <c r="F8" i="11" s="1"/>
  <c r="F9" i="11" s="1"/>
  <c r="F10" i="11" s="1"/>
  <c r="F11" i="11" s="1"/>
  <c r="F12" i="11" s="1"/>
  <c r="I3" i="11"/>
  <c r="H3" i="11"/>
  <c r="D9" i="10"/>
  <c r="C9" i="10"/>
  <c r="B9" i="10"/>
  <c r="D8" i="10"/>
  <c r="C8" i="10"/>
  <c r="B8" i="10"/>
  <c r="D7" i="10"/>
  <c r="C7" i="10"/>
  <c r="B7" i="10"/>
  <c r="K12" i="13" l="1"/>
  <c r="K22" i="13" s="1"/>
  <c r="J12" i="13"/>
  <c r="J22" i="13" s="1"/>
  <c r="I12" i="13"/>
  <c r="I22" i="13" s="1"/>
  <c r="H12" i="13"/>
  <c r="H22" i="13" s="1"/>
  <c r="G12" i="13"/>
  <c r="G22" i="13" s="1"/>
  <c r="F12" i="13"/>
  <c r="F22" i="13" s="1"/>
  <c r="E12" i="13"/>
  <c r="E22" i="13" s="1"/>
  <c r="D12" i="13"/>
  <c r="D22" i="13" s="1"/>
  <c r="C12" i="13"/>
  <c r="C22" i="13" s="1"/>
  <c r="B12" i="13"/>
  <c r="K13" i="13"/>
  <c r="K23" i="13" s="1"/>
  <c r="J13" i="13"/>
  <c r="J23" i="13" s="1"/>
  <c r="I13" i="13"/>
  <c r="I23" i="13" s="1"/>
  <c r="H13" i="13"/>
  <c r="H23" i="13" s="1"/>
  <c r="G13" i="13"/>
  <c r="G23" i="13" s="1"/>
  <c r="F13" i="13"/>
  <c r="F23" i="13" s="1"/>
  <c r="E13" i="13"/>
  <c r="E23" i="13" s="1"/>
  <c r="D13" i="13"/>
  <c r="D23" i="13" s="1"/>
  <c r="C13" i="13"/>
  <c r="C23" i="13" s="1"/>
  <c r="B13" i="13"/>
  <c r="K14" i="13"/>
  <c r="K24" i="13" s="1"/>
  <c r="J14" i="13"/>
  <c r="J24" i="13" s="1"/>
  <c r="I14" i="13"/>
  <c r="I24" i="13" s="1"/>
  <c r="H14" i="13"/>
  <c r="H24" i="13" s="1"/>
  <c r="G14" i="13"/>
  <c r="G24" i="13" s="1"/>
  <c r="F14" i="13"/>
  <c r="F24" i="13" s="1"/>
  <c r="E14" i="13"/>
  <c r="E24" i="13" s="1"/>
  <c r="D14" i="13"/>
  <c r="D24" i="13" s="1"/>
  <c r="C14" i="13"/>
  <c r="C24" i="13" s="1"/>
  <c r="B14" i="13"/>
  <c r="I4" i="11"/>
  <c r="J3" i="11"/>
  <c r="B24" i="13" l="1"/>
  <c r="C19" i="13"/>
  <c r="D19" i="13" s="1"/>
  <c r="B19" i="13"/>
  <c r="B23" i="13"/>
  <c r="C18" i="13"/>
  <c r="D18" i="13" s="1"/>
  <c r="B18" i="13"/>
  <c r="B22" i="13"/>
  <c r="C17" i="13"/>
  <c r="D17" i="13" s="1"/>
  <c r="B17" i="13"/>
  <c r="I5" i="11"/>
  <c r="J4" i="11"/>
  <c r="C27" i="13" l="1"/>
  <c r="D27" i="13" s="1"/>
  <c r="B27" i="13"/>
  <c r="C28" i="13"/>
  <c r="D28" i="13" s="1"/>
  <c r="B28" i="13"/>
  <c r="C29" i="13"/>
  <c r="D29" i="13" s="1"/>
  <c r="B29" i="13"/>
  <c r="I6" i="11"/>
  <c r="J5" i="11"/>
  <c r="I7" i="11" l="1"/>
  <c r="J6" i="11"/>
  <c r="I8" i="11" l="1"/>
  <c r="J7" i="11"/>
  <c r="I9" i="11" l="1"/>
  <c r="J8" i="11"/>
  <c r="I10" i="11" l="1"/>
  <c r="J9" i="11"/>
  <c r="I11" i="11" l="1"/>
  <c r="J10" i="11"/>
  <c r="I12" i="11" l="1"/>
  <c r="J12" i="11" s="1"/>
  <c r="J11" i="11"/>
  <c r="B7" i="7"/>
  <c r="C7" i="7"/>
  <c r="D7" i="7"/>
  <c r="B8" i="7"/>
  <c r="C8" i="7"/>
  <c r="D8" i="7"/>
  <c r="B9" i="7"/>
  <c r="C9" i="7"/>
  <c r="D9" i="7"/>
  <c r="B10" i="6" l="1"/>
  <c r="B9" i="6"/>
  <c r="B8" i="6"/>
  <c r="C7" i="6"/>
  <c r="B7" i="6"/>
  <c r="C6" i="6"/>
  <c r="B6" i="6"/>
  <c r="B5" i="6"/>
  <c r="B4" i="6"/>
  <c r="G16" i="5"/>
</calcChain>
</file>

<file path=xl/sharedStrings.xml><?xml version="1.0" encoding="utf-8"?>
<sst xmlns="http://schemas.openxmlformats.org/spreadsheetml/2006/main" count="249" uniqueCount="126">
  <si>
    <t>事業所数
（件）</t>
  </si>
  <si>
    <t>累積
相対度数</t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</si>
  <si>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4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</si>
  <si>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5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</si>
  <si>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19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</si>
  <si>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20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29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</si>
  <si>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30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49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</si>
  <si>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50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</si>
  <si>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199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</si>
  <si>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200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299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</si>
  <si>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300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499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</si>
  <si>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500</t>
    </r>
    <r>
      <rPr>
        <sz val="10"/>
        <rFont val="IPA Pゴシック"/>
        <family val="2"/>
      </rPr>
      <t>～</t>
    </r>
    <r>
      <rPr>
        <sz val="10"/>
        <rFont val="DejaVu Sans"/>
        <family val="2"/>
      </rPr>
      <t>999</t>
    </r>
    <r>
      <rPr>
        <sz val="10"/>
        <rFont val="IPA Pゴシック"/>
        <family val="2"/>
      </rPr>
      <t>人</t>
    </r>
  </si>
  <si>
    <r>
      <rPr>
        <sz val="10"/>
        <rFont val="IPA Pゴシック"/>
        <family val="2"/>
      </rPr>
      <t>　　　　　</t>
    </r>
    <r>
      <rPr>
        <sz val="10"/>
        <rFont val="DejaVu Sans"/>
        <family val="2"/>
      </rPr>
      <t>1,000</t>
    </r>
    <r>
      <rPr>
        <sz val="10"/>
        <rFont val="IPA Pゴシック"/>
        <family val="2"/>
      </rPr>
      <t>人以上</t>
    </r>
  </si>
  <si>
    <t>合計</t>
  </si>
  <si>
    <r>
      <rPr>
        <sz val="10"/>
        <rFont val="DejaVu Sans"/>
        <family val="2"/>
      </rPr>
      <t>100</t>
    </r>
    <r>
      <rPr>
        <sz val="10"/>
        <rFont val="IPA Pゴシック"/>
        <family val="2"/>
      </rPr>
      <t>万円未満</t>
    </r>
  </si>
  <si>
    <t>100−200</t>
  </si>
  <si>
    <t>200−300</t>
  </si>
  <si>
    <t>300−400</t>
  </si>
  <si>
    <t>400−500</t>
  </si>
  <si>
    <t>500−600</t>
  </si>
  <si>
    <t>600−700</t>
  </si>
  <si>
    <t>700−800</t>
  </si>
  <si>
    <t>800−900</t>
  </si>
  <si>
    <t>900−1000</t>
  </si>
  <si>
    <t>1000−1100</t>
  </si>
  <si>
    <t>1100−1200</t>
  </si>
  <si>
    <t>1200−1300</t>
  </si>
  <si>
    <t>1300−1400</t>
  </si>
  <si>
    <t>1400−1500</t>
  </si>
  <si>
    <t>1500−1600</t>
  </si>
  <si>
    <t>1600−1700</t>
  </si>
  <si>
    <t>1700−1800</t>
  </si>
  <si>
    <t>1800−1900</t>
  </si>
  <si>
    <t>1900−2000</t>
  </si>
  <si>
    <r>
      <rPr>
        <sz val="10"/>
        <rFont val="DejaVu Sans"/>
        <family val="2"/>
      </rPr>
      <t>2000</t>
    </r>
    <r>
      <rPr>
        <sz val="10"/>
        <rFont val="IPA Pゴシック"/>
        <family val="2"/>
      </rPr>
      <t>万円以上</t>
    </r>
  </si>
  <si>
    <t>事業所数
累積
相対度数</t>
    <rPh sb="0" eb="3">
      <t>ジギョウショ</t>
    </rPh>
    <rPh sb="3" eb="4">
      <t>スウ</t>
    </rPh>
    <phoneticPr fontId="4"/>
  </si>
  <si>
    <t>従業員数
累積
相対度数</t>
    <rPh sb="0" eb="3">
      <t>ジュウギョウイン</t>
    </rPh>
    <rPh sb="3" eb="4">
      <t>スウ</t>
    </rPh>
    <phoneticPr fontId="4"/>
  </si>
  <si>
    <t>従業員数
（件）</t>
    <rPh sb="0" eb="3">
      <t>ジュウギョウイン</t>
    </rPh>
    <phoneticPr fontId="4"/>
  </si>
  <si>
    <t>所得金額</t>
    <rPh sb="0" eb="4">
      <t>ショトクキンガク</t>
    </rPh>
    <phoneticPr fontId="4"/>
  </si>
  <si>
    <r>
      <rPr>
        <sz val="10"/>
        <rFont val="ＭＳ ゴシック"/>
        <family val="3"/>
        <charset val="128"/>
      </rPr>
      <t>相対度数</t>
    </r>
    <r>
      <rPr>
        <sz val="10"/>
        <rFont val="IPA Pゴシック"/>
        <family val="2"/>
      </rPr>
      <t xml:space="preserve">
（％）</t>
    </r>
    <rPh sb="0" eb="4">
      <t>ソウタイドスウ</t>
    </rPh>
    <phoneticPr fontId="4"/>
  </si>
  <si>
    <r>
      <rPr>
        <sz val="10"/>
        <rFont val="ＭＳ ゴシック"/>
        <family val="3"/>
        <charset val="128"/>
      </rPr>
      <t>累積相対度数</t>
    </r>
    <r>
      <rPr>
        <sz val="10"/>
        <rFont val="IPA Pゴシック"/>
        <family val="2"/>
      </rPr>
      <t xml:space="preserve">
（％）</t>
    </r>
    <rPh sb="0" eb="2">
      <t>ルイセキ</t>
    </rPh>
    <rPh sb="2" eb="6">
      <t>ソウタイドスウ</t>
    </rPh>
    <phoneticPr fontId="4"/>
  </si>
  <si>
    <r>
      <t xml:space="preserve"> </t>
    </r>
    <r>
      <rPr>
        <sz val="10"/>
        <rFont val="ＭＳ Ｐゴシック"/>
        <family val="3"/>
        <charset val="128"/>
      </rPr>
      <t>所得金額階級別世帯数の相対度数分布</t>
    </r>
    <r>
      <rPr>
        <sz val="10"/>
        <rFont val="IPA Pゴシック"/>
        <family val="2"/>
      </rPr>
      <t xml:space="preserve">(2019 </t>
    </r>
    <r>
      <rPr>
        <sz val="10"/>
        <rFont val="ＭＳ Ｐゴシック"/>
        <family val="3"/>
        <charset val="128"/>
      </rPr>
      <t>年調査</t>
    </r>
    <r>
      <rPr>
        <sz val="10"/>
        <rFont val="IPA Pゴシック"/>
        <family val="2"/>
      </rPr>
      <t>)</t>
    </r>
  </si>
  <si>
    <r>
      <t>(</t>
    </r>
    <r>
      <rPr>
        <sz val="10"/>
        <rFont val="ＭＳ Ｐゴシック"/>
        <family val="3"/>
        <charset val="128"/>
      </rPr>
      <t>出典</t>
    </r>
    <r>
      <rPr>
        <sz val="10"/>
        <rFont val="IPA Pゴシック"/>
        <family val="2"/>
      </rPr>
      <t>:</t>
    </r>
    <r>
      <rPr>
        <sz val="10"/>
        <rFont val="ＭＳ Ｐゴシック"/>
        <family val="3"/>
        <charset val="128"/>
      </rPr>
      <t>厚生労働省「国民生活基礎調査」</t>
    </r>
  </si>
  <si>
    <t>https://www.mhlw.go.jp/toukei/list/20-21.html)</t>
  </si>
  <si>
    <t>データ</t>
    <phoneticPr fontId="4"/>
  </si>
  <si>
    <t>データ</t>
    <phoneticPr fontId="9"/>
  </si>
  <si>
    <t>階級上限値</t>
    <rPh sb="0" eb="2">
      <t>カイキュウ</t>
    </rPh>
    <rPh sb="2" eb="4">
      <t>ジョウゲン</t>
    </rPh>
    <rPh sb="4" eb="5">
      <t>チ</t>
    </rPh>
    <phoneticPr fontId="9"/>
  </si>
  <si>
    <t>データ区間</t>
  </si>
  <si>
    <t>頻度</t>
  </si>
  <si>
    <t>平均</t>
    <rPh sb="0" eb="2">
      <t>ヘイキン</t>
    </rPh>
    <phoneticPr fontId="9"/>
  </si>
  <si>
    <t>次の級</t>
  </si>
  <si>
    <t>平均＝</t>
    <rPh sb="0" eb="2">
      <t>ヘイキン</t>
    </rPh>
    <phoneticPr fontId="9"/>
  </si>
  <si>
    <t>メディアン</t>
    <phoneticPr fontId="9"/>
  </si>
  <si>
    <t>第3四分位点</t>
    <rPh sb="0" eb="1">
      <t>ダイ</t>
    </rPh>
    <rPh sb="2" eb="5">
      <t>シブンイ</t>
    </rPh>
    <rPh sb="5" eb="6">
      <t>テン</t>
    </rPh>
    <phoneticPr fontId="9"/>
  </si>
  <si>
    <t>モード</t>
    <phoneticPr fontId="9"/>
  </si>
  <si>
    <t>最大値</t>
    <rPh sb="0" eb="3">
      <t>サイダイチ</t>
    </rPh>
    <phoneticPr fontId="9"/>
  </si>
  <si>
    <t>最小値</t>
    <rPh sb="0" eb="3">
      <t>サイショウチ</t>
    </rPh>
    <phoneticPr fontId="9"/>
  </si>
  <si>
    <t>問2.4</t>
    <rPh sb="0" eb="1">
      <t>トイ</t>
    </rPh>
    <phoneticPr fontId="9"/>
  </si>
  <si>
    <t>例2.7</t>
    <rPh sb="0" eb="1">
      <t>レイ</t>
    </rPh>
    <phoneticPr fontId="9"/>
  </si>
  <si>
    <t>データC</t>
    <phoneticPr fontId="9"/>
  </si>
  <si>
    <t>データB</t>
    <phoneticPr fontId="9"/>
  </si>
  <si>
    <t>データA</t>
    <phoneticPr fontId="9"/>
  </si>
  <si>
    <t>データA度数分布</t>
  </si>
  <si>
    <t>データB度数分布</t>
    <rPh sb="4" eb="8">
      <t>ドスウブンプ</t>
    </rPh>
    <phoneticPr fontId="4"/>
  </si>
  <si>
    <t>データC度数分布</t>
    <rPh sb="4" eb="8">
      <t>ドスウブンプ</t>
    </rPh>
    <phoneticPr fontId="4"/>
  </si>
  <si>
    <r>
      <rPr>
        <sz val="10"/>
        <rFont val="IPA Pゴシック"/>
        <family val="2"/>
      </rPr>
      <t>データ区間</t>
    </r>
  </si>
  <si>
    <r>
      <rPr>
        <sz val="10"/>
        <rFont val="IPA Pゴシック"/>
        <family val="2"/>
      </rPr>
      <t>頻度</t>
    </r>
  </si>
  <si>
    <r>
      <rPr>
        <sz val="10"/>
        <rFont val="IPA Pゴシック"/>
        <family val="2"/>
      </rPr>
      <t>次の級</t>
    </r>
  </si>
  <si>
    <t>分散</t>
    <rPh sb="0" eb="2">
      <t>ブンサン</t>
    </rPh>
    <phoneticPr fontId="9"/>
  </si>
  <si>
    <t>標準偏差</t>
    <rPh sb="0" eb="2">
      <t>ヒョウジュン</t>
    </rPh>
    <rPh sb="2" eb="4">
      <t>ヘンサ</t>
    </rPh>
    <phoneticPr fontId="9"/>
  </si>
  <si>
    <t>レンジ</t>
    <phoneticPr fontId="9"/>
  </si>
  <si>
    <t>√(分散)</t>
    <rPh sb="2" eb="4">
      <t>ブンサン</t>
    </rPh>
    <phoneticPr fontId="9"/>
  </si>
  <si>
    <r>
      <rPr>
        <sz val="10"/>
        <rFont val="IPA Pゴシック"/>
        <family val="2"/>
      </rPr>
      <t>累積 %</t>
    </r>
  </si>
  <si>
    <t>階級
(単位:円)</t>
    <rPh sb="4" eb="6">
      <t>タンイ</t>
    </rPh>
    <rPh sb="7" eb="8">
      <t>エン</t>
    </rPh>
    <phoneticPr fontId="4"/>
  </si>
  <si>
    <r>
      <rPr>
        <sz val="11"/>
        <color rgb="FF000000"/>
        <rFont val="ＭＳ ゴシック"/>
        <family val="3"/>
        <charset val="128"/>
      </rPr>
      <t>階級値</t>
    </r>
    <r>
      <rPr>
        <sz val="10"/>
        <rFont val="IPA Pゴシック"/>
        <family val="2"/>
      </rPr>
      <t xml:space="preserve">
(</t>
    </r>
    <r>
      <rPr>
        <sz val="11"/>
        <color rgb="FF000000"/>
        <rFont val="ＭＳ ゴシック"/>
        <family val="3"/>
        <charset val="128"/>
      </rPr>
      <t>単位:円)</t>
    </r>
    <rPh sb="5" eb="7">
      <t>タンイ</t>
    </rPh>
    <rPh sb="8" eb="9">
      <t>エン</t>
    </rPh>
    <phoneticPr fontId="4"/>
  </si>
  <si>
    <r>
      <rPr>
        <sz val="10"/>
        <rFont val="IPA Pゴシック"/>
        <family val="2"/>
      </rPr>
      <t>度数</t>
    </r>
  </si>
  <si>
    <r>
      <rPr>
        <sz val="10"/>
        <rFont val="IPA Pゴシック"/>
        <family val="2"/>
      </rPr>
      <t>相対度数</t>
    </r>
  </si>
  <si>
    <r>
      <rPr>
        <sz val="10"/>
        <rFont val="IPA Pゴシック"/>
        <family val="2"/>
      </rPr>
      <t>累積度数</t>
    </r>
  </si>
  <si>
    <t>累積
相対度数</t>
    <phoneticPr fontId="4"/>
  </si>
  <si>
    <t>23500～24000</t>
  </si>
  <si>
    <t>24000～24500</t>
  </si>
  <si>
    <t>24500～25000</t>
  </si>
  <si>
    <t>25000～25500</t>
  </si>
  <si>
    <t>25500～26000</t>
  </si>
  <si>
    <t>26000～26500</t>
  </si>
  <si>
    <t>26500～27000</t>
  </si>
  <si>
    <t>27000～27500</t>
  </si>
  <si>
    <t>27500～28000</t>
  </si>
  <si>
    <t>28000～28500</t>
  </si>
  <si>
    <t>Date</t>
  </si>
  <si>
    <t>Open</t>
  </si>
  <si>
    <t>High</t>
  </si>
  <si>
    <t>Low</t>
  </si>
  <si>
    <t>Close</t>
  </si>
  <si>
    <t>Adj Close</t>
  </si>
  <si>
    <t>Volume</t>
  </si>
  <si>
    <t>階級上限値</t>
  </si>
  <si>
    <r>
      <rPr>
        <sz val="11"/>
        <color rgb="FF000000"/>
        <rFont val="ＭＳ ゴシック"/>
        <family val="3"/>
        <charset val="128"/>
      </rPr>
      <t xml:space="preserve">階級値
</t>
    </r>
    <r>
      <rPr>
        <sz val="11"/>
        <color rgb="FF000000"/>
        <rFont val="IPA Pゴシック"/>
        <family val="2"/>
        <charset val="128"/>
      </rPr>
      <t>×相対</t>
    </r>
    <r>
      <rPr>
        <sz val="11"/>
        <color rgb="FF000000"/>
        <rFont val="ＭＳ ゴシック"/>
        <family val="3"/>
        <charset val="128"/>
      </rPr>
      <t>度数</t>
    </r>
    <rPh sb="0" eb="3">
      <t>カイキュウチ</t>
    </rPh>
    <rPh sb="5" eb="7">
      <t>ソウタイ</t>
    </rPh>
    <rPh sb="7" eb="9">
      <t>ドスウ</t>
    </rPh>
    <phoneticPr fontId="4"/>
  </si>
  <si>
    <t>平均=</t>
    <rPh sb="0" eb="2">
      <t>ヘイキン</t>
    </rPh>
    <phoneticPr fontId="4"/>
  </si>
  <si>
    <r>
      <rPr>
        <sz val="11"/>
        <color rgb="FF000000"/>
        <rFont val="ＭＳ ゴシック"/>
        <family val="3"/>
        <charset val="128"/>
      </rPr>
      <t>分散</t>
    </r>
    <r>
      <rPr>
        <sz val="11"/>
        <color indexed="64"/>
        <rFont val="IPA Pゴシック"/>
      </rPr>
      <t>=</t>
    </r>
    <rPh sb="0" eb="2">
      <t>ブンサン</t>
    </rPh>
    <phoneticPr fontId="4"/>
  </si>
  <si>
    <t>標準偏差=</t>
    <rPh sb="0" eb="4">
      <t>ヒョウジュンヘンサ</t>
    </rPh>
    <phoneticPr fontId="4"/>
  </si>
  <si>
    <r>
      <t>(</t>
    </r>
    <r>
      <rPr>
        <sz val="11"/>
        <color rgb="FF000000"/>
        <rFont val="ＭＳ ゴシック"/>
        <family val="3"/>
        <charset val="128"/>
      </rPr>
      <t>階級値</t>
    </r>
    <r>
      <rPr>
        <sz val="11"/>
        <color rgb="FF000000"/>
        <rFont val="IPA Pゴシック"/>
        <family val="2"/>
      </rPr>
      <t>-</t>
    </r>
    <r>
      <rPr>
        <sz val="11"/>
        <color rgb="FF000000"/>
        <rFont val="ＭＳ ゴシック"/>
        <family val="3"/>
        <charset val="128"/>
      </rPr>
      <t>平均</t>
    </r>
    <r>
      <rPr>
        <sz val="11"/>
        <color rgb="FF000000"/>
        <rFont val="IPA Pゴシック"/>
        <family val="2"/>
      </rPr>
      <t>)</t>
    </r>
    <r>
      <rPr>
        <vertAlign val="superscript"/>
        <sz val="11"/>
        <color rgb="FF000000"/>
        <rFont val="ＭＳ ゴシック"/>
        <family val="3"/>
        <charset val="128"/>
      </rPr>
      <t>２</t>
    </r>
    <r>
      <rPr>
        <sz val="11"/>
        <color rgb="FF000000"/>
        <rFont val="IPA Pゴシック"/>
        <family val="3"/>
        <charset val="128"/>
      </rPr>
      <t xml:space="preserve">
</t>
    </r>
    <r>
      <rPr>
        <sz val="11"/>
        <color rgb="FF000000"/>
        <rFont val="IPA Pゴシック"/>
        <family val="2"/>
        <charset val="128"/>
      </rPr>
      <t>×</t>
    </r>
    <r>
      <rPr>
        <sz val="11"/>
        <color rgb="FF000000"/>
        <rFont val="ＭＳ ゴシック"/>
        <family val="3"/>
        <charset val="128"/>
      </rPr>
      <t>度数</t>
    </r>
    <rPh sb="1" eb="4">
      <t>カイキュウアタイ</t>
    </rPh>
    <rPh sb="5" eb="7">
      <t>ヘイキン</t>
    </rPh>
    <rPh sb="11" eb="13">
      <t>ドスウ</t>
    </rPh>
    <phoneticPr fontId="4"/>
  </si>
  <si>
    <r>
      <rPr>
        <sz val="10"/>
        <rFont val="ＭＳ ゴシック"/>
        <family val="3"/>
        <charset val="128"/>
      </rPr>
      <t>階級値</t>
    </r>
    <r>
      <rPr>
        <sz val="10"/>
        <rFont val="IPA Pゴシック"/>
        <family val="2"/>
      </rPr>
      <t xml:space="preserve">
(万円)</t>
    </r>
    <rPh sb="0" eb="3">
      <t>カイキュウアタイ</t>
    </rPh>
    <rPh sb="5" eb="6">
      <t>マン</t>
    </rPh>
    <rPh sb="6" eb="7">
      <t>エン</t>
    </rPh>
    <phoneticPr fontId="4"/>
  </si>
  <si>
    <t>階級値
×相対度数</t>
    <rPh sb="0" eb="3">
      <t>カイキュウアタイ</t>
    </rPh>
    <rPh sb="5" eb="9">
      <t>ソウタイドスウ</t>
    </rPh>
    <phoneticPr fontId="4"/>
  </si>
  <si>
    <t>平均＝</t>
    <rPh sb="0" eb="2">
      <t>ヘイキン</t>
    </rPh>
    <phoneticPr fontId="4"/>
  </si>
  <si>
    <t>万円</t>
    <rPh sb="0" eb="1">
      <t>マン</t>
    </rPh>
    <rPh sb="1" eb="2">
      <t>エン</t>
    </rPh>
    <phoneticPr fontId="4"/>
  </si>
  <si>
    <t>標準得点</t>
    <rPh sb="0" eb="2">
      <t>ヒョウジュン</t>
    </rPh>
    <rPh sb="2" eb="4">
      <t>トクテン</t>
    </rPh>
    <phoneticPr fontId="9"/>
  </si>
  <si>
    <t>偏差値</t>
    <rPh sb="0" eb="3">
      <t>ヘンサチ</t>
    </rPh>
    <phoneticPr fontId="9"/>
  </si>
  <si>
    <t>平均年齢＝</t>
    <rPh sb="0" eb="2">
      <t>ヘイキン</t>
    </rPh>
    <rPh sb="2" eb="4">
      <t>ネンレイ</t>
    </rPh>
    <phoneticPr fontId="9"/>
  </si>
  <si>
    <t xml:space="preserve">60歳以上65歳未満 </t>
  </si>
  <si>
    <t xml:space="preserve">55歳以上60歳未満 </t>
  </si>
  <si>
    <t xml:space="preserve">50歳以上55歳未満 </t>
  </si>
  <si>
    <t xml:space="preserve">45歳以上50歳未満 </t>
  </si>
  <si>
    <t xml:space="preserve">40歳以上45歳未満 </t>
  </si>
  <si>
    <t xml:space="preserve">35歳以上40歳未満 </t>
  </si>
  <si>
    <t xml:space="preserve">30歳以上35歳未満 </t>
  </si>
  <si>
    <t xml:space="preserve">25歳以上30歳未満 </t>
  </si>
  <si>
    <t xml:space="preserve">20歳以上25歳未満 </t>
  </si>
  <si>
    <t xml:space="preserve">20歳未満 </t>
  </si>
  <si>
    <t>階級値×相対度数</t>
    <rPh sb="0" eb="2">
      <t>カイキュウ</t>
    </rPh>
    <rPh sb="2" eb="3">
      <t>チ</t>
    </rPh>
    <rPh sb="4" eb="8">
      <t>ソウタイドスウ</t>
    </rPh>
    <phoneticPr fontId="9"/>
  </si>
  <si>
    <t>合格者数
（相対度数％）</t>
    <rPh sb="0" eb="4">
      <t>ゴウカクシャスウ</t>
    </rPh>
    <rPh sb="6" eb="10">
      <t>ソウタイドスウ</t>
    </rPh>
    <phoneticPr fontId="9"/>
  </si>
  <si>
    <t>階級値
（年齢）</t>
    <rPh sb="0" eb="2">
      <t>カイキュウ</t>
    </rPh>
    <rPh sb="2" eb="3">
      <t>チ</t>
    </rPh>
    <rPh sb="5" eb="7">
      <t>ネンレイ</t>
    </rPh>
    <phoneticPr fontId="9"/>
  </si>
  <si>
    <t>年齢</t>
    <rPh sb="0" eb="2">
      <t>ネンレイ</t>
    </rPh>
    <phoneticPr fontId="9"/>
  </si>
  <si>
    <t>終値</t>
    <rPh sb="0" eb="2">
      <t>オワリネ</t>
    </rPh>
    <phoneticPr fontId="4"/>
  </si>
  <si>
    <t>分散＝</t>
    <rPh sb="0" eb="2">
      <t>ブンサン</t>
    </rPh>
    <phoneticPr fontId="4"/>
  </si>
  <si>
    <t>標準偏差＝</t>
    <rPh sb="0" eb="4">
      <t>ヒョウジュンヘンサ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</si>
</sst>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m/dd"/>
    <numFmt numFmtId="178" formatCode="0.00_ "/>
  </numFmts>
  <fonts count="20">
    <font>
      <sz val="10"/>
      <name val="IPA Pゴシック"/>
      <family val="2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DejaVu Sans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IPA P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name val="IPA Pゴシック"/>
      <family val="2"/>
    </font>
    <font>
      <sz val="11"/>
      <color indexed="64"/>
      <name val="IPA Pゴシック"/>
    </font>
    <font>
      <sz val="11"/>
      <color rgb="FF000000"/>
      <name val="ＭＳ ゴシック"/>
      <family val="3"/>
      <charset val="128"/>
    </font>
    <font>
      <sz val="11"/>
      <color indexed="64"/>
      <name val="IPA Pゴシック"/>
      <family val="3"/>
      <charset val="128"/>
    </font>
    <font>
      <sz val="11"/>
      <color indexed="64"/>
      <name val="游ゴシック"/>
      <family val="3"/>
      <charset val="128"/>
    </font>
    <font>
      <sz val="11"/>
      <color rgb="FF000000"/>
      <name val="IPA Pゴシック"/>
      <family val="2"/>
      <charset val="128"/>
    </font>
    <font>
      <sz val="11"/>
      <color rgb="FF000000"/>
      <name val="IPA Pゴシック"/>
      <family val="3"/>
      <charset val="128"/>
    </font>
    <font>
      <sz val="11"/>
      <color rgb="FF000000"/>
      <name val="IPA Pゴシック"/>
      <family val="2"/>
    </font>
    <font>
      <vertAlign val="superscript"/>
      <sz val="11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76" fontId="3" fillId="0" borderId="5" xfId="0" applyNumberFormat="1" applyFont="1" applyBorder="1"/>
    <xf numFmtId="0" fontId="3" fillId="0" borderId="1" xfId="0" applyFont="1" applyBorder="1"/>
    <xf numFmtId="176" fontId="3" fillId="0" borderId="6" xfId="0" applyNumberFormat="1" applyFont="1" applyBorder="1"/>
    <xf numFmtId="176" fontId="3" fillId="0" borderId="1" xfId="0" applyNumberFormat="1" applyFont="1" applyBorder="1"/>
    <xf numFmtId="0" fontId="2" fillId="0" borderId="0" xfId="1">
      <alignment vertical="center"/>
    </xf>
    <xf numFmtId="0" fontId="2" fillId="0" borderId="7" xfId="1" applyBorder="1" applyAlignment="1">
      <alignment horizontal="center" vertical="center"/>
    </xf>
    <xf numFmtId="0" fontId="2" fillId="0" borderId="8" xfId="1" applyBorder="1">
      <alignment vertical="center"/>
    </xf>
    <xf numFmtId="0" fontId="2" fillId="0" borderId="0" xfId="1" applyAlignment="1">
      <alignment horizontal="right" vertical="center"/>
    </xf>
    <xf numFmtId="0" fontId="10" fillId="0" borderId="0" xfId="1" applyFont="1">
      <alignment vertical="center"/>
    </xf>
    <xf numFmtId="0" fontId="6" fillId="2" borderId="9" xfId="1" applyFont="1" applyFill="1" applyBorder="1" applyAlignment="1">
      <alignment vertical="center"/>
    </xf>
    <xf numFmtId="0" fontId="6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0" xfId="2">
      <alignment vertical="center"/>
    </xf>
    <xf numFmtId="0" fontId="12" fillId="0" borderId="8" xfId="2" applyBorder="1">
      <alignment vertical="center"/>
    </xf>
    <xf numFmtId="10" fontId="12" fillId="0" borderId="0" xfId="2" applyNumberFormat="1">
      <alignment vertical="center"/>
    </xf>
    <xf numFmtId="0" fontId="13" fillId="0" borderId="10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2" fillId="0" borderId="10" xfId="2" applyBorder="1" applyAlignment="1">
      <alignment horizontal="center" vertical="center"/>
    </xf>
    <xf numFmtId="0" fontId="12" fillId="0" borderId="10" xfId="2" applyBorder="1">
      <alignment vertical="center"/>
    </xf>
    <xf numFmtId="0" fontId="12" fillId="0" borderId="3" xfId="2" applyBorder="1">
      <alignment vertical="center"/>
    </xf>
    <xf numFmtId="10" fontId="12" fillId="0" borderId="10" xfId="2" applyNumberFormat="1" applyBorder="1">
      <alignment vertical="center"/>
    </xf>
    <xf numFmtId="0" fontId="12" fillId="0" borderId="5" xfId="2" applyBorder="1">
      <alignment vertical="center"/>
    </xf>
    <xf numFmtId="10" fontId="12" fillId="0" borderId="8" xfId="2" applyNumberFormat="1" applyBorder="1">
      <alignment vertical="center"/>
    </xf>
    <xf numFmtId="0" fontId="12" fillId="0" borderId="4" xfId="2" applyBorder="1" applyAlignment="1">
      <alignment horizontal="right" vertical="center" indent="1"/>
    </xf>
    <xf numFmtId="0" fontId="15" fillId="0" borderId="0" xfId="2" applyFont="1">
      <alignment vertical="center"/>
    </xf>
    <xf numFmtId="177" fontId="15" fillId="0" borderId="0" xfId="2" applyNumberFormat="1" applyFont="1">
      <alignment vertical="center"/>
    </xf>
    <xf numFmtId="178" fontId="12" fillId="0" borderId="0" xfId="2" applyNumberFormat="1">
      <alignment vertical="center"/>
    </xf>
    <xf numFmtId="0" fontId="13" fillId="0" borderId="10" xfId="2" applyFont="1" applyBorder="1" applyAlignment="1">
      <alignment horizontal="right" vertical="center"/>
    </xf>
    <xf numFmtId="0" fontId="14" fillId="0" borderId="0" xfId="2" applyFont="1" applyAlignment="1">
      <alignment horizontal="right" vertical="center"/>
    </xf>
    <xf numFmtId="0" fontId="13" fillId="0" borderId="0" xfId="2" applyFont="1" applyAlignment="1">
      <alignment horizontal="right" vertical="center"/>
    </xf>
    <xf numFmtId="4" fontId="12" fillId="0" borderId="10" xfId="2" applyNumberFormat="1" applyBorder="1">
      <alignment vertical="center"/>
    </xf>
    <xf numFmtId="4" fontId="12" fillId="0" borderId="0" xfId="2" applyNumberFormat="1">
      <alignment vertical="center"/>
    </xf>
    <xf numFmtId="0" fontId="17" fillId="0" borderId="2" xfId="2" applyFont="1" applyBorder="1" applyAlignment="1">
      <alignment vertical="center" wrapText="1"/>
    </xf>
    <xf numFmtId="0" fontId="12" fillId="0" borderId="2" xfId="2" applyBorder="1" applyAlignment="1">
      <alignment vertical="center" wrapText="1"/>
    </xf>
    <xf numFmtId="0" fontId="0" fillId="0" borderId="10" xfId="0" applyBorder="1" applyAlignment="1"/>
    <xf numFmtId="178" fontId="0" fillId="0" borderId="0" xfId="0" applyNumberFormat="1"/>
    <xf numFmtId="0" fontId="11" fillId="0" borderId="10" xfId="0" applyFont="1" applyBorder="1" applyAlignment="1">
      <alignment horizontal="right"/>
    </xf>
    <xf numFmtId="0" fontId="11" fillId="0" borderId="0" xfId="0" applyFont="1"/>
    <xf numFmtId="0" fontId="0" fillId="0" borderId="10" xfId="0" applyBorder="1" applyAlignment="1">
      <alignment wrapText="1"/>
    </xf>
    <xf numFmtId="178" fontId="0" fillId="0" borderId="10" xfId="0" applyNumberFormat="1" applyBorder="1"/>
    <xf numFmtId="178" fontId="11" fillId="0" borderId="10" xfId="0" applyNumberFormat="1" applyFont="1" applyBorder="1"/>
    <xf numFmtId="0" fontId="8" fillId="0" borderId="11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/>
    <xf numFmtId="0" fontId="6" fillId="2" borderId="8" xfId="1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" fillId="0" borderId="0" xfId="3">
      <alignment vertical="center"/>
    </xf>
    <xf numFmtId="0" fontId="1" fillId="0" borderId="10" xfId="3" applyBorder="1">
      <alignment vertical="center"/>
    </xf>
    <xf numFmtId="0" fontId="1" fillId="0" borderId="10" xfId="3" applyBorder="1" applyAlignment="1">
      <alignment horizontal="right" vertical="center"/>
    </xf>
    <xf numFmtId="0" fontId="1" fillId="0" borderId="13" xfId="3" applyBorder="1">
      <alignment vertical="center"/>
    </xf>
    <xf numFmtId="0" fontId="1" fillId="0" borderId="14" xfId="3" applyBorder="1">
      <alignment vertical="center"/>
    </xf>
    <xf numFmtId="0" fontId="1" fillId="0" borderId="12" xfId="3" applyBorder="1">
      <alignment vertical="center"/>
    </xf>
    <xf numFmtId="0" fontId="1" fillId="0" borderId="15" xfId="3" applyBorder="1">
      <alignment vertical="center"/>
    </xf>
    <xf numFmtId="0" fontId="1" fillId="0" borderId="16" xfId="3" applyBorder="1">
      <alignment vertical="center"/>
    </xf>
    <xf numFmtId="0" fontId="1" fillId="0" borderId="17" xfId="3" applyBorder="1">
      <alignment vertical="center"/>
    </xf>
    <xf numFmtId="0" fontId="1" fillId="0" borderId="10" xfId="3" applyBorder="1" applyAlignment="1">
      <alignment horizontal="center" vertical="center"/>
    </xf>
    <xf numFmtId="0" fontId="1" fillId="0" borderId="16" xfId="3" applyBorder="1" applyAlignment="1">
      <alignment horizontal="center" vertical="center" wrapText="1"/>
    </xf>
    <xf numFmtId="0" fontId="1" fillId="0" borderId="17" xfId="3" applyBorder="1" applyAlignment="1">
      <alignment horizontal="center" vertical="center"/>
    </xf>
  </cellXfs>
  <cellStyles count="4">
    <cellStyle name="標準" xfId="0" builtinId="0"/>
    <cellStyle name="標準 2" xfId="1" xr:uid="{0FA61041-E4A2-4E1E-B7E7-001EE61EAE09}"/>
    <cellStyle name="標準 3" xfId="2" xr:uid="{8608B1AA-E158-43AE-AE59-7A6B9F8FB8F4}"/>
    <cellStyle name="標準 4" xfId="3" xr:uid="{FF8B6CF8-B3CD-437B-8278-024494479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'例2.3'!$A$2:$A$12</c:f>
              <c:strCache>
                <c:ptCount val="11"/>
                <c:pt idx="0">
                  <c:v>24000</c:v>
                </c:pt>
                <c:pt idx="1">
                  <c:v>24500</c:v>
                </c:pt>
                <c:pt idx="2">
                  <c:v>25000</c:v>
                </c:pt>
                <c:pt idx="3">
                  <c:v>25500</c:v>
                </c:pt>
                <c:pt idx="4">
                  <c:v>26000</c:v>
                </c:pt>
                <c:pt idx="5">
                  <c:v>26500</c:v>
                </c:pt>
                <c:pt idx="6">
                  <c:v>27000</c:v>
                </c:pt>
                <c:pt idx="7">
                  <c:v>27500</c:v>
                </c:pt>
                <c:pt idx="8">
                  <c:v>28000</c:v>
                </c:pt>
                <c:pt idx="9">
                  <c:v>28500</c:v>
                </c:pt>
                <c:pt idx="10">
                  <c:v>次の級</c:v>
                </c:pt>
              </c:strCache>
            </c:strRef>
          </c:cat>
          <c:val>
            <c:numRef>
              <c:f>'例2.3'!$B$2:$B$12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23</c:v>
                </c:pt>
                <c:pt idx="6">
                  <c:v>34</c:v>
                </c:pt>
                <c:pt idx="7">
                  <c:v>23</c:v>
                </c:pt>
                <c:pt idx="8">
                  <c:v>21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2-4936-8BFB-DC0B5950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111816"/>
        <c:axId val="576110832"/>
      </c:barChart>
      <c:catAx>
        <c:axId val="5761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10832"/>
        <c:crosses val="autoZero"/>
        <c:auto val="1"/>
        <c:lblAlgn val="ctr"/>
        <c:lblOffset val="100"/>
        <c:noMultiLvlLbl val="0"/>
      </c:catAx>
      <c:valAx>
        <c:axId val="57611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1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r>
              <a:rPr lang="en-US" altLang="ja-JP"/>
              <a:t>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1503053324365"/>
          <c:y val="0.26234733158355206"/>
          <c:w val="0.66309764043313679"/>
          <c:h val="0.33997681539807523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'問2.5'!$C$43:$C$54</c15:sqref>
                  </c15:fullRef>
                </c:ext>
              </c:extLst>
              <c:f>'問2.5'!$C$43:$C$53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'問2.5'!$D$43:$D$54</c15:sqref>
                  </c15:fullRef>
                </c:ext>
              </c:extLst>
              <c:f>'問2.5'!$D$43:$D$53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2-480E-BA2C-3BDCB6EC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529968"/>
        <c:axId val="866769168"/>
      </c:barChart>
      <c:catAx>
        <c:axId val="112352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69168"/>
        <c:crosses val="autoZero"/>
        <c:auto val="1"/>
        <c:lblAlgn val="ctr"/>
        <c:lblOffset val="100"/>
        <c:noMultiLvlLbl val="0"/>
      </c:catAx>
      <c:valAx>
        <c:axId val="86676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5299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'問2.1（階級数5）'!$A$2:$A$7</c:f>
              <c:strCache>
                <c:ptCount val="6"/>
                <c:pt idx="0">
                  <c:v>24500</c:v>
                </c:pt>
                <c:pt idx="1">
                  <c:v>25500</c:v>
                </c:pt>
                <c:pt idx="2">
                  <c:v>26500</c:v>
                </c:pt>
                <c:pt idx="3">
                  <c:v>27500</c:v>
                </c:pt>
                <c:pt idx="4">
                  <c:v>28500</c:v>
                </c:pt>
                <c:pt idx="5">
                  <c:v>次の級</c:v>
                </c:pt>
              </c:strCache>
            </c:strRef>
          </c:cat>
          <c:val>
            <c:numRef>
              <c:f>'問2.1（階級数5）'!$B$2:$B$7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31</c:v>
                </c:pt>
                <c:pt idx="3">
                  <c:v>57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6-4391-BB8E-DCD68495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919656"/>
        <c:axId val="763911128"/>
      </c:barChart>
      <c:catAx>
        <c:axId val="7639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911128"/>
        <c:crosses val="autoZero"/>
        <c:auto val="1"/>
        <c:lblAlgn val="ctr"/>
        <c:lblOffset val="100"/>
        <c:noMultiLvlLbl val="0"/>
      </c:catAx>
      <c:valAx>
        <c:axId val="763911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'問2.1（階級数20）'!$A$2:$A$20</c:f>
              <c:strCache>
                <c:ptCount val="19"/>
                <c:pt idx="0">
                  <c:v>24250</c:v>
                </c:pt>
                <c:pt idx="1">
                  <c:v>24500</c:v>
                </c:pt>
                <c:pt idx="2">
                  <c:v>24750</c:v>
                </c:pt>
                <c:pt idx="3">
                  <c:v>25000</c:v>
                </c:pt>
                <c:pt idx="4">
                  <c:v>25250</c:v>
                </c:pt>
                <c:pt idx="5">
                  <c:v>25500</c:v>
                </c:pt>
                <c:pt idx="6">
                  <c:v>25750</c:v>
                </c:pt>
                <c:pt idx="7">
                  <c:v>26000</c:v>
                </c:pt>
                <c:pt idx="8">
                  <c:v>26250</c:v>
                </c:pt>
                <c:pt idx="9">
                  <c:v>26500</c:v>
                </c:pt>
                <c:pt idx="10">
                  <c:v>26750</c:v>
                </c:pt>
                <c:pt idx="11">
                  <c:v>27000</c:v>
                </c:pt>
                <c:pt idx="12">
                  <c:v>27250</c:v>
                </c:pt>
                <c:pt idx="13">
                  <c:v>27500</c:v>
                </c:pt>
                <c:pt idx="14">
                  <c:v>27750</c:v>
                </c:pt>
                <c:pt idx="15">
                  <c:v>28000</c:v>
                </c:pt>
                <c:pt idx="16">
                  <c:v>28250</c:v>
                </c:pt>
                <c:pt idx="17">
                  <c:v>28500</c:v>
                </c:pt>
                <c:pt idx="18">
                  <c:v>次の級</c:v>
                </c:pt>
              </c:strCache>
            </c:strRef>
          </c:cat>
          <c:val>
            <c:numRef>
              <c:f>'問2.1（階級数20）'!$B$2:$B$20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14</c:v>
                </c:pt>
                <c:pt idx="11">
                  <c:v>20</c:v>
                </c:pt>
                <c:pt idx="12">
                  <c:v>15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0-4ED2-A05B-9BD300A9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901288"/>
        <c:axId val="763901616"/>
      </c:barChart>
      <c:catAx>
        <c:axId val="7639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901616"/>
        <c:crosses val="autoZero"/>
        <c:auto val="1"/>
        <c:lblAlgn val="ctr"/>
        <c:lblOffset val="100"/>
        <c:noMultiLvlLbl val="0"/>
      </c:catAx>
      <c:valAx>
        <c:axId val="76390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9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'例2.5'!$C$17:$C$28</c:f>
              <c:numCache>
                <c:formatCode>General</c:formatCode>
                <c:ptCount val="12"/>
                <c:pt idx="0">
                  <c:v>0</c:v>
                </c:pt>
                <c:pt idx="1">
                  <c:v>0.5897</c:v>
                </c:pt>
                <c:pt idx="2">
                  <c:v>0.78759999999999997</c:v>
                </c:pt>
                <c:pt idx="3">
                  <c:v>0.90269999999999995</c:v>
                </c:pt>
                <c:pt idx="4">
                  <c:v>0.94330000000000003</c:v>
                </c:pt>
                <c:pt idx="5">
                  <c:v>0.97109999999999996</c:v>
                </c:pt>
                <c:pt idx="6">
                  <c:v>0.98880000000000001</c:v>
                </c:pt>
                <c:pt idx="7">
                  <c:v>0.99590000000000001</c:v>
                </c:pt>
                <c:pt idx="8">
                  <c:v>0.99780000000000002</c:v>
                </c:pt>
                <c:pt idx="9">
                  <c:v>0.999</c:v>
                </c:pt>
                <c:pt idx="10">
                  <c:v>0.99970000000000003</c:v>
                </c:pt>
                <c:pt idx="11">
                  <c:v>1</c:v>
                </c:pt>
              </c:numCache>
            </c:numRef>
          </c:xVal>
          <c:yVal>
            <c:numRef>
              <c:f>'例2.5'!$E$17:$E$28</c:f>
              <c:numCache>
                <c:formatCode>General</c:formatCode>
                <c:ptCount val="12"/>
                <c:pt idx="0">
                  <c:v>0</c:v>
                </c:pt>
                <c:pt idx="1">
                  <c:v>0.1245</c:v>
                </c:pt>
                <c:pt idx="2">
                  <c:v>0.25040000000000001</c:v>
                </c:pt>
                <c:pt idx="3">
                  <c:v>0.40150000000000002</c:v>
                </c:pt>
                <c:pt idx="4">
                  <c:v>0.4955</c:v>
                </c:pt>
                <c:pt idx="5">
                  <c:v>0.59709999999999996</c:v>
                </c:pt>
                <c:pt idx="6">
                  <c:v>0.71509999999999996</c:v>
                </c:pt>
                <c:pt idx="7">
                  <c:v>0.80889999999999995</c:v>
                </c:pt>
                <c:pt idx="8">
                  <c:v>0.85329999999999995</c:v>
                </c:pt>
                <c:pt idx="9">
                  <c:v>0.89849999999999997</c:v>
                </c:pt>
                <c:pt idx="10">
                  <c:v>0.94320000000000004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D-4561-9F8C-9A828B22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87248"/>
        <c:axId val="63688790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'例2.5'!$C$17:$C$28</c:f>
              <c:numCache>
                <c:formatCode>General</c:formatCode>
                <c:ptCount val="12"/>
                <c:pt idx="0">
                  <c:v>0</c:v>
                </c:pt>
                <c:pt idx="1">
                  <c:v>0.5897</c:v>
                </c:pt>
                <c:pt idx="2">
                  <c:v>0.78759999999999997</c:v>
                </c:pt>
                <c:pt idx="3">
                  <c:v>0.90269999999999995</c:v>
                </c:pt>
                <c:pt idx="4">
                  <c:v>0.94330000000000003</c:v>
                </c:pt>
                <c:pt idx="5">
                  <c:v>0.97109999999999996</c:v>
                </c:pt>
                <c:pt idx="6">
                  <c:v>0.98880000000000001</c:v>
                </c:pt>
                <c:pt idx="7">
                  <c:v>0.99590000000000001</c:v>
                </c:pt>
                <c:pt idx="8">
                  <c:v>0.99780000000000002</c:v>
                </c:pt>
                <c:pt idx="9">
                  <c:v>0.999</c:v>
                </c:pt>
                <c:pt idx="10">
                  <c:v>0.99970000000000003</c:v>
                </c:pt>
                <c:pt idx="11">
                  <c:v>1</c:v>
                </c:pt>
              </c:numCache>
            </c:numRef>
          </c:xVal>
          <c:yVal>
            <c:numRef>
              <c:f>'例2.5'!$D$17:$D$28</c:f>
              <c:numCache>
                <c:formatCode>General</c:formatCode>
                <c:ptCount val="12"/>
                <c:pt idx="0">
                  <c:v>0</c:v>
                </c:pt>
                <c:pt idx="1">
                  <c:v>0.5897</c:v>
                </c:pt>
                <c:pt idx="2">
                  <c:v>0.78759999999999997</c:v>
                </c:pt>
                <c:pt idx="3">
                  <c:v>0.90269999999999995</c:v>
                </c:pt>
                <c:pt idx="4">
                  <c:v>0.94330000000000003</c:v>
                </c:pt>
                <c:pt idx="5">
                  <c:v>0.97109999999999996</c:v>
                </c:pt>
                <c:pt idx="6">
                  <c:v>0.98880000000000001</c:v>
                </c:pt>
                <c:pt idx="7">
                  <c:v>0.99590000000000001</c:v>
                </c:pt>
                <c:pt idx="8">
                  <c:v>0.99780000000000002</c:v>
                </c:pt>
                <c:pt idx="9">
                  <c:v>0.999</c:v>
                </c:pt>
                <c:pt idx="10">
                  <c:v>0.99970000000000003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D-4561-9F8C-9A828B22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87248"/>
        <c:axId val="636887904"/>
      </c:scatterChart>
      <c:valAx>
        <c:axId val="636887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従業員数累積相対度数（％）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887904"/>
        <c:crosses val="autoZero"/>
        <c:crossBetween val="midCat"/>
        <c:majorUnit val="0.1"/>
      </c:valAx>
      <c:valAx>
        <c:axId val="636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従業員数累積相対度数（％）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8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'問2.2'!$B$2</c:f>
              <c:strCache>
                <c:ptCount val="1"/>
                <c:pt idx="0">
                  <c:v>相対度数
（％）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'問2.2'!$A$3:$A$23</c:f>
              <c:strCache>
                <c:ptCount val="21"/>
                <c:pt idx="0">
                  <c:v>100万円未満</c:v>
                </c:pt>
                <c:pt idx="1">
                  <c:v>100−200</c:v>
                </c:pt>
                <c:pt idx="2">
                  <c:v>200−300</c:v>
                </c:pt>
                <c:pt idx="3">
                  <c:v>300−400</c:v>
                </c:pt>
                <c:pt idx="4">
                  <c:v>400−500</c:v>
                </c:pt>
                <c:pt idx="5">
                  <c:v>500−600</c:v>
                </c:pt>
                <c:pt idx="6">
                  <c:v>600−700</c:v>
                </c:pt>
                <c:pt idx="7">
                  <c:v>700−800</c:v>
                </c:pt>
                <c:pt idx="8">
                  <c:v>800−900</c:v>
                </c:pt>
                <c:pt idx="9">
                  <c:v>900−1000</c:v>
                </c:pt>
                <c:pt idx="10">
                  <c:v>1000−1100</c:v>
                </c:pt>
                <c:pt idx="11">
                  <c:v>1100−1200</c:v>
                </c:pt>
                <c:pt idx="12">
                  <c:v>1200−1300</c:v>
                </c:pt>
                <c:pt idx="13">
                  <c:v>1300−1400</c:v>
                </c:pt>
                <c:pt idx="14">
                  <c:v>1400−1500</c:v>
                </c:pt>
                <c:pt idx="15">
                  <c:v>1500−1600</c:v>
                </c:pt>
                <c:pt idx="16">
                  <c:v>1600−1700</c:v>
                </c:pt>
                <c:pt idx="17">
                  <c:v>1700−1800</c:v>
                </c:pt>
                <c:pt idx="18">
                  <c:v>1800−1900</c:v>
                </c:pt>
                <c:pt idx="19">
                  <c:v>1900−2000</c:v>
                </c:pt>
                <c:pt idx="20">
                  <c:v>2000万円以上</c:v>
                </c:pt>
              </c:strCache>
            </c:strRef>
          </c:cat>
          <c:val>
            <c:numRef>
              <c:f>'問2.2'!$B$3:$B$23</c:f>
              <c:numCache>
                <c:formatCode>0.0</c:formatCode>
                <c:ptCount val="21"/>
                <c:pt idx="0">
                  <c:v>6.4064064064064103</c:v>
                </c:pt>
                <c:pt idx="1">
                  <c:v>12.612612612612599</c:v>
                </c:pt>
                <c:pt idx="2">
                  <c:v>13.6136136136136</c:v>
                </c:pt>
                <c:pt idx="3">
                  <c:v>12.812812812812799</c:v>
                </c:pt>
                <c:pt idx="4">
                  <c:v>10.5105105105105</c:v>
                </c:pt>
                <c:pt idx="5">
                  <c:v>8.7087087087087092</c:v>
                </c:pt>
                <c:pt idx="6">
                  <c:v>8.1081081081081106</c:v>
                </c:pt>
                <c:pt idx="7">
                  <c:v>6.2062062062062102</c:v>
                </c:pt>
                <c:pt idx="8">
                  <c:v>4.9049049049049103</c:v>
                </c:pt>
                <c:pt idx="9">
                  <c:v>4.0040040040039999</c:v>
                </c:pt>
                <c:pt idx="10">
                  <c:v>3.1031031031030998</c:v>
                </c:pt>
                <c:pt idx="11">
                  <c:v>1.9019019019018999</c:v>
                </c:pt>
                <c:pt idx="12">
                  <c:v>1.7017017017017</c:v>
                </c:pt>
                <c:pt idx="13">
                  <c:v>1.2012012012012001</c:v>
                </c:pt>
                <c:pt idx="14">
                  <c:v>0.90090090090090102</c:v>
                </c:pt>
                <c:pt idx="15">
                  <c:v>0.70070070070070101</c:v>
                </c:pt>
                <c:pt idx="16">
                  <c:v>0.50050050050050099</c:v>
                </c:pt>
                <c:pt idx="17">
                  <c:v>0.40040040040039998</c:v>
                </c:pt>
                <c:pt idx="18">
                  <c:v>0.30030030030030003</c:v>
                </c:pt>
                <c:pt idx="19">
                  <c:v>0.20020020020019999</c:v>
                </c:pt>
                <c:pt idx="20">
                  <c:v>1.2012012012012001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4-48F6-BD6A-518CB930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697664"/>
        <c:axId val="705697992"/>
      </c:barChart>
      <c:catAx>
        <c:axId val="7056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697992"/>
        <c:crosses val="autoZero"/>
        <c:auto val="1"/>
        <c:lblAlgn val="ctr"/>
        <c:lblOffset val="100"/>
        <c:noMultiLvlLbl val="0"/>
      </c:catAx>
      <c:valAx>
        <c:axId val="7056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6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'問2.2'!$C$2</c:f>
              <c:strCache>
                <c:ptCount val="1"/>
                <c:pt idx="0">
                  <c:v>累積相対度数
（％）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'問2.2'!$A$3:$A$23</c:f>
              <c:strCache>
                <c:ptCount val="21"/>
                <c:pt idx="0">
                  <c:v>100万円未満</c:v>
                </c:pt>
                <c:pt idx="1">
                  <c:v>100−200</c:v>
                </c:pt>
                <c:pt idx="2">
                  <c:v>200−300</c:v>
                </c:pt>
                <c:pt idx="3">
                  <c:v>300−400</c:v>
                </c:pt>
                <c:pt idx="4">
                  <c:v>400−500</c:v>
                </c:pt>
                <c:pt idx="5">
                  <c:v>500−600</c:v>
                </c:pt>
                <c:pt idx="6">
                  <c:v>600−700</c:v>
                </c:pt>
                <c:pt idx="7">
                  <c:v>700−800</c:v>
                </c:pt>
                <c:pt idx="8">
                  <c:v>800−900</c:v>
                </c:pt>
                <c:pt idx="9">
                  <c:v>900−1000</c:v>
                </c:pt>
                <c:pt idx="10">
                  <c:v>1000−1100</c:v>
                </c:pt>
                <c:pt idx="11">
                  <c:v>1100−1200</c:v>
                </c:pt>
                <c:pt idx="12">
                  <c:v>1200−1300</c:v>
                </c:pt>
                <c:pt idx="13">
                  <c:v>1300−1400</c:v>
                </c:pt>
                <c:pt idx="14">
                  <c:v>1400−1500</c:v>
                </c:pt>
                <c:pt idx="15">
                  <c:v>1500−1600</c:v>
                </c:pt>
                <c:pt idx="16">
                  <c:v>1600−1700</c:v>
                </c:pt>
                <c:pt idx="17">
                  <c:v>1700−1800</c:v>
                </c:pt>
                <c:pt idx="18">
                  <c:v>1800−1900</c:v>
                </c:pt>
                <c:pt idx="19">
                  <c:v>1900−2000</c:v>
                </c:pt>
                <c:pt idx="20">
                  <c:v>2000万円以上</c:v>
                </c:pt>
              </c:strCache>
            </c:strRef>
          </c:cat>
          <c:val>
            <c:numRef>
              <c:f>'問2.2'!$C$3:$C$23</c:f>
              <c:numCache>
                <c:formatCode>0.0</c:formatCode>
                <c:ptCount val="21"/>
                <c:pt idx="0">
                  <c:v>6.4064064064064103</c:v>
                </c:pt>
                <c:pt idx="1">
                  <c:v>19.019019019019002</c:v>
                </c:pt>
                <c:pt idx="2">
                  <c:v>32.6326326326326</c:v>
                </c:pt>
                <c:pt idx="3">
                  <c:v>45.4454454454455</c:v>
                </c:pt>
                <c:pt idx="4">
                  <c:v>55.955955955956</c:v>
                </c:pt>
                <c:pt idx="5">
                  <c:v>64.664664664664699</c:v>
                </c:pt>
                <c:pt idx="6">
                  <c:v>72.772772772772797</c:v>
                </c:pt>
                <c:pt idx="7">
                  <c:v>78.978978978979001</c:v>
                </c:pt>
                <c:pt idx="8">
                  <c:v>83.883883883883897</c:v>
                </c:pt>
                <c:pt idx="9">
                  <c:v>87.887887887887899</c:v>
                </c:pt>
                <c:pt idx="10">
                  <c:v>90.990990990990994</c:v>
                </c:pt>
                <c:pt idx="11">
                  <c:v>92.892892892892903</c:v>
                </c:pt>
                <c:pt idx="12">
                  <c:v>94.594594594594597</c:v>
                </c:pt>
                <c:pt idx="13">
                  <c:v>95.795795795795797</c:v>
                </c:pt>
                <c:pt idx="14">
                  <c:v>96.696696696696705</c:v>
                </c:pt>
                <c:pt idx="15">
                  <c:v>97.397397397397398</c:v>
                </c:pt>
                <c:pt idx="16">
                  <c:v>97.897897897898005</c:v>
                </c:pt>
                <c:pt idx="17">
                  <c:v>98.298298298298405</c:v>
                </c:pt>
                <c:pt idx="18">
                  <c:v>98.598598598598699</c:v>
                </c:pt>
                <c:pt idx="19">
                  <c:v>98.798798798798899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1-48DB-8957-1F44C21C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64352"/>
        <c:axId val="601363040"/>
      </c:lineChart>
      <c:catAx>
        <c:axId val="601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63040"/>
        <c:crosses val="autoZero"/>
        <c:auto val="1"/>
        <c:lblAlgn val="ctr"/>
        <c:lblOffset val="100"/>
        <c:noMultiLvlLbl val="0"/>
      </c:catAx>
      <c:valAx>
        <c:axId val="601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'問2.4'!$C$5:$C$25</c15:sqref>
                  </c15:fullRef>
                </c:ext>
              </c:extLst>
              <c:f>'問2.4'!$C$5:$C$24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'問2.4'!$D$5:$D$25</c15:sqref>
                  </c15:fullRef>
                </c:ext>
              </c:extLst>
              <c:f>'問2.4'!$D$5:$D$24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755-B180-7CFECB50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544111"/>
        <c:axId val="1849333727"/>
      </c:barChart>
      <c:catAx>
        <c:axId val="144454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333727"/>
        <c:crosses val="autoZero"/>
        <c:auto val="1"/>
        <c:lblAlgn val="ctr"/>
        <c:lblOffset val="100"/>
        <c:noMultiLvlLbl val="0"/>
      </c:catAx>
      <c:valAx>
        <c:axId val="184933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5441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r>
              <a:rPr lang="en-US" altLang="ja-JP"/>
              <a:t>A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'問2.5'!$C$13:$C$24</c15:sqref>
                  </c15:fullRef>
                </c:ext>
              </c:extLst>
              <c:f>'問2.5'!$C$13:$C$23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'問2.5'!$D$13:$D$24</c15:sqref>
                  </c15:fullRef>
                </c:ext>
              </c:extLst>
              <c:f>'問2.5'!$D$13:$D$23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4CEE-8096-FD27266C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484688"/>
        <c:axId val="866770416"/>
      </c:barChart>
      <c:catAx>
        <c:axId val="64948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70416"/>
        <c:crosses val="autoZero"/>
        <c:auto val="1"/>
        <c:lblAlgn val="ctr"/>
        <c:lblOffset val="100"/>
        <c:noMultiLvlLbl val="0"/>
      </c:catAx>
      <c:valAx>
        <c:axId val="8667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484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データ</a:t>
            </a:r>
            <a:r>
              <a:rPr lang="en-US" altLang="ja-JP"/>
              <a:t>B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'問2.5'!$C$28:$C$39</c15:sqref>
                  </c15:fullRef>
                </c:ext>
              </c:extLst>
              <c:f>'問2.5'!$C$28:$C$38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'問2.5'!$D$28:$D$39</c15:sqref>
                  </c15:fullRef>
                </c:ext>
              </c:extLst>
              <c:f>'問2.5'!$D$28:$D$38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5-4E1F-8DF4-D3F18281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233888"/>
        <c:axId val="866767920"/>
      </c:barChart>
      <c:catAx>
        <c:axId val="6502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67920"/>
        <c:crosses val="autoZero"/>
        <c:auto val="1"/>
        <c:lblAlgn val="ctr"/>
        <c:lblOffset val="100"/>
        <c:noMultiLvlLbl val="0"/>
      </c:catAx>
      <c:valAx>
        <c:axId val="86676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2338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11</xdr:col>
      <xdr:colOff>488950</xdr:colOff>
      <xdr:row>27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7BCB38-C625-4963-9DE0-8E6D4D095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285750</xdr:colOff>
      <xdr:row>17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4B44C-307A-44CA-B4EA-E4F26D225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10</xdr:col>
      <xdr:colOff>228600</xdr:colOff>
      <xdr:row>17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40F4DA-D5C3-4E0E-9551-4832A4CF0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11</xdr:row>
      <xdr:rowOff>42862</xdr:rowOff>
    </xdr:from>
    <xdr:to>
      <xdr:col>14</xdr:col>
      <xdr:colOff>385760</xdr:colOff>
      <xdr:row>26</xdr:row>
      <xdr:rowOff>52386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6E7A61-20B9-C2B3-8D1A-4EA37A49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509585</xdr:colOff>
      <xdr:row>2</xdr:row>
      <xdr:rowOff>61911</xdr:rowOff>
    </xdr:from>
    <xdr:to>
      <xdr:col>11</xdr:col>
      <xdr:colOff>14285</xdr:colOff>
      <xdr:row>19</xdr:row>
      <xdr:rowOff>52387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21CC71-F615-2454-CB23-AF4AE6C3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671510</xdr:colOff>
      <xdr:row>2</xdr:row>
      <xdr:rowOff>33336</xdr:rowOff>
    </xdr:from>
    <xdr:to>
      <xdr:col>18</xdr:col>
      <xdr:colOff>176210</xdr:colOff>
      <xdr:row>19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2B2401-1B08-CFB7-23EA-B0AD05B9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222250</xdr:rowOff>
    </xdr:from>
    <xdr:to>
      <xdr:col>11</xdr:col>
      <xdr:colOff>266700</xdr:colOff>
      <xdr:row>13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4F5508-4D1B-4632-A363-D6842065F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4</xdr:row>
      <xdr:rowOff>209550</xdr:rowOff>
    </xdr:from>
    <xdr:to>
      <xdr:col>15</xdr:col>
      <xdr:colOff>330200</xdr:colOff>
      <xdr:row>14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5C9144-0F71-4A4F-90CC-BD90C6D2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14</xdr:row>
      <xdr:rowOff>222250</xdr:rowOff>
    </xdr:from>
    <xdr:to>
      <xdr:col>15</xdr:col>
      <xdr:colOff>298450</xdr:colOff>
      <xdr:row>24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292595-EFB7-4A9B-BD6D-B19FE989E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82550</xdr:colOff>
      <xdr:row>25</xdr:row>
      <xdr:rowOff>25400</xdr:rowOff>
    </xdr:from>
    <xdr:to>
      <xdr:col>15</xdr:col>
      <xdr:colOff>330200</xdr:colOff>
      <xdr:row>35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3C5AF5-3D00-454B-81E6-C64B580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eN2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問1.1（階級数5）"/>
      <sheetName val="問1.1（階級数20）"/>
      <sheetName val="Sheet3"/>
      <sheetName val="^N225"/>
      <sheetName val="^N225 (2)"/>
    </sheetNames>
    <sheetDataSet>
      <sheetData sheetId="0"/>
      <sheetData sheetId="1">
        <row r="2">
          <cell r="A2">
            <v>24000</v>
          </cell>
          <cell r="B2">
            <v>0</v>
          </cell>
        </row>
        <row r="3">
          <cell r="A3">
            <v>24500</v>
          </cell>
          <cell r="B3">
            <v>0</v>
          </cell>
        </row>
        <row r="4">
          <cell r="A4">
            <v>25000</v>
          </cell>
          <cell r="B4">
            <v>2</v>
          </cell>
        </row>
        <row r="5">
          <cell r="A5">
            <v>25500</v>
          </cell>
          <cell r="B5">
            <v>4</v>
          </cell>
        </row>
        <row r="6">
          <cell r="A6">
            <v>26000</v>
          </cell>
          <cell r="B6">
            <v>8</v>
          </cell>
        </row>
        <row r="7">
          <cell r="A7">
            <v>26500</v>
          </cell>
          <cell r="B7">
            <v>23</v>
          </cell>
        </row>
        <row r="8">
          <cell r="A8">
            <v>27000</v>
          </cell>
          <cell r="B8">
            <v>34</v>
          </cell>
        </row>
        <row r="9">
          <cell r="A9">
            <v>27500</v>
          </cell>
          <cell r="B9">
            <v>23</v>
          </cell>
        </row>
        <row r="10">
          <cell r="A10">
            <v>28000</v>
          </cell>
          <cell r="B10">
            <v>21</v>
          </cell>
        </row>
        <row r="11">
          <cell r="A11">
            <v>28500</v>
          </cell>
          <cell r="B11">
            <v>7</v>
          </cell>
        </row>
        <row r="12">
          <cell r="A12" t="str">
            <v>次の級</v>
          </cell>
          <cell r="B12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5845-0257-4B9D-B025-6A4CDA4539D7}">
  <dimension ref="A1:O123"/>
  <sheetViews>
    <sheetView topLeftCell="A7" workbookViewId="0">
      <selection activeCell="I2" sqref="I2:I12"/>
    </sheetView>
  </sheetViews>
  <sheetFormatPr defaultColWidth="8.06640625" defaultRowHeight="13.5"/>
  <cols>
    <col min="1" max="1" width="11.6640625" style="21" customWidth="1"/>
    <col min="2" max="8" width="8.06640625" style="21"/>
    <col min="9" max="9" width="10.3984375" style="21" customWidth="1"/>
    <col min="10" max="1023" width="8.06640625" style="21"/>
    <col min="1024" max="1024" width="9.86328125" style="21" customWidth="1"/>
    <col min="1025" max="16384" width="8.06640625" style="21"/>
  </cols>
  <sheetData>
    <row r="1" spans="1:15" ht="17.649999999999999">
      <c r="A1" s="33" t="s">
        <v>89</v>
      </c>
      <c r="B1" s="33" t="s">
        <v>90</v>
      </c>
      <c r="C1" s="33" t="s">
        <v>91</v>
      </c>
      <c r="D1" s="33" t="s">
        <v>92</v>
      </c>
      <c r="E1" s="33" t="s">
        <v>93</v>
      </c>
      <c r="F1" s="33" t="s">
        <v>94</v>
      </c>
      <c r="G1" s="33" t="s">
        <v>95</v>
      </c>
    </row>
    <row r="2" spans="1:15" ht="17.649999999999999">
      <c r="A2" s="34">
        <v>44592</v>
      </c>
      <c r="B2" s="21">
        <v>26690.599609000001</v>
      </c>
      <c r="C2" s="21">
        <v>27134.570313</v>
      </c>
      <c r="D2" s="21">
        <v>26541.650390999999</v>
      </c>
      <c r="E2" s="21">
        <v>27001.980468999998</v>
      </c>
      <c r="F2" s="21">
        <v>27001.980468999998</v>
      </c>
      <c r="G2" s="21">
        <v>78300000</v>
      </c>
      <c r="I2" s="21" t="s">
        <v>96</v>
      </c>
      <c r="J2" s="21" t="s">
        <v>96</v>
      </c>
      <c r="K2" s="21" t="s">
        <v>96</v>
      </c>
    </row>
    <row r="3" spans="1:15" ht="17.649999999999999">
      <c r="A3" s="34">
        <v>44593</v>
      </c>
      <c r="B3" s="21">
        <v>27167.140625</v>
      </c>
      <c r="C3" s="21">
        <v>27410.789063</v>
      </c>
      <c r="D3" s="21">
        <v>27016.710938</v>
      </c>
      <c r="E3" s="21">
        <v>27078.480468999998</v>
      </c>
      <c r="F3" s="21">
        <v>27078.480468999998</v>
      </c>
      <c r="G3" s="21">
        <v>81100000</v>
      </c>
      <c r="I3" s="21">
        <v>24000</v>
      </c>
      <c r="J3" s="21">
        <v>24500</v>
      </c>
      <c r="K3" s="21">
        <f>24250</f>
        <v>24250</v>
      </c>
    </row>
    <row r="4" spans="1:15" ht="17.649999999999999">
      <c r="A4" s="34">
        <v>44594</v>
      </c>
      <c r="B4" s="21">
        <v>27302.990234000001</v>
      </c>
      <c r="C4" s="21">
        <v>27564.619140999999</v>
      </c>
      <c r="D4" s="21">
        <v>27289.160156000002</v>
      </c>
      <c r="E4" s="21">
        <v>27533.599609000001</v>
      </c>
      <c r="F4" s="21">
        <v>27533.599609000001</v>
      </c>
      <c r="G4" s="21">
        <v>85200000</v>
      </c>
      <c r="I4" s="21">
        <f t="shared" ref="I4:I12" si="0">I3+500</f>
        <v>24500</v>
      </c>
      <c r="J4" s="21">
        <f t="shared" ref="J4:J7" si="1">J3+1000</f>
        <v>25500</v>
      </c>
      <c r="K4" s="21">
        <f t="shared" ref="K4:K20" si="2">K3+250</f>
        <v>24500</v>
      </c>
      <c r="M4" s="35"/>
      <c r="O4" s="35"/>
    </row>
    <row r="5" spans="1:15" ht="17.649999999999999">
      <c r="A5" s="34">
        <v>44595</v>
      </c>
      <c r="B5" s="21">
        <v>27330.960938</v>
      </c>
      <c r="C5" s="21">
        <v>27357.330077999999</v>
      </c>
      <c r="D5" s="21">
        <v>27165.929688</v>
      </c>
      <c r="E5" s="21">
        <v>27241.310547000001</v>
      </c>
      <c r="F5" s="21">
        <v>27241.310547000001</v>
      </c>
      <c r="G5" s="21">
        <v>81100000</v>
      </c>
      <c r="I5" s="21">
        <f t="shared" si="0"/>
        <v>25000</v>
      </c>
      <c r="J5" s="21">
        <f t="shared" si="1"/>
        <v>26500</v>
      </c>
      <c r="K5" s="21">
        <f t="shared" si="2"/>
        <v>24750</v>
      </c>
      <c r="M5" s="35"/>
      <c r="O5" s="35"/>
    </row>
    <row r="6" spans="1:15" ht="17.649999999999999">
      <c r="A6" s="34">
        <v>44596</v>
      </c>
      <c r="B6" s="21">
        <v>27095.900390999999</v>
      </c>
      <c r="C6" s="21">
        <v>27455.980468999998</v>
      </c>
      <c r="D6" s="21">
        <v>27075.990234000001</v>
      </c>
      <c r="E6" s="21">
        <v>27439.990234000001</v>
      </c>
      <c r="F6" s="21">
        <v>27439.990234000001</v>
      </c>
      <c r="G6" s="21">
        <v>79600000</v>
      </c>
      <c r="I6" s="21">
        <f t="shared" si="0"/>
        <v>25500</v>
      </c>
      <c r="J6" s="21">
        <f t="shared" si="1"/>
        <v>27500</v>
      </c>
      <c r="K6" s="21">
        <f t="shared" si="2"/>
        <v>25000</v>
      </c>
      <c r="M6" s="35"/>
      <c r="O6" s="35"/>
    </row>
    <row r="7" spans="1:15" ht="17.649999999999999">
      <c r="A7" s="34">
        <v>44599</v>
      </c>
      <c r="B7" s="21">
        <v>27327.630859000001</v>
      </c>
      <c r="C7" s="21">
        <v>27369.679688</v>
      </c>
      <c r="D7" s="21">
        <v>27085.320313</v>
      </c>
      <c r="E7" s="21">
        <v>27248.869140999999</v>
      </c>
      <c r="F7" s="21">
        <v>27248.869140999999</v>
      </c>
      <c r="G7" s="21">
        <v>77100000</v>
      </c>
      <c r="I7" s="21">
        <f t="shared" si="0"/>
        <v>26000</v>
      </c>
      <c r="J7" s="21">
        <f t="shared" si="1"/>
        <v>28500</v>
      </c>
      <c r="K7" s="21">
        <f t="shared" si="2"/>
        <v>25250</v>
      </c>
      <c r="M7" s="35"/>
      <c r="O7" s="35"/>
    </row>
    <row r="8" spans="1:15" ht="17.649999999999999">
      <c r="A8" s="34">
        <v>44600</v>
      </c>
      <c r="B8" s="21">
        <v>27318.300781000002</v>
      </c>
      <c r="C8" s="21">
        <v>27461.330077999999</v>
      </c>
      <c r="D8" s="21">
        <v>27280.25</v>
      </c>
      <c r="E8" s="21">
        <v>27284.519531000002</v>
      </c>
      <c r="F8" s="21">
        <v>27284.519531000002</v>
      </c>
      <c r="G8" s="21">
        <v>76600000</v>
      </c>
      <c r="I8" s="21">
        <f t="shared" si="0"/>
        <v>26500</v>
      </c>
      <c r="K8" s="21">
        <f t="shared" si="2"/>
        <v>25500</v>
      </c>
      <c r="M8" s="35"/>
      <c r="O8" s="35"/>
    </row>
    <row r="9" spans="1:15" ht="17.649999999999999">
      <c r="A9" s="34">
        <v>44601</v>
      </c>
      <c r="B9" s="21">
        <v>27488.650390999999</v>
      </c>
      <c r="C9" s="21">
        <v>27633.099609000001</v>
      </c>
      <c r="D9" s="21">
        <v>27405.880859000001</v>
      </c>
      <c r="E9" s="21">
        <v>27579.869140999999</v>
      </c>
      <c r="F9" s="21">
        <v>27579.869140999999</v>
      </c>
      <c r="G9" s="21">
        <v>93500000</v>
      </c>
      <c r="I9" s="21">
        <f t="shared" si="0"/>
        <v>27000</v>
      </c>
      <c r="K9" s="21">
        <f t="shared" si="2"/>
        <v>25750</v>
      </c>
      <c r="M9" s="35"/>
      <c r="O9" s="35"/>
    </row>
    <row r="10" spans="1:15" ht="17.649999999999999">
      <c r="A10" s="34">
        <v>44602</v>
      </c>
      <c r="B10" s="21">
        <v>27818.099609000001</v>
      </c>
      <c r="C10" s="21">
        <v>27880.699218999998</v>
      </c>
      <c r="D10" s="21">
        <v>27575.070313</v>
      </c>
      <c r="E10" s="21">
        <v>27696.080077999999</v>
      </c>
      <c r="F10" s="21">
        <v>27696.080077999999</v>
      </c>
      <c r="G10" s="21">
        <v>82900000</v>
      </c>
      <c r="I10" s="21">
        <f t="shared" si="0"/>
        <v>27500</v>
      </c>
      <c r="K10" s="21">
        <f t="shared" si="2"/>
        <v>26000</v>
      </c>
      <c r="M10" s="35"/>
      <c r="O10" s="35"/>
    </row>
    <row r="11" spans="1:15" ht="17.649999999999999">
      <c r="A11" s="34">
        <v>44606</v>
      </c>
      <c r="B11" s="21">
        <v>27305.919922000001</v>
      </c>
      <c r="C11" s="21">
        <v>27325.5</v>
      </c>
      <c r="D11" s="21">
        <v>26947.650390999999</v>
      </c>
      <c r="E11" s="21">
        <v>27079.589843999998</v>
      </c>
      <c r="F11" s="21">
        <v>27079.589843999998</v>
      </c>
      <c r="G11" s="21">
        <v>79800000</v>
      </c>
      <c r="I11" s="21">
        <f t="shared" si="0"/>
        <v>28000</v>
      </c>
      <c r="K11" s="21">
        <f t="shared" si="2"/>
        <v>26250</v>
      </c>
      <c r="M11" s="35"/>
      <c r="O11" s="35"/>
    </row>
    <row r="12" spans="1:15" ht="17.649999999999999">
      <c r="A12" s="34">
        <v>44607</v>
      </c>
      <c r="B12" s="21">
        <v>27183.560547000001</v>
      </c>
      <c r="C12" s="21">
        <v>27205.199218999998</v>
      </c>
      <c r="D12" s="21">
        <v>26724.910156000002</v>
      </c>
      <c r="E12" s="21">
        <v>26865.189452999999</v>
      </c>
      <c r="F12" s="21">
        <v>26865.189452999999</v>
      </c>
      <c r="G12" s="21">
        <v>76200000</v>
      </c>
      <c r="I12" s="21">
        <f t="shared" si="0"/>
        <v>28500</v>
      </c>
      <c r="K12" s="21">
        <f t="shared" si="2"/>
        <v>26500</v>
      </c>
      <c r="M12" s="35"/>
      <c r="O12" s="35"/>
    </row>
    <row r="13" spans="1:15" ht="17.649999999999999">
      <c r="A13" s="34">
        <v>44608</v>
      </c>
      <c r="B13" s="21">
        <v>27269.050781000002</v>
      </c>
      <c r="C13" s="21">
        <v>27486.089843999998</v>
      </c>
      <c r="D13" s="21">
        <v>27227.240234000001</v>
      </c>
      <c r="E13" s="21">
        <v>27460.400390999999</v>
      </c>
      <c r="F13" s="21">
        <v>27460.400390999999</v>
      </c>
      <c r="G13" s="21">
        <v>64100000</v>
      </c>
      <c r="K13" s="21">
        <f t="shared" si="2"/>
        <v>26750</v>
      </c>
    </row>
    <row r="14" spans="1:15" ht="17.649999999999999">
      <c r="A14" s="34">
        <v>44609</v>
      </c>
      <c r="B14" s="21">
        <v>27431.419922000001</v>
      </c>
      <c r="C14" s="21">
        <v>27438.740234000001</v>
      </c>
      <c r="D14" s="21">
        <v>27080.919922000001</v>
      </c>
      <c r="E14" s="21">
        <v>27232.869140999999</v>
      </c>
      <c r="F14" s="21">
        <v>27232.869140999999</v>
      </c>
      <c r="G14" s="21">
        <v>67800000</v>
      </c>
      <c r="K14" s="21">
        <f t="shared" si="2"/>
        <v>27000</v>
      </c>
    </row>
    <row r="15" spans="1:15" ht="17.649999999999999">
      <c r="A15" s="34">
        <v>44610</v>
      </c>
      <c r="B15" s="21">
        <v>26895.160156000002</v>
      </c>
      <c r="C15" s="21">
        <v>27216.160156000002</v>
      </c>
      <c r="D15" s="21">
        <v>26792.539063</v>
      </c>
      <c r="E15" s="21">
        <v>27122.070313</v>
      </c>
      <c r="F15" s="21">
        <v>27122.070313</v>
      </c>
      <c r="G15" s="21">
        <v>63500000</v>
      </c>
      <c r="K15" s="21">
        <f t="shared" si="2"/>
        <v>27250</v>
      </c>
    </row>
    <row r="16" spans="1:15" ht="17.649999999999999">
      <c r="A16" s="34">
        <v>44613</v>
      </c>
      <c r="B16" s="21">
        <v>26771.580077999999</v>
      </c>
      <c r="C16" s="21">
        <v>26998.470702999999</v>
      </c>
      <c r="D16" s="21">
        <v>26549</v>
      </c>
      <c r="E16" s="21">
        <v>26910.869140999999</v>
      </c>
      <c r="F16" s="21">
        <v>26910.869140999999</v>
      </c>
      <c r="G16" s="21">
        <v>52900000</v>
      </c>
      <c r="K16" s="21">
        <f t="shared" si="2"/>
        <v>27500</v>
      </c>
    </row>
    <row r="17" spans="1:11" ht="17.649999999999999">
      <c r="A17" s="34">
        <v>44614</v>
      </c>
      <c r="B17" s="21">
        <v>26515.449218999998</v>
      </c>
      <c r="C17" s="21">
        <v>26550.140625</v>
      </c>
      <c r="D17" s="21">
        <v>26243.730468999998</v>
      </c>
      <c r="E17" s="21">
        <v>26449.609375</v>
      </c>
      <c r="F17" s="21">
        <v>26449.609375</v>
      </c>
      <c r="G17" s="21">
        <v>67300000</v>
      </c>
      <c r="K17" s="21">
        <f t="shared" si="2"/>
        <v>27750</v>
      </c>
    </row>
    <row r="18" spans="1:11" ht="17.649999999999999">
      <c r="A18" s="34">
        <v>44616</v>
      </c>
      <c r="B18" s="21">
        <v>26281.349609000001</v>
      </c>
      <c r="C18" s="21">
        <v>26357.580077999999</v>
      </c>
      <c r="D18" s="21">
        <v>25775.640625</v>
      </c>
      <c r="E18" s="21">
        <v>25970.820313</v>
      </c>
      <c r="F18" s="21">
        <v>25970.820313</v>
      </c>
      <c r="G18" s="21">
        <v>93500000</v>
      </c>
      <c r="K18" s="21">
        <f t="shared" si="2"/>
        <v>28000</v>
      </c>
    </row>
    <row r="19" spans="1:11" ht="17.649999999999999">
      <c r="A19" s="34">
        <v>44617</v>
      </c>
      <c r="B19" s="21">
        <v>26213.199218999998</v>
      </c>
      <c r="C19" s="21">
        <v>26481.599609000001</v>
      </c>
      <c r="D19" s="21">
        <v>26160.189452999999</v>
      </c>
      <c r="E19" s="21">
        <v>26476.5</v>
      </c>
      <c r="F19" s="21">
        <v>26476.5</v>
      </c>
      <c r="G19" s="21">
        <v>77600000</v>
      </c>
      <c r="K19" s="21">
        <f t="shared" si="2"/>
        <v>28250</v>
      </c>
    </row>
    <row r="20" spans="1:11" ht="17.649999999999999">
      <c r="A20" s="34">
        <v>44620</v>
      </c>
      <c r="B20" s="21">
        <v>26457.519531000002</v>
      </c>
      <c r="C20" s="21">
        <v>26644.560547000001</v>
      </c>
      <c r="D20" s="21">
        <v>26262.630859000001</v>
      </c>
      <c r="E20" s="21">
        <v>26526.820313</v>
      </c>
      <c r="F20" s="21">
        <v>26526.820313</v>
      </c>
      <c r="G20" s="21">
        <v>91100000</v>
      </c>
      <c r="K20" s="21">
        <f t="shared" si="2"/>
        <v>28500</v>
      </c>
    </row>
    <row r="21" spans="1:11" ht="17.649999999999999">
      <c r="A21" s="34">
        <v>44621</v>
      </c>
      <c r="B21" s="21">
        <v>26836.740234000001</v>
      </c>
      <c r="C21" s="21">
        <v>27013.259765999999</v>
      </c>
      <c r="D21" s="21">
        <v>26821.75</v>
      </c>
      <c r="E21" s="21">
        <v>26844.720702999999</v>
      </c>
      <c r="F21" s="21">
        <v>26844.720702999999</v>
      </c>
      <c r="G21" s="21">
        <v>74000000</v>
      </c>
    </row>
    <row r="22" spans="1:11" ht="17.649999999999999">
      <c r="A22" s="34">
        <v>44622</v>
      </c>
      <c r="B22" s="21">
        <v>26532.199218999998</v>
      </c>
      <c r="C22" s="21">
        <v>26585.300781000002</v>
      </c>
      <c r="D22" s="21">
        <v>26313.720702999999</v>
      </c>
      <c r="E22" s="21">
        <v>26393.029297000001</v>
      </c>
      <c r="F22" s="21">
        <v>26393.029297000001</v>
      </c>
      <c r="G22" s="21">
        <v>87700000</v>
      </c>
    </row>
    <row r="23" spans="1:11" ht="17.649999999999999">
      <c r="A23" s="34">
        <v>44623</v>
      </c>
      <c r="B23" s="21">
        <v>26628.869140999999</v>
      </c>
      <c r="C23" s="21">
        <v>26704.849609000001</v>
      </c>
      <c r="D23" s="21">
        <v>26496.720702999999</v>
      </c>
      <c r="E23" s="21">
        <v>26577.269531000002</v>
      </c>
      <c r="F23" s="21">
        <v>26577.269531000002</v>
      </c>
      <c r="G23" s="21">
        <v>74800000</v>
      </c>
    </row>
    <row r="24" spans="1:11" ht="17.649999999999999">
      <c r="A24" s="34">
        <v>44624</v>
      </c>
      <c r="B24" s="21">
        <v>26421.849609000001</v>
      </c>
      <c r="C24" s="21">
        <v>26421.849609000001</v>
      </c>
      <c r="D24" s="21">
        <v>25774.279297000001</v>
      </c>
      <c r="E24" s="21">
        <v>25985.470702999999</v>
      </c>
      <c r="F24" s="21">
        <v>25985.470702999999</v>
      </c>
      <c r="G24" s="21">
        <v>93500000</v>
      </c>
    </row>
    <row r="25" spans="1:11" ht="17.649999999999999">
      <c r="A25" s="34">
        <v>44627</v>
      </c>
      <c r="B25" s="21">
        <v>25634.089843999998</v>
      </c>
      <c r="C25" s="21">
        <v>25640.410156000002</v>
      </c>
      <c r="D25" s="21">
        <v>25006.259765999999</v>
      </c>
      <c r="E25" s="21">
        <v>25221.410156000002</v>
      </c>
      <c r="F25" s="21">
        <v>25221.410156000002</v>
      </c>
      <c r="G25" s="21">
        <v>105400000</v>
      </c>
    </row>
    <row r="26" spans="1:11" ht="17.649999999999999">
      <c r="A26" s="34">
        <v>44628</v>
      </c>
      <c r="B26" s="21">
        <v>24974.349609000001</v>
      </c>
      <c r="C26" s="21">
        <v>25291.330077999999</v>
      </c>
      <c r="D26" s="21">
        <v>24767.330077999999</v>
      </c>
      <c r="E26" s="21">
        <v>24790.949218999998</v>
      </c>
      <c r="F26" s="21">
        <v>24790.949218999998</v>
      </c>
      <c r="G26" s="21">
        <v>114700000</v>
      </c>
    </row>
    <row r="27" spans="1:11" ht="17.649999999999999">
      <c r="A27" s="34">
        <v>44629</v>
      </c>
      <c r="B27" s="21">
        <v>24876.490234000001</v>
      </c>
      <c r="C27" s="21">
        <v>25084.080077999999</v>
      </c>
      <c r="D27" s="21">
        <v>24681.740234000001</v>
      </c>
      <c r="E27" s="21">
        <v>24717.529297000001</v>
      </c>
      <c r="F27" s="21">
        <v>24717.529297000001</v>
      </c>
      <c r="G27" s="21">
        <v>91500000</v>
      </c>
    </row>
    <row r="28" spans="1:11" ht="17.649999999999999">
      <c r="A28" s="34">
        <v>44630</v>
      </c>
      <c r="B28" s="21">
        <v>25108.470702999999</v>
      </c>
      <c r="C28" s="21">
        <v>25720.310547000001</v>
      </c>
      <c r="D28" s="21">
        <v>25099.849609000001</v>
      </c>
      <c r="E28" s="21">
        <v>25690.400390999999</v>
      </c>
      <c r="F28" s="21">
        <v>25690.400390999999</v>
      </c>
      <c r="G28" s="21">
        <v>95200000</v>
      </c>
    </row>
    <row r="29" spans="1:11" ht="17.649999999999999">
      <c r="A29" s="34">
        <v>44631</v>
      </c>
      <c r="B29" s="21">
        <v>25495.029297000001</v>
      </c>
      <c r="C29" s="21">
        <v>25503.650390999999</v>
      </c>
      <c r="D29" s="21">
        <v>24966.5</v>
      </c>
      <c r="E29" s="21">
        <v>25162.779297000001</v>
      </c>
      <c r="F29" s="21">
        <v>25162.779297000001</v>
      </c>
      <c r="G29" s="21">
        <v>89600000</v>
      </c>
    </row>
    <row r="30" spans="1:11" ht="17.649999999999999">
      <c r="A30" s="34">
        <v>44634</v>
      </c>
      <c r="B30" s="21">
        <v>25338.640625</v>
      </c>
      <c r="C30" s="21">
        <v>25631.009765999999</v>
      </c>
      <c r="D30" s="21">
        <v>25299.640625</v>
      </c>
      <c r="E30" s="21">
        <v>25307.849609000001</v>
      </c>
      <c r="F30" s="21">
        <v>25307.849609000001</v>
      </c>
      <c r="G30" s="21">
        <v>72600000</v>
      </c>
    </row>
    <row r="31" spans="1:11" ht="17.649999999999999">
      <c r="A31" s="34">
        <v>44635</v>
      </c>
      <c r="B31" s="21">
        <v>25228.529297000001</v>
      </c>
      <c r="C31" s="21">
        <v>25441.669922000001</v>
      </c>
      <c r="D31" s="21">
        <v>25219.130859000001</v>
      </c>
      <c r="E31" s="21">
        <v>25346.480468999998</v>
      </c>
      <c r="F31" s="21">
        <v>25346.480468999998</v>
      </c>
      <c r="G31" s="21">
        <v>73200000</v>
      </c>
    </row>
    <row r="32" spans="1:11" ht="17.649999999999999">
      <c r="A32" s="34">
        <v>44636</v>
      </c>
      <c r="B32" s="21">
        <v>25574.900390999999</v>
      </c>
      <c r="C32" s="21">
        <v>25824.939452999999</v>
      </c>
      <c r="D32" s="21">
        <v>25470.460938</v>
      </c>
      <c r="E32" s="21">
        <v>25762.009765999999</v>
      </c>
      <c r="F32" s="21">
        <v>25762.009765999999</v>
      </c>
      <c r="G32" s="21">
        <v>82300000</v>
      </c>
    </row>
    <row r="33" spans="1:7" ht="17.649999999999999">
      <c r="A33" s="34">
        <v>44637</v>
      </c>
      <c r="B33" s="21">
        <v>26170.380859000001</v>
      </c>
      <c r="C33" s="21">
        <v>26702.939452999999</v>
      </c>
      <c r="D33" s="21">
        <v>26152.890625</v>
      </c>
      <c r="E33" s="21">
        <v>26652.890625</v>
      </c>
      <c r="F33" s="21">
        <v>26652.890625</v>
      </c>
      <c r="G33" s="21">
        <v>89600000</v>
      </c>
    </row>
    <row r="34" spans="1:7" ht="17.649999999999999">
      <c r="A34" s="34">
        <v>44638</v>
      </c>
      <c r="B34" s="21">
        <v>26649.5</v>
      </c>
      <c r="C34" s="21">
        <v>26862.429688</v>
      </c>
      <c r="D34" s="21">
        <v>26592.980468999998</v>
      </c>
      <c r="E34" s="21">
        <v>26827.429688</v>
      </c>
      <c r="F34" s="21">
        <v>26827.429688</v>
      </c>
      <c r="G34" s="21">
        <v>108200000</v>
      </c>
    </row>
    <row r="35" spans="1:7" ht="17.649999999999999">
      <c r="A35" s="34">
        <v>44642</v>
      </c>
      <c r="B35" s="21">
        <v>27091.320313</v>
      </c>
      <c r="C35" s="21">
        <v>27284.470702999999</v>
      </c>
      <c r="D35" s="21">
        <v>27076.330077999999</v>
      </c>
      <c r="E35" s="21">
        <v>27224.109375</v>
      </c>
      <c r="F35" s="21">
        <v>27224.109375</v>
      </c>
      <c r="G35" s="21">
        <v>98000000</v>
      </c>
    </row>
    <row r="36" spans="1:7" ht="17.649999999999999">
      <c r="A36" s="34">
        <v>44643</v>
      </c>
      <c r="B36" s="21">
        <v>27606.789063</v>
      </c>
      <c r="C36" s="21">
        <v>28056.199218999998</v>
      </c>
      <c r="D36" s="21">
        <v>27604.369140999999</v>
      </c>
      <c r="E36" s="21">
        <v>28040.160156000002</v>
      </c>
      <c r="F36" s="21">
        <v>28040.160156000002</v>
      </c>
      <c r="G36" s="21">
        <v>88200000</v>
      </c>
    </row>
    <row r="37" spans="1:7" ht="17.649999999999999">
      <c r="A37" s="34">
        <v>44644</v>
      </c>
      <c r="B37" s="21">
        <v>27693.769531000002</v>
      </c>
      <c r="C37" s="21">
        <v>28110.390625</v>
      </c>
      <c r="D37" s="21">
        <v>27624.619140999999</v>
      </c>
      <c r="E37" s="21">
        <v>28110.390625</v>
      </c>
      <c r="F37" s="21">
        <v>28110.390625</v>
      </c>
      <c r="G37" s="21">
        <v>71600000</v>
      </c>
    </row>
    <row r="38" spans="1:7" ht="17.649999999999999">
      <c r="A38" s="34">
        <v>44645</v>
      </c>
      <c r="B38" s="21">
        <v>28338.810547000001</v>
      </c>
      <c r="C38" s="21">
        <v>28338.810547000001</v>
      </c>
      <c r="D38" s="21">
        <v>27946.789063</v>
      </c>
      <c r="E38" s="21">
        <v>28149.839843999998</v>
      </c>
      <c r="F38" s="21">
        <v>28149.839843999998</v>
      </c>
      <c r="G38" s="21">
        <v>67400000</v>
      </c>
    </row>
    <row r="39" spans="1:7" ht="17.649999999999999">
      <c r="A39" s="34">
        <v>44648</v>
      </c>
      <c r="B39" s="21">
        <v>28084.080077999999</v>
      </c>
      <c r="C39" s="21">
        <v>28084.080077999999</v>
      </c>
      <c r="D39" s="21">
        <v>27812.669922000001</v>
      </c>
      <c r="E39" s="21">
        <v>27943.890625</v>
      </c>
      <c r="F39" s="21">
        <v>27943.890625</v>
      </c>
      <c r="G39" s="21">
        <v>65300000</v>
      </c>
    </row>
    <row r="40" spans="1:7" ht="17.649999999999999">
      <c r="A40" s="34">
        <v>44649</v>
      </c>
      <c r="B40" s="21">
        <v>28173.429688</v>
      </c>
      <c r="C40" s="21">
        <v>28252.419922000001</v>
      </c>
      <c r="D40" s="21">
        <v>28063.919922000001</v>
      </c>
      <c r="E40" s="21">
        <v>28252.419922000001</v>
      </c>
      <c r="F40" s="21">
        <v>28252.419922000001</v>
      </c>
      <c r="G40" s="21">
        <v>77700000</v>
      </c>
    </row>
    <row r="41" spans="1:7" ht="17.649999999999999">
      <c r="A41" s="34">
        <v>44650</v>
      </c>
      <c r="B41" s="21">
        <v>28250.800781000002</v>
      </c>
      <c r="C41" s="21">
        <v>28281.449218999998</v>
      </c>
      <c r="D41" s="21">
        <v>27736.269531000002</v>
      </c>
      <c r="E41" s="21">
        <v>28027.25</v>
      </c>
      <c r="F41" s="21">
        <v>28027.25</v>
      </c>
      <c r="G41" s="21">
        <v>83400000</v>
      </c>
    </row>
    <row r="42" spans="1:7" ht="17.649999999999999">
      <c r="A42" s="34">
        <v>44651</v>
      </c>
      <c r="B42" s="21">
        <v>27809.970702999999</v>
      </c>
      <c r="C42" s="21">
        <v>28101.679688</v>
      </c>
      <c r="D42" s="21">
        <v>27763.960938</v>
      </c>
      <c r="E42" s="21">
        <v>27821.429688</v>
      </c>
      <c r="F42" s="21">
        <v>27821.429688</v>
      </c>
      <c r="G42" s="21">
        <v>78600000</v>
      </c>
    </row>
    <row r="43" spans="1:7" ht="17.649999999999999">
      <c r="A43" s="34">
        <v>44652</v>
      </c>
      <c r="B43" s="21">
        <v>27624.109375</v>
      </c>
      <c r="C43" s="21">
        <v>27738.310547000001</v>
      </c>
      <c r="D43" s="21">
        <v>27399.480468999998</v>
      </c>
      <c r="E43" s="21">
        <v>27665.980468999998</v>
      </c>
      <c r="F43" s="21">
        <v>27665.980468999998</v>
      </c>
      <c r="G43" s="21">
        <v>66800000</v>
      </c>
    </row>
    <row r="44" spans="1:7" ht="17.649999999999999">
      <c r="A44" s="34">
        <v>44655</v>
      </c>
      <c r="B44" s="21">
        <v>27685.650390999999</v>
      </c>
      <c r="C44" s="21">
        <v>27754.240234000001</v>
      </c>
      <c r="D44" s="21">
        <v>27578.810547000001</v>
      </c>
      <c r="E44" s="21">
        <v>27736.470702999999</v>
      </c>
      <c r="F44" s="21">
        <v>27736.470702999999</v>
      </c>
      <c r="G44" s="21">
        <v>50300000</v>
      </c>
    </row>
    <row r="45" spans="1:7" ht="17.649999999999999">
      <c r="A45" s="34">
        <v>44656</v>
      </c>
      <c r="B45" s="21">
        <v>27965.939452999999</v>
      </c>
      <c r="C45" s="21">
        <v>27965.939452999999</v>
      </c>
      <c r="D45" s="21">
        <v>27662.279297000001</v>
      </c>
      <c r="E45" s="21">
        <v>27787.980468999998</v>
      </c>
      <c r="F45" s="21">
        <v>27787.980468999998</v>
      </c>
      <c r="G45" s="21">
        <v>64300000</v>
      </c>
    </row>
    <row r="46" spans="1:7" ht="17.649999999999999">
      <c r="A46" s="34">
        <v>44657</v>
      </c>
      <c r="B46" s="21">
        <v>27533.880859000001</v>
      </c>
      <c r="C46" s="21">
        <v>27549.669922000001</v>
      </c>
      <c r="D46" s="21">
        <v>27214.609375</v>
      </c>
      <c r="E46" s="21">
        <v>27350.300781000002</v>
      </c>
      <c r="F46" s="21">
        <v>27350.300781000002</v>
      </c>
      <c r="G46" s="21">
        <v>68700000</v>
      </c>
    </row>
    <row r="47" spans="1:7" ht="17.649999999999999">
      <c r="A47" s="34">
        <v>44658</v>
      </c>
      <c r="B47" s="21">
        <v>27032.419922000001</v>
      </c>
      <c r="C47" s="21">
        <v>27042.490234000001</v>
      </c>
      <c r="D47" s="21">
        <v>26801.789063</v>
      </c>
      <c r="E47" s="21">
        <v>26888.570313</v>
      </c>
      <c r="F47" s="21">
        <v>26888.570313</v>
      </c>
      <c r="G47" s="21">
        <v>71100000</v>
      </c>
    </row>
    <row r="48" spans="1:7" ht="17.649999999999999">
      <c r="A48" s="34">
        <v>44659</v>
      </c>
      <c r="B48" s="21">
        <v>27097.050781000002</v>
      </c>
      <c r="C48" s="21">
        <v>27185.230468999998</v>
      </c>
      <c r="D48" s="21">
        <v>26764.359375</v>
      </c>
      <c r="E48" s="21">
        <v>26985.800781000002</v>
      </c>
      <c r="F48" s="21">
        <v>26985.800781000002</v>
      </c>
      <c r="G48" s="21">
        <v>78100000</v>
      </c>
    </row>
    <row r="49" spans="1:7" ht="17.649999999999999">
      <c r="A49" s="34">
        <v>44662</v>
      </c>
      <c r="B49" s="21">
        <v>26877.599609000001</v>
      </c>
      <c r="C49" s="21">
        <v>27004.5</v>
      </c>
      <c r="D49" s="21">
        <v>26720.460938</v>
      </c>
      <c r="E49" s="21">
        <v>26821.519531000002</v>
      </c>
      <c r="F49" s="21">
        <v>26821.519531000002</v>
      </c>
      <c r="G49" s="21">
        <v>73500000</v>
      </c>
    </row>
    <row r="50" spans="1:7" ht="17.649999999999999">
      <c r="A50" s="34">
        <v>44663</v>
      </c>
      <c r="B50" s="21">
        <v>26606.869140999999</v>
      </c>
      <c r="C50" s="21">
        <v>26674.859375</v>
      </c>
      <c r="D50" s="21">
        <v>26304.080077999999</v>
      </c>
      <c r="E50" s="21">
        <v>26334.980468999998</v>
      </c>
      <c r="F50" s="21">
        <v>26334.980468999998</v>
      </c>
      <c r="G50" s="21">
        <v>75300000</v>
      </c>
    </row>
    <row r="51" spans="1:7" ht="17.649999999999999">
      <c r="A51" s="34">
        <v>44664</v>
      </c>
      <c r="B51" s="21">
        <v>26436.060547000001</v>
      </c>
      <c r="C51" s="21">
        <v>26885.869140999999</v>
      </c>
      <c r="D51" s="21">
        <v>26429.470702999999</v>
      </c>
      <c r="E51" s="21">
        <v>26843.490234000001</v>
      </c>
      <c r="F51" s="21">
        <v>26843.490234000001</v>
      </c>
      <c r="G51" s="21">
        <v>71600000</v>
      </c>
    </row>
    <row r="52" spans="1:7" ht="17.649999999999999">
      <c r="A52" s="34">
        <v>44665</v>
      </c>
      <c r="B52" s="21">
        <v>26925.640625</v>
      </c>
      <c r="C52" s="21">
        <v>27200.890625</v>
      </c>
      <c r="D52" s="21">
        <v>26890.679688</v>
      </c>
      <c r="E52" s="21">
        <v>27172</v>
      </c>
      <c r="F52" s="21">
        <v>27172</v>
      </c>
      <c r="G52" s="21">
        <v>61800000</v>
      </c>
    </row>
    <row r="53" spans="1:7" ht="17.649999999999999">
      <c r="A53" s="34">
        <v>44666</v>
      </c>
      <c r="B53" s="21">
        <v>26932.480468999998</v>
      </c>
      <c r="C53" s="21">
        <v>27203.769531000002</v>
      </c>
      <c r="D53" s="21">
        <v>26784.919922000001</v>
      </c>
      <c r="E53" s="21">
        <v>27093.189452999999</v>
      </c>
      <c r="F53" s="21">
        <v>27093.189452999999</v>
      </c>
      <c r="G53" s="21">
        <v>51500000</v>
      </c>
    </row>
    <row r="54" spans="1:7" ht="17.649999999999999">
      <c r="A54" s="34">
        <v>44669</v>
      </c>
      <c r="B54" s="21">
        <v>26831.449218999998</v>
      </c>
      <c r="C54" s="21">
        <v>26851.800781000002</v>
      </c>
      <c r="D54" s="21">
        <v>26571.380859000001</v>
      </c>
      <c r="E54" s="21">
        <v>26799.710938</v>
      </c>
      <c r="F54" s="21">
        <v>26799.710938</v>
      </c>
      <c r="G54" s="21">
        <v>48300000</v>
      </c>
    </row>
    <row r="55" spans="1:7" ht="17.649999999999999">
      <c r="A55" s="34">
        <v>44670</v>
      </c>
      <c r="B55" s="21">
        <v>27096.490234000001</v>
      </c>
      <c r="C55" s="21">
        <v>27100.589843999998</v>
      </c>
      <c r="D55" s="21">
        <v>26777.710938</v>
      </c>
      <c r="E55" s="21">
        <v>26985.089843999998</v>
      </c>
      <c r="F55" s="21">
        <v>26985.089843999998</v>
      </c>
      <c r="G55" s="21">
        <v>60500000</v>
      </c>
    </row>
    <row r="56" spans="1:7" ht="17.649999999999999">
      <c r="A56" s="34">
        <v>44671</v>
      </c>
      <c r="B56" s="21">
        <v>27210.789063</v>
      </c>
      <c r="C56" s="21">
        <v>27389.839843999998</v>
      </c>
      <c r="D56" s="21">
        <v>27066.179688</v>
      </c>
      <c r="E56" s="21">
        <v>27217.849609000001</v>
      </c>
      <c r="F56" s="21">
        <v>27217.849609000001</v>
      </c>
      <c r="G56" s="21">
        <v>72300000</v>
      </c>
    </row>
    <row r="57" spans="1:7" ht="17.649999999999999">
      <c r="A57" s="34">
        <v>44672</v>
      </c>
      <c r="B57" s="21">
        <v>27259.140625</v>
      </c>
      <c r="C57" s="21">
        <v>27580.640625</v>
      </c>
      <c r="D57" s="21">
        <v>27252.830077999999</v>
      </c>
      <c r="E57" s="21">
        <v>27553.060547000001</v>
      </c>
      <c r="F57" s="21">
        <v>27553.060547000001</v>
      </c>
      <c r="G57" s="21">
        <v>62300000</v>
      </c>
    </row>
    <row r="58" spans="1:7" ht="17.649999999999999">
      <c r="A58" s="34">
        <v>44673</v>
      </c>
      <c r="B58" s="21">
        <v>27197.800781000002</v>
      </c>
      <c r="C58" s="21">
        <v>27205.830077999999</v>
      </c>
      <c r="D58" s="21">
        <v>26904.380859000001</v>
      </c>
      <c r="E58" s="21">
        <v>27105.259765999999</v>
      </c>
      <c r="F58" s="21">
        <v>27105.259765999999</v>
      </c>
      <c r="G58" s="21">
        <v>58500000</v>
      </c>
    </row>
    <row r="59" spans="1:7" ht="17.649999999999999">
      <c r="A59" s="34">
        <v>44676</v>
      </c>
      <c r="B59" s="21">
        <v>26692.480468999998</v>
      </c>
      <c r="C59" s="21">
        <v>26764.480468999998</v>
      </c>
      <c r="D59" s="21">
        <v>26487.839843999998</v>
      </c>
      <c r="E59" s="21">
        <v>26590.779297000001</v>
      </c>
      <c r="F59" s="21">
        <v>26590.779297000001</v>
      </c>
      <c r="G59" s="21">
        <v>62700000</v>
      </c>
    </row>
    <row r="60" spans="1:7" ht="17.649999999999999">
      <c r="A60" s="34">
        <v>44677</v>
      </c>
      <c r="B60" s="21">
        <v>26743.210938</v>
      </c>
      <c r="C60" s="21">
        <v>26808.990234000001</v>
      </c>
      <c r="D60" s="21">
        <v>26592.990234000001</v>
      </c>
      <c r="E60" s="21">
        <v>26700.109375</v>
      </c>
      <c r="F60" s="21">
        <v>26700.109375</v>
      </c>
      <c r="G60" s="21">
        <v>64300000</v>
      </c>
    </row>
    <row r="61" spans="1:7" ht="17.649999999999999">
      <c r="A61" s="34">
        <v>44678</v>
      </c>
      <c r="B61" s="21">
        <v>26313.140625</v>
      </c>
      <c r="C61" s="21">
        <v>26406.619140999999</v>
      </c>
      <c r="D61" s="21">
        <v>26051.039063</v>
      </c>
      <c r="E61" s="21">
        <v>26386.630859000001</v>
      </c>
      <c r="F61" s="21">
        <v>26386.630859000001</v>
      </c>
      <c r="G61" s="21">
        <v>97300000</v>
      </c>
    </row>
    <row r="62" spans="1:7" ht="17.649999999999999">
      <c r="A62" s="34">
        <v>44679</v>
      </c>
      <c r="B62" s="21">
        <v>26430.279297000001</v>
      </c>
      <c r="C62" s="21">
        <v>26876.949218999998</v>
      </c>
      <c r="D62" s="21">
        <v>26348.359375</v>
      </c>
      <c r="E62" s="21">
        <v>26847.900390999999</v>
      </c>
      <c r="F62" s="21">
        <v>26847.900390999999</v>
      </c>
      <c r="G62" s="21">
        <v>86700000</v>
      </c>
    </row>
    <row r="63" spans="1:7" ht="17.649999999999999">
      <c r="A63" s="34">
        <v>44683</v>
      </c>
      <c r="B63" s="21">
        <v>26851.099609000001</v>
      </c>
      <c r="C63" s="21">
        <v>26964.589843999998</v>
      </c>
      <c r="D63" s="21">
        <v>26610.859375</v>
      </c>
      <c r="E63" s="21">
        <v>26818.529297000001</v>
      </c>
      <c r="F63" s="21">
        <v>26818.529297000001</v>
      </c>
      <c r="G63" s="21">
        <v>74500000</v>
      </c>
    </row>
    <row r="64" spans="1:7" ht="17.649999999999999">
      <c r="A64" s="34">
        <v>44687</v>
      </c>
      <c r="B64" s="21">
        <v>26784.289063</v>
      </c>
      <c r="C64" s="21">
        <v>27072.589843999998</v>
      </c>
      <c r="D64" s="21">
        <v>26543.289063</v>
      </c>
      <c r="E64" s="21">
        <v>27003.560547000001</v>
      </c>
      <c r="F64" s="21">
        <v>27003.560547000001</v>
      </c>
      <c r="G64" s="21">
        <v>98500000</v>
      </c>
    </row>
    <row r="65" spans="1:7" ht="17.649999999999999">
      <c r="A65" s="34">
        <v>44690</v>
      </c>
      <c r="B65" s="21">
        <v>26705.320313</v>
      </c>
      <c r="C65" s="21">
        <v>26732.609375</v>
      </c>
      <c r="D65" s="21">
        <v>26309.220702999999</v>
      </c>
      <c r="E65" s="21">
        <v>26319.339843999998</v>
      </c>
      <c r="F65" s="21">
        <v>26319.339843999998</v>
      </c>
      <c r="G65" s="21">
        <v>79500000</v>
      </c>
    </row>
    <row r="66" spans="1:7" ht="17.649999999999999">
      <c r="A66" s="34">
        <v>44691</v>
      </c>
      <c r="B66" s="21">
        <v>26149.060547000001</v>
      </c>
      <c r="C66" s="21">
        <v>26246.630859000001</v>
      </c>
      <c r="D66" s="21">
        <v>25773.830077999999</v>
      </c>
      <c r="E66" s="21">
        <v>26167.099609000001</v>
      </c>
      <c r="F66" s="21">
        <v>26167.099609000001</v>
      </c>
      <c r="G66" s="21">
        <v>80800000</v>
      </c>
    </row>
    <row r="67" spans="1:7" ht="17.649999999999999">
      <c r="A67" s="34">
        <v>44692</v>
      </c>
      <c r="B67" s="21">
        <v>26045.380859000001</v>
      </c>
      <c r="C67" s="21">
        <v>26290.619140999999</v>
      </c>
      <c r="D67" s="21">
        <v>26003.259765999999</v>
      </c>
      <c r="E67" s="21">
        <v>26213.640625</v>
      </c>
      <c r="F67" s="21">
        <v>26213.640625</v>
      </c>
      <c r="G67" s="21">
        <v>85900000</v>
      </c>
    </row>
    <row r="68" spans="1:7" ht="17.649999999999999">
      <c r="A68" s="34">
        <v>44693</v>
      </c>
      <c r="B68" s="21">
        <v>25945.039063</v>
      </c>
      <c r="C68" s="21">
        <v>26028.359375</v>
      </c>
      <c r="D68" s="21">
        <v>25688.109375</v>
      </c>
      <c r="E68" s="21">
        <v>25748.720702999999</v>
      </c>
      <c r="F68" s="21">
        <v>25748.720702999999</v>
      </c>
      <c r="G68" s="21">
        <v>91200000</v>
      </c>
    </row>
    <row r="69" spans="1:7" ht="17.649999999999999">
      <c r="A69" s="34">
        <v>44694</v>
      </c>
      <c r="B69" s="21">
        <v>25918.800781000002</v>
      </c>
      <c r="C69" s="21">
        <v>26479.929688</v>
      </c>
      <c r="D69" s="21">
        <v>25904.400390999999</v>
      </c>
      <c r="E69" s="21">
        <v>26427.650390999999</v>
      </c>
      <c r="F69" s="21">
        <v>26427.650390999999</v>
      </c>
      <c r="G69" s="21">
        <v>103800000</v>
      </c>
    </row>
    <row r="70" spans="1:7" ht="17.649999999999999">
      <c r="A70" s="34">
        <v>44697</v>
      </c>
      <c r="B70" s="21">
        <v>26753.369140999999</v>
      </c>
      <c r="C70" s="21">
        <v>26836.960938</v>
      </c>
      <c r="D70" s="21">
        <v>26438.609375</v>
      </c>
      <c r="E70" s="21">
        <v>26547.050781000002</v>
      </c>
      <c r="F70" s="21">
        <v>26547.050781000002</v>
      </c>
      <c r="G70" s="21">
        <v>87000000</v>
      </c>
    </row>
    <row r="71" spans="1:7" ht="17.649999999999999">
      <c r="A71" s="34">
        <v>44698</v>
      </c>
      <c r="B71" s="21">
        <v>26555.230468999998</v>
      </c>
      <c r="C71" s="21">
        <v>26709.259765999999</v>
      </c>
      <c r="D71" s="21">
        <v>26440.619140999999</v>
      </c>
      <c r="E71" s="21">
        <v>26659.75</v>
      </c>
      <c r="F71" s="21">
        <v>26659.75</v>
      </c>
      <c r="G71" s="21">
        <v>78900000</v>
      </c>
    </row>
    <row r="72" spans="1:7" ht="17.649999999999999">
      <c r="A72" s="34">
        <v>44699</v>
      </c>
      <c r="B72" s="21">
        <v>26826.820313</v>
      </c>
      <c r="C72" s="21">
        <v>27053.179688</v>
      </c>
      <c r="D72" s="21">
        <v>26741.339843999998</v>
      </c>
      <c r="E72" s="21">
        <v>26911.199218999998</v>
      </c>
      <c r="F72" s="21">
        <v>26911.199218999998</v>
      </c>
      <c r="G72" s="21">
        <v>74700000</v>
      </c>
    </row>
    <row r="73" spans="1:7" ht="17.649999999999999">
      <c r="A73" s="34">
        <v>44700</v>
      </c>
      <c r="B73" s="21">
        <v>26435.320313</v>
      </c>
      <c r="C73" s="21">
        <v>26458.849609000001</v>
      </c>
      <c r="D73" s="21">
        <v>26150.089843999998</v>
      </c>
      <c r="E73" s="21">
        <v>26402.839843999998</v>
      </c>
      <c r="F73" s="21">
        <v>26402.839843999998</v>
      </c>
      <c r="G73" s="21">
        <v>74500000</v>
      </c>
    </row>
    <row r="74" spans="1:7" ht="17.649999999999999">
      <c r="A74" s="34">
        <v>44701</v>
      </c>
      <c r="B74" s="21">
        <v>26448.230468999998</v>
      </c>
      <c r="C74" s="21">
        <v>26769.199218999998</v>
      </c>
      <c r="D74" s="21">
        <v>26426.990234000001</v>
      </c>
      <c r="E74" s="21">
        <v>26739.029297000001</v>
      </c>
      <c r="F74" s="21">
        <v>26739.029297000001</v>
      </c>
      <c r="G74" s="21">
        <v>76300000</v>
      </c>
    </row>
    <row r="75" spans="1:7" ht="17.649999999999999">
      <c r="A75" s="34">
        <v>44704</v>
      </c>
      <c r="B75" s="21">
        <v>26991.419922000001</v>
      </c>
      <c r="C75" s="21">
        <v>27047.470702999999</v>
      </c>
      <c r="D75" s="21">
        <v>26832.650390999999</v>
      </c>
      <c r="E75" s="21">
        <v>27001.519531000002</v>
      </c>
      <c r="F75" s="21">
        <v>27001.519531000002</v>
      </c>
      <c r="G75" s="21">
        <v>65000000</v>
      </c>
    </row>
    <row r="76" spans="1:7" ht="17.649999999999999">
      <c r="A76" s="34">
        <v>44705</v>
      </c>
      <c r="B76" s="21">
        <v>27005.429688</v>
      </c>
      <c r="C76" s="21">
        <v>27005.429688</v>
      </c>
      <c r="D76" s="21">
        <v>26736.009765999999</v>
      </c>
      <c r="E76" s="21">
        <v>26748.140625</v>
      </c>
      <c r="F76" s="21">
        <v>26748.140625</v>
      </c>
      <c r="G76" s="21">
        <v>67400000</v>
      </c>
    </row>
    <row r="77" spans="1:7" ht="17.649999999999999">
      <c r="A77" s="34">
        <v>44706</v>
      </c>
      <c r="B77" s="21">
        <v>26711.529297000001</v>
      </c>
      <c r="C77" s="21">
        <v>26795.890625</v>
      </c>
      <c r="D77" s="21">
        <v>26578.029297000001</v>
      </c>
      <c r="E77" s="21">
        <v>26677.800781000002</v>
      </c>
      <c r="F77" s="21">
        <v>26677.800781000002</v>
      </c>
      <c r="G77" s="21">
        <v>72300000</v>
      </c>
    </row>
    <row r="78" spans="1:7" ht="17.649999999999999">
      <c r="A78" s="34">
        <v>44707</v>
      </c>
      <c r="B78" s="21">
        <v>26685.019531000002</v>
      </c>
      <c r="C78" s="21">
        <v>26898.75</v>
      </c>
      <c r="D78" s="21">
        <v>26597.970702999999</v>
      </c>
      <c r="E78" s="21">
        <v>26604.839843999998</v>
      </c>
      <c r="F78" s="21">
        <v>26604.839843999998</v>
      </c>
      <c r="G78" s="21">
        <v>64500000</v>
      </c>
    </row>
    <row r="79" spans="1:7" ht="17.649999999999999">
      <c r="A79" s="34">
        <v>44708</v>
      </c>
      <c r="B79" s="21">
        <v>26947.800781000002</v>
      </c>
      <c r="C79" s="21">
        <v>26996.699218999998</v>
      </c>
      <c r="D79" s="21">
        <v>26731.599609000001</v>
      </c>
      <c r="E79" s="21">
        <v>26781.679688</v>
      </c>
      <c r="F79" s="21">
        <v>26781.679688</v>
      </c>
      <c r="G79" s="21">
        <v>69300000</v>
      </c>
    </row>
    <row r="80" spans="1:7" ht="17.649999999999999">
      <c r="A80" s="34">
        <v>44711</v>
      </c>
      <c r="B80" s="21">
        <v>27092.820313</v>
      </c>
      <c r="C80" s="21">
        <v>27401.240234000001</v>
      </c>
      <c r="D80" s="21">
        <v>27057.199218999998</v>
      </c>
      <c r="E80" s="21">
        <v>27369.429688</v>
      </c>
      <c r="F80" s="21">
        <v>27369.429688</v>
      </c>
      <c r="G80" s="21">
        <v>97000000</v>
      </c>
    </row>
    <row r="81" spans="1:7" ht="17.649999999999999">
      <c r="A81" s="34">
        <v>44712</v>
      </c>
      <c r="B81" s="21">
        <v>27318.089843999998</v>
      </c>
      <c r="C81" s="21">
        <v>27463.330077999999</v>
      </c>
      <c r="D81" s="21">
        <v>27250.699218999998</v>
      </c>
      <c r="E81" s="21">
        <v>27279.800781000002</v>
      </c>
      <c r="F81" s="21">
        <v>27279.800781000002</v>
      </c>
      <c r="G81" s="21">
        <v>141800000</v>
      </c>
    </row>
    <row r="82" spans="1:7" ht="17.649999999999999">
      <c r="A82" s="34">
        <v>44713</v>
      </c>
      <c r="B82" s="21">
        <v>27295.630859000001</v>
      </c>
      <c r="C82" s="21">
        <v>27482.310547000001</v>
      </c>
      <c r="D82" s="21">
        <v>27295.419922000001</v>
      </c>
      <c r="E82" s="21">
        <v>27457.890625</v>
      </c>
      <c r="F82" s="21">
        <v>27457.890625</v>
      </c>
      <c r="G82" s="21">
        <v>75800000</v>
      </c>
    </row>
    <row r="83" spans="1:7" ht="17.649999999999999">
      <c r="A83" s="34">
        <v>44714</v>
      </c>
      <c r="B83" s="21">
        <v>27340.519531000002</v>
      </c>
      <c r="C83" s="21">
        <v>27450.470702999999</v>
      </c>
      <c r="D83" s="21">
        <v>27251.240234000001</v>
      </c>
      <c r="E83" s="21">
        <v>27413.880859000001</v>
      </c>
      <c r="F83" s="21">
        <v>27413.880859000001</v>
      </c>
      <c r="G83" s="21">
        <v>63600000</v>
      </c>
    </row>
    <row r="84" spans="1:7" ht="17.649999999999999">
      <c r="A84" s="34">
        <v>44715</v>
      </c>
      <c r="B84" s="21">
        <v>27660.619140999999</v>
      </c>
      <c r="C84" s="21">
        <v>27776.330077999999</v>
      </c>
      <c r="D84" s="21">
        <v>27614.859375</v>
      </c>
      <c r="E84" s="21">
        <v>27761.570313</v>
      </c>
      <c r="F84" s="21">
        <v>27761.570313</v>
      </c>
      <c r="G84" s="21">
        <v>63700000</v>
      </c>
    </row>
    <row r="85" spans="1:7" ht="17.649999999999999">
      <c r="A85" s="34">
        <v>44718</v>
      </c>
      <c r="B85" s="21">
        <v>27549.640625</v>
      </c>
      <c r="C85" s="21">
        <v>27979.539063</v>
      </c>
      <c r="D85" s="21">
        <v>27523.949218999998</v>
      </c>
      <c r="E85" s="21">
        <v>27915.890625</v>
      </c>
      <c r="F85" s="21">
        <v>27915.890625</v>
      </c>
      <c r="G85" s="21">
        <v>56800000</v>
      </c>
    </row>
    <row r="86" spans="1:7" ht="17.649999999999999">
      <c r="A86" s="34">
        <v>44719</v>
      </c>
      <c r="B86" s="21">
        <v>27984.789063</v>
      </c>
      <c r="C86" s="21">
        <v>28094.730468999998</v>
      </c>
      <c r="D86" s="21">
        <v>27863.380859000001</v>
      </c>
      <c r="E86" s="21">
        <v>27943.949218999998</v>
      </c>
      <c r="F86" s="21">
        <v>27943.949218999998</v>
      </c>
      <c r="G86" s="21">
        <v>68300000</v>
      </c>
    </row>
    <row r="87" spans="1:7" ht="17.649999999999999">
      <c r="A87" s="34">
        <v>44720</v>
      </c>
      <c r="B87" s="21">
        <v>28100.259765999999</v>
      </c>
      <c r="C87" s="21">
        <v>28234.289063</v>
      </c>
      <c r="D87" s="21">
        <v>28089.779297000001</v>
      </c>
      <c r="E87" s="21">
        <v>28234.289063</v>
      </c>
      <c r="F87" s="21">
        <v>28234.289063</v>
      </c>
      <c r="G87" s="21">
        <v>78700000</v>
      </c>
    </row>
    <row r="88" spans="1:7" ht="17.649999999999999">
      <c r="A88" s="34">
        <v>44721</v>
      </c>
      <c r="B88" s="21">
        <v>28189.349609000001</v>
      </c>
      <c r="C88" s="21">
        <v>28389.75</v>
      </c>
      <c r="D88" s="21">
        <v>28189.349609000001</v>
      </c>
      <c r="E88" s="21">
        <v>28246.529297000001</v>
      </c>
      <c r="F88" s="21">
        <v>28246.529297000001</v>
      </c>
      <c r="G88" s="21">
        <v>80300000</v>
      </c>
    </row>
    <row r="89" spans="1:7" ht="17.649999999999999">
      <c r="A89" s="34">
        <v>44722</v>
      </c>
      <c r="B89" s="21">
        <v>27996.349609000001</v>
      </c>
      <c r="C89" s="21">
        <v>28044.449218999998</v>
      </c>
      <c r="D89" s="21">
        <v>27795.169922000001</v>
      </c>
      <c r="E89" s="21">
        <v>27824.289063</v>
      </c>
      <c r="F89" s="21">
        <v>27824.289063</v>
      </c>
      <c r="G89" s="21">
        <v>79700000</v>
      </c>
    </row>
    <row r="90" spans="1:7" ht="17.649999999999999">
      <c r="A90" s="34">
        <v>44725</v>
      </c>
      <c r="B90" s="21">
        <v>27369.660156000002</v>
      </c>
      <c r="C90" s="21">
        <v>27389.300781000002</v>
      </c>
      <c r="D90" s="21">
        <v>26948.220702999999</v>
      </c>
      <c r="E90" s="21">
        <v>26987.439452999999</v>
      </c>
      <c r="F90" s="21">
        <v>26987.439452999999</v>
      </c>
      <c r="G90" s="21">
        <v>71400000</v>
      </c>
    </row>
    <row r="91" spans="1:7" ht="17.649999999999999">
      <c r="A91" s="34">
        <v>44726</v>
      </c>
      <c r="B91" s="21">
        <v>26555.75</v>
      </c>
      <c r="C91" s="21">
        <v>26657.919922000001</v>
      </c>
      <c r="D91" s="21">
        <v>26357.900390999999</v>
      </c>
      <c r="E91" s="21">
        <v>26629.859375</v>
      </c>
      <c r="F91" s="21">
        <v>26629.859375</v>
      </c>
      <c r="G91" s="21">
        <v>75000000</v>
      </c>
    </row>
    <row r="92" spans="1:7" ht="17.649999999999999">
      <c r="A92" s="34">
        <v>44727</v>
      </c>
      <c r="B92" s="21">
        <v>26625.679688</v>
      </c>
      <c r="C92" s="21">
        <v>26638.759765999999</v>
      </c>
      <c r="D92" s="21">
        <v>26321.679688</v>
      </c>
      <c r="E92" s="21">
        <v>26326.160156000002</v>
      </c>
      <c r="F92" s="21">
        <v>26326.160156000002</v>
      </c>
      <c r="G92" s="21">
        <v>72700000</v>
      </c>
    </row>
    <row r="93" spans="1:7" ht="17.649999999999999">
      <c r="A93" s="34">
        <v>44728</v>
      </c>
      <c r="B93" s="21">
        <v>26715.519531000002</v>
      </c>
      <c r="C93" s="21">
        <v>26947.699218999998</v>
      </c>
      <c r="D93" s="21">
        <v>26431.199218999998</v>
      </c>
      <c r="E93" s="21">
        <v>26431.199218999998</v>
      </c>
      <c r="F93" s="21">
        <v>26431.199218999998</v>
      </c>
      <c r="G93" s="21">
        <v>67800000</v>
      </c>
    </row>
    <row r="94" spans="1:7" ht="17.649999999999999">
      <c r="A94" s="34">
        <v>44729</v>
      </c>
      <c r="B94" s="21">
        <v>25988.199218999998</v>
      </c>
      <c r="C94" s="21">
        <v>26072.349609000001</v>
      </c>
      <c r="D94" s="21">
        <v>25720.800781000002</v>
      </c>
      <c r="E94" s="21">
        <v>25963</v>
      </c>
      <c r="F94" s="21">
        <v>25963</v>
      </c>
      <c r="G94" s="21">
        <v>115200000</v>
      </c>
    </row>
    <row r="95" spans="1:7" ht="17.649999999999999">
      <c r="A95" s="34">
        <v>44732</v>
      </c>
      <c r="B95" s="21">
        <v>26156.619140999999</v>
      </c>
      <c r="C95" s="21">
        <v>26156.619140999999</v>
      </c>
      <c r="D95" s="21">
        <v>25520.230468999998</v>
      </c>
      <c r="E95" s="21">
        <v>25771.220702999999</v>
      </c>
      <c r="F95" s="21">
        <v>25771.220702999999</v>
      </c>
      <c r="G95" s="21">
        <v>72200000</v>
      </c>
    </row>
    <row r="96" spans="1:7" ht="17.649999999999999">
      <c r="A96" s="34">
        <v>44733</v>
      </c>
      <c r="B96" s="21">
        <v>26070.919922000001</v>
      </c>
      <c r="C96" s="21">
        <v>26418.839843999998</v>
      </c>
      <c r="D96" s="21">
        <v>25972.279297000001</v>
      </c>
      <c r="E96" s="21">
        <v>26246.310547000001</v>
      </c>
      <c r="F96" s="21">
        <v>26246.310547000001</v>
      </c>
      <c r="G96" s="21">
        <v>65400000</v>
      </c>
    </row>
    <row r="97" spans="1:7" ht="17.649999999999999">
      <c r="A97" s="34">
        <v>44734</v>
      </c>
      <c r="B97" s="21">
        <v>26441.720702999999</v>
      </c>
      <c r="C97" s="21">
        <v>26462.830077999999</v>
      </c>
      <c r="D97" s="21">
        <v>26149.169922000001</v>
      </c>
      <c r="E97" s="21">
        <v>26149.550781000002</v>
      </c>
      <c r="F97" s="21">
        <v>26149.550781000002</v>
      </c>
      <c r="G97" s="21">
        <v>66400000</v>
      </c>
    </row>
    <row r="98" spans="1:7" ht="17.649999999999999">
      <c r="A98" s="34">
        <v>44735</v>
      </c>
      <c r="B98" s="21">
        <v>26134.890625</v>
      </c>
      <c r="C98" s="21">
        <v>26401.970702999999</v>
      </c>
      <c r="D98" s="21">
        <v>26039.570313</v>
      </c>
      <c r="E98" s="21">
        <v>26171.25</v>
      </c>
      <c r="F98" s="21">
        <v>26171.25</v>
      </c>
      <c r="G98" s="21">
        <v>65700000</v>
      </c>
    </row>
    <row r="99" spans="1:7" ht="17.649999999999999">
      <c r="A99" s="34">
        <v>44736</v>
      </c>
      <c r="B99" s="21">
        <v>26228.419922000001</v>
      </c>
      <c r="C99" s="21">
        <v>26519.160156000002</v>
      </c>
      <c r="D99" s="21">
        <v>26148.560547000001</v>
      </c>
      <c r="E99" s="21">
        <v>26491.970702999999</v>
      </c>
      <c r="F99" s="21">
        <v>26491.970702999999</v>
      </c>
      <c r="G99" s="21">
        <v>72600000</v>
      </c>
    </row>
    <row r="100" spans="1:7" ht="17.649999999999999">
      <c r="A100" s="34">
        <v>44739</v>
      </c>
      <c r="B100" s="21">
        <v>26741.800781000002</v>
      </c>
      <c r="C100" s="21">
        <v>26938.429688</v>
      </c>
      <c r="D100" s="21">
        <v>26665.439452999999</v>
      </c>
      <c r="E100" s="21">
        <v>26871.269531000002</v>
      </c>
      <c r="F100" s="21">
        <v>26871.269531000002</v>
      </c>
      <c r="G100" s="21">
        <v>65800000</v>
      </c>
    </row>
    <row r="101" spans="1:7" ht="17.649999999999999">
      <c r="A101" s="34">
        <v>44740</v>
      </c>
      <c r="B101" s="21">
        <v>26795.679688</v>
      </c>
      <c r="C101" s="21">
        <v>27062.310547000001</v>
      </c>
      <c r="D101" s="21">
        <v>26789.5</v>
      </c>
      <c r="E101" s="21">
        <v>27049.470702999999</v>
      </c>
      <c r="F101" s="21">
        <v>27049.470702999999</v>
      </c>
      <c r="G101" s="21">
        <v>73400000</v>
      </c>
    </row>
    <row r="102" spans="1:7" ht="17.649999999999999">
      <c r="A102" s="34">
        <v>44741</v>
      </c>
      <c r="B102" s="21">
        <v>26814.230468999998</v>
      </c>
      <c r="C102" s="21">
        <v>26858.679688</v>
      </c>
      <c r="D102" s="21">
        <v>26687.470702999999</v>
      </c>
      <c r="E102" s="21">
        <v>26804.599609000001</v>
      </c>
      <c r="F102" s="21">
        <v>26804.599609000001</v>
      </c>
      <c r="G102" s="21">
        <v>101100000</v>
      </c>
    </row>
    <row r="103" spans="1:7" ht="17.649999999999999">
      <c r="A103" s="34">
        <v>44742</v>
      </c>
      <c r="B103" s="21">
        <v>26753.279297000001</v>
      </c>
      <c r="C103" s="21">
        <v>26753.279297000001</v>
      </c>
      <c r="D103" s="21">
        <v>26324.310547000001</v>
      </c>
      <c r="E103" s="21">
        <v>26393.039063</v>
      </c>
      <c r="F103" s="21">
        <v>26393.039063</v>
      </c>
      <c r="G103" s="21">
        <v>86100000</v>
      </c>
    </row>
    <row r="104" spans="1:7" ht="17.649999999999999">
      <c r="A104" s="34">
        <v>44743</v>
      </c>
      <c r="B104" s="21">
        <v>26460.710938</v>
      </c>
      <c r="C104" s="21">
        <v>26531.240234000001</v>
      </c>
      <c r="D104" s="21">
        <v>25841.75</v>
      </c>
      <c r="E104" s="21">
        <v>25935.619140999999</v>
      </c>
      <c r="F104" s="21">
        <v>25935.619140999999</v>
      </c>
      <c r="G104" s="21">
        <v>81700000</v>
      </c>
    </row>
    <row r="105" spans="1:7" ht="17.649999999999999">
      <c r="A105" s="34">
        <v>44746</v>
      </c>
      <c r="B105" s="21">
        <v>26086.779297000001</v>
      </c>
      <c r="C105" s="21">
        <v>26258.859375</v>
      </c>
      <c r="D105" s="21">
        <v>25945.830077999999</v>
      </c>
      <c r="E105" s="21">
        <v>26153.810547000001</v>
      </c>
      <c r="F105" s="21">
        <v>26153.810547000001</v>
      </c>
      <c r="G105" s="21">
        <v>68700000</v>
      </c>
    </row>
    <row r="106" spans="1:7" ht="17.649999999999999">
      <c r="A106" s="34">
        <v>44747</v>
      </c>
      <c r="B106" s="21">
        <v>26386.230468999998</v>
      </c>
      <c r="C106" s="21">
        <v>26532.509765999999</v>
      </c>
      <c r="D106" s="21">
        <v>26294.839843999998</v>
      </c>
      <c r="E106" s="21">
        <v>26423.470702999999</v>
      </c>
      <c r="F106" s="21">
        <v>26423.470702999999</v>
      </c>
      <c r="G106" s="21">
        <v>62800000</v>
      </c>
    </row>
    <row r="107" spans="1:7" ht="17.649999999999999">
      <c r="A107" s="34">
        <v>44748</v>
      </c>
      <c r="B107" s="21">
        <v>26190.400390999999</v>
      </c>
      <c r="C107" s="21">
        <v>26298.960938</v>
      </c>
      <c r="D107" s="21">
        <v>26051.189452999999</v>
      </c>
      <c r="E107" s="21">
        <v>26107.650390999999</v>
      </c>
      <c r="F107" s="21">
        <v>26107.650390999999</v>
      </c>
      <c r="G107" s="21">
        <v>89700000</v>
      </c>
    </row>
    <row r="108" spans="1:7" ht="17.649999999999999">
      <c r="A108" s="34">
        <v>44749</v>
      </c>
      <c r="B108" s="21">
        <v>26280.939452999999</v>
      </c>
      <c r="C108" s="21">
        <v>26533.650390999999</v>
      </c>
      <c r="D108" s="21">
        <v>26136.990234000001</v>
      </c>
      <c r="E108" s="21">
        <v>26490.529297000001</v>
      </c>
      <c r="F108" s="21">
        <v>26490.529297000001</v>
      </c>
      <c r="G108" s="21">
        <v>80700000</v>
      </c>
    </row>
    <row r="109" spans="1:7" ht="17.649999999999999">
      <c r="A109" s="34">
        <v>44750</v>
      </c>
      <c r="B109" s="21">
        <v>26623.849609000001</v>
      </c>
      <c r="C109" s="21">
        <v>26881.75</v>
      </c>
      <c r="D109" s="21">
        <v>26510.529297000001</v>
      </c>
      <c r="E109" s="21">
        <v>26517.189452999999</v>
      </c>
      <c r="F109" s="21">
        <v>26517.189452999999</v>
      </c>
      <c r="G109" s="21">
        <v>89300000</v>
      </c>
    </row>
    <row r="110" spans="1:7" ht="17.649999999999999">
      <c r="A110" s="34">
        <v>44753</v>
      </c>
      <c r="B110" s="21">
        <v>26892.730468999998</v>
      </c>
      <c r="C110" s="21">
        <v>27062.169922000001</v>
      </c>
      <c r="D110" s="21">
        <v>26710.589843999998</v>
      </c>
      <c r="E110" s="21">
        <v>26812.300781000002</v>
      </c>
      <c r="F110" s="21">
        <v>26812.300781000002</v>
      </c>
      <c r="G110" s="21">
        <v>68500000</v>
      </c>
    </row>
    <row r="111" spans="1:7" ht="17.649999999999999">
      <c r="A111" s="34">
        <v>44754</v>
      </c>
      <c r="B111" s="21">
        <v>26701</v>
      </c>
      <c r="C111" s="21">
        <v>26718.669922000001</v>
      </c>
      <c r="D111" s="21">
        <v>26278.279297000001</v>
      </c>
      <c r="E111" s="21">
        <v>26336.660156000002</v>
      </c>
      <c r="F111" s="21">
        <v>26336.660156000002</v>
      </c>
      <c r="G111" s="21">
        <v>64400000</v>
      </c>
    </row>
    <row r="112" spans="1:7" ht="17.649999999999999">
      <c r="A112" s="34">
        <v>44755</v>
      </c>
      <c r="B112" s="21">
        <v>26403.789063</v>
      </c>
      <c r="C112" s="21">
        <v>26543.070313</v>
      </c>
      <c r="D112" s="21">
        <v>26389.099609000001</v>
      </c>
      <c r="E112" s="21">
        <v>26478.769531000002</v>
      </c>
      <c r="F112" s="21">
        <v>26478.769531000002</v>
      </c>
      <c r="G112" s="21">
        <v>54100000</v>
      </c>
    </row>
    <row r="113" spans="1:7" ht="17.649999999999999">
      <c r="A113" s="34">
        <v>44756</v>
      </c>
      <c r="B113" s="21">
        <v>26357.320313</v>
      </c>
      <c r="C113" s="21">
        <v>26713.070313</v>
      </c>
      <c r="D113" s="21">
        <v>26312.789063</v>
      </c>
      <c r="E113" s="21">
        <v>26643.390625</v>
      </c>
      <c r="F113" s="21">
        <v>26643.390625</v>
      </c>
      <c r="G113" s="21">
        <v>60600000</v>
      </c>
    </row>
    <row r="114" spans="1:7" ht="17.649999999999999">
      <c r="A114" s="34">
        <v>44757</v>
      </c>
      <c r="B114" s="21">
        <v>26736.080077999999</v>
      </c>
      <c r="C114" s="21">
        <v>26857.769531000002</v>
      </c>
      <c r="D114" s="21">
        <v>26571.380859000001</v>
      </c>
      <c r="E114" s="21">
        <v>26788.470702999999</v>
      </c>
      <c r="F114" s="21">
        <v>26788.470702999999</v>
      </c>
      <c r="G114" s="21">
        <v>65500000</v>
      </c>
    </row>
    <row r="115" spans="1:7" ht="17.649999999999999">
      <c r="A115" s="34">
        <v>44761</v>
      </c>
      <c r="B115" s="21">
        <v>27003.830077999999</v>
      </c>
      <c r="C115" s="21">
        <v>27043.580077999999</v>
      </c>
      <c r="D115" s="21">
        <v>26791.710938</v>
      </c>
      <c r="E115" s="21">
        <v>26961.679688</v>
      </c>
      <c r="F115" s="21">
        <v>26961.679688</v>
      </c>
      <c r="G115" s="21">
        <v>59400000</v>
      </c>
    </row>
    <row r="116" spans="1:7" ht="17.649999999999999">
      <c r="A116" s="34">
        <v>44762</v>
      </c>
      <c r="B116" s="21">
        <v>27295.949218999998</v>
      </c>
      <c r="C116" s="21">
        <v>27692.849609000001</v>
      </c>
      <c r="D116" s="21">
        <v>27295.949218999998</v>
      </c>
      <c r="E116" s="21">
        <v>27680.259765999999</v>
      </c>
      <c r="F116" s="21">
        <v>27680.259765999999</v>
      </c>
      <c r="G116" s="21">
        <v>66700000</v>
      </c>
    </row>
    <row r="117" spans="1:7" ht="17.649999999999999">
      <c r="A117" s="34">
        <v>44763</v>
      </c>
      <c r="B117" s="21">
        <v>27627.880859000001</v>
      </c>
      <c r="C117" s="21">
        <v>27803</v>
      </c>
      <c r="D117" s="21">
        <v>27549.560547000001</v>
      </c>
      <c r="E117" s="21">
        <v>27803</v>
      </c>
      <c r="F117" s="21">
        <v>27803</v>
      </c>
      <c r="G117" s="21">
        <v>56700000</v>
      </c>
    </row>
    <row r="118" spans="1:7" ht="17.649999999999999">
      <c r="A118" s="34">
        <v>44764</v>
      </c>
      <c r="B118" s="21">
        <v>27773.140625</v>
      </c>
      <c r="C118" s="21">
        <v>27952.25</v>
      </c>
      <c r="D118" s="21">
        <v>27701.25</v>
      </c>
      <c r="E118" s="21">
        <v>27914.660156000002</v>
      </c>
      <c r="F118" s="21">
        <v>27914.660156000002</v>
      </c>
      <c r="G118" s="21">
        <v>60100000</v>
      </c>
    </row>
    <row r="119" spans="1:7" ht="17.649999999999999">
      <c r="A119" s="34">
        <v>44767</v>
      </c>
      <c r="B119" s="21">
        <v>27697.769531000002</v>
      </c>
      <c r="C119" s="21">
        <v>27848.589843999998</v>
      </c>
      <c r="D119" s="21">
        <v>27663.160156000002</v>
      </c>
      <c r="E119" s="21">
        <v>27699.25</v>
      </c>
      <c r="F119" s="21">
        <v>27699.25</v>
      </c>
      <c r="G119" s="21">
        <v>46500000</v>
      </c>
    </row>
    <row r="120" spans="1:7" ht="17.649999999999999">
      <c r="A120" s="34">
        <v>44768</v>
      </c>
      <c r="B120" s="21">
        <v>27682.199218999998</v>
      </c>
      <c r="C120" s="21">
        <v>27715.779297000001</v>
      </c>
      <c r="D120" s="21">
        <v>27538.390625</v>
      </c>
      <c r="E120" s="21">
        <v>27655.210938</v>
      </c>
      <c r="F120" s="21">
        <v>27655.210938</v>
      </c>
      <c r="G120" s="21">
        <v>50000000</v>
      </c>
    </row>
    <row r="121" spans="1:7" ht="17.649999999999999">
      <c r="A121" s="34">
        <v>44769</v>
      </c>
      <c r="B121" s="21">
        <v>27575.160156000002</v>
      </c>
      <c r="C121" s="21">
        <v>27772.970702999999</v>
      </c>
      <c r="D121" s="21">
        <v>27525.089843999998</v>
      </c>
      <c r="E121" s="21">
        <v>27715.75</v>
      </c>
      <c r="F121" s="21">
        <v>27715.75</v>
      </c>
      <c r="G121" s="21">
        <v>51100000</v>
      </c>
    </row>
    <row r="122" spans="1:7" ht="17.649999999999999">
      <c r="A122" s="34">
        <v>44770</v>
      </c>
      <c r="B122" s="21">
        <v>27909.150390999999</v>
      </c>
      <c r="C122" s="21">
        <v>28015.679688</v>
      </c>
      <c r="D122" s="21">
        <v>27651.990234000001</v>
      </c>
      <c r="E122" s="21">
        <v>27815.480468999998</v>
      </c>
      <c r="F122" s="21">
        <v>27815.480468999998</v>
      </c>
      <c r="G122" s="21">
        <v>83500000</v>
      </c>
    </row>
    <row r="123" spans="1:7" ht="17.649999999999999">
      <c r="A123" s="34">
        <v>44771</v>
      </c>
      <c r="B123" s="21">
        <v>27915.220702999999</v>
      </c>
      <c r="C123" s="21">
        <v>28001.800781000002</v>
      </c>
      <c r="D123" s="21">
        <v>27853.789063</v>
      </c>
      <c r="E123" s="21">
        <v>27887.859375</v>
      </c>
      <c r="F123" s="21">
        <v>27887.859375</v>
      </c>
      <c r="G123" s="21">
        <v>0</v>
      </c>
    </row>
  </sheetData>
  <phoneticPr fontId="4"/>
  <pageMargins left="0.7" right="0.7" top="0.75" bottom="0.75" header="0.51181102362204689" footer="0.51181102362204689"/>
  <pageSetup paperSize="9" firstPageNumber="4294967295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2157-8C8C-4096-9A22-3F31B7775669}">
  <dimension ref="A1:K25"/>
  <sheetViews>
    <sheetView topLeftCell="A10" workbookViewId="0">
      <selection activeCell="A2" sqref="A2"/>
    </sheetView>
  </sheetViews>
  <sheetFormatPr defaultRowHeight="17.649999999999999"/>
  <cols>
    <col min="1" max="16384" width="9.06640625" style="12"/>
  </cols>
  <sheetData>
    <row r="1" spans="1:11">
      <c r="A1" s="12" t="s">
        <v>57</v>
      </c>
    </row>
    <row r="2" spans="1:11">
      <c r="A2" s="12" t="s">
        <v>45</v>
      </c>
      <c r="B2" s="12">
        <v>1</v>
      </c>
      <c r="C2" s="12">
        <v>1</v>
      </c>
      <c r="D2" s="12">
        <v>1</v>
      </c>
      <c r="E2" s="12">
        <v>1</v>
      </c>
      <c r="F2" s="12">
        <v>2</v>
      </c>
      <c r="G2" s="12">
        <v>3</v>
      </c>
      <c r="H2" s="12">
        <v>4</v>
      </c>
      <c r="I2" s="12">
        <v>5</v>
      </c>
      <c r="J2" s="12">
        <v>16</v>
      </c>
      <c r="K2" s="12">
        <v>20</v>
      </c>
    </row>
    <row r="3" spans="1:11" ht="18" thickBot="1"/>
    <row r="4" spans="1:11">
      <c r="A4" s="12" t="s">
        <v>46</v>
      </c>
      <c r="C4" s="13" t="s">
        <v>47</v>
      </c>
      <c r="D4" s="13" t="s">
        <v>48</v>
      </c>
    </row>
    <row r="5" spans="1:11">
      <c r="A5" s="12">
        <v>1</v>
      </c>
      <c r="C5" s="12">
        <v>1</v>
      </c>
      <c r="D5" s="12">
        <v>4</v>
      </c>
    </row>
    <row r="6" spans="1:11">
      <c r="A6" s="12">
        <v>2</v>
      </c>
      <c r="C6" s="12">
        <v>2</v>
      </c>
      <c r="D6" s="12">
        <v>1</v>
      </c>
    </row>
    <row r="7" spans="1:11">
      <c r="A7" s="12">
        <v>3</v>
      </c>
      <c r="C7" s="12">
        <v>3</v>
      </c>
      <c r="D7" s="12">
        <v>1</v>
      </c>
    </row>
    <row r="8" spans="1:11">
      <c r="A8" s="12">
        <v>4</v>
      </c>
      <c r="C8" s="12">
        <v>4</v>
      </c>
      <c r="D8" s="12">
        <v>1</v>
      </c>
    </row>
    <row r="9" spans="1:11">
      <c r="A9" s="12">
        <v>5</v>
      </c>
      <c r="C9" s="12">
        <v>5</v>
      </c>
      <c r="D9" s="12">
        <v>1</v>
      </c>
    </row>
    <row r="10" spans="1:11">
      <c r="A10" s="12">
        <v>6</v>
      </c>
      <c r="C10" s="12">
        <v>6</v>
      </c>
      <c r="D10" s="12">
        <v>0</v>
      </c>
    </row>
    <row r="11" spans="1:11">
      <c r="A11" s="12">
        <v>7</v>
      </c>
      <c r="C11" s="12">
        <v>7</v>
      </c>
      <c r="D11" s="12">
        <v>0</v>
      </c>
    </row>
    <row r="12" spans="1:11">
      <c r="A12" s="12">
        <v>8</v>
      </c>
      <c r="C12" s="12">
        <v>8</v>
      </c>
      <c r="D12" s="12">
        <v>0</v>
      </c>
    </row>
    <row r="13" spans="1:11">
      <c r="A13" s="12">
        <v>9</v>
      </c>
      <c r="C13" s="12">
        <v>9</v>
      </c>
      <c r="D13" s="12">
        <v>0</v>
      </c>
    </row>
    <row r="14" spans="1:11">
      <c r="A14" s="12">
        <v>10</v>
      </c>
      <c r="C14" s="12">
        <v>10</v>
      </c>
      <c r="D14" s="12">
        <v>0</v>
      </c>
    </row>
    <row r="15" spans="1:11">
      <c r="A15" s="12">
        <v>11</v>
      </c>
      <c r="C15" s="12">
        <v>11</v>
      </c>
      <c r="D15" s="12">
        <v>0</v>
      </c>
    </row>
    <row r="16" spans="1:11">
      <c r="A16" s="12">
        <v>12</v>
      </c>
      <c r="C16" s="12">
        <v>12</v>
      </c>
      <c r="D16" s="12">
        <v>0</v>
      </c>
      <c r="F16" s="15" t="s">
        <v>51</v>
      </c>
      <c r="G16" s="12">
        <f>SUM(B2:K2)/10</f>
        <v>5.4</v>
      </c>
    </row>
    <row r="17" spans="1:4">
      <c r="A17" s="12">
        <v>13</v>
      </c>
      <c r="C17" s="12">
        <v>13</v>
      </c>
      <c r="D17" s="12">
        <v>0</v>
      </c>
    </row>
    <row r="18" spans="1:4">
      <c r="A18" s="12">
        <v>14</v>
      </c>
      <c r="C18" s="12">
        <v>14</v>
      </c>
      <c r="D18" s="12">
        <v>0</v>
      </c>
    </row>
    <row r="19" spans="1:4">
      <c r="A19" s="12">
        <v>15</v>
      </c>
      <c r="C19" s="12">
        <v>15</v>
      </c>
      <c r="D19" s="12">
        <v>0</v>
      </c>
    </row>
    <row r="20" spans="1:4">
      <c r="A20" s="12">
        <v>16</v>
      </c>
      <c r="C20" s="12">
        <v>16</v>
      </c>
      <c r="D20" s="12">
        <v>1</v>
      </c>
    </row>
    <row r="21" spans="1:4">
      <c r="A21" s="12">
        <v>17</v>
      </c>
      <c r="C21" s="12">
        <v>17</v>
      </c>
      <c r="D21" s="12">
        <v>0</v>
      </c>
    </row>
    <row r="22" spans="1:4">
      <c r="A22" s="12">
        <v>18</v>
      </c>
      <c r="C22" s="12">
        <v>18</v>
      </c>
      <c r="D22" s="12">
        <v>0</v>
      </c>
    </row>
    <row r="23" spans="1:4">
      <c r="A23" s="12">
        <v>19</v>
      </c>
      <c r="C23" s="12">
        <v>19</v>
      </c>
      <c r="D23" s="12">
        <v>0</v>
      </c>
    </row>
    <row r="24" spans="1:4">
      <c r="A24" s="12">
        <v>20</v>
      </c>
      <c r="C24" s="12">
        <v>20</v>
      </c>
      <c r="D24" s="12">
        <v>1</v>
      </c>
    </row>
    <row r="25" spans="1:4" ht="18" thickBot="1">
      <c r="C25" s="14" t="s">
        <v>50</v>
      </c>
      <c r="D25" s="14">
        <v>0</v>
      </c>
    </row>
  </sheetData>
  <phoneticPr fontId="4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C95F-5FDC-4A40-AF04-852BB5E69472}">
  <dimension ref="A1:K10"/>
  <sheetViews>
    <sheetView workbookViewId="0">
      <selection activeCell="F10" sqref="F10"/>
    </sheetView>
  </sheetViews>
  <sheetFormatPr defaultRowHeight="17.649999999999999"/>
  <cols>
    <col min="1" max="1" width="11.9296875" style="12" customWidth="1"/>
    <col min="2" max="16384" width="9.06640625" style="12"/>
  </cols>
  <sheetData>
    <row r="1" spans="1:11">
      <c r="A1" s="12" t="s">
        <v>58</v>
      </c>
    </row>
    <row r="2" spans="1:11">
      <c r="A2" s="12" t="s">
        <v>45</v>
      </c>
      <c r="B2" s="12">
        <v>1</v>
      </c>
      <c r="C2" s="12">
        <v>1</v>
      </c>
      <c r="D2" s="12">
        <v>1</v>
      </c>
      <c r="E2" s="12">
        <v>1</v>
      </c>
      <c r="F2" s="12">
        <v>2</v>
      </c>
      <c r="G2" s="12">
        <v>3</v>
      </c>
      <c r="H2" s="12">
        <v>4</v>
      </c>
      <c r="I2" s="12">
        <v>5</v>
      </c>
      <c r="J2" s="12">
        <v>16</v>
      </c>
      <c r="K2" s="12">
        <v>20</v>
      </c>
    </row>
    <row r="4" spans="1:11">
      <c r="A4" s="12" t="s">
        <v>49</v>
      </c>
      <c r="B4" s="12">
        <f>AVERAGE(B2:K2)</f>
        <v>5.4</v>
      </c>
    </row>
    <row r="5" spans="1:11">
      <c r="A5" s="12" t="s">
        <v>52</v>
      </c>
      <c r="B5" s="12">
        <f>MEDIAN(B2:K2)</f>
        <v>2.5</v>
      </c>
    </row>
    <row r="6" spans="1:11">
      <c r="A6" s="12" t="s">
        <v>53</v>
      </c>
      <c r="B6" s="12">
        <f>_xlfn.PERCENTILE.INC(B2:K2,0.25)</f>
        <v>1</v>
      </c>
      <c r="C6" s="12">
        <f>QUARTILE(B2:K2,1)</f>
        <v>1</v>
      </c>
    </row>
    <row r="7" spans="1:11">
      <c r="A7" s="12" t="s">
        <v>53</v>
      </c>
      <c r="B7" s="12">
        <f>_xlfn.PERCENTILE.INC(B2:K2,0.75)</f>
        <v>4.75</v>
      </c>
      <c r="C7" s="12">
        <f>QUARTILE(B2:K2,3)</f>
        <v>4.75</v>
      </c>
    </row>
    <row r="8" spans="1:11">
      <c r="A8" s="12" t="s">
        <v>54</v>
      </c>
      <c r="B8" s="12">
        <f>MODE(B2:K2)</f>
        <v>1</v>
      </c>
    </row>
    <row r="9" spans="1:11">
      <c r="A9" s="12" t="s">
        <v>55</v>
      </c>
      <c r="B9" s="12">
        <f>MAX(B2:K2)</f>
        <v>20</v>
      </c>
    </row>
    <row r="10" spans="1:11">
      <c r="A10" s="12" t="s">
        <v>56</v>
      </c>
      <c r="B10" s="12">
        <f>MIN(B2:K2)</f>
        <v>1</v>
      </c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9188-86B7-4AD6-BD72-A089A528E3D3}">
  <dimension ref="A1:K54"/>
  <sheetViews>
    <sheetView topLeftCell="A10" workbookViewId="0">
      <selection activeCell="P6" sqref="P6"/>
    </sheetView>
  </sheetViews>
  <sheetFormatPr defaultRowHeight="17.649999999999999"/>
  <cols>
    <col min="1" max="1" width="8.46484375" style="12" bestFit="1" customWidth="1"/>
    <col min="2" max="2" width="8" style="12" customWidth="1"/>
    <col min="3" max="3" width="10.33203125" style="12" customWidth="1"/>
    <col min="4" max="4" width="11.53125" style="12" customWidth="1"/>
    <col min="5" max="10" width="2.33203125" style="12" bestFit="1" customWidth="1"/>
    <col min="11" max="11" width="3.3984375" style="12" bestFit="1" customWidth="1"/>
    <col min="12" max="16384" width="9.06640625" style="12"/>
  </cols>
  <sheetData>
    <row r="1" spans="1:11">
      <c r="A1" s="16" t="s">
        <v>44</v>
      </c>
    </row>
    <row r="2" spans="1:11">
      <c r="A2" s="12" t="s">
        <v>61</v>
      </c>
      <c r="B2" s="12">
        <v>0</v>
      </c>
      <c r="C2" s="12">
        <v>3</v>
      </c>
      <c r="D2" s="12">
        <v>3</v>
      </c>
      <c r="E2" s="12">
        <v>5</v>
      </c>
      <c r="F2" s="12">
        <v>5</v>
      </c>
      <c r="G2" s="12">
        <v>5</v>
      </c>
      <c r="H2" s="12">
        <v>5</v>
      </c>
      <c r="I2" s="12">
        <v>7</v>
      </c>
      <c r="J2" s="12">
        <v>7</v>
      </c>
      <c r="K2" s="12">
        <v>10</v>
      </c>
    </row>
    <row r="3" spans="1:11">
      <c r="A3" s="12" t="s">
        <v>60</v>
      </c>
      <c r="B3" s="12">
        <v>0</v>
      </c>
      <c r="C3" s="12">
        <v>1</v>
      </c>
      <c r="D3" s="12">
        <v>2</v>
      </c>
      <c r="E3" s="12">
        <v>3</v>
      </c>
      <c r="F3" s="12">
        <v>5</v>
      </c>
      <c r="G3" s="12">
        <v>5</v>
      </c>
      <c r="H3" s="12">
        <v>7</v>
      </c>
      <c r="I3" s="12">
        <v>8</v>
      </c>
      <c r="J3" s="12">
        <v>9</v>
      </c>
      <c r="K3" s="12">
        <v>10</v>
      </c>
    </row>
    <row r="4" spans="1:11">
      <c r="A4" s="12" t="s">
        <v>59</v>
      </c>
      <c r="B4" s="12">
        <v>3</v>
      </c>
      <c r="C4" s="12">
        <v>4</v>
      </c>
      <c r="D4" s="12">
        <v>4</v>
      </c>
      <c r="E4" s="12">
        <v>5</v>
      </c>
      <c r="F4" s="12">
        <v>5</v>
      </c>
      <c r="G4" s="12">
        <v>5</v>
      </c>
      <c r="H4" s="12">
        <v>5</v>
      </c>
      <c r="I4" s="12">
        <v>6</v>
      </c>
      <c r="J4" s="12">
        <v>6</v>
      </c>
      <c r="K4" s="12">
        <v>7</v>
      </c>
    </row>
    <row r="6" spans="1:11">
      <c r="B6" s="18" t="s">
        <v>49</v>
      </c>
      <c r="C6" s="19" t="s">
        <v>52</v>
      </c>
      <c r="D6" s="19" t="s">
        <v>54</v>
      </c>
    </row>
    <row r="7" spans="1:11">
      <c r="A7" s="12" t="s">
        <v>61</v>
      </c>
      <c r="B7" s="12">
        <f>AVERAGE(B2:K2)</f>
        <v>5</v>
      </c>
      <c r="C7" s="12">
        <f>MEDIAN(B2:K2)</f>
        <v>5</v>
      </c>
      <c r="D7" s="12">
        <f>_xlfn.MODE.SNGL(B2:K2)</f>
        <v>5</v>
      </c>
    </row>
    <row r="8" spans="1:11">
      <c r="A8" s="12" t="s">
        <v>60</v>
      </c>
      <c r="B8" s="12">
        <f>AVERAGE(B3:K3)</f>
        <v>5</v>
      </c>
      <c r="C8" s="12">
        <f>MEDIAN(B3:K3)</f>
        <v>5</v>
      </c>
      <c r="D8" s="12">
        <f>_xlfn.MODE.SNGL(B3:K3)</f>
        <v>5</v>
      </c>
    </row>
    <row r="9" spans="1:11">
      <c r="A9" s="12" t="s">
        <v>59</v>
      </c>
      <c r="B9" s="12">
        <f>AVERAGE(B4:K4)</f>
        <v>5</v>
      </c>
      <c r="C9" s="12">
        <f>MEDIAN(B4:K4)</f>
        <v>5</v>
      </c>
      <c r="D9" s="12">
        <f>_xlfn.MODE.SNGL(B4:K4)</f>
        <v>5</v>
      </c>
    </row>
    <row r="11" spans="1:11" ht="18" thickBot="1">
      <c r="C11" s="17" t="s">
        <v>62</v>
      </c>
      <c r="D11" s="17"/>
    </row>
    <row r="12" spans="1:11">
      <c r="A12" s="12" t="s">
        <v>46</v>
      </c>
      <c r="C12" s="13" t="s">
        <v>47</v>
      </c>
      <c r="D12" s="13" t="s">
        <v>48</v>
      </c>
    </row>
    <row r="13" spans="1:11">
      <c r="A13" s="12">
        <v>0</v>
      </c>
      <c r="C13" s="12">
        <v>0</v>
      </c>
      <c r="D13" s="12">
        <v>1</v>
      </c>
    </row>
    <row r="14" spans="1:11">
      <c r="A14" s="12">
        <v>1</v>
      </c>
      <c r="C14" s="12">
        <v>1</v>
      </c>
      <c r="D14" s="12">
        <v>0</v>
      </c>
    </row>
    <row r="15" spans="1:11">
      <c r="A15" s="12">
        <v>2</v>
      </c>
      <c r="C15" s="12">
        <v>2</v>
      </c>
      <c r="D15" s="12">
        <v>0</v>
      </c>
    </row>
    <row r="16" spans="1:11">
      <c r="A16" s="12">
        <v>3</v>
      </c>
      <c r="C16" s="12">
        <v>3</v>
      </c>
      <c r="D16" s="12">
        <v>2</v>
      </c>
    </row>
    <row r="17" spans="1:4">
      <c r="A17" s="12">
        <v>4</v>
      </c>
      <c r="C17" s="12">
        <v>4</v>
      </c>
      <c r="D17" s="12">
        <v>0</v>
      </c>
    </row>
    <row r="18" spans="1:4">
      <c r="A18" s="12">
        <v>5</v>
      </c>
      <c r="C18" s="12">
        <v>5</v>
      </c>
      <c r="D18" s="12">
        <v>4</v>
      </c>
    </row>
    <row r="19" spans="1:4">
      <c r="A19" s="12">
        <v>6</v>
      </c>
      <c r="C19" s="12">
        <v>6</v>
      </c>
      <c r="D19" s="12">
        <v>0</v>
      </c>
    </row>
    <row r="20" spans="1:4">
      <c r="A20" s="12">
        <v>7</v>
      </c>
      <c r="C20" s="12">
        <v>7</v>
      </c>
      <c r="D20" s="12">
        <v>2</v>
      </c>
    </row>
    <row r="21" spans="1:4">
      <c r="A21" s="12">
        <v>8</v>
      </c>
      <c r="C21" s="12">
        <v>8</v>
      </c>
      <c r="D21" s="12">
        <v>0</v>
      </c>
    </row>
    <row r="22" spans="1:4">
      <c r="A22" s="12">
        <v>9</v>
      </c>
      <c r="C22" s="12">
        <v>9</v>
      </c>
      <c r="D22" s="12">
        <v>0</v>
      </c>
    </row>
    <row r="23" spans="1:4">
      <c r="A23" s="12">
        <v>10</v>
      </c>
      <c r="C23" s="12">
        <v>10</v>
      </c>
      <c r="D23" s="12">
        <v>1</v>
      </c>
    </row>
    <row r="24" spans="1:4" ht="18" thickBot="1">
      <c r="C24" s="14" t="s">
        <v>50</v>
      </c>
      <c r="D24" s="14">
        <v>0</v>
      </c>
    </row>
    <row r="25" spans="1:4" ht="18" thickBot="1">
      <c r="C25" s="14"/>
      <c r="D25" s="14"/>
    </row>
    <row r="26" spans="1:4" ht="18" thickBot="1">
      <c r="C26" s="56" t="s">
        <v>63</v>
      </c>
      <c r="D26" s="57"/>
    </row>
    <row r="27" spans="1:4">
      <c r="C27" s="13" t="s">
        <v>47</v>
      </c>
      <c r="D27" s="13" t="s">
        <v>48</v>
      </c>
    </row>
    <row r="28" spans="1:4">
      <c r="C28" s="12">
        <v>0</v>
      </c>
      <c r="D28" s="12">
        <v>1</v>
      </c>
    </row>
    <row r="29" spans="1:4">
      <c r="C29" s="12">
        <v>1</v>
      </c>
      <c r="D29" s="12">
        <v>1</v>
      </c>
    </row>
    <row r="30" spans="1:4">
      <c r="C30" s="12">
        <v>2</v>
      </c>
      <c r="D30" s="12">
        <v>1</v>
      </c>
    </row>
    <row r="31" spans="1:4">
      <c r="C31" s="12">
        <v>3</v>
      </c>
      <c r="D31" s="12">
        <v>1</v>
      </c>
    </row>
    <row r="32" spans="1:4">
      <c r="C32" s="12">
        <v>4</v>
      </c>
      <c r="D32" s="12">
        <v>0</v>
      </c>
    </row>
    <row r="33" spans="3:4">
      <c r="C33" s="12">
        <v>5</v>
      </c>
      <c r="D33" s="12">
        <v>2</v>
      </c>
    </row>
    <row r="34" spans="3:4">
      <c r="C34" s="12">
        <v>6</v>
      </c>
      <c r="D34" s="12">
        <v>0</v>
      </c>
    </row>
    <row r="35" spans="3:4">
      <c r="C35" s="12">
        <v>7</v>
      </c>
      <c r="D35" s="12">
        <v>1</v>
      </c>
    </row>
    <row r="36" spans="3:4">
      <c r="C36" s="12">
        <v>8</v>
      </c>
      <c r="D36" s="12">
        <v>1</v>
      </c>
    </row>
    <row r="37" spans="3:4">
      <c r="C37" s="12">
        <v>9</v>
      </c>
      <c r="D37" s="12">
        <v>1</v>
      </c>
    </row>
    <row r="38" spans="3:4">
      <c r="C38" s="12">
        <v>10</v>
      </c>
      <c r="D38" s="12">
        <v>1</v>
      </c>
    </row>
    <row r="39" spans="3:4" ht="18" thickBot="1">
      <c r="C39" s="14" t="s">
        <v>50</v>
      </c>
      <c r="D39" s="14">
        <v>0</v>
      </c>
    </row>
    <row r="40" spans="3:4" ht="18" thickBot="1">
      <c r="C40" s="14"/>
      <c r="D40" s="14"/>
    </row>
    <row r="41" spans="3:4" ht="18" thickBot="1">
      <c r="C41" s="56" t="s">
        <v>64</v>
      </c>
      <c r="D41" s="57"/>
    </row>
    <row r="42" spans="3:4">
      <c r="C42" s="13" t="s">
        <v>47</v>
      </c>
      <c r="D42" s="13" t="s">
        <v>48</v>
      </c>
    </row>
    <row r="43" spans="3:4">
      <c r="C43" s="12">
        <v>0</v>
      </c>
      <c r="D43" s="12">
        <v>0</v>
      </c>
    </row>
    <row r="44" spans="3:4">
      <c r="C44" s="12">
        <v>1</v>
      </c>
      <c r="D44" s="12">
        <v>0</v>
      </c>
    </row>
    <row r="45" spans="3:4">
      <c r="C45" s="12">
        <v>2</v>
      </c>
      <c r="D45" s="12">
        <v>0</v>
      </c>
    </row>
    <row r="46" spans="3:4">
      <c r="C46" s="12">
        <v>3</v>
      </c>
      <c r="D46" s="12">
        <v>1</v>
      </c>
    </row>
    <row r="47" spans="3:4">
      <c r="C47" s="12">
        <v>4</v>
      </c>
      <c r="D47" s="12">
        <v>2</v>
      </c>
    </row>
    <row r="48" spans="3:4">
      <c r="C48" s="12">
        <v>5</v>
      </c>
      <c r="D48" s="12">
        <v>4</v>
      </c>
    </row>
    <row r="49" spans="3:4">
      <c r="C49" s="12">
        <v>6</v>
      </c>
      <c r="D49" s="12">
        <v>2</v>
      </c>
    </row>
    <row r="50" spans="3:4">
      <c r="C50" s="12">
        <v>7</v>
      </c>
      <c r="D50" s="12">
        <v>1</v>
      </c>
    </row>
    <row r="51" spans="3:4">
      <c r="C51" s="12">
        <v>8</v>
      </c>
      <c r="D51" s="12">
        <v>0</v>
      </c>
    </row>
    <row r="52" spans="3:4">
      <c r="C52" s="12">
        <v>9</v>
      </c>
      <c r="D52" s="12">
        <v>0</v>
      </c>
    </row>
    <row r="53" spans="3:4">
      <c r="C53" s="12">
        <v>10</v>
      </c>
      <c r="D53" s="12">
        <v>0</v>
      </c>
    </row>
    <row r="54" spans="3:4" ht="18" thickBot="1">
      <c r="C54" s="14" t="s">
        <v>50</v>
      </c>
      <c r="D54" s="14">
        <v>0</v>
      </c>
    </row>
  </sheetData>
  <mergeCells count="2">
    <mergeCell ref="C26:D26"/>
    <mergeCell ref="C41:D41"/>
  </mergeCells>
  <phoneticPr fontId="4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82C7-9E90-48D0-8F84-1A5B39532351}">
  <dimension ref="A2:K9"/>
  <sheetViews>
    <sheetView workbookViewId="0">
      <selection activeCell="G8" sqref="G8"/>
    </sheetView>
  </sheetViews>
  <sheetFormatPr defaultRowHeight="17.649999999999999"/>
  <cols>
    <col min="1" max="16384" width="9.06640625" style="12"/>
  </cols>
  <sheetData>
    <row r="2" spans="1:11">
      <c r="A2" s="12" t="s">
        <v>61</v>
      </c>
      <c r="B2" s="12">
        <v>0</v>
      </c>
      <c r="C2" s="12">
        <v>3</v>
      </c>
      <c r="D2" s="12">
        <v>3</v>
      </c>
      <c r="E2" s="12">
        <v>5</v>
      </c>
      <c r="F2" s="12">
        <v>5</v>
      </c>
      <c r="G2" s="12">
        <v>5</v>
      </c>
      <c r="H2" s="12">
        <v>5</v>
      </c>
      <c r="I2" s="12">
        <v>7</v>
      </c>
      <c r="J2" s="12">
        <v>7</v>
      </c>
      <c r="K2" s="12">
        <v>10</v>
      </c>
    </row>
    <row r="3" spans="1:11">
      <c r="A3" s="12" t="s">
        <v>60</v>
      </c>
      <c r="B3" s="12">
        <v>0</v>
      </c>
      <c r="C3" s="12">
        <v>1</v>
      </c>
      <c r="D3" s="12">
        <v>2</v>
      </c>
      <c r="E3" s="12">
        <v>3</v>
      </c>
      <c r="F3" s="12">
        <v>5</v>
      </c>
      <c r="G3" s="12">
        <v>5</v>
      </c>
      <c r="H3" s="12">
        <v>7</v>
      </c>
      <c r="I3" s="12">
        <v>8</v>
      </c>
      <c r="J3" s="12">
        <v>9</v>
      </c>
      <c r="K3" s="12">
        <v>10</v>
      </c>
    </row>
    <row r="4" spans="1:11">
      <c r="A4" s="12" t="s">
        <v>59</v>
      </c>
      <c r="B4" s="12">
        <v>3</v>
      </c>
      <c r="C4" s="12">
        <v>4</v>
      </c>
      <c r="D4" s="12">
        <v>4</v>
      </c>
      <c r="E4" s="12">
        <v>5</v>
      </c>
      <c r="F4" s="12">
        <v>5</v>
      </c>
      <c r="G4" s="12">
        <v>5</v>
      </c>
      <c r="H4" s="12">
        <v>5</v>
      </c>
      <c r="I4" s="12">
        <v>6</v>
      </c>
      <c r="J4" s="12">
        <v>6</v>
      </c>
      <c r="K4" s="12">
        <v>7</v>
      </c>
    </row>
    <row r="6" spans="1:11">
      <c r="B6" s="12" t="s">
        <v>68</v>
      </c>
      <c r="C6" s="12" t="s">
        <v>69</v>
      </c>
      <c r="D6" s="12" t="s">
        <v>70</v>
      </c>
    </row>
    <row r="7" spans="1:11">
      <c r="A7" s="12" t="s">
        <v>61</v>
      </c>
      <c r="B7" s="12">
        <f>_xlfn.VAR.P(B2:K2)</f>
        <v>6.6</v>
      </c>
      <c r="C7" s="12">
        <f>_xlfn.STDEV.P(B2:K2)</f>
        <v>2.5690465157330258</v>
      </c>
      <c r="D7" s="12">
        <f>MAX(B2:K2)-MIN(B2:K2)</f>
        <v>10</v>
      </c>
    </row>
    <row r="8" spans="1:11">
      <c r="A8" s="12" t="s">
        <v>60</v>
      </c>
      <c r="B8" s="12">
        <f t="shared" ref="B8:B9" si="0">_xlfn.VAR.P(B3:K3)</f>
        <v>10.8</v>
      </c>
      <c r="C8" s="12">
        <f t="shared" ref="C8:C9" si="1">_xlfn.STDEV.P(B3:K3)</f>
        <v>3.2863353450309969</v>
      </c>
      <c r="D8" s="12">
        <f t="shared" ref="D8:D9" si="2">MAX(B3:K3)-MIN(B3:K3)</f>
        <v>10</v>
      </c>
    </row>
    <row r="9" spans="1:11">
      <c r="A9" s="12" t="s">
        <v>59</v>
      </c>
      <c r="B9" s="12">
        <f t="shared" si="0"/>
        <v>1.2</v>
      </c>
      <c r="C9" s="12">
        <f t="shared" si="1"/>
        <v>1.0954451150103321</v>
      </c>
      <c r="D9" s="12">
        <f t="shared" si="2"/>
        <v>4</v>
      </c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6EA-7281-4E41-ACCC-8D2EF7A6D4FE}">
  <dimension ref="A1:O123"/>
  <sheetViews>
    <sheetView workbookViewId="0">
      <selection activeCell="J5" sqref="J5"/>
    </sheetView>
  </sheetViews>
  <sheetFormatPr defaultColWidth="8.06640625" defaultRowHeight="13.5"/>
  <cols>
    <col min="1" max="1" width="11.6640625" style="21" customWidth="1"/>
    <col min="2" max="8" width="8.06640625" style="21"/>
    <col min="9" max="9" width="10.3984375" style="21" customWidth="1"/>
    <col min="10" max="10" width="9.59765625" style="21" bestFit="1" customWidth="1"/>
    <col min="11" max="1023" width="8.06640625" style="21"/>
    <col min="1024" max="1024" width="9.86328125" style="21" customWidth="1"/>
    <col min="1025" max="16384" width="8.06640625" style="21"/>
  </cols>
  <sheetData>
    <row r="1" spans="1:15" ht="17.649999999999999">
      <c r="A1" s="33" t="s">
        <v>89</v>
      </c>
      <c r="B1" s="33" t="s">
        <v>90</v>
      </c>
      <c r="C1" s="33" t="s">
        <v>91</v>
      </c>
      <c r="D1" s="33" t="s">
        <v>92</v>
      </c>
      <c r="E1" s="33" t="s">
        <v>93</v>
      </c>
      <c r="F1" s="33" t="s">
        <v>94</v>
      </c>
      <c r="G1" s="33" t="s">
        <v>95</v>
      </c>
      <c r="I1" s="21" t="s">
        <v>123</v>
      </c>
    </row>
    <row r="2" spans="1:15" ht="17.649999999999999">
      <c r="A2" s="34">
        <v>44592</v>
      </c>
      <c r="B2" s="21">
        <v>26690.599609000001</v>
      </c>
      <c r="C2" s="21">
        <v>27134.570313</v>
      </c>
      <c r="D2" s="21">
        <v>26541.650390999999</v>
      </c>
      <c r="E2" s="21">
        <v>27001.980468999998</v>
      </c>
      <c r="F2" s="21">
        <v>27001.980468999998</v>
      </c>
      <c r="G2" s="21">
        <v>78300000</v>
      </c>
      <c r="I2" s="21" t="s">
        <v>104</v>
      </c>
      <c r="J2" s="21">
        <f>AVERAGE($E$2:$E$123)</f>
        <v>26879.041656065576</v>
      </c>
    </row>
    <row r="3" spans="1:15" ht="17.649999999999999">
      <c r="A3" s="34">
        <v>44593</v>
      </c>
      <c r="B3" s="21">
        <v>27167.140625</v>
      </c>
      <c r="C3" s="21">
        <v>27410.789063</v>
      </c>
      <c r="D3" s="21">
        <v>27016.710938</v>
      </c>
      <c r="E3" s="21">
        <v>27078.480468999998</v>
      </c>
      <c r="F3" s="21">
        <v>27078.480468999998</v>
      </c>
      <c r="G3" s="21">
        <v>81100000</v>
      </c>
      <c r="I3" s="21" t="s">
        <v>124</v>
      </c>
      <c r="J3" s="21">
        <f>_xlfn.VAR.P($E$2:$E$123)</f>
        <v>550865.80546665646</v>
      </c>
    </row>
    <row r="4" spans="1:15" ht="17.649999999999999">
      <c r="A4" s="34">
        <v>44594</v>
      </c>
      <c r="B4" s="21">
        <v>27302.990234000001</v>
      </c>
      <c r="C4" s="21">
        <v>27564.619140999999</v>
      </c>
      <c r="D4" s="21">
        <v>27289.160156000002</v>
      </c>
      <c r="E4" s="21">
        <v>27533.599609000001</v>
      </c>
      <c r="F4" s="21">
        <v>27533.599609000001</v>
      </c>
      <c r="G4" s="21">
        <v>85200000</v>
      </c>
      <c r="I4" s="21" t="s">
        <v>125</v>
      </c>
      <c r="J4" s="21">
        <f>_xlfn.STDEV.P($E$2:$E$123)</f>
        <v>742.20334509260761</v>
      </c>
      <c r="M4" s="35"/>
      <c r="O4" s="35"/>
    </row>
    <row r="5" spans="1:15" ht="17.649999999999999">
      <c r="A5" s="34">
        <v>44595</v>
      </c>
      <c r="B5" s="21">
        <v>27330.960938</v>
      </c>
      <c r="C5" s="21">
        <v>27357.330077999999</v>
      </c>
      <c r="D5" s="21">
        <v>27165.929688</v>
      </c>
      <c r="E5" s="21">
        <v>27241.310547000001</v>
      </c>
      <c r="F5" s="21">
        <v>27241.310547000001</v>
      </c>
      <c r="G5" s="21">
        <v>81100000</v>
      </c>
      <c r="M5" s="35"/>
      <c r="O5" s="35"/>
    </row>
    <row r="6" spans="1:15" ht="17.649999999999999">
      <c r="A6" s="34">
        <v>44596</v>
      </c>
      <c r="B6" s="21">
        <v>27095.900390999999</v>
      </c>
      <c r="C6" s="21">
        <v>27455.980468999998</v>
      </c>
      <c r="D6" s="21">
        <v>27075.990234000001</v>
      </c>
      <c r="E6" s="21">
        <v>27439.990234000001</v>
      </c>
      <c r="F6" s="21">
        <v>27439.990234000001</v>
      </c>
      <c r="G6" s="21">
        <v>79600000</v>
      </c>
      <c r="M6" s="35"/>
      <c r="O6" s="35"/>
    </row>
    <row r="7" spans="1:15" ht="17.649999999999999">
      <c r="A7" s="34">
        <v>44599</v>
      </c>
      <c r="B7" s="21">
        <v>27327.630859000001</v>
      </c>
      <c r="C7" s="21">
        <v>27369.679688</v>
      </c>
      <c r="D7" s="21">
        <v>27085.320313</v>
      </c>
      <c r="E7" s="21">
        <v>27248.869140999999</v>
      </c>
      <c r="F7" s="21">
        <v>27248.869140999999</v>
      </c>
      <c r="G7" s="21">
        <v>77100000</v>
      </c>
      <c r="M7" s="35"/>
      <c r="O7" s="35"/>
    </row>
    <row r="8" spans="1:15" ht="17.649999999999999">
      <c r="A8" s="34">
        <v>44600</v>
      </c>
      <c r="B8" s="21">
        <v>27318.300781000002</v>
      </c>
      <c r="C8" s="21">
        <v>27461.330077999999</v>
      </c>
      <c r="D8" s="21">
        <v>27280.25</v>
      </c>
      <c r="E8" s="21">
        <v>27284.519531000002</v>
      </c>
      <c r="F8" s="21">
        <v>27284.519531000002</v>
      </c>
      <c r="G8" s="21">
        <v>76600000</v>
      </c>
      <c r="M8" s="35"/>
      <c r="O8" s="35"/>
    </row>
    <row r="9" spans="1:15" ht="17.649999999999999">
      <c r="A9" s="34">
        <v>44601</v>
      </c>
      <c r="B9" s="21">
        <v>27488.650390999999</v>
      </c>
      <c r="C9" s="21">
        <v>27633.099609000001</v>
      </c>
      <c r="D9" s="21">
        <v>27405.880859000001</v>
      </c>
      <c r="E9" s="21">
        <v>27579.869140999999</v>
      </c>
      <c r="F9" s="21">
        <v>27579.869140999999</v>
      </c>
      <c r="G9" s="21">
        <v>93500000</v>
      </c>
      <c r="M9" s="35"/>
      <c r="O9" s="35"/>
    </row>
    <row r="10" spans="1:15" ht="17.649999999999999">
      <c r="A10" s="34">
        <v>44602</v>
      </c>
      <c r="B10" s="21">
        <v>27818.099609000001</v>
      </c>
      <c r="C10" s="21">
        <v>27880.699218999998</v>
      </c>
      <c r="D10" s="21">
        <v>27575.070313</v>
      </c>
      <c r="E10" s="21">
        <v>27696.080077999999</v>
      </c>
      <c r="F10" s="21">
        <v>27696.080077999999</v>
      </c>
      <c r="G10" s="21">
        <v>82900000</v>
      </c>
      <c r="M10" s="35"/>
      <c r="O10" s="35"/>
    </row>
    <row r="11" spans="1:15" ht="17.649999999999999">
      <c r="A11" s="34">
        <v>44606</v>
      </c>
      <c r="B11" s="21">
        <v>27305.919922000001</v>
      </c>
      <c r="C11" s="21">
        <v>27325.5</v>
      </c>
      <c r="D11" s="21">
        <v>26947.650390999999</v>
      </c>
      <c r="E11" s="21">
        <v>27079.589843999998</v>
      </c>
      <c r="F11" s="21">
        <v>27079.589843999998</v>
      </c>
      <c r="G11" s="21">
        <v>79800000</v>
      </c>
      <c r="M11" s="35"/>
      <c r="O11" s="35"/>
    </row>
    <row r="12" spans="1:15" ht="17.649999999999999">
      <c r="A12" s="34">
        <v>44607</v>
      </c>
      <c r="B12" s="21">
        <v>27183.560547000001</v>
      </c>
      <c r="C12" s="21">
        <v>27205.199218999998</v>
      </c>
      <c r="D12" s="21">
        <v>26724.910156000002</v>
      </c>
      <c r="E12" s="21">
        <v>26865.189452999999</v>
      </c>
      <c r="F12" s="21">
        <v>26865.189452999999</v>
      </c>
      <c r="G12" s="21">
        <v>76200000</v>
      </c>
      <c r="M12" s="35"/>
      <c r="O12" s="35"/>
    </row>
    <row r="13" spans="1:15" ht="17.649999999999999">
      <c r="A13" s="34">
        <v>44608</v>
      </c>
      <c r="B13" s="21">
        <v>27269.050781000002</v>
      </c>
      <c r="C13" s="21">
        <v>27486.089843999998</v>
      </c>
      <c r="D13" s="21">
        <v>27227.240234000001</v>
      </c>
      <c r="E13" s="21">
        <v>27460.400390999999</v>
      </c>
      <c r="F13" s="21">
        <v>27460.400390999999</v>
      </c>
      <c r="G13" s="21">
        <v>64100000</v>
      </c>
    </row>
    <row r="14" spans="1:15" ht="17.649999999999999">
      <c r="A14" s="34">
        <v>44609</v>
      </c>
      <c r="B14" s="21">
        <v>27431.419922000001</v>
      </c>
      <c r="C14" s="21">
        <v>27438.740234000001</v>
      </c>
      <c r="D14" s="21">
        <v>27080.919922000001</v>
      </c>
      <c r="E14" s="21">
        <v>27232.869140999999</v>
      </c>
      <c r="F14" s="21">
        <v>27232.869140999999</v>
      </c>
      <c r="G14" s="21">
        <v>67800000</v>
      </c>
    </row>
    <row r="15" spans="1:15" ht="17.649999999999999">
      <c r="A15" s="34">
        <v>44610</v>
      </c>
      <c r="B15" s="21">
        <v>26895.160156000002</v>
      </c>
      <c r="C15" s="21">
        <v>27216.160156000002</v>
      </c>
      <c r="D15" s="21">
        <v>26792.539063</v>
      </c>
      <c r="E15" s="21">
        <v>27122.070313</v>
      </c>
      <c r="F15" s="21">
        <v>27122.070313</v>
      </c>
      <c r="G15" s="21">
        <v>63500000</v>
      </c>
    </row>
    <row r="16" spans="1:15" ht="17.649999999999999">
      <c r="A16" s="34">
        <v>44613</v>
      </c>
      <c r="B16" s="21">
        <v>26771.580077999999</v>
      </c>
      <c r="C16" s="21">
        <v>26998.470702999999</v>
      </c>
      <c r="D16" s="21">
        <v>26549</v>
      </c>
      <c r="E16" s="21">
        <v>26910.869140999999</v>
      </c>
      <c r="F16" s="21">
        <v>26910.869140999999</v>
      </c>
      <c r="G16" s="21">
        <v>52900000</v>
      </c>
    </row>
    <row r="17" spans="1:7" ht="17.649999999999999">
      <c r="A17" s="34">
        <v>44614</v>
      </c>
      <c r="B17" s="21">
        <v>26515.449218999998</v>
      </c>
      <c r="C17" s="21">
        <v>26550.140625</v>
      </c>
      <c r="D17" s="21">
        <v>26243.730468999998</v>
      </c>
      <c r="E17" s="21">
        <v>26449.609375</v>
      </c>
      <c r="F17" s="21">
        <v>26449.609375</v>
      </c>
      <c r="G17" s="21">
        <v>67300000</v>
      </c>
    </row>
    <row r="18" spans="1:7" ht="17.649999999999999">
      <c r="A18" s="34">
        <v>44616</v>
      </c>
      <c r="B18" s="21">
        <v>26281.349609000001</v>
      </c>
      <c r="C18" s="21">
        <v>26357.580077999999</v>
      </c>
      <c r="D18" s="21">
        <v>25775.640625</v>
      </c>
      <c r="E18" s="21">
        <v>25970.820313</v>
      </c>
      <c r="F18" s="21">
        <v>25970.820313</v>
      </c>
      <c r="G18" s="21">
        <v>93500000</v>
      </c>
    </row>
    <row r="19" spans="1:7" ht="17.649999999999999">
      <c r="A19" s="34">
        <v>44617</v>
      </c>
      <c r="B19" s="21">
        <v>26213.199218999998</v>
      </c>
      <c r="C19" s="21">
        <v>26481.599609000001</v>
      </c>
      <c r="D19" s="21">
        <v>26160.189452999999</v>
      </c>
      <c r="E19" s="21">
        <v>26476.5</v>
      </c>
      <c r="F19" s="21">
        <v>26476.5</v>
      </c>
      <c r="G19" s="21">
        <v>77600000</v>
      </c>
    </row>
    <row r="20" spans="1:7" ht="17.649999999999999">
      <c r="A20" s="34">
        <v>44620</v>
      </c>
      <c r="B20" s="21">
        <v>26457.519531000002</v>
      </c>
      <c r="C20" s="21">
        <v>26644.560547000001</v>
      </c>
      <c r="D20" s="21">
        <v>26262.630859000001</v>
      </c>
      <c r="E20" s="21">
        <v>26526.820313</v>
      </c>
      <c r="F20" s="21">
        <v>26526.820313</v>
      </c>
      <c r="G20" s="21">
        <v>91100000</v>
      </c>
    </row>
    <row r="21" spans="1:7" ht="17.649999999999999">
      <c r="A21" s="34">
        <v>44621</v>
      </c>
      <c r="B21" s="21">
        <v>26836.740234000001</v>
      </c>
      <c r="C21" s="21">
        <v>27013.259765999999</v>
      </c>
      <c r="D21" s="21">
        <v>26821.75</v>
      </c>
      <c r="E21" s="21">
        <v>26844.720702999999</v>
      </c>
      <c r="F21" s="21">
        <v>26844.720702999999</v>
      </c>
      <c r="G21" s="21">
        <v>74000000</v>
      </c>
    </row>
    <row r="22" spans="1:7" ht="17.649999999999999">
      <c r="A22" s="34">
        <v>44622</v>
      </c>
      <c r="B22" s="21">
        <v>26532.199218999998</v>
      </c>
      <c r="C22" s="21">
        <v>26585.300781000002</v>
      </c>
      <c r="D22" s="21">
        <v>26313.720702999999</v>
      </c>
      <c r="E22" s="21">
        <v>26393.029297000001</v>
      </c>
      <c r="F22" s="21">
        <v>26393.029297000001</v>
      </c>
      <c r="G22" s="21">
        <v>87700000</v>
      </c>
    </row>
    <row r="23" spans="1:7" ht="17.649999999999999">
      <c r="A23" s="34">
        <v>44623</v>
      </c>
      <c r="B23" s="21">
        <v>26628.869140999999</v>
      </c>
      <c r="C23" s="21">
        <v>26704.849609000001</v>
      </c>
      <c r="D23" s="21">
        <v>26496.720702999999</v>
      </c>
      <c r="E23" s="21">
        <v>26577.269531000002</v>
      </c>
      <c r="F23" s="21">
        <v>26577.269531000002</v>
      </c>
      <c r="G23" s="21">
        <v>74800000</v>
      </c>
    </row>
    <row r="24" spans="1:7" ht="17.649999999999999">
      <c r="A24" s="34">
        <v>44624</v>
      </c>
      <c r="B24" s="21">
        <v>26421.849609000001</v>
      </c>
      <c r="C24" s="21">
        <v>26421.849609000001</v>
      </c>
      <c r="D24" s="21">
        <v>25774.279297000001</v>
      </c>
      <c r="E24" s="21">
        <v>25985.470702999999</v>
      </c>
      <c r="F24" s="21">
        <v>25985.470702999999</v>
      </c>
      <c r="G24" s="21">
        <v>93500000</v>
      </c>
    </row>
    <row r="25" spans="1:7" ht="17.649999999999999">
      <c r="A25" s="34">
        <v>44627</v>
      </c>
      <c r="B25" s="21">
        <v>25634.089843999998</v>
      </c>
      <c r="C25" s="21">
        <v>25640.410156000002</v>
      </c>
      <c r="D25" s="21">
        <v>25006.259765999999</v>
      </c>
      <c r="E25" s="21">
        <v>25221.410156000002</v>
      </c>
      <c r="F25" s="21">
        <v>25221.410156000002</v>
      </c>
      <c r="G25" s="21">
        <v>105400000</v>
      </c>
    </row>
    <row r="26" spans="1:7" ht="17.649999999999999">
      <c r="A26" s="34">
        <v>44628</v>
      </c>
      <c r="B26" s="21">
        <v>24974.349609000001</v>
      </c>
      <c r="C26" s="21">
        <v>25291.330077999999</v>
      </c>
      <c r="D26" s="21">
        <v>24767.330077999999</v>
      </c>
      <c r="E26" s="21">
        <v>24790.949218999998</v>
      </c>
      <c r="F26" s="21">
        <v>24790.949218999998</v>
      </c>
      <c r="G26" s="21">
        <v>114700000</v>
      </c>
    </row>
    <row r="27" spans="1:7" ht="17.649999999999999">
      <c r="A27" s="34">
        <v>44629</v>
      </c>
      <c r="B27" s="21">
        <v>24876.490234000001</v>
      </c>
      <c r="C27" s="21">
        <v>25084.080077999999</v>
      </c>
      <c r="D27" s="21">
        <v>24681.740234000001</v>
      </c>
      <c r="E27" s="21">
        <v>24717.529297000001</v>
      </c>
      <c r="F27" s="21">
        <v>24717.529297000001</v>
      </c>
      <c r="G27" s="21">
        <v>91500000</v>
      </c>
    </row>
    <row r="28" spans="1:7" ht="17.649999999999999">
      <c r="A28" s="34">
        <v>44630</v>
      </c>
      <c r="B28" s="21">
        <v>25108.470702999999</v>
      </c>
      <c r="C28" s="21">
        <v>25720.310547000001</v>
      </c>
      <c r="D28" s="21">
        <v>25099.849609000001</v>
      </c>
      <c r="E28" s="21">
        <v>25690.400390999999</v>
      </c>
      <c r="F28" s="21">
        <v>25690.400390999999</v>
      </c>
      <c r="G28" s="21">
        <v>95200000</v>
      </c>
    </row>
    <row r="29" spans="1:7" ht="17.649999999999999">
      <c r="A29" s="34">
        <v>44631</v>
      </c>
      <c r="B29" s="21">
        <v>25495.029297000001</v>
      </c>
      <c r="C29" s="21">
        <v>25503.650390999999</v>
      </c>
      <c r="D29" s="21">
        <v>24966.5</v>
      </c>
      <c r="E29" s="21">
        <v>25162.779297000001</v>
      </c>
      <c r="F29" s="21">
        <v>25162.779297000001</v>
      </c>
      <c r="G29" s="21">
        <v>89600000</v>
      </c>
    </row>
    <row r="30" spans="1:7" ht="17.649999999999999">
      <c r="A30" s="34">
        <v>44634</v>
      </c>
      <c r="B30" s="21">
        <v>25338.640625</v>
      </c>
      <c r="C30" s="21">
        <v>25631.009765999999</v>
      </c>
      <c r="D30" s="21">
        <v>25299.640625</v>
      </c>
      <c r="E30" s="21">
        <v>25307.849609000001</v>
      </c>
      <c r="F30" s="21">
        <v>25307.849609000001</v>
      </c>
      <c r="G30" s="21">
        <v>72600000</v>
      </c>
    </row>
    <row r="31" spans="1:7" ht="17.649999999999999">
      <c r="A31" s="34">
        <v>44635</v>
      </c>
      <c r="B31" s="21">
        <v>25228.529297000001</v>
      </c>
      <c r="C31" s="21">
        <v>25441.669922000001</v>
      </c>
      <c r="D31" s="21">
        <v>25219.130859000001</v>
      </c>
      <c r="E31" s="21">
        <v>25346.480468999998</v>
      </c>
      <c r="F31" s="21">
        <v>25346.480468999998</v>
      </c>
      <c r="G31" s="21">
        <v>73200000</v>
      </c>
    </row>
    <row r="32" spans="1:7" ht="17.649999999999999">
      <c r="A32" s="34">
        <v>44636</v>
      </c>
      <c r="B32" s="21">
        <v>25574.900390999999</v>
      </c>
      <c r="C32" s="21">
        <v>25824.939452999999</v>
      </c>
      <c r="D32" s="21">
        <v>25470.460938</v>
      </c>
      <c r="E32" s="21">
        <v>25762.009765999999</v>
      </c>
      <c r="F32" s="21">
        <v>25762.009765999999</v>
      </c>
      <c r="G32" s="21">
        <v>82300000</v>
      </c>
    </row>
    <row r="33" spans="1:7" ht="17.649999999999999">
      <c r="A33" s="34">
        <v>44637</v>
      </c>
      <c r="B33" s="21">
        <v>26170.380859000001</v>
      </c>
      <c r="C33" s="21">
        <v>26702.939452999999</v>
      </c>
      <c r="D33" s="21">
        <v>26152.890625</v>
      </c>
      <c r="E33" s="21">
        <v>26652.890625</v>
      </c>
      <c r="F33" s="21">
        <v>26652.890625</v>
      </c>
      <c r="G33" s="21">
        <v>89600000</v>
      </c>
    </row>
    <row r="34" spans="1:7" ht="17.649999999999999">
      <c r="A34" s="34">
        <v>44638</v>
      </c>
      <c r="B34" s="21">
        <v>26649.5</v>
      </c>
      <c r="C34" s="21">
        <v>26862.429688</v>
      </c>
      <c r="D34" s="21">
        <v>26592.980468999998</v>
      </c>
      <c r="E34" s="21">
        <v>26827.429688</v>
      </c>
      <c r="F34" s="21">
        <v>26827.429688</v>
      </c>
      <c r="G34" s="21">
        <v>108200000</v>
      </c>
    </row>
    <row r="35" spans="1:7" ht="17.649999999999999">
      <c r="A35" s="34">
        <v>44642</v>
      </c>
      <c r="B35" s="21">
        <v>27091.320313</v>
      </c>
      <c r="C35" s="21">
        <v>27284.470702999999</v>
      </c>
      <c r="D35" s="21">
        <v>27076.330077999999</v>
      </c>
      <c r="E35" s="21">
        <v>27224.109375</v>
      </c>
      <c r="F35" s="21">
        <v>27224.109375</v>
      </c>
      <c r="G35" s="21">
        <v>98000000</v>
      </c>
    </row>
    <row r="36" spans="1:7" ht="17.649999999999999">
      <c r="A36" s="34">
        <v>44643</v>
      </c>
      <c r="B36" s="21">
        <v>27606.789063</v>
      </c>
      <c r="C36" s="21">
        <v>28056.199218999998</v>
      </c>
      <c r="D36" s="21">
        <v>27604.369140999999</v>
      </c>
      <c r="E36" s="21">
        <v>28040.160156000002</v>
      </c>
      <c r="F36" s="21">
        <v>28040.160156000002</v>
      </c>
      <c r="G36" s="21">
        <v>88200000</v>
      </c>
    </row>
    <row r="37" spans="1:7" ht="17.649999999999999">
      <c r="A37" s="34">
        <v>44644</v>
      </c>
      <c r="B37" s="21">
        <v>27693.769531000002</v>
      </c>
      <c r="C37" s="21">
        <v>28110.390625</v>
      </c>
      <c r="D37" s="21">
        <v>27624.619140999999</v>
      </c>
      <c r="E37" s="21">
        <v>28110.390625</v>
      </c>
      <c r="F37" s="21">
        <v>28110.390625</v>
      </c>
      <c r="G37" s="21">
        <v>71600000</v>
      </c>
    </row>
    <row r="38" spans="1:7" ht="17.649999999999999">
      <c r="A38" s="34">
        <v>44645</v>
      </c>
      <c r="B38" s="21">
        <v>28338.810547000001</v>
      </c>
      <c r="C38" s="21">
        <v>28338.810547000001</v>
      </c>
      <c r="D38" s="21">
        <v>27946.789063</v>
      </c>
      <c r="E38" s="21">
        <v>28149.839843999998</v>
      </c>
      <c r="F38" s="21">
        <v>28149.839843999998</v>
      </c>
      <c r="G38" s="21">
        <v>67400000</v>
      </c>
    </row>
    <row r="39" spans="1:7" ht="17.649999999999999">
      <c r="A39" s="34">
        <v>44648</v>
      </c>
      <c r="B39" s="21">
        <v>28084.080077999999</v>
      </c>
      <c r="C39" s="21">
        <v>28084.080077999999</v>
      </c>
      <c r="D39" s="21">
        <v>27812.669922000001</v>
      </c>
      <c r="E39" s="21">
        <v>27943.890625</v>
      </c>
      <c r="F39" s="21">
        <v>27943.890625</v>
      </c>
      <c r="G39" s="21">
        <v>65300000</v>
      </c>
    </row>
    <row r="40" spans="1:7" ht="17.649999999999999">
      <c r="A40" s="34">
        <v>44649</v>
      </c>
      <c r="B40" s="21">
        <v>28173.429688</v>
      </c>
      <c r="C40" s="21">
        <v>28252.419922000001</v>
      </c>
      <c r="D40" s="21">
        <v>28063.919922000001</v>
      </c>
      <c r="E40" s="21">
        <v>28252.419922000001</v>
      </c>
      <c r="F40" s="21">
        <v>28252.419922000001</v>
      </c>
      <c r="G40" s="21">
        <v>77700000</v>
      </c>
    </row>
    <row r="41" spans="1:7" ht="17.649999999999999">
      <c r="A41" s="34">
        <v>44650</v>
      </c>
      <c r="B41" s="21">
        <v>28250.800781000002</v>
      </c>
      <c r="C41" s="21">
        <v>28281.449218999998</v>
      </c>
      <c r="D41" s="21">
        <v>27736.269531000002</v>
      </c>
      <c r="E41" s="21">
        <v>28027.25</v>
      </c>
      <c r="F41" s="21">
        <v>28027.25</v>
      </c>
      <c r="G41" s="21">
        <v>83400000</v>
      </c>
    </row>
    <row r="42" spans="1:7" ht="17.649999999999999">
      <c r="A42" s="34">
        <v>44651</v>
      </c>
      <c r="B42" s="21">
        <v>27809.970702999999</v>
      </c>
      <c r="C42" s="21">
        <v>28101.679688</v>
      </c>
      <c r="D42" s="21">
        <v>27763.960938</v>
      </c>
      <c r="E42" s="21">
        <v>27821.429688</v>
      </c>
      <c r="F42" s="21">
        <v>27821.429688</v>
      </c>
      <c r="G42" s="21">
        <v>78600000</v>
      </c>
    </row>
    <row r="43" spans="1:7" ht="17.649999999999999">
      <c r="A43" s="34">
        <v>44652</v>
      </c>
      <c r="B43" s="21">
        <v>27624.109375</v>
      </c>
      <c r="C43" s="21">
        <v>27738.310547000001</v>
      </c>
      <c r="D43" s="21">
        <v>27399.480468999998</v>
      </c>
      <c r="E43" s="21">
        <v>27665.980468999998</v>
      </c>
      <c r="F43" s="21">
        <v>27665.980468999998</v>
      </c>
      <c r="G43" s="21">
        <v>66800000</v>
      </c>
    </row>
    <row r="44" spans="1:7" ht="17.649999999999999">
      <c r="A44" s="34">
        <v>44655</v>
      </c>
      <c r="B44" s="21">
        <v>27685.650390999999</v>
      </c>
      <c r="C44" s="21">
        <v>27754.240234000001</v>
      </c>
      <c r="D44" s="21">
        <v>27578.810547000001</v>
      </c>
      <c r="E44" s="21">
        <v>27736.470702999999</v>
      </c>
      <c r="F44" s="21">
        <v>27736.470702999999</v>
      </c>
      <c r="G44" s="21">
        <v>50300000</v>
      </c>
    </row>
    <row r="45" spans="1:7" ht="17.649999999999999">
      <c r="A45" s="34">
        <v>44656</v>
      </c>
      <c r="B45" s="21">
        <v>27965.939452999999</v>
      </c>
      <c r="C45" s="21">
        <v>27965.939452999999</v>
      </c>
      <c r="D45" s="21">
        <v>27662.279297000001</v>
      </c>
      <c r="E45" s="21">
        <v>27787.980468999998</v>
      </c>
      <c r="F45" s="21">
        <v>27787.980468999998</v>
      </c>
      <c r="G45" s="21">
        <v>64300000</v>
      </c>
    </row>
    <row r="46" spans="1:7" ht="17.649999999999999">
      <c r="A46" s="34">
        <v>44657</v>
      </c>
      <c r="B46" s="21">
        <v>27533.880859000001</v>
      </c>
      <c r="C46" s="21">
        <v>27549.669922000001</v>
      </c>
      <c r="D46" s="21">
        <v>27214.609375</v>
      </c>
      <c r="E46" s="21">
        <v>27350.300781000002</v>
      </c>
      <c r="F46" s="21">
        <v>27350.300781000002</v>
      </c>
      <c r="G46" s="21">
        <v>68700000</v>
      </c>
    </row>
    <row r="47" spans="1:7" ht="17.649999999999999">
      <c r="A47" s="34">
        <v>44658</v>
      </c>
      <c r="B47" s="21">
        <v>27032.419922000001</v>
      </c>
      <c r="C47" s="21">
        <v>27042.490234000001</v>
      </c>
      <c r="D47" s="21">
        <v>26801.789063</v>
      </c>
      <c r="E47" s="21">
        <v>26888.570313</v>
      </c>
      <c r="F47" s="21">
        <v>26888.570313</v>
      </c>
      <c r="G47" s="21">
        <v>71100000</v>
      </c>
    </row>
    <row r="48" spans="1:7" ht="17.649999999999999">
      <c r="A48" s="34">
        <v>44659</v>
      </c>
      <c r="B48" s="21">
        <v>27097.050781000002</v>
      </c>
      <c r="C48" s="21">
        <v>27185.230468999998</v>
      </c>
      <c r="D48" s="21">
        <v>26764.359375</v>
      </c>
      <c r="E48" s="21">
        <v>26985.800781000002</v>
      </c>
      <c r="F48" s="21">
        <v>26985.800781000002</v>
      </c>
      <c r="G48" s="21">
        <v>78100000</v>
      </c>
    </row>
    <row r="49" spans="1:7" ht="17.649999999999999">
      <c r="A49" s="34">
        <v>44662</v>
      </c>
      <c r="B49" s="21">
        <v>26877.599609000001</v>
      </c>
      <c r="C49" s="21">
        <v>27004.5</v>
      </c>
      <c r="D49" s="21">
        <v>26720.460938</v>
      </c>
      <c r="E49" s="21">
        <v>26821.519531000002</v>
      </c>
      <c r="F49" s="21">
        <v>26821.519531000002</v>
      </c>
      <c r="G49" s="21">
        <v>73500000</v>
      </c>
    </row>
    <row r="50" spans="1:7" ht="17.649999999999999">
      <c r="A50" s="34">
        <v>44663</v>
      </c>
      <c r="B50" s="21">
        <v>26606.869140999999</v>
      </c>
      <c r="C50" s="21">
        <v>26674.859375</v>
      </c>
      <c r="D50" s="21">
        <v>26304.080077999999</v>
      </c>
      <c r="E50" s="21">
        <v>26334.980468999998</v>
      </c>
      <c r="F50" s="21">
        <v>26334.980468999998</v>
      </c>
      <c r="G50" s="21">
        <v>75300000</v>
      </c>
    </row>
    <row r="51" spans="1:7" ht="17.649999999999999">
      <c r="A51" s="34">
        <v>44664</v>
      </c>
      <c r="B51" s="21">
        <v>26436.060547000001</v>
      </c>
      <c r="C51" s="21">
        <v>26885.869140999999</v>
      </c>
      <c r="D51" s="21">
        <v>26429.470702999999</v>
      </c>
      <c r="E51" s="21">
        <v>26843.490234000001</v>
      </c>
      <c r="F51" s="21">
        <v>26843.490234000001</v>
      </c>
      <c r="G51" s="21">
        <v>71600000</v>
      </c>
    </row>
    <row r="52" spans="1:7" ht="17.649999999999999">
      <c r="A52" s="34">
        <v>44665</v>
      </c>
      <c r="B52" s="21">
        <v>26925.640625</v>
      </c>
      <c r="C52" s="21">
        <v>27200.890625</v>
      </c>
      <c r="D52" s="21">
        <v>26890.679688</v>
      </c>
      <c r="E52" s="21">
        <v>27172</v>
      </c>
      <c r="F52" s="21">
        <v>27172</v>
      </c>
      <c r="G52" s="21">
        <v>61800000</v>
      </c>
    </row>
    <row r="53" spans="1:7" ht="17.649999999999999">
      <c r="A53" s="34">
        <v>44666</v>
      </c>
      <c r="B53" s="21">
        <v>26932.480468999998</v>
      </c>
      <c r="C53" s="21">
        <v>27203.769531000002</v>
      </c>
      <c r="D53" s="21">
        <v>26784.919922000001</v>
      </c>
      <c r="E53" s="21">
        <v>27093.189452999999</v>
      </c>
      <c r="F53" s="21">
        <v>27093.189452999999</v>
      </c>
      <c r="G53" s="21">
        <v>51500000</v>
      </c>
    </row>
    <row r="54" spans="1:7" ht="17.649999999999999">
      <c r="A54" s="34">
        <v>44669</v>
      </c>
      <c r="B54" s="21">
        <v>26831.449218999998</v>
      </c>
      <c r="C54" s="21">
        <v>26851.800781000002</v>
      </c>
      <c r="D54" s="21">
        <v>26571.380859000001</v>
      </c>
      <c r="E54" s="21">
        <v>26799.710938</v>
      </c>
      <c r="F54" s="21">
        <v>26799.710938</v>
      </c>
      <c r="G54" s="21">
        <v>48300000</v>
      </c>
    </row>
    <row r="55" spans="1:7" ht="17.649999999999999">
      <c r="A55" s="34">
        <v>44670</v>
      </c>
      <c r="B55" s="21">
        <v>27096.490234000001</v>
      </c>
      <c r="C55" s="21">
        <v>27100.589843999998</v>
      </c>
      <c r="D55" s="21">
        <v>26777.710938</v>
      </c>
      <c r="E55" s="21">
        <v>26985.089843999998</v>
      </c>
      <c r="F55" s="21">
        <v>26985.089843999998</v>
      </c>
      <c r="G55" s="21">
        <v>60500000</v>
      </c>
    </row>
    <row r="56" spans="1:7" ht="17.649999999999999">
      <c r="A56" s="34">
        <v>44671</v>
      </c>
      <c r="B56" s="21">
        <v>27210.789063</v>
      </c>
      <c r="C56" s="21">
        <v>27389.839843999998</v>
      </c>
      <c r="D56" s="21">
        <v>27066.179688</v>
      </c>
      <c r="E56" s="21">
        <v>27217.849609000001</v>
      </c>
      <c r="F56" s="21">
        <v>27217.849609000001</v>
      </c>
      <c r="G56" s="21">
        <v>72300000</v>
      </c>
    </row>
    <row r="57" spans="1:7" ht="17.649999999999999">
      <c r="A57" s="34">
        <v>44672</v>
      </c>
      <c r="B57" s="21">
        <v>27259.140625</v>
      </c>
      <c r="C57" s="21">
        <v>27580.640625</v>
      </c>
      <c r="D57" s="21">
        <v>27252.830077999999</v>
      </c>
      <c r="E57" s="21">
        <v>27553.060547000001</v>
      </c>
      <c r="F57" s="21">
        <v>27553.060547000001</v>
      </c>
      <c r="G57" s="21">
        <v>62300000</v>
      </c>
    </row>
    <row r="58" spans="1:7" ht="17.649999999999999">
      <c r="A58" s="34">
        <v>44673</v>
      </c>
      <c r="B58" s="21">
        <v>27197.800781000002</v>
      </c>
      <c r="C58" s="21">
        <v>27205.830077999999</v>
      </c>
      <c r="D58" s="21">
        <v>26904.380859000001</v>
      </c>
      <c r="E58" s="21">
        <v>27105.259765999999</v>
      </c>
      <c r="F58" s="21">
        <v>27105.259765999999</v>
      </c>
      <c r="G58" s="21">
        <v>58500000</v>
      </c>
    </row>
    <row r="59" spans="1:7" ht="17.649999999999999">
      <c r="A59" s="34">
        <v>44676</v>
      </c>
      <c r="B59" s="21">
        <v>26692.480468999998</v>
      </c>
      <c r="C59" s="21">
        <v>26764.480468999998</v>
      </c>
      <c r="D59" s="21">
        <v>26487.839843999998</v>
      </c>
      <c r="E59" s="21">
        <v>26590.779297000001</v>
      </c>
      <c r="F59" s="21">
        <v>26590.779297000001</v>
      </c>
      <c r="G59" s="21">
        <v>62700000</v>
      </c>
    </row>
    <row r="60" spans="1:7" ht="17.649999999999999">
      <c r="A60" s="34">
        <v>44677</v>
      </c>
      <c r="B60" s="21">
        <v>26743.210938</v>
      </c>
      <c r="C60" s="21">
        <v>26808.990234000001</v>
      </c>
      <c r="D60" s="21">
        <v>26592.990234000001</v>
      </c>
      <c r="E60" s="21">
        <v>26700.109375</v>
      </c>
      <c r="F60" s="21">
        <v>26700.109375</v>
      </c>
      <c r="G60" s="21">
        <v>64300000</v>
      </c>
    </row>
    <row r="61" spans="1:7" ht="17.649999999999999">
      <c r="A61" s="34">
        <v>44678</v>
      </c>
      <c r="B61" s="21">
        <v>26313.140625</v>
      </c>
      <c r="C61" s="21">
        <v>26406.619140999999</v>
      </c>
      <c r="D61" s="21">
        <v>26051.039063</v>
      </c>
      <c r="E61" s="21">
        <v>26386.630859000001</v>
      </c>
      <c r="F61" s="21">
        <v>26386.630859000001</v>
      </c>
      <c r="G61" s="21">
        <v>97300000</v>
      </c>
    </row>
    <row r="62" spans="1:7" ht="17.649999999999999">
      <c r="A62" s="34">
        <v>44679</v>
      </c>
      <c r="B62" s="21">
        <v>26430.279297000001</v>
      </c>
      <c r="C62" s="21">
        <v>26876.949218999998</v>
      </c>
      <c r="D62" s="21">
        <v>26348.359375</v>
      </c>
      <c r="E62" s="21">
        <v>26847.900390999999</v>
      </c>
      <c r="F62" s="21">
        <v>26847.900390999999</v>
      </c>
      <c r="G62" s="21">
        <v>86700000</v>
      </c>
    </row>
    <row r="63" spans="1:7" ht="17.649999999999999">
      <c r="A63" s="34">
        <v>44683</v>
      </c>
      <c r="B63" s="21">
        <v>26851.099609000001</v>
      </c>
      <c r="C63" s="21">
        <v>26964.589843999998</v>
      </c>
      <c r="D63" s="21">
        <v>26610.859375</v>
      </c>
      <c r="E63" s="21">
        <v>26818.529297000001</v>
      </c>
      <c r="F63" s="21">
        <v>26818.529297000001</v>
      </c>
      <c r="G63" s="21">
        <v>74500000</v>
      </c>
    </row>
    <row r="64" spans="1:7" ht="17.649999999999999">
      <c r="A64" s="34">
        <v>44687</v>
      </c>
      <c r="B64" s="21">
        <v>26784.289063</v>
      </c>
      <c r="C64" s="21">
        <v>27072.589843999998</v>
      </c>
      <c r="D64" s="21">
        <v>26543.289063</v>
      </c>
      <c r="E64" s="21">
        <v>27003.560547000001</v>
      </c>
      <c r="F64" s="21">
        <v>27003.560547000001</v>
      </c>
      <c r="G64" s="21">
        <v>98500000</v>
      </c>
    </row>
    <row r="65" spans="1:7" ht="17.649999999999999">
      <c r="A65" s="34">
        <v>44690</v>
      </c>
      <c r="B65" s="21">
        <v>26705.320313</v>
      </c>
      <c r="C65" s="21">
        <v>26732.609375</v>
      </c>
      <c r="D65" s="21">
        <v>26309.220702999999</v>
      </c>
      <c r="E65" s="21">
        <v>26319.339843999998</v>
      </c>
      <c r="F65" s="21">
        <v>26319.339843999998</v>
      </c>
      <c r="G65" s="21">
        <v>79500000</v>
      </c>
    </row>
    <row r="66" spans="1:7" ht="17.649999999999999">
      <c r="A66" s="34">
        <v>44691</v>
      </c>
      <c r="B66" s="21">
        <v>26149.060547000001</v>
      </c>
      <c r="C66" s="21">
        <v>26246.630859000001</v>
      </c>
      <c r="D66" s="21">
        <v>25773.830077999999</v>
      </c>
      <c r="E66" s="21">
        <v>26167.099609000001</v>
      </c>
      <c r="F66" s="21">
        <v>26167.099609000001</v>
      </c>
      <c r="G66" s="21">
        <v>80800000</v>
      </c>
    </row>
    <row r="67" spans="1:7" ht="17.649999999999999">
      <c r="A67" s="34">
        <v>44692</v>
      </c>
      <c r="B67" s="21">
        <v>26045.380859000001</v>
      </c>
      <c r="C67" s="21">
        <v>26290.619140999999</v>
      </c>
      <c r="D67" s="21">
        <v>26003.259765999999</v>
      </c>
      <c r="E67" s="21">
        <v>26213.640625</v>
      </c>
      <c r="F67" s="21">
        <v>26213.640625</v>
      </c>
      <c r="G67" s="21">
        <v>85900000</v>
      </c>
    </row>
    <row r="68" spans="1:7" ht="17.649999999999999">
      <c r="A68" s="34">
        <v>44693</v>
      </c>
      <c r="B68" s="21">
        <v>25945.039063</v>
      </c>
      <c r="C68" s="21">
        <v>26028.359375</v>
      </c>
      <c r="D68" s="21">
        <v>25688.109375</v>
      </c>
      <c r="E68" s="21">
        <v>25748.720702999999</v>
      </c>
      <c r="F68" s="21">
        <v>25748.720702999999</v>
      </c>
      <c r="G68" s="21">
        <v>91200000</v>
      </c>
    </row>
    <row r="69" spans="1:7" ht="17.649999999999999">
      <c r="A69" s="34">
        <v>44694</v>
      </c>
      <c r="B69" s="21">
        <v>25918.800781000002</v>
      </c>
      <c r="C69" s="21">
        <v>26479.929688</v>
      </c>
      <c r="D69" s="21">
        <v>25904.400390999999</v>
      </c>
      <c r="E69" s="21">
        <v>26427.650390999999</v>
      </c>
      <c r="F69" s="21">
        <v>26427.650390999999</v>
      </c>
      <c r="G69" s="21">
        <v>103800000</v>
      </c>
    </row>
    <row r="70" spans="1:7" ht="17.649999999999999">
      <c r="A70" s="34">
        <v>44697</v>
      </c>
      <c r="B70" s="21">
        <v>26753.369140999999</v>
      </c>
      <c r="C70" s="21">
        <v>26836.960938</v>
      </c>
      <c r="D70" s="21">
        <v>26438.609375</v>
      </c>
      <c r="E70" s="21">
        <v>26547.050781000002</v>
      </c>
      <c r="F70" s="21">
        <v>26547.050781000002</v>
      </c>
      <c r="G70" s="21">
        <v>87000000</v>
      </c>
    </row>
    <row r="71" spans="1:7" ht="17.649999999999999">
      <c r="A71" s="34">
        <v>44698</v>
      </c>
      <c r="B71" s="21">
        <v>26555.230468999998</v>
      </c>
      <c r="C71" s="21">
        <v>26709.259765999999</v>
      </c>
      <c r="D71" s="21">
        <v>26440.619140999999</v>
      </c>
      <c r="E71" s="21">
        <v>26659.75</v>
      </c>
      <c r="F71" s="21">
        <v>26659.75</v>
      </c>
      <c r="G71" s="21">
        <v>78900000</v>
      </c>
    </row>
    <row r="72" spans="1:7" ht="17.649999999999999">
      <c r="A72" s="34">
        <v>44699</v>
      </c>
      <c r="B72" s="21">
        <v>26826.820313</v>
      </c>
      <c r="C72" s="21">
        <v>27053.179688</v>
      </c>
      <c r="D72" s="21">
        <v>26741.339843999998</v>
      </c>
      <c r="E72" s="21">
        <v>26911.199218999998</v>
      </c>
      <c r="F72" s="21">
        <v>26911.199218999998</v>
      </c>
      <c r="G72" s="21">
        <v>74700000</v>
      </c>
    </row>
    <row r="73" spans="1:7" ht="17.649999999999999">
      <c r="A73" s="34">
        <v>44700</v>
      </c>
      <c r="B73" s="21">
        <v>26435.320313</v>
      </c>
      <c r="C73" s="21">
        <v>26458.849609000001</v>
      </c>
      <c r="D73" s="21">
        <v>26150.089843999998</v>
      </c>
      <c r="E73" s="21">
        <v>26402.839843999998</v>
      </c>
      <c r="F73" s="21">
        <v>26402.839843999998</v>
      </c>
      <c r="G73" s="21">
        <v>74500000</v>
      </c>
    </row>
    <row r="74" spans="1:7" ht="17.649999999999999">
      <c r="A74" s="34">
        <v>44701</v>
      </c>
      <c r="B74" s="21">
        <v>26448.230468999998</v>
      </c>
      <c r="C74" s="21">
        <v>26769.199218999998</v>
      </c>
      <c r="D74" s="21">
        <v>26426.990234000001</v>
      </c>
      <c r="E74" s="21">
        <v>26739.029297000001</v>
      </c>
      <c r="F74" s="21">
        <v>26739.029297000001</v>
      </c>
      <c r="G74" s="21">
        <v>76300000</v>
      </c>
    </row>
    <row r="75" spans="1:7" ht="17.649999999999999">
      <c r="A75" s="34">
        <v>44704</v>
      </c>
      <c r="B75" s="21">
        <v>26991.419922000001</v>
      </c>
      <c r="C75" s="21">
        <v>27047.470702999999</v>
      </c>
      <c r="D75" s="21">
        <v>26832.650390999999</v>
      </c>
      <c r="E75" s="21">
        <v>27001.519531000002</v>
      </c>
      <c r="F75" s="21">
        <v>27001.519531000002</v>
      </c>
      <c r="G75" s="21">
        <v>65000000</v>
      </c>
    </row>
    <row r="76" spans="1:7" ht="17.649999999999999">
      <c r="A76" s="34">
        <v>44705</v>
      </c>
      <c r="B76" s="21">
        <v>27005.429688</v>
      </c>
      <c r="C76" s="21">
        <v>27005.429688</v>
      </c>
      <c r="D76" s="21">
        <v>26736.009765999999</v>
      </c>
      <c r="E76" s="21">
        <v>26748.140625</v>
      </c>
      <c r="F76" s="21">
        <v>26748.140625</v>
      </c>
      <c r="G76" s="21">
        <v>67400000</v>
      </c>
    </row>
    <row r="77" spans="1:7" ht="17.649999999999999">
      <c r="A77" s="34">
        <v>44706</v>
      </c>
      <c r="B77" s="21">
        <v>26711.529297000001</v>
      </c>
      <c r="C77" s="21">
        <v>26795.890625</v>
      </c>
      <c r="D77" s="21">
        <v>26578.029297000001</v>
      </c>
      <c r="E77" s="21">
        <v>26677.800781000002</v>
      </c>
      <c r="F77" s="21">
        <v>26677.800781000002</v>
      </c>
      <c r="G77" s="21">
        <v>72300000</v>
      </c>
    </row>
    <row r="78" spans="1:7" ht="17.649999999999999">
      <c r="A78" s="34">
        <v>44707</v>
      </c>
      <c r="B78" s="21">
        <v>26685.019531000002</v>
      </c>
      <c r="C78" s="21">
        <v>26898.75</v>
      </c>
      <c r="D78" s="21">
        <v>26597.970702999999</v>
      </c>
      <c r="E78" s="21">
        <v>26604.839843999998</v>
      </c>
      <c r="F78" s="21">
        <v>26604.839843999998</v>
      </c>
      <c r="G78" s="21">
        <v>64500000</v>
      </c>
    </row>
    <row r="79" spans="1:7" ht="17.649999999999999">
      <c r="A79" s="34">
        <v>44708</v>
      </c>
      <c r="B79" s="21">
        <v>26947.800781000002</v>
      </c>
      <c r="C79" s="21">
        <v>26996.699218999998</v>
      </c>
      <c r="D79" s="21">
        <v>26731.599609000001</v>
      </c>
      <c r="E79" s="21">
        <v>26781.679688</v>
      </c>
      <c r="F79" s="21">
        <v>26781.679688</v>
      </c>
      <c r="G79" s="21">
        <v>69300000</v>
      </c>
    </row>
    <row r="80" spans="1:7" ht="17.649999999999999">
      <c r="A80" s="34">
        <v>44711</v>
      </c>
      <c r="B80" s="21">
        <v>27092.820313</v>
      </c>
      <c r="C80" s="21">
        <v>27401.240234000001</v>
      </c>
      <c r="D80" s="21">
        <v>27057.199218999998</v>
      </c>
      <c r="E80" s="21">
        <v>27369.429688</v>
      </c>
      <c r="F80" s="21">
        <v>27369.429688</v>
      </c>
      <c r="G80" s="21">
        <v>97000000</v>
      </c>
    </row>
    <row r="81" spans="1:7" ht="17.649999999999999">
      <c r="A81" s="34">
        <v>44712</v>
      </c>
      <c r="B81" s="21">
        <v>27318.089843999998</v>
      </c>
      <c r="C81" s="21">
        <v>27463.330077999999</v>
      </c>
      <c r="D81" s="21">
        <v>27250.699218999998</v>
      </c>
      <c r="E81" s="21">
        <v>27279.800781000002</v>
      </c>
      <c r="F81" s="21">
        <v>27279.800781000002</v>
      </c>
      <c r="G81" s="21">
        <v>141800000</v>
      </c>
    </row>
    <row r="82" spans="1:7" ht="17.649999999999999">
      <c r="A82" s="34">
        <v>44713</v>
      </c>
      <c r="B82" s="21">
        <v>27295.630859000001</v>
      </c>
      <c r="C82" s="21">
        <v>27482.310547000001</v>
      </c>
      <c r="D82" s="21">
        <v>27295.419922000001</v>
      </c>
      <c r="E82" s="21">
        <v>27457.890625</v>
      </c>
      <c r="F82" s="21">
        <v>27457.890625</v>
      </c>
      <c r="G82" s="21">
        <v>75800000</v>
      </c>
    </row>
    <row r="83" spans="1:7" ht="17.649999999999999">
      <c r="A83" s="34">
        <v>44714</v>
      </c>
      <c r="B83" s="21">
        <v>27340.519531000002</v>
      </c>
      <c r="C83" s="21">
        <v>27450.470702999999</v>
      </c>
      <c r="D83" s="21">
        <v>27251.240234000001</v>
      </c>
      <c r="E83" s="21">
        <v>27413.880859000001</v>
      </c>
      <c r="F83" s="21">
        <v>27413.880859000001</v>
      </c>
      <c r="G83" s="21">
        <v>63600000</v>
      </c>
    </row>
    <row r="84" spans="1:7" ht="17.649999999999999">
      <c r="A84" s="34">
        <v>44715</v>
      </c>
      <c r="B84" s="21">
        <v>27660.619140999999</v>
      </c>
      <c r="C84" s="21">
        <v>27776.330077999999</v>
      </c>
      <c r="D84" s="21">
        <v>27614.859375</v>
      </c>
      <c r="E84" s="21">
        <v>27761.570313</v>
      </c>
      <c r="F84" s="21">
        <v>27761.570313</v>
      </c>
      <c r="G84" s="21">
        <v>63700000</v>
      </c>
    </row>
    <row r="85" spans="1:7" ht="17.649999999999999">
      <c r="A85" s="34">
        <v>44718</v>
      </c>
      <c r="B85" s="21">
        <v>27549.640625</v>
      </c>
      <c r="C85" s="21">
        <v>27979.539063</v>
      </c>
      <c r="D85" s="21">
        <v>27523.949218999998</v>
      </c>
      <c r="E85" s="21">
        <v>27915.890625</v>
      </c>
      <c r="F85" s="21">
        <v>27915.890625</v>
      </c>
      <c r="G85" s="21">
        <v>56800000</v>
      </c>
    </row>
    <row r="86" spans="1:7" ht="17.649999999999999">
      <c r="A86" s="34">
        <v>44719</v>
      </c>
      <c r="B86" s="21">
        <v>27984.789063</v>
      </c>
      <c r="C86" s="21">
        <v>28094.730468999998</v>
      </c>
      <c r="D86" s="21">
        <v>27863.380859000001</v>
      </c>
      <c r="E86" s="21">
        <v>27943.949218999998</v>
      </c>
      <c r="F86" s="21">
        <v>27943.949218999998</v>
      </c>
      <c r="G86" s="21">
        <v>68300000</v>
      </c>
    </row>
    <row r="87" spans="1:7" ht="17.649999999999999">
      <c r="A87" s="34">
        <v>44720</v>
      </c>
      <c r="B87" s="21">
        <v>28100.259765999999</v>
      </c>
      <c r="C87" s="21">
        <v>28234.289063</v>
      </c>
      <c r="D87" s="21">
        <v>28089.779297000001</v>
      </c>
      <c r="E87" s="21">
        <v>28234.289063</v>
      </c>
      <c r="F87" s="21">
        <v>28234.289063</v>
      </c>
      <c r="G87" s="21">
        <v>78700000</v>
      </c>
    </row>
    <row r="88" spans="1:7" ht="17.649999999999999">
      <c r="A88" s="34">
        <v>44721</v>
      </c>
      <c r="B88" s="21">
        <v>28189.349609000001</v>
      </c>
      <c r="C88" s="21">
        <v>28389.75</v>
      </c>
      <c r="D88" s="21">
        <v>28189.349609000001</v>
      </c>
      <c r="E88" s="21">
        <v>28246.529297000001</v>
      </c>
      <c r="F88" s="21">
        <v>28246.529297000001</v>
      </c>
      <c r="G88" s="21">
        <v>80300000</v>
      </c>
    </row>
    <row r="89" spans="1:7" ht="17.649999999999999">
      <c r="A89" s="34">
        <v>44722</v>
      </c>
      <c r="B89" s="21">
        <v>27996.349609000001</v>
      </c>
      <c r="C89" s="21">
        <v>28044.449218999998</v>
      </c>
      <c r="D89" s="21">
        <v>27795.169922000001</v>
      </c>
      <c r="E89" s="21">
        <v>27824.289063</v>
      </c>
      <c r="F89" s="21">
        <v>27824.289063</v>
      </c>
      <c r="G89" s="21">
        <v>79700000</v>
      </c>
    </row>
    <row r="90" spans="1:7" ht="17.649999999999999">
      <c r="A90" s="34">
        <v>44725</v>
      </c>
      <c r="B90" s="21">
        <v>27369.660156000002</v>
      </c>
      <c r="C90" s="21">
        <v>27389.300781000002</v>
      </c>
      <c r="D90" s="21">
        <v>26948.220702999999</v>
      </c>
      <c r="E90" s="21">
        <v>26987.439452999999</v>
      </c>
      <c r="F90" s="21">
        <v>26987.439452999999</v>
      </c>
      <c r="G90" s="21">
        <v>71400000</v>
      </c>
    </row>
    <row r="91" spans="1:7" ht="17.649999999999999">
      <c r="A91" s="34">
        <v>44726</v>
      </c>
      <c r="B91" s="21">
        <v>26555.75</v>
      </c>
      <c r="C91" s="21">
        <v>26657.919922000001</v>
      </c>
      <c r="D91" s="21">
        <v>26357.900390999999</v>
      </c>
      <c r="E91" s="21">
        <v>26629.859375</v>
      </c>
      <c r="F91" s="21">
        <v>26629.859375</v>
      </c>
      <c r="G91" s="21">
        <v>75000000</v>
      </c>
    </row>
    <row r="92" spans="1:7" ht="17.649999999999999">
      <c r="A92" s="34">
        <v>44727</v>
      </c>
      <c r="B92" s="21">
        <v>26625.679688</v>
      </c>
      <c r="C92" s="21">
        <v>26638.759765999999</v>
      </c>
      <c r="D92" s="21">
        <v>26321.679688</v>
      </c>
      <c r="E92" s="21">
        <v>26326.160156000002</v>
      </c>
      <c r="F92" s="21">
        <v>26326.160156000002</v>
      </c>
      <c r="G92" s="21">
        <v>72700000</v>
      </c>
    </row>
    <row r="93" spans="1:7" ht="17.649999999999999">
      <c r="A93" s="34">
        <v>44728</v>
      </c>
      <c r="B93" s="21">
        <v>26715.519531000002</v>
      </c>
      <c r="C93" s="21">
        <v>26947.699218999998</v>
      </c>
      <c r="D93" s="21">
        <v>26431.199218999998</v>
      </c>
      <c r="E93" s="21">
        <v>26431.199218999998</v>
      </c>
      <c r="F93" s="21">
        <v>26431.199218999998</v>
      </c>
      <c r="G93" s="21">
        <v>67800000</v>
      </c>
    </row>
    <row r="94" spans="1:7" ht="17.649999999999999">
      <c r="A94" s="34">
        <v>44729</v>
      </c>
      <c r="B94" s="21">
        <v>25988.199218999998</v>
      </c>
      <c r="C94" s="21">
        <v>26072.349609000001</v>
      </c>
      <c r="D94" s="21">
        <v>25720.800781000002</v>
      </c>
      <c r="E94" s="21">
        <v>25963</v>
      </c>
      <c r="F94" s="21">
        <v>25963</v>
      </c>
      <c r="G94" s="21">
        <v>115200000</v>
      </c>
    </row>
    <row r="95" spans="1:7" ht="17.649999999999999">
      <c r="A95" s="34">
        <v>44732</v>
      </c>
      <c r="B95" s="21">
        <v>26156.619140999999</v>
      </c>
      <c r="C95" s="21">
        <v>26156.619140999999</v>
      </c>
      <c r="D95" s="21">
        <v>25520.230468999998</v>
      </c>
      <c r="E95" s="21">
        <v>25771.220702999999</v>
      </c>
      <c r="F95" s="21">
        <v>25771.220702999999</v>
      </c>
      <c r="G95" s="21">
        <v>72200000</v>
      </c>
    </row>
    <row r="96" spans="1:7" ht="17.649999999999999">
      <c r="A96" s="34">
        <v>44733</v>
      </c>
      <c r="B96" s="21">
        <v>26070.919922000001</v>
      </c>
      <c r="C96" s="21">
        <v>26418.839843999998</v>
      </c>
      <c r="D96" s="21">
        <v>25972.279297000001</v>
      </c>
      <c r="E96" s="21">
        <v>26246.310547000001</v>
      </c>
      <c r="F96" s="21">
        <v>26246.310547000001</v>
      </c>
      <c r="G96" s="21">
        <v>65400000</v>
      </c>
    </row>
    <row r="97" spans="1:7" ht="17.649999999999999">
      <c r="A97" s="34">
        <v>44734</v>
      </c>
      <c r="B97" s="21">
        <v>26441.720702999999</v>
      </c>
      <c r="C97" s="21">
        <v>26462.830077999999</v>
      </c>
      <c r="D97" s="21">
        <v>26149.169922000001</v>
      </c>
      <c r="E97" s="21">
        <v>26149.550781000002</v>
      </c>
      <c r="F97" s="21">
        <v>26149.550781000002</v>
      </c>
      <c r="G97" s="21">
        <v>66400000</v>
      </c>
    </row>
    <row r="98" spans="1:7" ht="17.649999999999999">
      <c r="A98" s="34">
        <v>44735</v>
      </c>
      <c r="B98" s="21">
        <v>26134.890625</v>
      </c>
      <c r="C98" s="21">
        <v>26401.970702999999</v>
      </c>
      <c r="D98" s="21">
        <v>26039.570313</v>
      </c>
      <c r="E98" s="21">
        <v>26171.25</v>
      </c>
      <c r="F98" s="21">
        <v>26171.25</v>
      </c>
      <c r="G98" s="21">
        <v>65700000</v>
      </c>
    </row>
    <row r="99" spans="1:7" ht="17.649999999999999">
      <c r="A99" s="34">
        <v>44736</v>
      </c>
      <c r="B99" s="21">
        <v>26228.419922000001</v>
      </c>
      <c r="C99" s="21">
        <v>26519.160156000002</v>
      </c>
      <c r="D99" s="21">
        <v>26148.560547000001</v>
      </c>
      <c r="E99" s="21">
        <v>26491.970702999999</v>
      </c>
      <c r="F99" s="21">
        <v>26491.970702999999</v>
      </c>
      <c r="G99" s="21">
        <v>72600000</v>
      </c>
    </row>
    <row r="100" spans="1:7" ht="17.649999999999999">
      <c r="A100" s="34">
        <v>44739</v>
      </c>
      <c r="B100" s="21">
        <v>26741.800781000002</v>
      </c>
      <c r="C100" s="21">
        <v>26938.429688</v>
      </c>
      <c r="D100" s="21">
        <v>26665.439452999999</v>
      </c>
      <c r="E100" s="21">
        <v>26871.269531000002</v>
      </c>
      <c r="F100" s="21">
        <v>26871.269531000002</v>
      </c>
      <c r="G100" s="21">
        <v>65800000</v>
      </c>
    </row>
    <row r="101" spans="1:7" ht="17.649999999999999">
      <c r="A101" s="34">
        <v>44740</v>
      </c>
      <c r="B101" s="21">
        <v>26795.679688</v>
      </c>
      <c r="C101" s="21">
        <v>27062.310547000001</v>
      </c>
      <c r="D101" s="21">
        <v>26789.5</v>
      </c>
      <c r="E101" s="21">
        <v>27049.470702999999</v>
      </c>
      <c r="F101" s="21">
        <v>27049.470702999999</v>
      </c>
      <c r="G101" s="21">
        <v>73400000</v>
      </c>
    </row>
    <row r="102" spans="1:7" ht="17.649999999999999">
      <c r="A102" s="34">
        <v>44741</v>
      </c>
      <c r="B102" s="21">
        <v>26814.230468999998</v>
      </c>
      <c r="C102" s="21">
        <v>26858.679688</v>
      </c>
      <c r="D102" s="21">
        <v>26687.470702999999</v>
      </c>
      <c r="E102" s="21">
        <v>26804.599609000001</v>
      </c>
      <c r="F102" s="21">
        <v>26804.599609000001</v>
      </c>
      <c r="G102" s="21">
        <v>101100000</v>
      </c>
    </row>
    <row r="103" spans="1:7" ht="17.649999999999999">
      <c r="A103" s="34">
        <v>44742</v>
      </c>
      <c r="B103" s="21">
        <v>26753.279297000001</v>
      </c>
      <c r="C103" s="21">
        <v>26753.279297000001</v>
      </c>
      <c r="D103" s="21">
        <v>26324.310547000001</v>
      </c>
      <c r="E103" s="21">
        <v>26393.039063</v>
      </c>
      <c r="F103" s="21">
        <v>26393.039063</v>
      </c>
      <c r="G103" s="21">
        <v>86100000</v>
      </c>
    </row>
    <row r="104" spans="1:7" ht="17.649999999999999">
      <c r="A104" s="34">
        <v>44743</v>
      </c>
      <c r="B104" s="21">
        <v>26460.710938</v>
      </c>
      <c r="C104" s="21">
        <v>26531.240234000001</v>
      </c>
      <c r="D104" s="21">
        <v>25841.75</v>
      </c>
      <c r="E104" s="21">
        <v>25935.619140999999</v>
      </c>
      <c r="F104" s="21">
        <v>25935.619140999999</v>
      </c>
      <c r="G104" s="21">
        <v>81700000</v>
      </c>
    </row>
    <row r="105" spans="1:7" ht="17.649999999999999">
      <c r="A105" s="34">
        <v>44746</v>
      </c>
      <c r="B105" s="21">
        <v>26086.779297000001</v>
      </c>
      <c r="C105" s="21">
        <v>26258.859375</v>
      </c>
      <c r="D105" s="21">
        <v>25945.830077999999</v>
      </c>
      <c r="E105" s="21">
        <v>26153.810547000001</v>
      </c>
      <c r="F105" s="21">
        <v>26153.810547000001</v>
      </c>
      <c r="G105" s="21">
        <v>68700000</v>
      </c>
    </row>
    <row r="106" spans="1:7" ht="17.649999999999999">
      <c r="A106" s="34">
        <v>44747</v>
      </c>
      <c r="B106" s="21">
        <v>26386.230468999998</v>
      </c>
      <c r="C106" s="21">
        <v>26532.509765999999</v>
      </c>
      <c r="D106" s="21">
        <v>26294.839843999998</v>
      </c>
      <c r="E106" s="21">
        <v>26423.470702999999</v>
      </c>
      <c r="F106" s="21">
        <v>26423.470702999999</v>
      </c>
      <c r="G106" s="21">
        <v>62800000</v>
      </c>
    </row>
    <row r="107" spans="1:7" ht="17.649999999999999">
      <c r="A107" s="34">
        <v>44748</v>
      </c>
      <c r="B107" s="21">
        <v>26190.400390999999</v>
      </c>
      <c r="C107" s="21">
        <v>26298.960938</v>
      </c>
      <c r="D107" s="21">
        <v>26051.189452999999</v>
      </c>
      <c r="E107" s="21">
        <v>26107.650390999999</v>
      </c>
      <c r="F107" s="21">
        <v>26107.650390999999</v>
      </c>
      <c r="G107" s="21">
        <v>89700000</v>
      </c>
    </row>
    <row r="108" spans="1:7" ht="17.649999999999999">
      <c r="A108" s="34">
        <v>44749</v>
      </c>
      <c r="B108" s="21">
        <v>26280.939452999999</v>
      </c>
      <c r="C108" s="21">
        <v>26533.650390999999</v>
      </c>
      <c r="D108" s="21">
        <v>26136.990234000001</v>
      </c>
      <c r="E108" s="21">
        <v>26490.529297000001</v>
      </c>
      <c r="F108" s="21">
        <v>26490.529297000001</v>
      </c>
      <c r="G108" s="21">
        <v>80700000</v>
      </c>
    </row>
    <row r="109" spans="1:7" ht="17.649999999999999">
      <c r="A109" s="34">
        <v>44750</v>
      </c>
      <c r="B109" s="21">
        <v>26623.849609000001</v>
      </c>
      <c r="C109" s="21">
        <v>26881.75</v>
      </c>
      <c r="D109" s="21">
        <v>26510.529297000001</v>
      </c>
      <c r="E109" s="21">
        <v>26517.189452999999</v>
      </c>
      <c r="F109" s="21">
        <v>26517.189452999999</v>
      </c>
      <c r="G109" s="21">
        <v>89300000</v>
      </c>
    </row>
    <row r="110" spans="1:7" ht="17.649999999999999">
      <c r="A110" s="34">
        <v>44753</v>
      </c>
      <c r="B110" s="21">
        <v>26892.730468999998</v>
      </c>
      <c r="C110" s="21">
        <v>27062.169922000001</v>
      </c>
      <c r="D110" s="21">
        <v>26710.589843999998</v>
      </c>
      <c r="E110" s="21">
        <v>26812.300781000002</v>
      </c>
      <c r="F110" s="21">
        <v>26812.300781000002</v>
      </c>
      <c r="G110" s="21">
        <v>68500000</v>
      </c>
    </row>
    <row r="111" spans="1:7" ht="17.649999999999999">
      <c r="A111" s="34">
        <v>44754</v>
      </c>
      <c r="B111" s="21">
        <v>26701</v>
      </c>
      <c r="C111" s="21">
        <v>26718.669922000001</v>
      </c>
      <c r="D111" s="21">
        <v>26278.279297000001</v>
      </c>
      <c r="E111" s="21">
        <v>26336.660156000002</v>
      </c>
      <c r="F111" s="21">
        <v>26336.660156000002</v>
      </c>
      <c r="G111" s="21">
        <v>64400000</v>
      </c>
    </row>
    <row r="112" spans="1:7" ht="17.649999999999999">
      <c r="A112" s="34">
        <v>44755</v>
      </c>
      <c r="B112" s="21">
        <v>26403.789063</v>
      </c>
      <c r="C112" s="21">
        <v>26543.070313</v>
      </c>
      <c r="D112" s="21">
        <v>26389.099609000001</v>
      </c>
      <c r="E112" s="21">
        <v>26478.769531000002</v>
      </c>
      <c r="F112" s="21">
        <v>26478.769531000002</v>
      </c>
      <c r="G112" s="21">
        <v>54100000</v>
      </c>
    </row>
    <row r="113" spans="1:7" ht="17.649999999999999">
      <c r="A113" s="34">
        <v>44756</v>
      </c>
      <c r="B113" s="21">
        <v>26357.320313</v>
      </c>
      <c r="C113" s="21">
        <v>26713.070313</v>
      </c>
      <c r="D113" s="21">
        <v>26312.789063</v>
      </c>
      <c r="E113" s="21">
        <v>26643.390625</v>
      </c>
      <c r="F113" s="21">
        <v>26643.390625</v>
      </c>
      <c r="G113" s="21">
        <v>60600000</v>
      </c>
    </row>
    <row r="114" spans="1:7" ht="17.649999999999999">
      <c r="A114" s="34">
        <v>44757</v>
      </c>
      <c r="B114" s="21">
        <v>26736.080077999999</v>
      </c>
      <c r="C114" s="21">
        <v>26857.769531000002</v>
      </c>
      <c r="D114" s="21">
        <v>26571.380859000001</v>
      </c>
      <c r="E114" s="21">
        <v>26788.470702999999</v>
      </c>
      <c r="F114" s="21">
        <v>26788.470702999999</v>
      </c>
      <c r="G114" s="21">
        <v>65500000</v>
      </c>
    </row>
    <row r="115" spans="1:7" ht="17.649999999999999">
      <c r="A115" s="34">
        <v>44761</v>
      </c>
      <c r="B115" s="21">
        <v>27003.830077999999</v>
      </c>
      <c r="C115" s="21">
        <v>27043.580077999999</v>
      </c>
      <c r="D115" s="21">
        <v>26791.710938</v>
      </c>
      <c r="E115" s="21">
        <v>26961.679688</v>
      </c>
      <c r="F115" s="21">
        <v>26961.679688</v>
      </c>
      <c r="G115" s="21">
        <v>59400000</v>
      </c>
    </row>
    <row r="116" spans="1:7" ht="17.649999999999999">
      <c r="A116" s="34">
        <v>44762</v>
      </c>
      <c r="B116" s="21">
        <v>27295.949218999998</v>
      </c>
      <c r="C116" s="21">
        <v>27692.849609000001</v>
      </c>
      <c r="D116" s="21">
        <v>27295.949218999998</v>
      </c>
      <c r="E116" s="21">
        <v>27680.259765999999</v>
      </c>
      <c r="F116" s="21">
        <v>27680.259765999999</v>
      </c>
      <c r="G116" s="21">
        <v>66700000</v>
      </c>
    </row>
    <row r="117" spans="1:7" ht="17.649999999999999">
      <c r="A117" s="34">
        <v>44763</v>
      </c>
      <c r="B117" s="21">
        <v>27627.880859000001</v>
      </c>
      <c r="C117" s="21">
        <v>27803</v>
      </c>
      <c r="D117" s="21">
        <v>27549.560547000001</v>
      </c>
      <c r="E117" s="21">
        <v>27803</v>
      </c>
      <c r="F117" s="21">
        <v>27803</v>
      </c>
      <c r="G117" s="21">
        <v>56700000</v>
      </c>
    </row>
    <row r="118" spans="1:7" ht="17.649999999999999">
      <c r="A118" s="34">
        <v>44764</v>
      </c>
      <c r="B118" s="21">
        <v>27773.140625</v>
      </c>
      <c r="C118" s="21">
        <v>27952.25</v>
      </c>
      <c r="D118" s="21">
        <v>27701.25</v>
      </c>
      <c r="E118" s="21">
        <v>27914.660156000002</v>
      </c>
      <c r="F118" s="21">
        <v>27914.660156000002</v>
      </c>
      <c r="G118" s="21">
        <v>60100000</v>
      </c>
    </row>
    <row r="119" spans="1:7" ht="17.649999999999999">
      <c r="A119" s="34">
        <v>44767</v>
      </c>
      <c r="B119" s="21">
        <v>27697.769531000002</v>
      </c>
      <c r="C119" s="21">
        <v>27848.589843999998</v>
      </c>
      <c r="D119" s="21">
        <v>27663.160156000002</v>
      </c>
      <c r="E119" s="21">
        <v>27699.25</v>
      </c>
      <c r="F119" s="21">
        <v>27699.25</v>
      </c>
      <c r="G119" s="21">
        <v>46500000</v>
      </c>
    </row>
    <row r="120" spans="1:7" ht="17.649999999999999">
      <c r="A120" s="34">
        <v>44768</v>
      </c>
      <c r="B120" s="21">
        <v>27682.199218999998</v>
      </c>
      <c r="C120" s="21">
        <v>27715.779297000001</v>
      </c>
      <c r="D120" s="21">
        <v>27538.390625</v>
      </c>
      <c r="E120" s="21">
        <v>27655.210938</v>
      </c>
      <c r="F120" s="21">
        <v>27655.210938</v>
      </c>
      <c r="G120" s="21">
        <v>50000000</v>
      </c>
    </row>
    <row r="121" spans="1:7" ht="17.649999999999999">
      <c r="A121" s="34">
        <v>44769</v>
      </c>
      <c r="B121" s="21">
        <v>27575.160156000002</v>
      </c>
      <c r="C121" s="21">
        <v>27772.970702999999</v>
      </c>
      <c r="D121" s="21">
        <v>27525.089843999998</v>
      </c>
      <c r="E121" s="21">
        <v>27715.75</v>
      </c>
      <c r="F121" s="21">
        <v>27715.75</v>
      </c>
      <c r="G121" s="21">
        <v>51100000</v>
      </c>
    </row>
    <row r="122" spans="1:7" ht="17.649999999999999">
      <c r="A122" s="34">
        <v>44770</v>
      </c>
      <c r="B122" s="21">
        <v>27909.150390999999</v>
      </c>
      <c r="C122" s="21">
        <v>28015.679688</v>
      </c>
      <c r="D122" s="21">
        <v>27651.990234000001</v>
      </c>
      <c r="E122" s="21">
        <v>27815.480468999998</v>
      </c>
      <c r="F122" s="21">
        <v>27815.480468999998</v>
      </c>
      <c r="G122" s="21">
        <v>83500000</v>
      </c>
    </row>
    <row r="123" spans="1:7" ht="17.649999999999999">
      <c r="A123" s="34">
        <v>44771</v>
      </c>
      <c r="B123" s="21">
        <v>27915.220702999999</v>
      </c>
      <c r="C123" s="21">
        <v>28001.800781000002</v>
      </c>
      <c r="D123" s="21">
        <v>27853.789063</v>
      </c>
      <c r="E123" s="21">
        <v>27887.859375</v>
      </c>
      <c r="F123" s="21">
        <v>27887.859375</v>
      </c>
      <c r="G123" s="21">
        <v>0</v>
      </c>
    </row>
  </sheetData>
  <phoneticPr fontId="4"/>
  <pageMargins left="0.7" right="0.7" top="0.75" bottom="0.75" header="0.51181102362204689" footer="0.51181102362204689"/>
  <pageSetup paperSize="9" firstPageNumber="4294967295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AE6-ABBB-4956-AEF8-64EB88F43BC5}">
  <dimension ref="A1:L16"/>
  <sheetViews>
    <sheetView workbookViewId="0">
      <selection activeCell="I1" sqref="I1:I1048576"/>
    </sheetView>
  </sheetViews>
  <sheetFormatPr defaultRowHeight="13.5"/>
  <cols>
    <col min="1" max="3" width="9.06640625" style="21"/>
    <col min="4" max="4" width="7.265625" style="21" customWidth="1"/>
    <col min="5" max="5" width="14" style="21" bestFit="1" customWidth="1"/>
    <col min="6" max="6" width="9.6640625" style="21" bestFit="1" customWidth="1"/>
    <col min="7" max="7" width="13" style="21" bestFit="1" customWidth="1"/>
    <col min="8" max="9" width="8.53125" style="21" bestFit="1" customWidth="1"/>
    <col min="10" max="10" width="9.06640625" style="21" bestFit="1" customWidth="1"/>
    <col min="11" max="11" width="13" style="21" bestFit="1" customWidth="1"/>
    <col min="12" max="12" width="15.3984375" style="21" bestFit="1" customWidth="1"/>
    <col min="13" max="16384" width="9.06640625" style="21"/>
  </cols>
  <sheetData>
    <row r="1" spans="1:12">
      <c r="A1" s="20" t="s">
        <v>65</v>
      </c>
      <c r="B1" s="20" t="s">
        <v>66</v>
      </c>
      <c r="C1" s="20" t="s">
        <v>72</v>
      </c>
    </row>
    <row r="2" spans="1:12" ht="28.9">
      <c r="A2" s="21">
        <v>24000</v>
      </c>
      <c r="B2" s="21">
        <v>0</v>
      </c>
      <c r="C2" s="23">
        <v>0</v>
      </c>
      <c r="E2" s="24" t="s">
        <v>73</v>
      </c>
      <c r="F2" s="25" t="s">
        <v>74</v>
      </c>
      <c r="G2" s="26" t="s">
        <v>75</v>
      </c>
      <c r="H2" s="26" t="s">
        <v>76</v>
      </c>
      <c r="I2" s="26" t="s">
        <v>77</v>
      </c>
      <c r="J2" s="24" t="s">
        <v>78</v>
      </c>
      <c r="K2" s="41" t="s">
        <v>97</v>
      </c>
      <c r="L2" s="42" t="s">
        <v>101</v>
      </c>
    </row>
    <row r="3" spans="1:12">
      <c r="A3" s="21">
        <v>24500</v>
      </c>
      <c r="B3" s="21">
        <v>0</v>
      </c>
      <c r="C3" s="23">
        <v>0</v>
      </c>
      <c r="E3" s="27" t="s">
        <v>79</v>
      </c>
      <c r="F3" s="28">
        <v>23750</v>
      </c>
      <c r="G3" s="27">
        <v>0</v>
      </c>
      <c r="H3" s="29">
        <f t="shared" ref="H3:H12" si="0">G3/$G$13</f>
        <v>0</v>
      </c>
      <c r="I3" s="27">
        <f>G3</f>
        <v>0</v>
      </c>
      <c r="J3" s="29">
        <f t="shared" ref="J3:J12" si="1">I3/$G$13</f>
        <v>0</v>
      </c>
      <c r="K3" s="27">
        <f>F3*H3</f>
        <v>0</v>
      </c>
      <c r="L3" s="27">
        <f>(F3-$G$14)^2*H3</f>
        <v>0</v>
      </c>
    </row>
    <row r="4" spans="1:12">
      <c r="A4" s="21">
        <v>25000</v>
      </c>
      <c r="B4" s="21">
        <v>2</v>
      </c>
      <c r="C4" s="23">
        <v>1.6393442622950821E-2</v>
      </c>
      <c r="E4" s="21" t="s">
        <v>80</v>
      </c>
      <c r="F4" s="30">
        <f t="shared" ref="F4:F12" si="2">F3+500</f>
        <v>24250</v>
      </c>
      <c r="G4" s="21">
        <v>0</v>
      </c>
      <c r="H4" s="23">
        <f t="shared" si="0"/>
        <v>0</v>
      </c>
      <c r="I4" s="21">
        <f t="shared" ref="I4:I12" si="3">I3+G4</f>
        <v>0</v>
      </c>
      <c r="J4" s="23">
        <f t="shared" si="1"/>
        <v>0</v>
      </c>
      <c r="K4" s="21">
        <f t="shared" ref="K4:K12" si="4">F4*H4</f>
        <v>0</v>
      </c>
      <c r="L4" s="21">
        <f t="shared" ref="L4:L12" si="5">(F4-$G$14)^2*H4</f>
        <v>0</v>
      </c>
    </row>
    <row r="5" spans="1:12">
      <c r="A5" s="21">
        <v>25500</v>
      </c>
      <c r="B5" s="21">
        <v>4</v>
      </c>
      <c r="C5" s="23">
        <v>4.9180327868852458E-2</v>
      </c>
      <c r="E5" s="21" t="s">
        <v>81</v>
      </c>
      <c r="F5" s="30">
        <f t="shared" si="2"/>
        <v>24750</v>
      </c>
      <c r="G5" s="21">
        <v>2</v>
      </c>
      <c r="H5" s="23">
        <f t="shared" si="0"/>
        <v>1.6393442622950821E-2</v>
      </c>
      <c r="I5" s="21">
        <f t="shared" si="3"/>
        <v>2</v>
      </c>
      <c r="J5" s="23">
        <f t="shared" si="1"/>
        <v>1.6393442622950821E-2</v>
      </c>
      <c r="K5" s="21">
        <f t="shared" si="4"/>
        <v>405.73770491803282</v>
      </c>
      <c r="L5" s="21">
        <f t="shared" si="5"/>
        <v>73030.617100109434</v>
      </c>
    </row>
    <row r="6" spans="1:12">
      <c r="A6" s="21">
        <v>26000</v>
      </c>
      <c r="B6" s="21">
        <v>8</v>
      </c>
      <c r="C6" s="23">
        <v>0.11475409836065574</v>
      </c>
      <c r="E6" s="21" t="s">
        <v>82</v>
      </c>
      <c r="F6" s="30">
        <f t="shared" si="2"/>
        <v>25250</v>
      </c>
      <c r="G6" s="21">
        <v>4</v>
      </c>
      <c r="H6" s="23">
        <f t="shared" si="0"/>
        <v>3.2786885245901641E-2</v>
      </c>
      <c r="I6" s="21">
        <f t="shared" si="3"/>
        <v>6</v>
      </c>
      <c r="J6" s="23">
        <f t="shared" si="1"/>
        <v>4.9180327868852458E-2</v>
      </c>
      <c r="K6" s="21">
        <f t="shared" si="4"/>
        <v>827.86885245901647</v>
      </c>
      <c r="L6" s="21">
        <f t="shared" si="5"/>
        <v>85056.128045959354</v>
      </c>
    </row>
    <row r="7" spans="1:12">
      <c r="A7" s="21">
        <v>26500</v>
      </c>
      <c r="B7" s="21">
        <v>23</v>
      </c>
      <c r="C7" s="23">
        <v>0.30327868852459017</v>
      </c>
      <c r="E7" s="21" t="s">
        <v>83</v>
      </c>
      <c r="F7" s="30">
        <f t="shared" si="2"/>
        <v>25750</v>
      </c>
      <c r="G7" s="21">
        <v>8</v>
      </c>
      <c r="H7" s="23">
        <f t="shared" si="0"/>
        <v>6.5573770491803282E-2</v>
      </c>
      <c r="I7" s="21">
        <f t="shared" si="3"/>
        <v>14</v>
      </c>
      <c r="J7" s="23">
        <f t="shared" si="1"/>
        <v>0.11475409836065574</v>
      </c>
      <c r="K7" s="21">
        <f t="shared" si="4"/>
        <v>1688.5245901639346</v>
      </c>
      <c r="L7" s="21">
        <f t="shared" si="5"/>
        <v>80888.92902930142</v>
      </c>
    </row>
    <row r="8" spans="1:12">
      <c r="A8" s="21">
        <v>27000</v>
      </c>
      <c r="B8" s="21">
        <v>34</v>
      </c>
      <c r="C8" s="23">
        <v>0.58196721311475408</v>
      </c>
      <c r="E8" s="21" t="s">
        <v>84</v>
      </c>
      <c r="F8" s="30">
        <f t="shared" si="2"/>
        <v>26250</v>
      </c>
      <c r="G8" s="21">
        <v>23</v>
      </c>
      <c r="H8" s="23">
        <f t="shared" si="0"/>
        <v>0.18852459016393441</v>
      </c>
      <c r="I8" s="21">
        <f t="shared" si="3"/>
        <v>37</v>
      </c>
      <c r="J8" s="23">
        <f t="shared" si="1"/>
        <v>0.30327868852459017</v>
      </c>
      <c r="K8" s="21">
        <f t="shared" si="4"/>
        <v>4948.7704918032787</v>
      </c>
      <c r="L8" s="21">
        <f t="shared" si="5"/>
        <v>70300.900736184019</v>
      </c>
    </row>
    <row r="9" spans="1:12">
      <c r="A9" s="21">
        <v>27500</v>
      </c>
      <c r="B9" s="21">
        <v>23</v>
      </c>
      <c r="C9" s="23">
        <v>0.77049180327868849</v>
      </c>
      <c r="E9" s="21" t="s">
        <v>85</v>
      </c>
      <c r="F9" s="30">
        <f t="shared" si="2"/>
        <v>26750</v>
      </c>
      <c r="G9" s="21">
        <v>34</v>
      </c>
      <c r="H9" s="23">
        <f t="shared" si="0"/>
        <v>0.27868852459016391</v>
      </c>
      <c r="I9" s="21">
        <f t="shared" si="3"/>
        <v>71</v>
      </c>
      <c r="J9" s="23">
        <f t="shared" si="1"/>
        <v>0.58196721311475408</v>
      </c>
      <c r="K9" s="21">
        <f t="shared" si="4"/>
        <v>7454.9180327868844</v>
      </c>
      <c r="L9" s="21">
        <f t="shared" si="5"/>
        <v>3412.4552275298038</v>
      </c>
    </row>
    <row r="10" spans="1:12">
      <c r="A10" s="21">
        <v>28000</v>
      </c>
      <c r="B10" s="21">
        <v>21</v>
      </c>
      <c r="C10" s="23">
        <v>0.94262295081967218</v>
      </c>
      <c r="E10" s="21" t="s">
        <v>86</v>
      </c>
      <c r="F10" s="30">
        <f t="shared" si="2"/>
        <v>27250</v>
      </c>
      <c r="G10" s="21">
        <v>23</v>
      </c>
      <c r="H10" s="23">
        <f t="shared" si="0"/>
        <v>0.18852459016393441</v>
      </c>
      <c r="I10" s="21">
        <f t="shared" si="3"/>
        <v>94</v>
      </c>
      <c r="J10" s="23">
        <f t="shared" si="1"/>
        <v>0.77049180327868849</v>
      </c>
      <c r="K10" s="21">
        <f t="shared" si="4"/>
        <v>5137.2950819672124</v>
      </c>
      <c r="L10" s="21">
        <f t="shared" si="5"/>
        <v>28578.245535970571</v>
      </c>
    </row>
    <row r="11" spans="1:12">
      <c r="A11" s="21">
        <v>28500</v>
      </c>
      <c r="B11" s="21">
        <v>7</v>
      </c>
      <c r="C11" s="23">
        <v>1</v>
      </c>
      <c r="E11" s="21" t="s">
        <v>87</v>
      </c>
      <c r="F11" s="30">
        <f t="shared" si="2"/>
        <v>27750</v>
      </c>
      <c r="G11" s="21">
        <v>21</v>
      </c>
      <c r="H11" s="23">
        <f t="shared" si="0"/>
        <v>0.1721311475409836</v>
      </c>
      <c r="I11" s="21">
        <f t="shared" si="3"/>
        <v>115</v>
      </c>
      <c r="J11" s="23">
        <f t="shared" si="1"/>
        <v>0.94262295081967218</v>
      </c>
      <c r="K11" s="21">
        <f t="shared" si="4"/>
        <v>4776.6393442622948</v>
      </c>
      <c r="L11" s="21">
        <f t="shared" si="5"/>
        <v>136144.24224935254</v>
      </c>
    </row>
    <row r="12" spans="1:12" ht="13.9" thickBot="1">
      <c r="A12" s="22" t="s">
        <v>67</v>
      </c>
      <c r="B12" s="22">
        <v>0</v>
      </c>
      <c r="C12" s="31">
        <v>1</v>
      </c>
      <c r="E12" s="21" t="s">
        <v>88</v>
      </c>
      <c r="F12" s="30">
        <f t="shared" si="2"/>
        <v>28250</v>
      </c>
      <c r="G12" s="21">
        <v>7</v>
      </c>
      <c r="H12" s="23">
        <f t="shared" si="0"/>
        <v>5.737704918032787E-2</v>
      </c>
      <c r="I12" s="21">
        <f t="shared" si="3"/>
        <v>122</v>
      </c>
      <c r="J12" s="23">
        <f t="shared" si="1"/>
        <v>1</v>
      </c>
      <c r="K12" s="21">
        <f t="shared" si="4"/>
        <v>1620.9016393442623</v>
      </c>
      <c r="L12" s="21">
        <f t="shared" si="5"/>
        <v>110753.62585414705</v>
      </c>
    </row>
    <row r="13" spans="1:12">
      <c r="E13" s="27"/>
      <c r="F13" s="32" t="s">
        <v>13</v>
      </c>
      <c r="G13" s="27">
        <f>SUM(G3:G12)</f>
        <v>122</v>
      </c>
      <c r="H13" s="27"/>
      <c r="I13" s="27"/>
      <c r="J13" s="27"/>
      <c r="K13" s="27"/>
      <c r="L13" s="27"/>
    </row>
    <row r="14" spans="1:12">
      <c r="E14" s="27"/>
      <c r="F14" s="36" t="s">
        <v>98</v>
      </c>
      <c r="G14" s="39">
        <f>SUM(K3:K12)</f>
        <v>26860.655737704914</v>
      </c>
      <c r="H14" s="27"/>
      <c r="I14" s="27"/>
      <c r="J14" s="27"/>
    </row>
    <row r="15" spans="1:12">
      <c r="F15" s="37" t="s">
        <v>99</v>
      </c>
      <c r="G15" s="21">
        <f>SUM(L3:L12)</f>
        <v>588165.14377855416</v>
      </c>
    </row>
    <row r="16" spans="1:12">
      <c r="F16" s="38" t="s">
        <v>100</v>
      </c>
      <c r="G16" s="40">
        <f>SQRT(G15)</f>
        <v>766.91925505789345</v>
      </c>
    </row>
  </sheetData>
  <phoneticPr fontId="4"/>
  <pageMargins left="0.7" right="0.7" top="0.75" bottom="0.75" header="0.3" footer="0.3"/>
  <pageSetup paperSize="9" firstPageNumber="4294967295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8FB6-915E-4FB8-9103-6361BA649ECB}">
  <dimension ref="A1:K29"/>
  <sheetViews>
    <sheetView tabSelected="1" workbookViewId="0">
      <selection activeCell="H11" sqref="H10:H11"/>
    </sheetView>
  </sheetViews>
  <sheetFormatPr defaultRowHeight="17.649999999999999"/>
  <cols>
    <col min="1" max="16384" width="9.06640625" style="12"/>
  </cols>
  <sheetData>
    <row r="1" spans="1:11">
      <c r="A1" s="16" t="s">
        <v>44</v>
      </c>
    </row>
    <row r="2" spans="1:11">
      <c r="A2" s="12" t="s">
        <v>61</v>
      </c>
      <c r="B2" s="12">
        <v>0</v>
      </c>
      <c r="C2" s="12">
        <v>3</v>
      </c>
      <c r="D2" s="12">
        <v>3</v>
      </c>
      <c r="E2" s="12">
        <v>5</v>
      </c>
      <c r="F2" s="12">
        <v>5</v>
      </c>
      <c r="G2" s="12">
        <v>5</v>
      </c>
      <c r="H2" s="12">
        <v>5</v>
      </c>
      <c r="I2" s="12">
        <v>7</v>
      </c>
      <c r="J2" s="12">
        <v>7</v>
      </c>
      <c r="K2" s="12">
        <v>10</v>
      </c>
    </row>
    <row r="3" spans="1:11">
      <c r="A3" s="12" t="s">
        <v>60</v>
      </c>
      <c r="B3" s="12">
        <v>0</v>
      </c>
      <c r="C3" s="12">
        <v>1</v>
      </c>
      <c r="D3" s="12">
        <v>2</v>
      </c>
      <c r="E3" s="12">
        <v>3</v>
      </c>
      <c r="F3" s="12">
        <v>5</v>
      </c>
      <c r="G3" s="12">
        <v>5</v>
      </c>
      <c r="H3" s="12">
        <v>7</v>
      </c>
      <c r="I3" s="12">
        <v>8</v>
      </c>
      <c r="J3" s="12">
        <v>9</v>
      </c>
      <c r="K3" s="12">
        <v>10</v>
      </c>
    </row>
    <row r="4" spans="1:11">
      <c r="A4" s="12" t="s">
        <v>59</v>
      </c>
      <c r="B4" s="12">
        <v>3</v>
      </c>
      <c r="C4" s="12">
        <v>4</v>
      </c>
      <c r="D4" s="12">
        <v>4</v>
      </c>
      <c r="E4" s="12">
        <v>5</v>
      </c>
      <c r="F4" s="12">
        <v>5</v>
      </c>
      <c r="G4" s="12">
        <v>5</v>
      </c>
      <c r="H4" s="12">
        <v>5</v>
      </c>
      <c r="I4" s="12">
        <v>6</v>
      </c>
      <c r="J4" s="12">
        <v>6</v>
      </c>
      <c r="K4" s="12">
        <v>7</v>
      </c>
    </row>
    <row r="6" spans="1:11">
      <c r="B6" s="12" t="s">
        <v>68</v>
      </c>
      <c r="C6" s="12" t="s">
        <v>69</v>
      </c>
      <c r="D6" s="12" t="s">
        <v>70</v>
      </c>
      <c r="E6" s="12" t="s">
        <v>71</v>
      </c>
      <c r="F6" s="12" t="s">
        <v>49</v>
      </c>
    </row>
    <row r="7" spans="1:11">
      <c r="A7" s="12" t="s">
        <v>61</v>
      </c>
      <c r="B7" s="12">
        <f>_xlfn.VAR.P(B2:K2)</f>
        <v>6.6</v>
      </c>
      <c r="C7" s="12">
        <f>_xlfn.STDEV.P(B2:K2)</f>
        <v>2.5690465157330258</v>
      </c>
      <c r="D7" s="12">
        <f>MAX(B2:K2)-MIN(B2:K2)</f>
        <v>10</v>
      </c>
      <c r="E7" s="12">
        <f>SQRT(B7)</f>
        <v>2.5690465157330258</v>
      </c>
      <c r="F7" s="12">
        <f>AVERAGE(B2:K2)</f>
        <v>5</v>
      </c>
    </row>
    <row r="8" spans="1:11">
      <c r="A8" s="12" t="s">
        <v>60</v>
      </c>
      <c r="B8" s="12">
        <f t="shared" ref="B8:B9" si="0">_xlfn.VAR.P(B3:K3)</f>
        <v>10.8</v>
      </c>
      <c r="C8" s="12">
        <f t="shared" ref="C8:C9" si="1">_xlfn.STDEV.P(B3:K3)</f>
        <v>3.2863353450309969</v>
      </c>
      <c r="D8" s="12">
        <f t="shared" ref="D8:D9" si="2">MAX(B3:K3)-MIN(B3:K3)</f>
        <v>10</v>
      </c>
      <c r="E8" s="12">
        <f t="shared" ref="E8:E9" si="3">SQRT(B8)</f>
        <v>3.2863353450309969</v>
      </c>
      <c r="F8" s="12">
        <f t="shared" ref="F8:F9" si="4">AVERAGE(B3:K3)</f>
        <v>5</v>
      </c>
    </row>
    <row r="9" spans="1:11">
      <c r="A9" s="12" t="s">
        <v>59</v>
      </c>
      <c r="B9" s="12">
        <f t="shared" si="0"/>
        <v>1.2</v>
      </c>
      <c r="C9" s="12">
        <f t="shared" si="1"/>
        <v>1.0954451150103321</v>
      </c>
      <c r="D9" s="12">
        <f t="shared" si="2"/>
        <v>4</v>
      </c>
      <c r="E9" s="12">
        <f t="shared" si="3"/>
        <v>1.0954451150103321</v>
      </c>
      <c r="F9" s="12">
        <f t="shared" si="4"/>
        <v>5</v>
      </c>
    </row>
    <row r="11" spans="1:11">
      <c r="A11" s="16" t="s">
        <v>106</v>
      </c>
    </row>
    <row r="12" spans="1:11">
      <c r="A12" s="12" t="s">
        <v>61</v>
      </c>
      <c r="B12" s="12">
        <f>(B2-$F$7)/$C$7</f>
        <v>-1.9462473604038075</v>
      </c>
      <c r="C12" s="12">
        <f t="shared" ref="C12:K12" si="5">(C2-$F$7)/$C$7</f>
        <v>-0.77849894416152299</v>
      </c>
      <c r="D12" s="12">
        <f t="shared" si="5"/>
        <v>-0.77849894416152299</v>
      </c>
      <c r="E12" s="12">
        <f t="shared" si="5"/>
        <v>0</v>
      </c>
      <c r="F12" s="12">
        <f t="shared" si="5"/>
        <v>0</v>
      </c>
      <c r="G12" s="12">
        <f t="shared" si="5"/>
        <v>0</v>
      </c>
      <c r="H12" s="12">
        <f t="shared" si="5"/>
        <v>0</v>
      </c>
      <c r="I12" s="12">
        <f t="shared" si="5"/>
        <v>0.77849894416152299</v>
      </c>
      <c r="J12" s="12">
        <f t="shared" si="5"/>
        <v>0.77849894416152299</v>
      </c>
      <c r="K12" s="12">
        <f t="shared" si="5"/>
        <v>1.9462473604038075</v>
      </c>
    </row>
    <row r="13" spans="1:11">
      <c r="A13" s="12" t="s">
        <v>60</v>
      </c>
      <c r="B13" s="12">
        <f>(B3-$F$8)/$C$8</f>
        <v>-1.5214515486254614</v>
      </c>
      <c r="C13" s="12">
        <f t="shared" ref="C13:K13" si="6">(C3-$F$8)/$C$8</f>
        <v>-1.217161238900369</v>
      </c>
      <c r="D13" s="12">
        <f t="shared" si="6"/>
        <v>-0.91287092917527679</v>
      </c>
      <c r="E13" s="12">
        <f t="shared" si="6"/>
        <v>-0.60858061945018449</v>
      </c>
      <c r="F13" s="12">
        <f t="shared" si="6"/>
        <v>0</v>
      </c>
      <c r="G13" s="12">
        <f t="shared" si="6"/>
        <v>0</v>
      </c>
      <c r="H13" s="12">
        <f t="shared" si="6"/>
        <v>0.60858061945018449</v>
      </c>
      <c r="I13" s="12">
        <f t="shared" si="6"/>
        <v>0.91287092917527679</v>
      </c>
      <c r="J13" s="12">
        <f t="shared" si="6"/>
        <v>1.217161238900369</v>
      </c>
      <c r="K13" s="12">
        <f t="shared" si="6"/>
        <v>1.5214515486254614</v>
      </c>
    </row>
    <row r="14" spans="1:11">
      <c r="A14" s="12" t="s">
        <v>59</v>
      </c>
      <c r="B14" s="12">
        <f>(B4-$F$9)/$C$9</f>
        <v>-1.8257418583505538</v>
      </c>
      <c r="C14" s="12">
        <f t="shared" ref="C14:K14" si="7">(C4-$F$9)/$C$9</f>
        <v>-0.9128709291752769</v>
      </c>
      <c r="D14" s="12">
        <f t="shared" si="7"/>
        <v>-0.9128709291752769</v>
      </c>
      <c r="E14" s="12">
        <f t="shared" si="7"/>
        <v>0</v>
      </c>
      <c r="F14" s="12">
        <f t="shared" si="7"/>
        <v>0</v>
      </c>
      <c r="G14" s="12">
        <f t="shared" si="7"/>
        <v>0</v>
      </c>
      <c r="H14" s="12">
        <f t="shared" si="7"/>
        <v>0</v>
      </c>
      <c r="I14" s="12">
        <f t="shared" si="7"/>
        <v>0.9128709291752769</v>
      </c>
      <c r="J14" s="12">
        <f t="shared" si="7"/>
        <v>0.9128709291752769</v>
      </c>
      <c r="K14" s="12">
        <f t="shared" si="7"/>
        <v>1.8257418583505538</v>
      </c>
    </row>
    <row r="16" spans="1:11">
      <c r="B16" s="12" t="s">
        <v>49</v>
      </c>
      <c r="C16" s="12" t="s">
        <v>68</v>
      </c>
      <c r="D16" s="12" t="s">
        <v>69</v>
      </c>
    </row>
    <row r="17" spans="1:11">
      <c r="A17" s="12" t="s">
        <v>61</v>
      </c>
      <c r="B17" s="12">
        <f>AVERAGE(B12:K12)</f>
        <v>0</v>
      </c>
      <c r="C17" s="12">
        <f>_xlfn.VAR.P(B12:K12)</f>
        <v>1.0000000000000002</v>
      </c>
      <c r="D17" s="12">
        <f>SQRT(C17)</f>
        <v>1</v>
      </c>
    </row>
    <row r="18" spans="1:11">
      <c r="A18" s="12" t="s">
        <v>60</v>
      </c>
      <c r="B18" s="12">
        <f t="shared" ref="B18:B19" si="8">AVERAGE(B13:K13)</f>
        <v>0</v>
      </c>
      <c r="C18" s="12">
        <f t="shared" ref="C18:C19" si="9">_xlfn.VAR.P(B13:K13)</f>
        <v>0.99999999999999989</v>
      </c>
      <c r="D18" s="12">
        <f t="shared" ref="D18:D19" si="10">SQRT(C18)</f>
        <v>1</v>
      </c>
    </row>
    <row r="19" spans="1:11">
      <c r="A19" s="12" t="s">
        <v>59</v>
      </c>
      <c r="B19" s="12">
        <f t="shared" si="8"/>
        <v>0</v>
      </c>
      <c r="C19" s="12">
        <f t="shared" si="9"/>
        <v>1</v>
      </c>
      <c r="D19" s="12">
        <f t="shared" si="10"/>
        <v>1</v>
      </c>
    </row>
    <row r="21" spans="1:11">
      <c r="A21" s="16" t="s">
        <v>107</v>
      </c>
    </row>
    <row r="22" spans="1:11">
      <c r="A22" s="12" t="s">
        <v>61</v>
      </c>
      <c r="B22" s="12">
        <f>B12*10+50</f>
        <v>30.537526395961926</v>
      </c>
      <c r="C22" s="12">
        <f t="shared" ref="C22:K22" si="11">C12*10+50</f>
        <v>42.215010558384769</v>
      </c>
      <c r="D22" s="12">
        <f t="shared" si="11"/>
        <v>42.215010558384769</v>
      </c>
      <c r="E22" s="12">
        <f t="shared" si="11"/>
        <v>50</v>
      </c>
      <c r="F22" s="12">
        <f t="shared" si="11"/>
        <v>50</v>
      </c>
      <c r="G22" s="12">
        <f t="shared" si="11"/>
        <v>50</v>
      </c>
      <c r="H22" s="12">
        <f t="shared" si="11"/>
        <v>50</v>
      </c>
      <c r="I22" s="12">
        <f t="shared" si="11"/>
        <v>57.784989441615231</v>
      </c>
      <c r="J22" s="12">
        <f t="shared" si="11"/>
        <v>57.784989441615231</v>
      </c>
      <c r="K22" s="12">
        <f t="shared" si="11"/>
        <v>69.462473604038081</v>
      </c>
    </row>
    <row r="23" spans="1:11">
      <c r="A23" s="12" t="s">
        <v>60</v>
      </c>
      <c r="B23" s="12">
        <f t="shared" ref="B23:K24" si="12">B13*10+50</f>
        <v>34.785484513745388</v>
      </c>
      <c r="C23" s="12">
        <f t="shared" si="12"/>
        <v>37.828387610996309</v>
      </c>
      <c r="D23" s="12">
        <f t="shared" si="12"/>
        <v>40.87129070824723</v>
      </c>
      <c r="E23" s="12">
        <f t="shared" si="12"/>
        <v>43.914193805498158</v>
      </c>
      <c r="F23" s="12">
        <f t="shared" si="12"/>
        <v>50</v>
      </c>
      <c r="G23" s="12">
        <f t="shared" si="12"/>
        <v>50</v>
      </c>
      <c r="H23" s="12">
        <f t="shared" si="12"/>
        <v>56.085806194501842</v>
      </c>
      <c r="I23" s="12">
        <f t="shared" si="12"/>
        <v>59.12870929175277</v>
      </c>
      <c r="J23" s="12">
        <f t="shared" si="12"/>
        <v>62.171612389003691</v>
      </c>
      <c r="K23" s="12">
        <f t="shared" si="12"/>
        <v>65.214515486254612</v>
      </c>
    </row>
    <row r="24" spans="1:11">
      <c r="A24" s="12" t="s">
        <v>59</v>
      </c>
      <c r="B24" s="12">
        <f t="shared" si="12"/>
        <v>31.742581416494463</v>
      </c>
      <c r="C24" s="12">
        <f t="shared" si="12"/>
        <v>40.87129070824723</v>
      </c>
      <c r="D24" s="12">
        <f t="shared" si="12"/>
        <v>40.87129070824723</v>
      </c>
      <c r="E24" s="12">
        <f t="shared" si="12"/>
        <v>50</v>
      </c>
      <c r="F24" s="12">
        <f t="shared" si="12"/>
        <v>50</v>
      </c>
      <c r="G24" s="12">
        <f t="shared" si="12"/>
        <v>50</v>
      </c>
      <c r="H24" s="12">
        <f t="shared" si="12"/>
        <v>50</v>
      </c>
      <c r="I24" s="12">
        <f t="shared" si="12"/>
        <v>59.12870929175277</v>
      </c>
      <c r="J24" s="12">
        <f t="shared" si="12"/>
        <v>59.12870929175277</v>
      </c>
      <c r="K24" s="12">
        <f t="shared" si="12"/>
        <v>68.25741858350554</v>
      </c>
    </row>
    <row r="26" spans="1:11">
      <c r="B26" s="12" t="s">
        <v>49</v>
      </c>
      <c r="C26" s="12" t="s">
        <v>68</v>
      </c>
      <c r="D26" s="12" t="s">
        <v>69</v>
      </c>
    </row>
    <row r="27" spans="1:11">
      <c r="A27" s="12" t="s">
        <v>61</v>
      </c>
      <c r="B27" s="12">
        <f>AVERAGE(B22:K22)</f>
        <v>50</v>
      </c>
      <c r="C27" s="12">
        <f>_xlfn.VAR.P(B22:K22)</f>
        <v>99.999999999999716</v>
      </c>
      <c r="D27" s="12">
        <f>SQRT(C27)</f>
        <v>9.9999999999999858</v>
      </c>
    </row>
    <row r="28" spans="1:11">
      <c r="A28" s="12" t="s">
        <v>60</v>
      </c>
      <c r="B28" s="12">
        <f t="shared" ref="B28:B29" si="13">AVERAGE(B23:K23)</f>
        <v>50.000000000000014</v>
      </c>
      <c r="C28" s="12">
        <f t="shared" ref="C28:C29" si="14">_xlfn.VAR.P(B23:K23)</f>
        <v>99.999999999998835</v>
      </c>
      <c r="D28" s="12">
        <f t="shared" ref="D28:D29" si="15">SQRT(C28)</f>
        <v>9.9999999999999414</v>
      </c>
    </row>
    <row r="29" spans="1:11">
      <c r="A29" s="12" t="s">
        <v>59</v>
      </c>
      <c r="B29" s="12">
        <f t="shared" si="13"/>
        <v>50</v>
      </c>
      <c r="C29" s="12">
        <f t="shared" si="14"/>
        <v>100</v>
      </c>
      <c r="D29" s="12">
        <f t="shared" si="15"/>
        <v>10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67B8-2B18-4180-802F-7A25BB6C60C7}">
  <dimension ref="A1:J14"/>
  <sheetViews>
    <sheetView workbookViewId="0">
      <selection activeCell="F16" sqref="F16"/>
    </sheetView>
  </sheetViews>
  <sheetFormatPr defaultRowHeight="13.5"/>
  <cols>
    <col min="1" max="3" width="9.06640625" style="21"/>
    <col min="4" max="4" width="7.265625" style="21" customWidth="1"/>
    <col min="5" max="5" width="13.9296875" style="21" bestFit="1" customWidth="1"/>
    <col min="6" max="6" width="9.73046875" style="21" bestFit="1" customWidth="1"/>
    <col min="7" max="7" width="5.06640625" style="21" bestFit="1" customWidth="1"/>
    <col min="8" max="10" width="9.06640625" style="21" bestFit="1" customWidth="1"/>
    <col min="11" max="16384" width="9.06640625" style="21"/>
  </cols>
  <sheetData>
    <row r="1" spans="1:10">
      <c r="A1" s="20" t="s">
        <v>65</v>
      </c>
      <c r="B1" s="20" t="s">
        <v>66</v>
      </c>
      <c r="C1" s="20" t="s">
        <v>72</v>
      </c>
    </row>
    <row r="2" spans="1:10" ht="27">
      <c r="A2" s="21">
        <v>24000</v>
      </c>
      <c r="B2" s="21">
        <v>0</v>
      </c>
      <c r="C2" s="23">
        <v>0</v>
      </c>
      <c r="E2" s="24" t="s">
        <v>73</v>
      </c>
      <c r="F2" s="25" t="s">
        <v>74</v>
      </c>
      <c r="G2" s="26" t="s">
        <v>75</v>
      </c>
      <c r="H2" s="26" t="s">
        <v>76</v>
      </c>
      <c r="I2" s="26" t="s">
        <v>77</v>
      </c>
      <c r="J2" s="24" t="s">
        <v>78</v>
      </c>
    </row>
    <row r="3" spans="1:10">
      <c r="A3" s="21">
        <v>24500</v>
      </c>
      <c r="B3" s="21">
        <v>0</v>
      </c>
      <c r="C3" s="23">
        <v>0</v>
      </c>
      <c r="E3" s="27" t="s">
        <v>79</v>
      </c>
      <c r="F3" s="28">
        <v>23750</v>
      </c>
      <c r="G3" s="27">
        <v>0</v>
      </c>
      <c r="H3" s="29">
        <f t="shared" ref="H3:H12" si="0">G3/$G$13</f>
        <v>0</v>
      </c>
      <c r="I3" s="27">
        <f>G3</f>
        <v>0</v>
      </c>
      <c r="J3" s="29">
        <f t="shared" ref="J3:J12" si="1">I3/$G$13</f>
        <v>0</v>
      </c>
    </row>
    <row r="4" spans="1:10">
      <c r="A4" s="21">
        <v>25000</v>
      </c>
      <c r="B4" s="21">
        <v>2</v>
      </c>
      <c r="C4" s="23">
        <v>1.6393442622950821E-2</v>
      </c>
      <c r="E4" s="21" t="s">
        <v>80</v>
      </c>
      <c r="F4" s="30">
        <f t="shared" ref="F4:F12" si="2">F3+500</f>
        <v>24250</v>
      </c>
      <c r="G4" s="21">
        <v>0</v>
      </c>
      <c r="H4" s="23">
        <f t="shared" si="0"/>
        <v>0</v>
      </c>
      <c r="I4" s="21">
        <f t="shared" ref="I4:I12" si="3">I3+G4</f>
        <v>0</v>
      </c>
      <c r="J4" s="23">
        <f t="shared" si="1"/>
        <v>0</v>
      </c>
    </row>
    <row r="5" spans="1:10">
      <c r="A5" s="21">
        <v>25500</v>
      </c>
      <c r="B5" s="21">
        <v>4</v>
      </c>
      <c r="C5" s="23">
        <v>4.9180327868852458E-2</v>
      </c>
      <c r="E5" s="21" t="s">
        <v>81</v>
      </c>
      <c r="F5" s="30">
        <f t="shared" si="2"/>
        <v>24750</v>
      </c>
      <c r="G5" s="21">
        <v>2</v>
      </c>
      <c r="H5" s="23">
        <f t="shared" si="0"/>
        <v>1.6393442622950821E-2</v>
      </c>
      <c r="I5" s="21">
        <f t="shared" si="3"/>
        <v>2</v>
      </c>
      <c r="J5" s="23">
        <f t="shared" si="1"/>
        <v>1.6393442622950821E-2</v>
      </c>
    </row>
    <row r="6" spans="1:10">
      <c r="A6" s="21">
        <v>26000</v>
      </c>
      <c r="B6" s="21">
        <v>8</v>
      </c>
      <c r="C6" s="23">
        <v>0.11475409836065574</v>
      </c>
      <c r="E6" s="21" t="s">
        <v>82</v>
      </c>
      <c r="F6" s="30">
        <f t="shared" si="2"/>
        <v>25250</v>
      </c>
      <c r="G6" s="21">
        <v>4</v>
      </c>
      <c r="H6" s="23">
        <f t="shared" si="0"/>
        <v>3.2786885245901641E-2</v>
      </c>
      <c r="I6" s="21">
        <f t="shared" si="3"/>
        <v>6</v>
      </c>
      <c r="J6" s="23">
        <f t="shared" si="1"/>
        <v>4.9180327868852458E-2</v>
      </c>
    </row>
    <row r="7" spans="1:10">
      <c r="A7" s="21">
        <v>26500</v>
      </c>
      <c r="B7" s="21">
        <v>23</v>
      </c>
      <c r="C7" s="23">
        <v>0.30327868852459017</v>
      </c>
      <c r="E7" s="21" t="s">
        <v>83</v>
      </c>
      <c r="F7" s="30">
        <f t="shared" si="2"/>
        <v>25750</v>
      </c>
      <c r="G7" s="21">
        <v>8</v>
      </c>
      <c r="H7" s="23">
        <f t="shared" si="0"/>
        <v>6.5573770491803282E-2</v>
      </c>
      <c r="I7" s="21">
        <f t="shared" si="3"/>
        <v>14</v>
      </c>
      <c r="J7" s="23">
        <f t="shared" si="1"/>
        <v>0.11475409836065574</v>
      </c>
    </row>
    <row r="8" spans="1:10">
      <c r="A8" s="21">
        <v>27000</v>
      </c>
      <c r="B8" s="21">
        <v>34</v>
      </c>
      <c r="C8" s="23">
        <v>0.58196721311475408</v>
      </c>
      <c r="E8" s="21" t="s">
        <v>84</v>
      </c>
      <c r="F8" s="30">
        <f t="shared" si="2"/>
        <v>26250</v>
      </c>
      <c r="G8" s="21">
        <v>23</v>
      </c>
      <c r="H8" s="23">
        <f t="shared" si="0"/>
        <v>0.18852459016393441</v>
      </c>
      <c r="I8" s="21">
        <f t="shared" si="3"/>
        <v>37</v>
      </c>
      <c r="J8" s="23">
        <f t="shared" si="1"/>
        <v>0.30327868852459017</v>
      </c>
    </row>
    <row r="9" spans="1:10">
      <c r="A9" s="21">
        <v>27500</v>
      </c>
      <c r="B9" s="21">
        <v>23</v>
      </c>
      <c r="C9" s="23">
        <v>0.77049180327868849</v>
      </c>
      <c r="E9" s="21" t="s">
        <v>85</v>
      </c>
      <c r="F9" s="30">
        <f t="shared" si="2"/>
        <v>26750</v>
      </c>
      <c r="G9" s="21">
        <v>34</v>
      </c>
      <c r="H9" s="23">
        <f t="shared" si="0"/>
        <v>0.27868852459016391</v>
      </c>
      <c r="I9" s="21">
        <f t="shared" si="3"/>
        <v>71</v>
      </c>
      <c r="J9" s="23">
        <f t="shared" si="1"/>
        <v>0.58196721311475408</v>
      </c>
    </row>
    <row r="10" spans="1:10">
      <c r="A10" s="21">
        <v>28000</v>
      </c>
      <c r="B10" s="21">
        <v>21</v>
      </c>
      <c r="C10" s="23">
        <v>0.94262295081967218</v>
      </c>
      <c r="E10" s="21" t="s">
        <v>86</v>
      </c>
      <c r="F10" s="30">
        <f t="shared" si="2"/>
        <v>27250</v>
      </c>
      <c r="G10" s="21">
        <v>23</v>
      </c>
      <c r="H10" s="23">
        <f t="shared" si="0"/>
        <v>0.18852459016393441</v>
      </c>
      <c r="I10" s="21">
        <f t="shared" si="3"/>
        <v>94</v>
      </c>
      <c r="J10" s="23">
        <f t="shared" si="1"/>
        <v>0.77049180327868849</v>
      </c>
    </row>
    <row r="11" spans="1:10">
      <c r="A11" s="21">
        <v>28500</v>
      </c>
      <c r="B11" s="21">
        <v>7</v>
      </c>
      <c r="C11" s="23">
        <v>1</v>
      </c>
      <c r="E11" s="21" t="s">
        <v>87</v>
      </c>
      <c r="F11" s="30">
        <f t="shared" si="2"/>
        <v>27750</v>
      </c>
      <c r="G11" s="21">
        <v>21</v>
      </c>
      <c r="H11" s="23">
        <f t="shared" si="0"/>
        <v>0.1721311475409836</v>
      </c>
      <c r="I11" s="21">
        <f t="shared" si="3"/>
        <v>115</v>
      </c>
      <c r="J11" s="23">
        <f t="shared" si="1"/>
        <v>0.94262295081967218</v>
      </c>
    </row>
    <row r="12" spans="1:10" ht="13.9" thickBot="1">
      <c r="A12" s="22" t="s">
        <v>67</v>
      </c>
      <c r="B12" s="22">
        <v>0</v>
      </c>
      <c r="C12" s="31">
        <v>1</v>
      </c>
      <c r="E12" s="21" t="s">
        <v>88</v>
      </c>
      <c r="F12" s="30">
        <f t="shared" si="2"/>
        <v>28250</v>
      </c>
      <c r="G12" s="21">
        <v>7</v>
      </c>
      <c r="H12" s="23">
        <f t="shared" si="0"/>
        <v>5.737704918032787E-2</v>
      </c>
      <c r="I12" s="21">
        <f t="shared" si="3"/>
        <v>122</v>
      </c>
      <c r="J12" s="23">
        <f t="shared" si="1"/>
        <v>1</v>
      </c>
    </row>
    <row r="13" spans="1:10">
      <c r="E13" s="27"/>
      <c r="F13" s="32" t="s">
        <v>13</v>
      </c>
      <c r="G13" s="27">
        <f>SUM(G3:G12)</f>
        <v>122</v>
      </c>
      <c r="H13" s="27"/>
      <c r="I13" s="27"/>
      <c r="J13" s="27"/>
    </row>
    <row r="14" spans="1:10">
      <c r="E14" s="27"/>
      <c r="F14" s="27"/>
      <c r="G14" s="27"/>
      <c r="H14" s="27"/>
      <c r="I14" s="27"/>
      <c r="J14" s="27"/>
    </row>
  </sheetData>
  <phoneticPr fontId="4"/>
  <pageMargins left="0.7" right="0.7" top="0.75" bottom="0.75" header="0.3" footer="0.3"/>
  <pageSetup paperSize="9" firstPageNumber="429496729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33FB-4D90-4391-83AC-DE5AE38D47B0}">
  <dimension ref="A1:B12"/>
  <sheetViews>
    <sheetView workbookViewId="0">
      <selection activeCell="C10" sqref="C10"/>
    </sheetView>
  </sheetViews>
  <sheetFormatPr defaultRowHeight="13.5"/>
  <cols>
    <col min="1" max="16384" width="9.06640625" style="21"/>
  </cols>
  <sheetData>
    <row r="1" spans="1:2">
      <c r="A1" s="20" t="s">
        <v>65</v>
      </c>
      <c r="B1" s="20" t="s">
        <v>66</v>
      </c>
    </row>
    <row r="2" spans="1:2">
      <c r="A2" s="21">
        <v>24000</v>
      </c>
      <c r="B2" s="21">
        <v>0</v>
      </c>
    </row>
    <row r="3" spans="1:2">
      <c r="A3" s="21">
        <v>24500</v>
      </c>
      <c r="B3" s="21">
        <v>0</v>
      </c>
    </row>
    <row r="4" spans="1:2">
      <c r="A4" s="21">
        <v>25000</v>
      </c>
      <c r="B4" s="21">
        <v>2</v>
      </c>
    </row>
    <row r="5" spans="1:2">
      <c r="A5" s="21">
        <v>25500</v>
      </c>
      <c r="B5" s="21">
        <v>4</v>
      </c>
    </row>
    <row r="6" spans="1:2">
      <c r="A6" s="21">
        <v>26000</v>
      </c>
      <c r="B6" s="21">
        <v>8</v>
      </c>
    </row>
    <row r="7" spans="1:2">
      <c r="A7" s="21">
        <v>26500</v>
      </c>
      <c r="B7" s="21">
        <v>23</v>
      </c>
    </row>
    <row r="8" spans="1:2">
      <c r="A8" s="21">
        <v>27000</v>
      </c>
      <c r="B8" s="21">
        <v>34</v>
      </c>
    </row>
    <row r="9" spans="1:2">
      <c r="A9" s="21">
        <v>27500</v>
      </c>
      <c r="B9" s="21">
        <v>23</v>
      </c>
    </row>
    <row r="10" spans="1:2">
      <c r="A10" s="21">
        <v>28000</v>
      </c>
      <c r="B10" s="21">
        <v>21</v>
      </c>
    </row>
    <row r="11" spans="1:2">
      <c r="A11" s="21">
        <v>28500</v>
      </c>
      <c r="B11" s="21">
        <v>7</v>
      </c>
    </row>
    <row r="12" spans="1:2" ht="13.9" thickBot="1">
      <c r="A12" s="22" t="s">
        <v>67</v>
      </c>
      <c r="B12" s="22">
        <v>0</v>
      </c>
    </row>
  </sheetData>
  <phoneticPr fontId="4"/>
  <pageMargins left="0.7" right="0.7" top="0.75" bottom="0.75" header="0.3" footer="0.3"/>
  <pageSetup paperSize="9" firstPageNumber="429496729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9299-3522-4808-8F5C-DCC32D115752}">
  <dimension ref="A1:B7"/>
  <sheetViews>
    <sheetView workbookViewId="0">
      <selection activeCell="D26" sqref="D26"/>
    </sheetView>
  </sheetViews>
  <sheetFormatPr defaultRowHeight="13.5"/>
  <cols>
    <col min="1" max="16384" width="9.06640625" style="21"/>
  </cols>
  <sheetData>
    <row r="1" spans="1:2">
      <c r="A1" s="20" t="s">
        <v>65</v>
      </c>
      <c r="B1" s="20" t="s">
        <v>66</v>
      </c>
    </row>
    <row r="2" spans="1:2">
      <c r="A2" s="21">
        <v>24500</v>
      </c>
      <c r="B2" s="21">
        <v>0</v>
      </c>
    </row>
    <row r="3" spans="1:2">
      <c r="A3" s="21">
        <v>25500</v>
      </c>
      <c r="B3" s="21">
        <v>6</v>
      </c>
    </row>
    <row r="4" spans="1:2">
      <c r="A4" s="21">
        <v>26500</v>
      </c>
      <c r="B4" s="21">
        <v>31</v>
      </c>
    </row>
    <row r="5" spans="1:2">
      <c r="A5" s="21">
        <v>27500</v>
      </c>
      <c r="B5" s="21">
        <v>57</v>
      </c>
    </row>
    <row r="6" spans="1:2">
      <c r="A6" s="21">
        <v>28500</v>
      </c>
      <c r="B6" s="21">
        <v>28</v>
      </c>
    </row>
    <row r="7" spans="1:2" ht="13.9" thickBot="1">
      <c r="A7" s="22" t="s">
        <v>67</v>
      </c>
      <c r="B7" s="22">
        <v>0</v>
      </c>
    </row>
  </sheetData>
  <phoneticPr fontId="4"/>
  <pageMargins left="0.7" right="0.7" top="0.75" bottom="0.75" header="0.3" footer="0.3"/>
  <pageSetup paperSize="9" firstPageNumber="429496729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26F4-C3DD-4567-8078-3F8AAC41A4FB}">
  <dimension ref="A1:B20"/>
  <sheetViews>
    <sheetView workbookViewId="0">
      <selection activeCell="C2" sqref="C2"/>
    </sheetView>
  </sheetViews>
  <sheetFormatPr defaultRowHeight="13.5"/>
  <cols>
    <col min="1" max="16384" width="9.06640625" style="21"/>
  </cols>
  <sheetData>
    <row r="1" spans="1:2">
      <c r="A1" s="20" t="s">
        <v>65</v>
      </c>
      <c r="B1" s="20" t="s">
        <v>66</v>
      </c>
    </row>
    <row r="2" spans="1:2">
      <c r="A2" s="21">
        <v>24250</v>
      </c>
      <c r="B2" s="21">
        <v>0</v>
      </c>
    </row>
    <row r="3" spans="1:2">
      <c r="A3" s="21">
        <v>24500</v>
      </c>
      <c r="B3" s="21">
        <v>0</v>
      </c>
    </row>
    <row r="4" spans="1:2">
      <c r="A4" s="21">
        <v>24750</v>
      </c>
      <c r="B4" s="21">
        <v>1</v>
      </c>
    </row>
    <row r="5" spans="1:2">
      <c r="A5" s="21">
        <v>25000</v>
      </c>
      <c r="B5" s="21">
        <v>1</v>
      </c>
    </row>
    <row r="6" spans="1:2">
      <c r="A6" s="21">
        <v>25250</v>
      </c>
      <c r="B6" s="21">
        <v>2</v>
      </c>
    </row>
    <row r="7" spans="1:2">
      <c r="A7" s="21">
        <v>25500</v>
      </c>
      <c r="B7" s="21">
        <v>2</v>
      </c>
    </row>
    <row r="8" spans="1:2">
      <c r="A8" s="21">
        <v>25750</v>
      </c>
      <c r="B8" s="21">
        <v>2</v>
      </c>
    </row>
    <row r="9" spans="1:2">
      <c r="A9" s="21">
        <v>26000</v>
      </c>
      <c r="B9" s="21">
        <v>6</v>
      </c>
    </row>
    <row r="10" spans="1:2">
      <c r="A10" s="21">
        <v>26250</v>
      </c>
      <c r="B10" s="21">
        <v>7</v>
      </c>
    </row>
    <row r="11" spans="1:2">
      <c r="A11" s="21">
        <v>26500</v>
      </c>
      <c r="B11" s="21">
        <v>16</v>
      </c>
    </row>
    <row r="12" spans="1:2">
      <c r="A12" s="21">
        <v>26750</v>
      </c>
      <c r="B12" s="21">
        <v>14</v>
      </c>
    </row>
    <row r="13" spans="1:2">
      <c r="A13" s="21">
        <v>27000</v>
      </c>
      <c r="B13" s="21">
        <v>20</v>
      </c>
    </row>
    <row r="14" spans="1:2">
      <c r="A14" s="21">
        <v>27250</v>
      </c>
      <c r="B14" s="21">
        <v>15</v>
      </c>
    </row>
    <row r="15" spans="1:2">
      <c r="A15" s="21">
        <v>27500</v>
      </c>
      <c r="B15" s="21">
        <v>8</v>
      </c>
    </row>
    <row r="16" spans="1:2">
      <c r="A16" s="21">
        <v>27750</v>
      </c>
      <c r="B16" s="21">
        <v>10</v>
      </c>
    </row>
    <row r="17" spans="1:2">
      <c r="A17" s="21">
        <v>28000</v>
      </c>
      <c r="B17" s="21">
        <v>11</v>
      </c>
    </row>
    <row r="18" spans="1:2">
      <c r="A18" s="21">
        <v>28250</v>
      </c>
      <c r="B18" s="21">
        <v>6</v>
      </c>
    </row>
    <row r="19" spans="1:2">
      <c r="A19" s="21">
        <v>28500</v>
      </c>
      <c r="B19" s="21">
        <v>1</v>
      </c>
    </row>
    <row r="20" spans="1:2" ht="13.9" thickBot="1">
      <c r="A20" s="22" t="s">
        <v>67</v>
      </c>
      <c r="B20" s="22">
        <v>0</v>
      </c>
    </row>
  </sheetData>
  <phoneticPr fontId="4"/>
  <pageMargins left="0.7" right="0.7" top="0.75" bottom="0.75" header="0.3" footer="0.3"/>
  <pageSetup paperSize="9" firstPageNumber="429496729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zoomScale="50" zoomScaleNormal="50" workbookViewId="0">
      <selection activeCell="H9" sqref="H9"/>
    </sheetView>
  </sheetViews>
  <sheetFormatPr defaultColWidth="10.1328125" defaultRowHeight="12.75"/>
  <cols>
    <col min="1" max="1" width="18.3984375" customWidth="1"/>
    <col min="2" max="2" width="10.1328125" customWidth="1"/>
    <col min="3" max="3" width="9" customWidth="1"/>
    <col min="4" max="4" width="10.3984375" customWidth="1"/>
    <col min="5" max="5" width="11" customWidth="1"/>
  </cols>
  <sheetData>
    <row r="1" spans="1:5" ht="25.5">
      <c r="B1" s="3" t="s">
        <v>0</v>
      </c>
      <c r="C1" s="3" t="s">
        <v>1</v>
      </c>
      <c r="D1" s="4" t="s">
        <v>37</v>
      </c>
      <c r="E1" s="3" t="s">
        <v>1</v>
      </c>
    </row>
    <row r="2" spans="1:5">
      <c r="A2" t="s">
        <v>2</v>
      </c>
      <c r="B2">
        <v>3185654</v>
      </c>
      <c r="C2">
        <v>0.5897</v>
      </c>
      <c r="D2">
        <v>6905819</v>
      </c>
      <c r="E2">
        <v>0.1245</v>
      </c>
    </row>
    <row r="3" spans="1:5">
      <c r="A3" t="s">
        <v>3</v>
      </c>
      <c r="B3">
        <v>1069264</v>
      </c>
      <c r="C3">
        <v>0.78759999999999997</v>
      </c>
      <c r="D3">
        <v>6989099</v>
      </c>
      <c r="E3">
        <v>0.25040000000000001</v>
      </c>
    </row>
    <row r="4" spans="1:5">
      <c r="A4" t="s">
        <v>4</v>
      </c>
      <c r="B4">
        <v>621711</v>
      </c>
      <c r="C4">
        <v>0.90269999999999995</v>
      </c>
      <c r="D4">
        <v>8378678</v>
      </c>
      <c r="E4">
        <v>0.40150000000000002</v>
      </c>
    </row>
    <row r="5" spans="1:5">
      <c r="A5" t="s">
        <v>5</v>
      </c>
      <c r="B5">
        <v>219363</v>
      </c>
      <c r="C5">
        <v>0.94330000000000003</v>
      </c>
      <c r="D5">
        <v>5217410</v>
      </c>
      <c r="E5">
        <v>0.4955</v>
      </c>
    </row>
    <row r="6" spans="1:5">
      <c r="A6" t="s">
        <v>6</v>
      </c>
      <c r="B6">
        <v>149816</v>
      </c>
      <c r="C6">
        <v>0.97109999999999996</v>
      </c>
      <c r="D6">
        <v>5638682</v>
      </c>
      <c r="E6">
        <v>0.59709999999999996</v>
      </c>
    </row>
    <row r="7" spans="1:5">
      <c r="A7" t="s">
        <v>7</v>
      </c>
      <c r="B7">
        <v>95836</v>
      </c>
      <c r="C7">
        <v>0.98880000000000001</v>
      </c>
      <c r="D7">
        <v>6545507</v>
      </c>
      <c r="E7">
        <v>0.71509999999999996</v>
      </c>
    </row>
    <row r="8" spans="1:5">
      <c r="A8" t="s">
        <v>8</v>
      </c>
      <c r="B8">
        <v>38297</v>
      </c>
      <c r="C8">
        <v>0.99590000000000001</v>
      </c>
      <c r="D8">
        <v>5202809</v>
      </c>
      <c r="E8">
        <v>0.80889999999999995</v>
      </c>
    </row>
    <row r="9" spans="1:5">
      <c r="A9" t="s">
        <v>9</v>
      </c>
      <c r="B9">
        <v>10215</v>
      </c>
      <c r="C9">
        <v>0.99780000000000002</v>
      </c>
      <c r="D9">
        <v>2465640</v>
      </c>
      <c r="E9">
        <v>0.85329999999999995</v>
      </c>
    </row>
    <row r="10" spans="1:5">
      <c r="A10" t="s">
        <v>10</v>
      </c>
      <c r="B10">
        <v>6647</v>
      </c>
      <c r="C10">
        <v>0.999</v>
      </c>
      <c r="D10">
        <v>2507269</v>
      </c>
      <c r="E10">
        <v>0.89849999999999997</v>
      </c>
    </row>
    <row r="11" spans="1:5">
      <c r="A11" t="s">
        <v>11</v>
      </c>
      <c r="B11">
        <v>3661</v>
      </c>
      <c r="C11">
        <v>0.99970000000000003</v>
      </c>
      <c r="D11">
        <v>2478245</v>
      </c>
      <c r="E11">
        <v>0.94320000000000004</v>
      </c>
    </row>
    <row r="12" spans="1:5">
      <c r="A12" t="s">
        <v>12</v>
      </c>
      <c r="B12">
        <v>1635</v>
      </c>
      <c r="C12">
        <v>1</v>
      </c>
      <c r="D12">
        <v>3151879</v>
      </c>
      <c r="E12">
        <v>1</v>
      </c>
    </row>
    <row r="13" spans="1:5">
      <c r="A13" t="s">
        <v>13</v>
      </c>
      <c r="B13">
        <v>5402099</v>
      </c>
      <c r="D13">
        <v>55481037</v>
      </c>
    </row>
    <row r="16" spans="1:5" ht="36.75">
      <c r="C16" s="4" t="s">
        <v>35</v>
      </c>
      <c r="D16" s="4" t="s">
        <v>35</v>
      </c>
      <c r="E16" s="4" t="s">
        <v>36</v>
      </c>
    </row>
    <row r="17" spans="3:5">
      <c r="C17" s="4">
        <v>0</v>
      </c>
      <c r="D17" s="4">
        <v>0</v>
      </c>
      <c r="E17" s="4">
        <v>0</v>
      </c>
    </row>
    <row r="18" spans="3:5">
      <c r="C18">
        <v>0.5897</v>
      </c>
      <c r="D18">
        <v>0.5897</v>
      </c>
      <c r="E18">
        <v>0.1245</v>
      </c>
    </row>
    <row r="19" spans="3:5">
      <c r="C19">
        <v>0.78759999999999997</v>
      </c>
      <c r="D19">
        <v>0.78759999999999997</v>
      </c>
      <c r="E19">
        <v>0.25040000000000001</v>
      </c>
    </row>
    <row r="20" spans="3:5">
      <c r="C20">
        <v>0.90269999999999995</v>
      </c>
      <c r="D20">
        <v>0.90269999999999995</v>
      </c>
      <c r="E20">
        <v>0.40150000000000002</v>
      </c>
    </row>
    <row r="21" spans="3:5">
      <c r="C21">
        <v>0.94330000000000003</v>
      </c>
      <c r="D21">
        <v>0.94330000000000003</v>
      </c>
      <c r="E21">
        <v>0.4955</v>
      </c>
    </row>
    <row r="22" spans="3:5">
      <c r="C22">
        <v>0.97109999999999996</v>
      </c>
      <c r="D22">
        <v>0.97109999999999996</v>
      </c>
      <c r="E22">
        <v>0.59709999999999996</v>
      </c>
    </row>
    <row r="23" spans="3:5">
      <c r="C23">
        <v>0.98880000000000001</v>
      </c>
      <c r="D23">
        <v>0.98880000000000001</v>
      </c>
      <c r="E23">
        <v>0.71509999999999996</v>
      </c>
    </row>
    <row r="24" spans="3:5">
      <c r="C24">
        <v>0.99590000000000001</v>
      </c>
      <c r="D24">
        <v>0.99590000000000001</v>
      </c>
      <c r="E24">
        <v>0.80889999999999995</v>
      </c>
    </row>
    <row r="25" spans="3:5">
      <c r="C25">
        <v>0.99780000000000002</v>
      </c>
      <c r="D25">
        <v>0.99780000000000002</v>
      </c>
      <c r="E25">
        <v>0.85329999999999995</v>
      </c>
    </row>
    <row r="26" spans="3:5">
      <c r="C26">
        <v>0.999</v>
      </c>
      <c r="D26">
        <v>0.999</v>
      </c>
      <c r="E26">
        <v>0.89849999999999997</v>
      </c>
    </row>
    <row r="27" spans="3:5">
      <c r="C27">
        <v>0.99970000000000003</v>
      </c>
      <c r="D27">
        <v>0.99970000000000003</v>
      </c>
      <c r="E27">
        <v>0.94320000000000004</v>
      </c>
    </row>
    <row r="28" spans="3:5">
      <c r="C28">
        <v>1</v>
      </c>
      <c r="D28">
        <v>1</v>
      </c>
      <c r="E28">
        <v>1</v>
      </c>
    </row>
  </sheetData>
  <phoneticPr fontId="4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&amp;C&amp;"DejaVu Serif,本"&amp;12&amp;A</oddHeader>
    <oddFooter>&amp;C&amp;"DejaVu Serif,本"&amp;12ページ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zoomScale="50" zoomScaleNormal="50" workbookViewId="0">
      <selection activeCell="P31" sqref="P31"/>
    </sheetView>
  </sheetViews>
  <sheetFormatPr defaultColWidth="10.1328125" defaultRowHeight="12.75"/>
  <cols>
    <col min="1" max="1" width="14.33203125" bestFit="1" customWidth="1"/>
    <col min="2" max="2" width="9" bestFit="1" customWidth="1"/>
    <col min="3" max="3" width="13.3984375" customWidth="1"/>
  </cols>
  <sheetData>
    <row r="1" spans="1:3">
      <c r="A1" t="s">
        <v>41</v>
      </c>
    </row>
    <row r="2" spans="1:3" ht="25.5">
      <c r="A2" s="5" t="s">
        <v>38</v>
      </c>
      <c r="B2" s="7" t="s">
        <v>39</v>
      </c>
      <c r="C2" s="6" t="s">
        <v>40</v>
      </c>
    </row>
    <row r="3" spans="1:3">
      <c r="A3" s="1" t="s">
        <v>14</v>
      </c>
      <c r="B3" s="8">
        <v>6.4064064064064103</v>
      </c>
      <c r="C3" s="2">
        <v>6.4064064064064103</v>
      </c>
    </row>
    <row r="4" spans="1:3">
      <c r="A4" s="1" t="s">
        <v>15</v>
      </c>
      <c r="B4" s="8">
        <v>12.612612612612599</v>
      </c>
      <c r="C4" s="2">
        <v>19.019019019019002</v>
      </c>
    </row>
    <row r="5" spans="1:3">
      <c r="A5" s="1" t="s">
        <v>16</v>
      </c>
      <c r="B5" s="8">
        <v>13.6136136136136</v>
      </c>
      <c r="C5" s="2">
        <v>32.6326326326326</v>
      </c>
    </row>
    <row r="6" spans="1:3">
      <c r="A6" s="1" t="s">
        <v>17</v>
      </c>
      <c r="B6" s="8">
        <v>12.812812812812799</v>
      </c>
      <c r="C6" s="2">
        <v>45.4454454454455</v>
      </c>
    </row>
    <row r="7" spans="1:3">
      <c r="A7" s="1" t="s">
        <v>18</v>
      </c>
      <c r="B7" s="8">
        <v>10.5105105105105</v>
      </c>
      <c r="C7" s="2">
        <v>55.955955955956</v>
      </c>
    </row>
    <row r="8" spans="1:3">
      <c r="A8" s="1" t="s">
        <v>19</v>
      </c>
      <c r="B8" s="8">
        <v>8.7087087087087092</v>
      </c>
      <c r="C8" s="2">
        <v>64.664664664664699</v>
      </c>
    </row>
    <row r="9" spans="1:3">
      <c r="A9" s="1" t="s">
        <v>20</v>
      </c>
      <c r="B9" s="8">
        <v>8.1081081081081106</v>
      </c>
      <c r="C9" s="2">
        <v>72.772772772772797</v>
      </c>
    </row>
    <row r="10" spans="1:3">
      <c r="A10" s="1" t="s">
        <v>21</v>
      </c>
      <c r="B10" s="8">
        <v>6.2062062062062102</v>
      </c>
      <c r="C10" s="2">
        <v>78.978978978979001</v>
      </c>
    </row>
    <row r="11" spans="1:3">
      <c r="A11" s="1" t="s">
        <v>22</v>
      </c>
      <c r="B11" s="8">
        <v>4.9049049049049103</v>
      </c>
      <c r="C11" s="2">
        <v>83.883883883883897</v>
      </c>
    </row>
    <row r="12" spans="1:3">
      <c r="A12" s="1" t="s">
        <v>23</v>
      </c>
      <c r="B12" s="8">
        <v>4.0040040040039999</v>
      </c>
      <c r="C12" s="2">
        <v>87.887887887887899</v>
      </c>
    </row>
    <row r="13" spans="1:3">
      <c r="A13" s="1" t="s">
        <v>24</v>
      </c>
      <c r="B13" s="8">
        <v>3.1031031031030998</v>
      </c>
      <c r="C13" s="2">
        <v>90.990990990990994</v>
      </c>
    </row>
    <row r="14" spans="1:3">
      <c r="A14" s="1" t="s">
        <v>25</v>
      </c>
      <c r="B14" s="8">
        <v>1.9019019019018999</v>
      </c>
      <c r="C14" s="2">
        <v>92.892892892892903</v>
      </c>
    </row>
    <row r="15" spans="1:3">
      <c r="A15" s="1" t="s">
        <v>26</v>
      </c>
      <c r="B15" s="8">
        <v>1.7017017017017</v>
      </c>
      <c r="C15" s="2">
        <v>94.594594594594597</v>
      </c>
    </row>
    <row r="16" spans="1:3">
      <c r="A16" s="1" t="s">
        <v>27</v>
      </c>
      <c r="B16" s="8">
        <v>1.2012012012012001</v>
      </c>
      <c r="C16" s="2">
        <v>95.795795795795797</v>
      </c>
    </row>
    <row r="17" spans="1:3">
      <c r="A17" s="1" t="s">
        <v>28</v>
      </c>
      <c r="B17" s="8">
        <v>0.90090090090090102</v>
      </c>
      <c r="C17" s="2">
        <v>96.696696696696705</v>
      </c>
    </row>
    <row r="18" spans="1:3">
      <c r="A18" s="1" t="s">
        <v>29</v>
      </c>
      <c r="B18" s="8">
        <v>0.70070070070070101</v>
      </c>
      <c r="C18" s="2">
        <v>97.397397397397398</v>
      </c>
    </row>
    <row r="19" spans="1:3">
      <c r="A19" s="1" t="s">
        <v>30</v>
      </c>
      <c r="B19" s="8">
        <v>0.50050050050050099</v>
      </c>
      <c r="C19" s="2">
        <v>97.897897897898005</v>
      </c>
    </row>
    <row r="20" spans="1:3">
      <c r="A20" s="1" t="s">
        <v>31</v>
      </c>
      <c r="B20" s="8">
        <v>0.40040040040039998</v>
      </c>
      <c r="C20" s="2">
        <v>98.298298298298405</v>
      </c>
    </row>
    <row r="21" spans="1:3">
      <c r="A21" s="1" t="s">
        <v>32</v>
      </c>
      <c r="B21" s="8">
        <v>0.30030030030030003</v>
      </c>
      <c r="C21" s="2">
        <v>98.598598598598699</v>
      </c>
    </row>
    <row r="22" spans="1:3">
      <c r="A22" s="1" t="s">
        <v>33</v>
      </c>
      <c r="B22" s="8">
        <v>0.20020020020019999</v>
      </c>
      <c r="C22" s="2">
        <v>98.798798798798899</v>
      </c>
    </row>
    <row r="23" spans="1:3">
      <c r="A23" s="9" t="s">
        <v>34</v>
      </c>
      <c r="B23" s="10">
        <v>1.2012012012012001</v>
      </c>
      <c r="C23" s="11">
        <v>100</v>
      </c>
    </row>
    <row r="24" spans="1:3">
      <c r="A24" t="s">
        <v>42</v>
      </c>
    </row>
    <row r="25" spans="1:3">
      <c r="A25" t="s">
        <v>43</v>
      </c>
    </row>
  </sheetData>
  <phoneticPr fontId="4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&amp;C&amp;"DejaVu Serif,本"&amp;12&amp;A</oddHeader>
    <oddFooter>&amp;C&amp;"DejaVu Serif,本"&amp;12ページ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369A-4853-41E3-BEC2-BD29E31A330A}">
  <dimension ref="A1:D12"/>
  <sheetViews>
    <sheetView workbookViewId="0">
      <selection activeCell="D1" sqref="D1"/>
    </sheetView>
  </sheetViews>
  <sheetFormatPr defaultRowHeight="17.649999999999999"/>
  <cols>
    <col min="1" max="1" width="17.86328125" style="58" bestFit="1" customWidth="1"/>
    <col min="2" max="2" width="8.796875" style="58" bestFit="1" customWidth="1"/>
    <col min="3" max="3" width="14.86328125" style="58" bestFit="1" customWidth="1"/>
    <col min="4" max="4" width="16.86328125" style="58" bestFit="1" customWidth="1"/>
    <col min="5" max="16384" width="9.06640625" style="58"/>
  </cols>
  <sheetData>
    <row r="1" spans="1:4" ht="35.25">
      <c r="A1" s="69" t="s">
        <v>122</v>
      </c>
      <c r="B1" s="68" t="s">
        <v>121</v>
      </c>
      <c r="C1" s="68" t="s">
        <v>120</v>
      </c>
      <c r="D1" s="67" t="s">
        <v>119</v>
      </c>
    </row>
    <row r="2" spans="1:4">
      <c r="A2" s="66" t="s">
        <v>118</v>
      </c>
      <c r="B2" s="65">
        <v>19</v>
      </c>
      <c r="C2" s="65">
        <v>0.9</v>
      </c>
      <c r="D2" s="59">
        <f>B2*C2</f>
        <v>17.100000000000001</v>
      </c>
    </row>
    <row r="3" spans="1:4">
      <c r="A3" s="64" t="s">
        <v>117</v>
      </c>
      <c r="B3" s="63">
        <v>22.5</v>
      </c>
      <c r="C3" s="63">
        <v>64.2</v>
      </c>
      <c r="D3" s="58">
        <f>B3*C3</f>
        <v>1444.5</v>
      </c>
    </row>
    <row r="4" spans="1:4">
      <c r="A4" s="64" t="s">
        <v>116</v>
      </c>
      <c r="B4" s="63">
        <v>27.5</v>
      </c>
      <c r="C4" s="63">
        <v>21.8</v>
      </c>
      <c r="D4" s="58">
        <f>B4*C4</f>
        <v>599.5</v>
      </c>
    </row>
    <row r="5" spans="1:4">
      <c r="A5" s="64" t="s">
        <v>115</v>
      </c>
      <c r="B5" s="63">
        <v>32.5</v>
      </c>
      <c r="C5" s="63">
        <v>8.1</v>
      </c>
      <c r="D5" s="58">
        <f>B5*C5</f>
        <v>263.25</v>
      </c>
    </row>
    <row r="6" spans="1:4">
      <c r="A6" s="64" t="s">
        <v>114</v>
      </c>
      <c r="B6" s="63">
        <v>37.5</v>
      </c>
      <c r="C6" s="63">
        <v>3.2</v>
      </c>
      <c r="D6" s="58">
        <f>B6*C6</f>
        <v>120</v>
      </c>
    </row>
    <row r="7" spans="1:4">
      <c r="A7" s="64" t="s">
        <v>113</v>
      </c>
      <c r="B7" s="63">
        <v>42.5</v>
      </c>
      <c r="C7" s="63">
        <v>1.1000000000000001</v>
      </c>
      <c r="D7" s="58">
        <f>B7*C7</f>
        <v>46.750000000000007</v>
      </c>
    </row>
    <row r="8" spans="1:4">
      <c r="A8" s="64" t="s">
        <v>112</v>
      </c>
      <c r="B8" s="63">
        <v>47.5</v>
      </c>
      <c r="C8" s="63">
        <v>0.5</v>
      </c>
      <c r="D8" s="58">
        <f>B8*C8</f>
        <v>23.75</v>
      </c>
    </row>
    <row r="9" spans="1:4">
      <c r="A9" s="64" t="s">
        <v>111</v>
      </c>
      <c r="B9" s="63">
        <v>52.5</v>
      </c>
      <c r="C9" s="63">
        <v>0.1</v>
      </c>
      <c r="D9" s="58">
        <f>B9*C9</f>
        <v>5.25</v>
      </c>
    </row>
    <row r="10" spans="1:4">
      <c r="A10" s="64" t="s">
        <v>110</v>
      </c>
      <c r="B10" s="63">
        <v>57.5</v>
      </c>
      <c r="C10" s="63">
        <v>0</v>
      </c>
      <c r="D10" s="58">
        <f>B10*C10</f>
        <v>0</v>
      </c>
    </row>
    <row r="11" spans="1:4">
      <c r="A11" s="62" t="s">
        <v>109</v>
      </c>
      <c r="B11" s="61">
        <v>62.5</v>
      </c>
      <c r="C11" s="61">
        <v>0.1</v>
      </c>
      <c r="D11" s="58">
        <f>B11*C11</f>
        <v>6.25</v>
      </c>
    </row>
    <row r="12" spans="1:4">
      <c r="A12" s="59"/>
      <c r="B12" s="59"/>
      <c r="C12" s="60" t="s">
        <v>108</v>
      </c>
      <c r="D12" s="59">
        <f>SUM(D2:D11)/100</f>
        <v>25.263500000000001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2E37-4681-47A7-9777-CFF96F681446}">
  <dimension ref="A1:F25"/>
  <sheetViews>
    <sheetView zoomScale="50" zoomScaleNormal="50" workbookViewId="0">
      <selection activeCell="M32" sqref="M32"/>
    </sheetView>
  </sheetViews>
  <sheetFormatPr defaultColWidth="10.1328125" defaultRowHeight="12.75"/>
  <cols>
    <col min="1" max="1" width="39.9296875" bestFit="1" customWidth="1"/>
    <col min="2" max="2" width="7.1328125" bestFit="1" customWidth="1"/>
    <col min="3" max="4" width="9" bestFit="1" customWidth="1"/>
    <col min="5" max="5" width="11.3984375" bestFit="1" customWidth="1"/>
  </cols>
  <sheetData>
    <row r="1" spans="1:5">
      <c r="A1" s="55" t="s">
        <v>41</v>
      </c>
      <c r="B1" s="55"/>
      <c r="C1" s="55"/>
      <c r="D1" s="55"/>
    </row>
    <row r="2" spans="1:5" ht="37.5">
      <c r="A2" s="5" t="s">
        <v>38</v>
      </c>
      <c r="B2" s="50" t="s">
        <v>102</v>
      </c>
      <c r="C2" s="7" t="s">
        <v>39</v>
      </c>
      <c r="D2" s="6" t="s">
        <v>40</v>
      </c>
      <c r="E2" s="47" t="s">
        <v>103</v>
      </c>
    </row>
    <row r="3" spans="1:5">
      <c r="A3" s="53" t="s">
        <v>14</v>
      </c>
      <c r="B3" s="51">
        <v>50</v>
      </c>
      <c r="C3" s="8">
        <v>6.4064064064064103</v>
      </c>
      <c r="D3" s="2">
        <v>6.4064064064064103</v>
      </c>
      <c r="E3" s="48">
        <f>B3*C3/100</f>
        <v>3.2032032032032047</v>
      </c>
    </row>
    <row r="4" spans="1:5">
      <c r="A4" s="53" t="s">
        <v>15</v>
      </c>
      <c r="B4" s="51">
        <f>B3+100</f>
        <v>150</v>
      </c>
      <c r="C4" s="8">
        <v>12.612612612612599</v>
      </c>
      <c r="D4" s="2">
        <v>19.019019019019002</v>
      </c>
      <c r="E4" s="44">
        <f t="shared" ref="E4:E23" si="0">B4*C4/100</f>
        <v>18.918918918918898</v>
      </c>
    </row>
    <row r="5" spans="1:5">
      <c r="A5" s="53" t="s">
        <v>16</v>
      </c>
      <c r="B5" s="51">
        <f t="shared" ref="B5:B22" si="1">B4+100</f>
        <v>250</v>
      </c>
      <c r="C5" s="8">
        <v>13.6136136136136</v>
      </c>
      <c r="D5" s="2">
        <v>32.6326326326326</v>
      </c>
      <c r="E5" s="44">
        <f t="shared" si="0"/>
        <v>34.034034034034001</v>
      </c>
    </row>
    <row r="6" spans="1:5">
      <c r="A6" s="53" t="s">
        <v>17</v>
      </c>
      <c r="B6" s="51">
        <f t="shared" si="1"/>
        <v>350</v>
      </c>
      <c r="C6" s="8">
        <v>12.812812812812799</v>
      </c>
      <c r="D6" s="2">
        <v>45.4454454454455</v>
      </c>
      <c r="E6" s="44">
        <f t="shared" si="0"/>
        <v>44.8448448448448</v>
      </c>
    </row>
    <row r="7" spans="1:5">
      <c r="A7" s="53" t="s">
        <v>18</v>
      </c>
      <c r="B7" s="51">
        <f t="shared" si="1"/>
        <v>450</v>
      </c>
      <c r="C7" s="8">
        <v>10.5105105105105</v>
      </c>
      <c r="D7" s="2">
        <v>55.955955955956</v>
      </c>
      <c r="E7" s="44">
        <f t="shared" si="0"/>
        <v>47.297297297297249</v>
      </c>
    </row>
    <row r="8" spans="1:5">
      <c r="A8" s="53" t="s">
        <v>19</v>
      </c>
      <c r="B8" s="51">
        <f t="shared" si="1"/>
        <v>550</v>
      </c>
      <c r="C8" s="8">
        <v>8.7087087087087092</v>
      </c>
      <c r="D8" s="2">
        <v>64.664664664664699</v>
      </c>
      <c r="E8" s="44">
        <f t="shared" si="0"/>
        <v>47.897897897897899</v>
      </c>
    </row>
    <row r="9" spans="1:5">
      <c r="A9" s="53" t="s">
        <v>20</v>
      </c>
      <c r="B9" s="51">
        <f t="shared" si="1"/>
        <v>650</v>
      </c>
      <c r="C9" s="8">
        <v>8.1081081081081106</v>
      </c>
      <c r="D9" s="2">
        <v>72.772772772772797</v>
      </c>
      <c r="E9" s="44">
        <f t="shared" si="0"/>
        <v>52.702702702702716</v>
      </c>
    </row>
    <row r="10" spans="1:5">
      <c r="A10" s="53" t="s">
        <v>21</v>
      </c>
      <c r="B10" s="51">
        <f t="shared" si="1"/>
        <v>750</v>
      </c>
      <c r="C10" s="8">
        <v>6.2062062062062102</v>
      </c>
      <c r="D10" s="2">
        <v>78.978978978979001</v>
      </c>
      <c r="E10" s="44">
        <f t="shared" si="0"/>
        <v>46.54654654654658</v>
      </c>
    </row>
    <row r="11" spans="1:5">
      <c r="A11" s="53" t="s">
        <v>22</v>
      </c>
      <c r="B11" s="51">
        <f t="shared" si="1"/>
        <v>850</v>
      </c>
      <c r="C11" s="8">
        <v>4.9049049049049103</v>
      </c>
      <c r="D11" s="2">
        <v>83.883883883883897</v>
      </c>
      <c r="E11" s="44">
        <f t="shared" si="0"/>
        <v>41.691691691691737</v>
      </c>
    </row>
    <row r="12" spans="1:5">
      <c r="A12" s="53" t="s">
        <v>23</v>
      </c>
      <c r="B12" s="51">
        <f t="shared" si="1"/>
        <v>950</v>
      </c>
      <c r="C12" s="8">
        <v>4.0040040040039999</v>
      </c>
      <c r="D12" s="2">
        <v>87.887887887887899</v>
      </c>
      <c r="E12" s="44">
        <f t="shared" si="0"/>
        <v>38.038038038037996</v>
      </c>
    </row>
    <row r="13" spans="1:5">
      <c r="A13" s="53" t="s">
        <v>24</v>
      </c>
      <c r="B13" s="51">
        <f t="shared" si="1"/>
        <v>1050</v>
      </c>
      <c r="C13" s="8">
        <v>3.1031031031030998</v>
      </c>
      <c r="D13" s="2">
        <v>90.990990990990994</v>
      </c>
      <c r="E13" s="44">
        <f t="shared" si="0"/>
        <v>32.582582582582546</v>
      </c>
    </row>
    <row r="14" spans="1:5">
      <c r="A14" s="53" t="s">
        <v>25</v>
      </c>
      <c r="B14" s="51">
        <f t="shared" si="1"/>
        <v>1150</v>
      </c>
      <c r="C14" s="8">
        <v>1.9019019019018999</v>
      </c>
      <c r="D14" s="2">
        <v>92.892892892892903</v>
      </c>
      <c r="E14" s="44">
        <f t="shared" si="0"/>
        <v>21.87187187187185</v>
      </c>
    </row>
    <row r="15" spans="1:5">
      <c r="A15" s="53" t="s">
        <v>26</v>
      </c>
      <c r="B15" s="51">
        <f t="shared" si="1"/>
        <v>1250</v>
      </c>
      <c r="C15" s="8">
        <v>1.7017017017017</v>
      </c>
      <c r="D15" s="2">
        <v>94.594594594594597</v>
      </c>
      <c r="E15" s="44">
        <f t="shared" si="0"/>
        <v>21.27127127127125</v>
      </c>
    </row>
    <row r="16" spans="1:5">
      <c r="A16" s="53" t="s">
        <v>27</v>
      </c>
      <c r="B16" s="51">
        <f t="shared" si="1"/>
        <v>1350</v>
      </c>
      <c r="C16" s="8">
        <v>1.2012012012012001</v>
      </c>
      <c r="D16" s="2">
        <v>95.795795795795797</v>
      </c>
      <c r="E16" s="44">
        <f t="shared" si="0"/>
        <v>16.2162162162162</v>
      </c>
    </row>
    <row r="17" spans="1:6">
      <c r="A17" s="53" t="s">
        <v>28</v>
      </c>
      <c r="B17" s="51">
        <f t="shared" si="1"/>
        <v>1450</v>
      </c>
      <c r="C17" s="8">
        <v>0.90090090090090102</v>
      </c>
      <c r="D17" s="2">
        <v>96.696696696696705</v>
      </c>
      <c r="E17" s="44">
        <f t="shared" si="0"/>
        <v>13.063063063063064</v>
      </c>
    </row>
    <row r="18" spans="1:6">
      <c r="A18" s="53" t="s">
        <v>29</v>
      </c>
      <c r="B18" s="51">
        <f t="shared" si="1"/>
        <v>1550</v>
      </c>
      <c r="C18" s="8">
        <v>0.70070070070070101</v>
      </c>
      <c r="D18" s="2">
        <v>97.397397397397398</v>
      </c>
      <c r="E18" s="44">
        <f t="shared" si="0"/>
        <v>10.860860860860866</v>
      </c>
    </row>
    <row r="19" spans="1:6">
      <c r="A19" s="53" t="s">
        <v>30</v>
      </c>
      <c r="B19" s="51">
        <f t="shared" si="1"/>
        <v>1650</v>
      </c>
      <c r="C19" s="8">
        <v>0.50050050050050099</v>
      </c>
      <c r="D19" s="2">
        <v>97.897897897898005</v>
      </c>
      <c r="E19" s="44">
        <f t="shared" si="0"/>
        <v>8.258258258258266</v>
      </c>
    </row>
    <row r="20" spans="1:6">
      <c r="A20" s="53" t="s">
        <v>31</v>
      </c>
      <c r="B20" s="51">
        <f t="shared" si="1"/>
        <v>1750</v>
      </c>
      <c r="C20" s="8">
        <v>0.40040040040039998</v>
      </c>
      <c r="D20" s="2">
        <v>98.298298298298405</v>
      </c>
      <c r="E20" s="44">
        <f t="shared" si="0"/>
        <v>7.0070070070069992</v>
      </c>
    </row>
    <row r="21" spans="1:6">
      <c r="A21" s="53" t="s">
        <v>32</v>
      </c>
      <c r="B21" s="51">
        <f t="shared" si="1"/>
        <v>1850</v>
      </c>
      <c r="C21" s="8">
        <v>0.30030030030030003</v>
      </c>
      <c r="D21" s="2">
        <v>98.598598598598699</v>
      </c>
      <c r="E21" s="44">
        <f t="shared" si="0"/>
        <v>5.5555555555555509</v>
      </c>
    </row>
    <row r="22" spans="1:6">
      <c r="A22" s="53" t="s">
        <v>33</v>
      </c>
      <c r="B22" s="51">
        <f t="shared" si="1"/>
        <v>1950</v>
      </c>
      <c r="C22" s="8">
        <v>0.20020020020019999</v>
      </c>
      <c r="D22" s="2">
        <v>98.798798798798899</v>
      </c>
      <c r="E22" s="44">
        <f t="shared" si="0"/>
        <v>3.9039039039038999</v>
      </c>
    </row>
    <row r="23" spans="1:6">
      <c r="A23" s="54" t="s">
        <v>34</v>
      </c>
      <c r="B23" s="52">
        <v>3000</v>
      </c>
      <c r="C23" s="10">
        <v>1.2012012012012001</v>
      </c>
      <c r="D23" s="11">
        <v>100</v>
      </c>
      <c r="E23" s="44">
        <f t="shared" si="0"/>
        <v>36.036036036036002</v>
      </c>
    </row>
    <row r="24" spans="1:6" ht="13.15">
      <c r="A24" s="43" t="s">
        <v>42</v>
      </c>
      <c r="B24" s="43"/>
      <c r="C24" s="43"/>
      <c r="D24" s="45" t="s">
        <v>104</v>
      </c>
      <c r="E24" s="49">
        <f>SUM(E3:E23)</f>
        <v>551.8018018018015</v>
      </c>
      <c r="F24" s="46" t="s">
        <v>105</v>
      </c>
    </row>
    <row r="25" spans="1:6">
      <c r="A25" t="s">
        <v>43</v>
      </c>
    </row>
  </sheetData>
  <mergeCells count="1">
    <mergeCell ref="A1:D1"/>
  </mergeCells>
  <phoneticPr fontId="4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&amp;C&amp;"DejaVu Serif,本"&amp;12&amp;A</oddHeader>
    <oddFooter>&amp;C&amp;"DejaVu Serif,本"&amp;12ページ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例2.1-例2.2</vt:lpstr>
      <vt:lpstr>例2.2</vt:lpstr>
      <vt:lpstr>例2.3</vt:lpstr>
      <vt:lpstr>問2.1（階級数5）</vt:lpstr>
      <vt:lpstr>問2.1（階級数20）</vt:lpstr>
      <vt:lpstr>例2.5</vt:lpstr>
      <vt:lpstr>問2.2</vt:lpstr>
      <vt:lpstr>例2.6</vt:lpstr>
      <vt:lpstr>問2.3</vt:lpstr>
      <vt:lpstr>問2.4</vt:lpstr>
      <vt:lpstr>例2.7</vt:lpstr>
      <vt:lpstr>問2.5</vt:lpstr>
      <vt:lpstr>例2.8</vt:lpstr>
      <vt:lpstr>問2.8</vt:lpstr>
      <vt:lpstr>問2.9</vt:lpstr>
      <vt:lpstr>問2.11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Hideki Iwaki</cp:lastModifiedBy>
  <cp:revision>4</cp:revision>
  <dcterms:created xsi:type="dcterms:W3CDTF">2022-08-14T13:45:24Z</dcterms:created>
  <dcterms:modified xsi:type="dcterms:W3CDTF">2022-08-29T14:37:56Z</dcterms:modified>
  <cp:category/>
  <cp:contentStatus/>
</cp:coreProperties>
</file>