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\Desktop\UPB\Semestre 6\Modelamiento Matematico\Trabajo Final Modelamiento\"/>
    </mc:Choice>
  </mc:AlternateContent>
  <xr:revisionPtr revIDLastSave="0" documentId="13_ncr:1_{F49348A2-BA8F-490C-ACA9-6086E3AAC8B4}" xr6:coauthVersionLast="45" xr6:coauthVersionMax="45" xr10:uidLastSave="{00000000-0000-0000-0000-000000000000}"/>
  <bookViews>
    <workbookView xWindow="-120" yWindow="-120" windowWidth="20730" windowHeight="11160" xr2:uid="{2E1B7806-7601-4C18-89FC-E46F30D09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  <c r="G41" i="1" l="1"/>
  <c r="G37" i="1"/>
  <c r="G38" i="1"/>
  <c r="G39" i="1"/>
  <c r="G40" i="1"/>
  <c r="G36" i="1"/>
  <c r="D45" i="1"/>
  <c r="D46" i="1"/>
  <c r="D47" i="1"/>
  <c r="D48" i="1"/>
  <c r="D44" i="1"/>
  <c r="B44" i="1"/>
  <c r="C44" i="1" s="1"/>
  <c r="C36" i="1" s="1"/>
  <c r="B37" i="1"/>
  <c r="B45" i="1" s="1"/>
  <c r="C45" i="1" s="1"/>
  <c r="B36" i="1"/>
  <c r="B38" i="1" s="1"/>
  <c r="B46" i="1" s="1"/>
  <c r="C46" i="1" s="1"/>
  <c r="C37" i="1" l="1"/>
  <c r="C38" i="1"/>
  <c r="B40" i="1"/>
  <c r="B48" i="1" s="1"/>
  <c r="C48" i="1" s="1"/>
  <c r="C40" i="1" s="1"/>
  <c r="F40" i="1" s="1"/>
  <c r="F36" i="1"/>
  <c r="F38" i="1"/>
  <c r="F37" i="1"/>
  <c r="B39" i="1"/>
  <c r="B47" i="1" s="1"/>
  <c r="C47" i="1" s="1"/>
  <c r="C39" i="1" s="1"/>
  <c r="G13" i="1"/>
  <c r="G12" i="1"/>
  <c r="G11" i="1"/>
  <c r="F39" i="1" l="1"/>
  <c r="F41" i="1"/>
  <c r="B6" i="1"/>
  <c r="B29" i="1"/>
  <c r="B25" i="1"/>
  <c r="B21" i="1"/>
  <c r="B17" i="1"/>
  <c r="B13" i="1"/>
  <c r="B9" i="1"/>
  <c r="B28" i="1"/>
  <c r="B24" i="1"/>
  <c r="B20" i="1"/>
  <c r="B16" i="1"/>
  <c r="B12" i="1"/>
  <c r="B8" i="1"/>
  <c r="B7" i="1"/>
  <c r="B27" i="1"/>
  <c r="B23" i="1"/>
  <c r="B19" i="1"/>
  <c r="B15" i="1"/>
  <c r="B11" i="1"/>
  <c r="B5" i="1"/>
  <c r="B26" i="1"/>
  <c r="B22" i="1"/>
  <c r="B18" i="1"/>
  <c r="B14" i="1"/>
  <c r="B10" i="1"/>
</calcChain>
</file>

<file path=xl/sharedStrings.xml><?xml version="1.0" encoding="utf-8"?>
<sst xmlns="http://schemas.openxmlformats.org/spreadsheetml/2006/main" count="44" uniqueCount="34">
  <si>
    <t>Tiempo</t>
  </si>
  <si>
    <t>Valor Analitico</t>
  </si>
  <si>
    <t>Valor Numerico</t>
  </si>
  <si>
    <t>Rt</t>
  </si>
  <si>
    <t>Ro</t>
  </si>
  <si>
    <t>ho</t>
  </si>
  <si>
    <t>g</t>
  </si>
  <si>
    <t>Ch =  ho^1/2</t>
  </si>
  <si>
    <t>Cr = (Ro/Rt)^2</t>
  </si>
  <si>
    <t>Cx = [(-3)((2g)^1/2)] / 2</t>
  </si>
  <si>
    <t>NUM</t>
  </si>
  <si>
    <t>Calculos Iniciales Por Los Dos Metodos</t>
  </si>
  <si>
    <t>Constantes</t>
  </si>
  <si>
    <t>Calculando El Error</t>
  </si>
  <si>
    <t>Altura</t>
  </si>
  <si>
    <t>Tiempo de Vaciado</t>
  </si>
  <si>
    <t>Analitico (A)</t>
  </si>
  <si>
    <t>Numerico (N)</t>
  </si>
  <si>
    <t>Experimental €</t>
  </si>
  <si>
    <t>A vs E</t>
  </si>
  <si>
    <t>N vs E</t>
  </si>
  <si>
    <t>Errores</t>
  </si>
  <si>
    <t>(3)(2g^1/2)(Ro^2)</t>
  </si>
  <si>
    <t>(2)(Rc^2)(ho^1/2)</t>
  </si>
  <si>
    <t>Rc (1)</t>
  </si>
  <si>
    <t>Rc (1/2)</t>
  </si>
  <si>
    <t>Rc (1/3)</t>
  </si>
  <si>
    <t>Rc (1/4)</t>
  </si>
  <si>
    <t>Rc (1/5)</t>
  </si>
  <si>
    <t>Radios Modificados Por La Altura</t>
  </si>
  <si>
    <t>PROMEDIO &gt;</t>
  </si>
  <si>
    <t>Constantes Alteradas</t>
  </si>
  <si>
    <t>ERROR</t>
  </si>
  <si>
    <t>ERROR N vs A (A partir de h(t))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</si>
</sst>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Hoja1!$B$5:$B$29</c:f>
              <c:numCache>
                <c:formatCode>General</c:formatCode>
                <c:ptCount val="25"/>
                <c:pt idx="0">
                  <c:v>12.679870034042331</c:v>
                </c:pt>
                <c:pt idx="1">
                  <c:v>11.425100623640219</c:v>
                </c:pt>
                <c:pt idx="2">
                  <c:v>10.235691768793663</c:v>
                </c:pt>
                <c:pt idx="3">
                  <c:v>9.1116434695026634</c:v>
                </c:pt>
                <c:pt idx="4">
                  <c:v>8.0529557257672177</c:v>
                </c:pt>
                <c:pt idx="5">
                  <c:v>7.0596285375873267</c:v>
                </c:pt>
                <c:pt idx="6">
                  <c:v>6.1316619049629946</c:v>
                </c:pt>
                <c:pt idx="7">
                  <c:v>5.2690558278942135</c:v>
                </c:pt>
                <c:pt idx="8">
                  <c:v>4.4718103063809913</c:v>
                </c:pt>
                <c:pt idx="9">
                  <c:v>3.7399253404233237</c:v>
                </c:pt>
                <c:pt idx="10">
                  <c:v>3.0734009300212111</c:v>
                </c:pt>
                <c:pt idx="11">
                  <c:v>2.4722370751746543</c:v>
                </c:pt>
                <c:pt idx="12">
                  <c:v>1.9364337758836527</c:v>
                </c:pt>
                <c:pt idx="13">
                  <c:v>1.4659910321482081</c:v>
                </c:pt>
                <c:pt idx="14">
                  <c:v>1.0609088439683179</c:v>
                </c:pt>
                <c:pt idx="15">
                  <c:v>0.72118721134398323</c:v>
                </c:pt>
                <c:pt idx="16">
                  <c:v>0.44682613427520412</c:v>
                </c:pt>
                <c:pt idx="17">
                  <c:v>0.23782561276198064</c:v>
                </c:pt>
                <c:pt idx="18">
                  <c:v>9.4185646804313017E-2</c:v>
                </c:pt>
                <c:pt idx="19">
                  <c:v>1.5906236402200565E-2</c:v>
                </c:pt>
                <c:pt idx="20">
                  <c:v>2.9873815556437032E-3</c:v>
                </c:pt>
                <c:pt idx="21">
                  <c:v>5.5429082264642437E-2</c:v>
                </c:pt>
                <c:pt idx="22">
                  <c:v>0.17323133852919639</c:v>
                </c:pt>
                <c:pt idx="23">
                  <c:v>0.35639415034930672</c:v>
                </c:pt>
                <c:pt idx="24">
                  <c:v>0.60491751772497149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8-4853-B449-D103A55B54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Hoja1!$C$5:$C$29</c:f>
              <c:numCache>
                <c:formatCode>General</c:formatCode>
                <c:ptCount val="25"/>
                <c:pt idx="0">
                  <c:v>12.514967110000001</c:v>
                </c:pt>
                <c:pt idx="1">
                  <c:v>11.264604889999999</c:v>
                </c:pt>
                <c:pt idx="2">
                  <c:v>10.079823360000001</c:v>
                </c:pt>
                <c:pt idx="3">
                  <c:v>8.9606351100000001</c:v>
                </c:pt>
                <c:pt idx="4">
                  <c:v>7.9070542699999997</c:v>
                </c:pt>
                <c:pt idx="5">
                  <c:v>6.9190967700000003</c:v>
                </c:pt>
                <c:pt idx="6">
                  <c:v>5.9967807899999999</c:v>
                </c:pt>
                <c:pt idx="7">
                  <c:v>5.1401272000000002</c:v>
                </c:pt>
                <c:pt idx="8">
                  <c:v>4.7364312200000001</c:v>
                </c:pt>
                <c:pt idx="9">
                  <c:v>3.9783179299999998</c:v>
                </c:pt>
                <c:pt idx="10">
                  <c:v>3.2859359299999999</c:v>
                </c:pt>
                <c:pt idx="11">
                  <c:v>2.6593225399999998</c:v>
                </c:pt>
                <c:pt idx="12">
                  <c:v>2.0985234699999999</c:v>
                </c:pt>
                <c:pt idx="13">
                  <c:v>1.6035960300000001</c:v>
                </c:pt>
                <c:pt idx="14">
                  <c:v>1.1746142799999999</c:v>
                </c:pt>
                <c:pt idx="15">
                  <c:v>0.81167761999999999</c:v>
                </c:pt>
                <c:pt idx="16">
                  <c:v>0.51492674999999999</c:v>
                </c:pt>
                <c:pt idx="17">
                  <c:v>0.28457673</c:v>
                </c:pt>
                <c:pt idx="18">
                  <c:v>0.12099985000000001</c:v>
                </c:pt>
                <c:pt idx="19">
                  <c:v>2.502031E-2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8-4853-B449-D103A55B5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586640"/>
        <c:axId val="698373600"/>
      </c:lineChart>
      <c:catAx>
        <c:axId val="6925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8373600"/>
        <c:crosses val="autoZero"/>
        <c:auto val="1"/>
        <c:lblAlgn val="ctr"/>
        <c:lblOffset val="100"/>
        <c:noMultiLvlLbl val="0"/>
      </c:catAx>
      <c:valAx>
        <c:axId val="69837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258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1107280</xdr:colOff>
      <xdr:row>14</xdr:row>
      <xdr:rowOff>3570</xdr:rowOff>
    </xdr:from>
    <xdr:to>
      <xdr:col>8</xdr:col>
      <xdr:colOff>750092</xdr:colOff>
      <xdr:row>29</xdr:row>
      <xdr:rowOff>11905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BB97F2-4346-4EDA-8B6D-D57F15EA5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50F7-79AB-4EDC-96D7-7C797D76D1DE}">
  <dimension ref="A1:I48"/>
  <sheetViews>
    <sheetView tabSelected="1" zoomScale="80" zoomScaleNormal="80" workbookViewId="0">
      <selection activeCell="E22" sqref="E22"/>
    </sheetView>
  </sheetViews>
  <sheetFormatPr baseColWidth="10" defaultRowHeight="15" x14ac:dyDescent="0.25"/>
  <cols>
    <col min="1" max="1" width="18.7109375" customWidth="1"/>
    <col min="2" max="2" width="17.5703125" customWidth="1"/>
    <col min="3" max="3" width="17.7109375" customWidth="1"/>
    <col min="4" max="5" width="16.7109375" customWidth="1"/>
    <col min="6" max="6" width="23.42578125" customWidth="1"/>
    <col min="7" max="7" width="14.28515625" customWidth="1"/>
    <col min="8" max="8" width="14.85546875" customWidth="1"/>
  </cols>
  <sheetData>
    <row r="1" spans="1:8" x14ac:dyDescent="0.25">
      <c r="A1" s="8" t="s">
        <v>11</v>
      </c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4" spans="1:8" x14ac:dyDescent="0.25">
      <c r="A4" s="1" t="s">
        <v>0</v>
      </c>
      <c r="B4" s="1" t="s">
        <v>1</v>
      </c>
      <c r="C4" s="1" t="s">
        <v>2</v>
      </c>
      <c r="D4" s="5" t="s">
        <v>32</v>
      </c>
      <c r="F4" s="9" t="s">
        <v>12</v>
      </c>
      <c r="G4" s="9"/>
    </row>
    <row r="5" spans="1:8" x14ac:dyDescent="0.25">
      <c r="A5">
        <v>2</v>
      </c>
      <c r="B5">
        <f>POWER(($G$13*$G$12*A5)+$G$11,2)</f>
        <v>12.679870034042331</v>
      </c>
      <c r="C5">
        <v>12.514967110000001</v>
      </c>
      <c r="D5">
        <f>ABS(B5-C5)</f>
        <v>0.16490292404233031</v>
      </c>
      <c r="F5" s="9"/>
      <c r="G5" s="9"/>
    </row>
    <row r="6" spans="1:8" x14ac:dyDescent="0.25">
      <c r="A6">
        <v>4</v>
      </c>
      <c r="B6">
        <f>POWER(($G$13*$G$12*A6)+$G$11,2)</f>
        <v>11.425100623640219</v>
      </c>
      <c r="C6">
        <v>11.264604889999999</v>
      </c>
      <c r="D6">
        <f t="shared" ref="D6:D29" si="0">ABS(B6-C6)</f>
        <v>0.16049573364021974</v>
      </c>
      <c r="F6" s="1" t="s">
        <v>3</v>
      </c>
      <c r="G6">
        <v>6</v>
      </c>
    </row>
    <row r="7" spans="1:8" x14ac:dyDescent="0.25">
      <c r="A7">
        <v>6</v>
      </c>
      <c r="B7">
        <f>POWER(($G$13*$G$12*A7)+$G$11,2)</f>
        <v>10.235691768793663</v>
      </c>
      <c r="C7">
        <v>10.079823360000001</v>
      </c>
      <c r="D7">
        <f t="shared" si="0"/>
        <v>0.15586840879366193</v>
      </c>
      <c r="F7" s="1" t="s">
        <v>4</v>
      </c>
      <c r="G7">
        <v>0.7</v>
      </c>
    </row>
    <row r="8" spans="1:8" x14ac:dyDescent="0.25">
      <c r="A8">
        <v>8</v>
      </c>
      <c r="B8">
        <f>POWER(($G$13*$G$12*A8)+$G$11,2)</f>
        <v>9.1116434695026634</v>
      </c>
      <c r="C8">
        <v>8.9606351100000001</v>
      </c>
      <c r="D8">
        <f t="shared" si="0"/>
        <v>0.15100835950266323</v>
      </c>
      <c r="F8" s="1" t="s">
        <v>5</v>
      </c>
      <c r="G8">
        <v>14</v>
      </c>
    </row>
    <row r="9" spans="1:8" x14ac:dyDescent="0.25">
      <c r="A9">
        <v>10</v>
      </c>
      <c r="B9">
        <f>POWER(($G$13*$G$12*A9)+$G$11,2)</f>
        <v>8.0529557257672177</v>
      </c>
      <c r="C9">
        <v>7.9070542699999997</v>
      </c>
      <c r="D9">
        <f t="shared" si="0"/>
        <v>0.14590145576721802</v>
      </c>
      <c r="F9" s="1" t="s">
        <v>6</v>
      </c>
      <c r="G9">
        <v>9.8000000000000007</v>
      </c>
    </row>
    <row r="10" spans="1:8" x14ac:dyDescent="0.25">
      <c r="A10">
        <v>12</v>
      </c>
      <c r="B10">
        <f>POWER(($G$13*$G$12*A10)+$G$11,2)</f>
        <v>7.0596285375873267</v>
      </c>
      <c r="C10">
        <v>6.9190967700000003</v>
      </c>
      <c r="D10">
        <f t="shared" si="0"/>
        <v>0.14053176758732633</v>
      </c>
      <c r="F10" s="1"/>
    </row>
    <row r="11" spans="1:8" x14ac:dyDescent="0.25">
      <c r="A11">
        <v>14</v>
      </c>
      <c r="B11">
        <f>POWER(($G$13*$G$12*A11)+$G$11,2)</f>
        <v>6.1316619049629946</v>
      </c>
      <c r="C11">
        <v>5.9967807899999999</v>
      </c>
      <c r="D11">
        <f t="shared" si="0"/>
        <v>0.13488111496299471</v>
      </c>
      <c r="F11" s="1" t="s">
        <v>7</v>
      </c>
      <c r="G11">
        <f>SQRT(G8)</f>
        <v>3.7416573867739413</v>
      </c>
    </row>
    <row r="12" spans="1:8" x14ac:dyDescent="0.25">
      <c r="A12">
        <v>16</v>
      </c>
      <c r="B12">
        <f>POWER(($G$13*$G$12*A12)+$G$11,2)</f>
        <v>5.2690558278942135</v>
      </c>
      <c r="C12">
        <v>5.1401272000000002</v>
      </c>
      <c r="D12">
        <f t="shared" si="0"/>
        <v>0.12892862789421322</v>
      </c>
      <c r="F12" s="1" t="s">
        <v>8</v>
      </c>
      <c r="G12">
        <f>POWER(G7/G6,2)</f>
        <v>1.3611111111111109E-2</v>
      </c>
    </row>
    <row r="13" spans="1:8" x14ac:dyDescent="0.25">
      <c r="A13">
        <v>18</v>
      </c>
      <c r="B13">
        <f>POWER(($G$13*$G$12*A13)+$G$11,2)</f>
        <v>4.4718103063809913</v>
      </c>
      <c r="C13">
        <v>4.7364312200000001</v>
      </c>
      <c r="D13">
        <f t="shared" si="0"/>
        <v>0.26462091361900875</v>
      </c>
      <c r="F13" s="1" t="s">
        <v>9</v>
      </c>
      <c r="G13">
        <f>((-3)*(SQRT(2*G9)))/2</f>
        <v>-6.640783086353597</v>
      </c>
    </row>
    <row r="14" spans="1:8" x14ac:dyDescent="0.25">
      <c r="A14">
        <v>20</v>
      </c>
      <c r="B14">
        <f>POWER(($G$13*$G$12*A14)+$G$11,2)</f>
        <v>3.7399253404233237</v>
      </c>
      <c r="C14">
        <v>3.9783179299999998</v>
      </c>
      <c r="D14">
        <f t="shared" si="0"/>
        <v>0.23839258957667608</v>
      </c>
    </row>
    <row r="15" spans="1:8" x14ac:dyDescent="0.25">
      <c r="A15">
        <v>22</v>
      </c>
      <c r="B15">
        <f>POWER(($G$13*$G$12*A15)+$G$11,2)</f>
        <v>3.0734009300212111</v>
      </c>
      <c r="C15">
        <v>3.2859359299999999</v>
      </c>
      <c r="D15">
        <f t="shared" si="0"/>
        <v>0.21253499997878889</v>
      </c>
    </row>
    <row r="16" spans="1:8" x14ac:dyDescent="0.25">
      <c r="A16">
        <v>24</v>
      </c>
      <c r="B16">
        <f>POWER(($G$13*$G$12*A16)+$G$11,2)</f>
        <v>2.4722370751746543</v>
      </c>
      <c r="C16">
        <v>2.6593225399999998</v>
      </c>
      <c r="D16">
        <f t="shared" si="0"/>
        <v>0.18708546482534549</v>
      </c>
    </row>
    <row r="17" spans="1:8" x14ac:dyDescent="0.25">
      <c r="A17">
        <v>26</v>
      </c>
      <c r="B17">
        <f>POWER(($G$13*$G$12*A17)+$G$11,2)</f>
        <v>1.9364337758836527</v>
      </c>
      <c r="C17">
        <v>2.0985234699999999</v>
      </c>
      <c r="D17">
        <f t="shared" si="0"/>
        <v>0.16208969411634722</v>
      </c>
    </row>
    <row r="18" spans="1:8" x14ac:dyDescent="0.25">
      <c r="A18">
        <v>28</v>
      </c>
      <c r="B18">
        <f>POWER(($G$13*$G$12*A18)+$G$11,2)</f>
        <v>1.4659910321482081</v>
      </c>
      <c r="C18">
        <v>1.6035960300000001</v>
      </c>
      <c r="D18">
        <f t="shared" si="0"/>
        <v>0.13760499785179192</v>
      </c>
    </row>
    <row r="19" spans="1:8" x14ac:dyDescent="0.25">
      <c r="A19">
        <v>30</v>
      </c>
      <c r="B19">
        <f>POWER(($G$13*$G$12*A19)+$G$11,2)</f>
        <v>1.0609088439683179</v>
      </c>
      <c r="C19">
        <v>1.1746142799999999</v>
      </c>
      <c r="D19">
        <f t="shared" si="0"/>
        <v>0.11370543603168204</v>
      </c>
    </row>
    <row r="20" spans="1:8" x14ac:dyDescent="0.25">
      <c r="A20">
        <v>32</v>
      </c>
      <c r="B20">
        <f>POWER(($G$13*$G$12*A20)+$G$11,2)</f>
        <v>0.72118721134398323</v>
      </c>
      <c r="C20">
        <v>0.81167761999999999</v>
      </c>
      <c r="D20">
        <f t="shared" si="0"/>
        <v>9.0490408656016763E-2</v>
      </c>
    </row>
    <row r="21" spans="1:8" x14ac:dyDescent="0.25">
      <c r="A21">
        <v>34</v>
      </c>
      <c r="B21">
        <f>POWER(($G$13*$G$12*A21)+$G$11,2)</f>
        <v>0.44682613427520412</v>
      </c>
      <c r="C21">
        <v>0.51492674999999999</v>
      </c>
      <c r="D21">
        <f t="shared" si="0"/>
        <v>6.8100615724795865E-2</v>
      </c>
    </row>
    <row r="22" spans="1:8" x14ac:dyDescent="0.25">
      <c r="A22">
        <v>36</v>
      </c>
      <c r="B22">
        <f>POWER(($G$13*$G$12*A22)+$G$11,2)</f>
        <v>0.23782561276198064</v>
      </c>
      <c r="C22">
        <v>0.28457673</v>
      </c>
      <c r="D22">
        <f t="shared" si="0"/>
        <v>4.6751117238019363E-2</v>
      </c>
    </row>
    <row r="23" spans="1:8" x14ac:dyDescent="0.25">
      <c r="A23">
        <v>38</v>
      </c>
      <c r="B23">
        <f>POWER(($G$13*$G$12*A23)+$G$11,2)</f>
        <v>9.4185646804313017E-2</v>
      </c>
      <c r="C23">
        <v>0.12099985000000001</v>
      </c>
      <c r="D23">
        <f t="shared" si="0"/>
        <v>2.6814203195686989E-2</v>
      </c>
    </row>
    <row r="24" spans="1:8" x14ac:dyDescent="0.25">
      <c r="A24" s="2">
        <v>40</v>
      </c>
      <c r="B24" s="2">
        <f>POWER(($G$13*$G$12*A24)+$G$11,2)</f>
        <v>1.5906236402200565E-2</v>
      </c>
      <c r="C24" s="2">
        <v>2.502031E-2</v>
      </c>
      <c r="D24" s="2">
        <f t="shared" si="0"/>
        <v>9.1140735977994353E-3</v>
      </c>
    </row>
    <row r="25" spans="1:8" x14ac:dyDescent="0.25">
      <c r="A25" s="2">
        <v>42</v>
      </c>
      <c r="B25" s="2">
        <f>POWER(($G$13*$G$12*A25)+$G$11,2)</f>
        <v>2.9873815556437032E-3</v>
      </c>
      <c r="C25" s="3" t="s">
        <v>10</v>
      </c>
      <c r="D25" s="3" t="s">
        <v>10</v>
      </c>
    </row>
    <row r="26" spans="1:8" x14ac:dyDescent="0.25">
      <c r="A26" s="2">
        <v>44</v>
      </c>
      <c r="B26" s="2">
        <f>POWER(($G$13*$G$12*A26)+$G$11,2)</f>
        <v>5.5429082264642437E-2</v>
      </c>
      <c r="C26" s="3" t="s">
        <v>10</v>
      </c>
      <c r="D26" s="3" t="s">
        <v>10</v>
      </c>
    </row>
    <row r="27" spans="1:8" x14ac:dyDescent="0.25">
      <c r="A27" s="2">
        <v>46</v>
      </c>
      <c r="B27" s="2">
        <f>POWER(($G$13*$G$12*A27)+$G$11,2)</f>
        <v>0.17323133852919639</v>
      </c>
      <c r="C27" s="3" t="s">
        <v>10</v>
      </c>
      <c r="D27" s="3" t="s">
        <v>10</v>
      </c>
    </row>
    <row r="28" spans="1:8" x14ac:dyDescent="0.25">
      <c r="A28" s="2">
        <v>48</v>
      </c>
      <c r="B28" s="2">
        <f>POWER(($G$13*$G$12*A28)+$G$11,2)</f>
        <v>0.35639415034930672</v>
      </c>
      <c r="C28" s="3" t="s">
        <v>10</v>
      </c>
      <c r="D28" s="3" t="s">
        <v>10</v>
      </c>
    </row>
    <row r="29" spans="1:8" x14ac:dyDescent="0.25">
      <c r="A29" s="2">
        <v>50</v>
      </c>
      <c r="B29" s="2">
        <f>POWER(($G$13*$G$12*A29)+$G$11,2)</f>
        <v>0.60491751772497149</v>
      </c>
      <c r="C29" s="3" t="s">
        <v>10</v>
      </c>
      <c r="D29" s="3" t="s">
        <v>10</v>
      </c>
    </row>
    <row r="31" spans="1:8" x14ac:dyDescent="0.25">
      <c r="A31" s="8" t="s">
        <v>13</v>
      </c>
      <c r="B31" s="8"/>
      <c r="C31" s="8"/>
      <c r="D31" s="8"/>
      <c r="E31" s="8"/>
      <c r="F31" s="8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4" spans="1:9" x14ac:dyDescent="0.25">
      <c r="C34" s="7" t="s">
        <v>15</v>
      </c>
      <c r="D34" s="7"/>
      <c r="E34" s="7"/>
      <c r="F34" s="10" t="s">
        <v>21</v>
      </c>
      <c r="G34" s="10"/>
      <c r="H34" s="11"/>
    </row>
    <row r="35" spans="1:9" x14ac:dyDescent="0.25">
      <c r="A35" s="1" t="s">
        <v>14</v>
      </c>
      <c r="B35" s="1" t="s">
        <v>14</v>
      </c>
      <c r="C35" s="1" t="s">
        <v>16</v>
      </c>
      <c r="D35" s="1" t="s">
        <v>17</v>
      </c>
      <c r="E35" s="1" t="s">
        <v>18</v>
      </c>
      <c r="F35" s="4" t="s">
        <v>19</v>
      </c>
      <c r="G35" s="4" t="s">
        <v>20</v>
      </c>
      <c r="I35" s="4"/>
    </row>
    <row r="36" spans="1:9" x14ac:dyDescent="0.25">
      <c r="A36">
        <v>1</v>
      </c>
      <c r="B36">
        <f>G8</f>
        <v>14</v>
      </c>
      <c r="C36">
        <f>C44/D44</f>
        <v>41.395310435682447</v>
      </c>
      <c r="D36">
        <v>42</v>
      </c>
      <c r="E36">
        <v>46</v>
      </c>
      <c r="F36">
        <f>ABS(C36-E36)</f>
        <v>4.6046895643175532</v>
      </c>
      <c r="G36">
        <f>ABS(D36-E36)</f>
        <v>4</v>
      </c>
    </row>
    <row r="37" spans="1:9" x14ac:dyDescent="0.25">
      <c r="A37">
        <v>0.5</v>
      </c>
      <c r="B37">
        <f>$B$36*A37</f>
        <v>7</v>
      </c>
      <c r="C37">
        <f t="shared" ref="C37:C40" si="1">C45/D45</f>
        <v>7.3177261795983295</v>
      </c>
      <c r="D37">
        <v>30</v>
      </c>
      <c r="E37">
        <v>32</v>
      </c>
      <c r="F37">
        <f>ABS(C37-E37)</f>
        <v>24.682273820401669</v>
      </c>
      <c r="G37">
        <f>ABS(D37-E37)</f>
        <v>2</v>
      </c>
    </row>
    <row r="38" spans="1:9" x14ac:dyDescent="0.25">
      <c r="A38">
        <v>0.3</v>
      </c>
      <c r="B38">
        <f t="shared" ref="B38:B40" si="2">$B$36*A38</f>
        <v>4.2</v>
      </c>
      <c r="C38">
        <f t="shared" si="1"/>
        <v>2.0405830770497064</v>
      </c>
      <c r="D38">
        <v>23</v>
      </c>
      <c r="E38">
        <v>20</v>
      </c>
      <c r="F38">
        <f>ABS(C38-E38)</f>
        <v>17.959416922950293</v>
      </c>
      <c r="G38">
        <f>ABS(D38-E38)</f>
        <v>3</v>
      </c>
    </row>
    <row r="39" spans="1:9" x14ac:dyDescent="0.25">
      <c r="A39">
        <v>0.25</v>
      </c>
      <c r="B39">
        <f t="shared" si="2"/>
        <v>3.5</v>
      </c>
      <c r="C39">
        <f t="shared" si="1"/>
        <v>1.2936034511150765</v>
      </c>
      <c r="D39">
        <v>21</v>
      </c>
      <c r="E39">
        <v>19</v>
      </c>
      <c r="F39">
        <f>ABS(C39-E39)</f>
        <v>17.706396548884925</v>
      </c>
      <c r="G39">
        <f>ABS(D39-E39)</f>
        <v>2</v>
      </c>
    </row>
    <row r="40" spans="1:9" x14ac:dyDescent="0.25">
      <c r="A40">
        <v>0.2</v>
      </c>
      <c r="B40">
        <f t="shared" si="2"/>
        <v>2.8000000000000003</v>
      </c>
      <c r="C40">
        <f t="shared" si="1"/>
        <v>0.74050182467113912</v>
      </c>
      <c r="D40">
        <v>16</v>
      </c>
      <c r="E40">
        <v>5</v>
      </c>
      <c r="F40">
        <f>ABS(C40-E40)</f>
        <v>4.2594981753288605</v>
      </c>
      <c r="G40">
        <f>ABS(D40-E40)</f>
        <v>11</v>
      </c>
    </row>
    <row r="41" spans="1:9" x14ac:dyDescent="0.25">
      <c r="E41" s="6" t="s">
        <v>30</v>
      </c>
      <c r="F41">
        <f t="shared" ref="F41:G41" si="3">AVERAGE(F36:F40)</f>
        <v>13.842455006376658</v>
      </c>
      <c r="G41">
        <f t="shared" si="3"/>
        <v>4.4000000000000004</v>
      </c>
    </row>
    <row r="42" spans="1:9" x14ac:dyDescent="0.25">
      <c r="A42" s="7" t="s">
        <v>31</v>
      </c>
      <c r="B42" s="7"/>
      <c r="C42" s="7"/>
      <c r="D42" s="7"/>
    </row>
    <row r="43" spans="1:9" x14ac:dyDescent="0.25">
      <c r="A43" s="7" t="s">
        <v>29</v>
      </c>
      <c r="B43" s="7"/>
      <c r="C43" s="1" t="s">
        <v>23</v>
      </c>
      <c r="D43" s="1" t="s">
        <v>22</v>
      </c>
      <c r="F43" s="7" t="s">
        <v>33</v>
      </c>
      <c r="G43" s="7"/>
    </row>
    <row r="44" spans="1:9" x14ac:dyDescent="0.25">
      <c r="A44" s="1" t="s">
        <v>24</v>
      </c>
      <c r="B44">
        <f>(B36*$G$6)/$G$8</f>
        <v>6</v>
      </c>
      <c r="C44">
        <f>(2)*(POWER(B44,2))*(SQRT(B36))</f>
        <v>269.39933184772377</v>
      </c>
      <c r="D44">
        <f>(3)*(SQRT((2*$G$9)))*(POWER($G$7,2))</f>
        <v>6.507967424626524</v>
      </c>
      <c r="F44" s="12">
        <f>AVERAGE(D5:D24)</f>
        <v>0.13699114533012929</v>
      </c>
      <c r="G44" s="12"/>
    </row>
    <row r="45" spans="1:9" x14ac:dyDescent="0.25">
      <c r="A45" s="1" t="s">
        <v>25</v>
      </c>
      <c r="B45">
        <f>(B37*$G$6)/$G$8</f>
        <v>3</v>
      </c>
      <c r="C45">
        <f t="shared" ref="C45:C48" si="4">(2)*(POWER(B45,2))*(SQRT(B37))</f>
        <v>47.623523599162631</v>
      </c>
      <c r="D45">
        <f>(3)*(SQRT((2*$G$9)))*(POWER($G$7,2))</f>
        <v>6.507967424626524</v>
      </c>
    </row>
    <row r="46" spans="1:9" x14ac:dyDescent="0.25">
      <c r="A46" s="1" t="s">
        <v>26</v>
      </c>
      <c r="B46">
        <f>(B38*$G$6)/$G$8</f>
        <v>1.8000000000000003</v>
      </c>
      <c r="C46">
        <f t="shared" si="4"/>
        <v>13.280048192683646</v>
      </c>
      <c r="D46">
        <f>(3)*(SQRT((2*$G$9)))*(POWER($G$7,2))</f>
        <v>6.507967424626524</v>
      </c>
    </row>
    <row r="47" spans="1:9" x14ac:dyDescent="0.25">
      <c r="A47" s="1" t="s">
        <v>27</v>
      </c>
      <c r="B47">
        <f>(B39*$G$6)/$G$8</f>
        <v>1.5</v>
      </c>
      <c r="C47">
        <f t="shared" si="4"/>
        <v>8.4187291202413679</v>
      </c>
      <c r="D47">
        <f>(3)*(SQRT((2*$G$9)))*(POWER($G$7,2))</f>
        <v>6.507967424626524</v>
      </c>
    </row>
    <row r="48" spans="1:9" x14ac:dyDescent="0.25">
      <c r="A48" s="1" t="s">
        <v>28</v>
      </c>
      <c r="B48">
        <f>(B40*$G$6)/$G$8</f>
        <v>1.2</v>
      </c>
      <c r="C48">
        <f t="shared" si="4"/>
        <v>4.8191617528362753</v>
      </c>
      <c r="D48">
        <f>(3)*(SQRT((2*$G$9)))*(POWER($G$7,2))</f>
        <v>6.507967424626524</v>
      </c>
    </row>
  </sheetData>
  <mergeCells count="9">
    <mergeCell ref="F44:G44"/>
    <mergeCell ref="A43:B43"/>
    <mergeCell ref="A42:D42"/>
    <mergeCell ref="A1:H2"/>
    <mergeCell ref="F4:G5"/>
    <mergeCell ref="A31:H32"/>
    <mergeCell ref="C34:E34"/>
    <mergeCell ref="F34:G34"/>
    <mergeCell ref="F43:G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</dc:creator>
  <cp:lastModifiedBy>ewe</cp:lastModifiedBy>
  <dcterms:created xsi:type="dcterms:W3CDTF">2020-10-06T15:46:00Z</dcterms:created>
  <dcterms:modified xsi:type="dcterms:W3CDTF">2020-10-09T20:06:25Z</dcterms:modified>
</cp:coreProperties>
</file>