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 (3)" sheetId="5" r:id="rId1"/>
    <sheet name="Sheet1" sheetId="1" r:id="rId2"/>
    <sheet name="Sheet1 (2)" sheetId="3" r:id="rId3"/>
    <sheet name="Sheet2" sheetId="2" r:id="rId4"/>
    <sheet name="Sheet4" sheetId="4" r:id="rId5"/>
    <sheet name="Shee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E3" i="4"/>
  <c r="I17" i="4"/>
  <c r="I18" i="4"/>
  <c r="I19" i="4"/>
  <c r="I20" i="4"/>
  <c r="I21" i="4"/>
  <c r="I22" i="4"/>
  <c r="I23" i="4"/>
  <c r="I25" i="4"/>
  <c r="I26" i="4"/>
  <c r="I16" i="4"/>
  <c r="H26" i="4"/>
  <c r="G24" i="4"/>
  <c r="H24" i="4" s="1"/>
  <c r="I24" i="4" s="1"/>
  <c r="G23" i="4"/>
  <c r="G22" i="4"/>
  <c r="H22" i="4" s="1"/>
  <c r="G19" i="4"/>
  <c r="H17" i="4"/>
  <c r="H18" i="4"/>
  <c r="H19" i="4"/>
  <c r="H20" i="4"/>
  <c r="H21" i="4"/>
  <c r="H23" i="4"/>
  <c r="H25" i="4"/>
  <c r="H16" i="4"/>
  <c r="G3" i="4" l="1"/>
  <c r="H12" i="4"/>
  <c r="F12" i="4"/>
  <c r="F45" i="5"/>
  <c r="F41" i="5"/>
  <c r="F40" i="5"/>
  <c r="F36" i="5"/>
  <c r="F35" i="5"/>
  <c r="F33" i="5"/>
  <c r="F32" i="5"/>
  <c r="J27" i="5"/>
  <c r="H27" i="5"/>
  <c r="F27" i="5"/>
  <c r="E27" i="5"/>
  <c r="G27" i="5" s="1"/>
  <c r="K27" i="5" s="1"/>
  <c r="H26" i="5"/>
  <c r="F26" i="5"/>
  <c r="D21" i="5" s="1"/>
  <c r="E26" i="5"/>
  <c r="J25" i="5"/>
  <c r="G25" i="5"/>
  <c r="K25" i="5" s="1"/>
  <c r="F25" i="5"/>
  <c r="E25" i="5"/>
  <c r="F21" i="5"/>
  <c r="F18" i="5"/>
  <c r="E8" i="5" s="1"/>
  <c r="F8" i="5" s="1"/>
  <c r="E18" i="5"/>
  <c r="J17" i="5"/>
  <c r="F17" i="5"/>
  <c r="E7" i="5" s="1"/>
  <c r="F7" i="5" s="1"/>
  <c r="E17" i="5"/>
  <c r="F14" i="5"/>
  <c r="J13" i="5"/>
  <c r="G10" i="5"/>
  <c r="E10" i="5"/>
  <c r="F10" i="5" s="1"/>
  <c r="G9" i="5"/>
  <c r="E9" i="5"/>
  <c r="F9" i="5" s="1"/>
  <c r="G8" i="5"/>
  <c r="E3" i="5" s="1"/>
  <c r="G7" i="5"/>
  <c r="J13" i="3"/>
  <c r="F3" i="3"/>
  <c r="F8" i="3"/>
  <c r="G10" i="3"/>
  <c r="G9" i="3"/>
  <c r="G8" i="3"/>
  <c r="G7" i="3"/>
  <c r="F14" i="3"/>
  <c r="H27" i="3"/>
  <c r="H26" i="3"/>
  <c r="F21" i="3" s="1"/>
  <c r="F45" i="3"/>
  <c r="F41" i="3"/>
  <c r="F40" i="3"/>
  <c r="F47" i="1"/>
  <c r="F46" i="1"/>
  <c r="D3" i="1"/>
  <c r="F35" i="1"/>
  <c r="E35" i="1"/>
  <c r="G35" i="1" s="1"/>
  <c r="F34" i="1"/>
  <c r="E34" i="1"/>
  <c r="C30" i="1" s="1"/>
  <c r="F7" i="1"/>
  <c r="F18" i="3"/>
  <c r="F17" i="3"/>
  <c r="E7" i="3" s="1"/>
  <c r="F7" i="3" s="1"/>
  <c r="F26" i="3"/>
  <c r="F27" i="3"/>
  <c r="F25" i="3"/>
  <c r="E9" i="3" s="1"/>
  <c r="F9" i="3" s="1"/>
  <c r="J27" i="3"/>
  <c r="J25" i="3"/>
  <c r="E27" i="3"/>
  <c r="G27" i="3" s="1"/>
  <c r="E3" i="3"/>
  <c r="J17" i="3"/>
  <c r="F36" i="3"/>
  <c r="F35" i="3"/>
  <c r="F33" i="3"/>
  <c r="F32" i="3"/>
  <c r="E26" i="3"/>
  <c r="G26" i="3" s="1"/>
  <c r="K26" i="3" s="1"/>
  <c r="E25" i="3"/>
  <c r="E18" i="3"/>
  <c r="E17" i="3"/>
  <c r="E10" i="3"/>
  <c r="F10" i="3" s="1"/>
  <c r="E8" i="3"/>
  <c r="E3" i="1"/>
  <c r="F8" i="1"/>
  <c r="F9" i="1"/>
  <c r="F42" i="1"/>
  <c r="F43" i="1"/>
  <c r="F44" i="1"/>
  <c r="G25" i="1"/>
  <c r="E9" i="1"/>
  <c r="E8" i="1"/>
  <c r="E7" i="1"/>
  <c r="E26" i="1"/>
  <c r="F26" i="1"/>
  <c r="E10" i="1" s="1"/>
  <c r="F10" i="1" s="1"/>
  <c r="E27" i="1"/>
  <c r="F27" i="1"/>
  <c r="F25" i="1"/>
  <c r="E25" i="1"/>
  <c r="F40" i="1"/>
  <c r="F39" i="1"/>
  <c r="E14" i="1"/>
  <c r="D14" i="1"/>
  <c r="G18" i="1"/>
  <c r="G17" i="1"/>
  <c r="F18" i="1"/>
  <c r="F17" i="1"/>
  <c r="E18" i="1"/>
  <c r="E17" i="1"/>
  <c r="G17" i="5" l="1"/>
  <c r="G18" i="5"/>
  <c r="G26" i="5"/>
  <c r="K26" i="5" s="1"/>
  <c r="C21" i="5"/>
  <c r="E21" i="5" s="1"/>
  <c r="D14" i="5"/>
  <c r="K27" i="3"/>
  <c r="G18" i="3"/>
  <c r="D30" i="1"/>
  <c r="E30" i="1" s="1"/>
  <c r="G34" i="1"/>
  <c r="D21" i="1"/>
  <c r="F3" i="1" s="1"/>
  <c r="G26" i="1"/>
  <c r="E11" i="1"/>
  <c r="F11" i="1" s="1"/>
  <c r="G27" i="1"/>
  <c r="C21" i="1"/>
  <c r="E21" i="1" s="1"/>
  <c r="D14" i="3"/>
  <c r="E14" i="3" s="1"/>
  <c r="G17" i="3"/>
  <c r="C21" i="3"/>
  <c r="D21" i="3"/>
  <c r="G25" i="3"/>
  <c r="K25" i="3" s="1"/>
  <c r="D3" i="5" l="1"/>
  <c r="F3" i="5" s="1"/>
  <c r="E14" i="5"/>
  <c r="D3" i="3"/>
  <c r="E21" i="3"/>
</calcChain>
</file>

<file path=xl/sharedStrings.xml><?xml version="1.0" encoding="utf-8"?>
<sst xmlns="http://schemas.openxmlformats.org/spreadsheetml/2006/main" count="193" uniqueCount="48">
  <si>
    <t>POWOnumber</t>
  </si>
  <si>
    <t>063</t>
  </si>
  <si>
    <t>PO Wo Amt</t>
  </si>
  <si>
    <t>TDS A</t>
  </si>
  <si>
    <t>Paid Amt</t>
  </si>
  <si>
    <t>Balance Amt</t>
  </si>
  <si>
    <t>Invoice No</t>
  </si>
  <si>
    <t>NewTesting-2</t>
  </si>
  <si>
    <t>Inv Amount</t>
  </si>
  <si>
    <t>MileStoneNo</t>
  </si>
  <si>
    <t>MileStone Amt</t>
  </si>
  <si>
    <t>MileStone Amt With GST</t>
  </si>
  <si>
    <t>TDS Amt</t>
  </si>
  <si>
    <t>MileStone Payble Amt</t>
  </si>
  <si>
    <t>Invoice payble Amt</t>
  </si>
  <si>
    <r>
      <rPr>
        <b/>
        <sz val="11"/>
        <color theme="1"/>
        <rFont val="Calibri"/>
        <family val="2"/>
        <scheme val="minor"/>
      </rPr>
      <t>DircttaxAmt(Collect_TDS_Amt)</t>
    </r>
    <r>
      <rPr>
        <sz val="11"/>
        <color theme="1"/>
        <rFont val="Calibri"/>
        <family val="2"/>
        <scheme val="minor"/>
      </rPr>
      <t xml:space="preserve"> Add First paymentreqest create time in gridview</t>
    </r>
  </si>
  <si>
    <t>Payment Req. No.</t>
  </si>
  <si>
    <t>Payment Req Amt</t>
  </si>
  <si>
    <t>Amount paid Account</t>
  </si>
  <si>
    <t>balance Amt</t>
  </si>
  <si>
    <t>NewTesting-3</t>
  </si>
  <si>
    <t>Staelbmet Amt</t>
  </si>
  <si>
    <t>MileStone No</t>
  </si>
  <si>
    <t>Acc Paid Amt</t>
  </si>
  <si>
    <t>Bal Amt</t>
  </si>
  <si>
    <t>Paid Amount</t>
  </si>
  <si>
    <t>StalementAmt</t>
  </si>
  <si>
    <t>ok</t>
  </si>
  <si>
    <t>Invoicetesting-5</t>
  </si>
  <si>
    <t>StalementAmt GST</t>
  </si>
  <si>
    <t>Invoicetesting-6</t>
  </si>
  <si>
    <t>NewTesting-4</t>
  </si>
  <si>
    <t>partail</t>
  </si>
  <si>
    <t>balane amt</t>
  </si>
  <si>
    <t>PRM/PO-19-20/10</t>
  </si>
  <si>
    <t>paidAmt</t>
  </si>
  <si>
    <t>TDS</t>
  </si>
  <si>
    <t>Amt</t>
  </si>
  <si>
    <t>Mstone</t>
  </si>
  <si>
    <t>AmtWithtax</t>
  </si>
  <si>
    <t>Milesstone_Balance_Amt</t>
  </si>
  <si>
    <t>TDS Collect</t>
  </si>
  <si>
    <t>Srno</t>
  </si>
  <si>
    <t>AmtWithTax</t>
  </si>
  <si>
    <t>Collect_TDS_Amt</t>
  </si>
  <si>
    <t>NULL</t>
  </si>
  <si>
    <t>Milesstone_Paid_Amt</t>
  </si>
  <si>
    <t>Mstone paid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</si>
</sst>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3" fontId="0" fillId="0" borderId="0" xfId="1" applyFont="1"/>
    <xf numFmtId="0" fontId="0" fillId="2" borderId="0" xfId="0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G17" sqref="G17"/>
    </sheetView>
  </sheetViews>
  <sheetFormatPr defaultRowHeight="14.5" x14ac:dyDescent="0.35"/>
  <cols>
    <col min="2" max="2" width="15.7265625" bestFit="1" customWidth="1"/>
    <col min="3" max="3" width="11.54296875" bestFit="1" customWidth="1"/>
    <col min="4" max="4" width="15.7265625" bestFit="1" customWidth="1"/>
    <col min="5" max="5" width="21.453125" bestFit="1" customWidth="1"/>
    <col min="6" max="6" width="15.90625" customWidth="1"/>
    <col min="7" max="7" width="21.6328125" bestFit="1" customWidth="1"/>
    <col min="8" max="8" width="13.1796875" bestFit="1" customWidth="1"/>
    <col min="9" max="9" width="13.81640625" customWidth="1"/>
    <col min="10" max="10" width="16.36328125" bestFit="1" customWidth="1"/>
  </cols>
  <sheetData>
    <row r="2" spans="2:10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2:10" x14ac:dyDescent="0.35">
      <c r="B3" s="1">
        <v>99</v>
      </c>
      <c r="C3">
        <v>3143520</v>
      </c>
      <c r="D3">
        <f>0+D14+D21</f>
        <v>246800</v>
      </c>
      <c r="E3">
        <f>0+ SUM(G7:G11)</f>
        <v>2340440</v>
      </c>
      <c r="F3" s="2">
        <f>C3-D3-E3-H7</f>
        <v>537400</v>
      </c>
    </row>
    <row r="6" spans="2:10" x14ac:dyDescent="0.35">
      <c r="C6" t="s">
        <v>22</v>
      </c>
      <c r="D6" t="s">
        <v>10</v>
      </c>
      <c r="E6" t="s">
        <v>12</v>
      </c>
      <c r="F6" t="s">
        <v>5</v>
      </c>
      <c r="G6" t="s">
        <v>25</v>
      </c>
      <c r="H6" t="s">
        <v>26</v>
      </c>
    </row>
    <row r="7" spans="2:10" x14ac:dyDescent="0.35">
      <c r="C7">
        <v>1</v>
      </c>
      <c r="D7">
        <v>608880</v>
      </c>
      <c r="E7">
        <f>F17</f>
        <v>50000</v>
      </c>
      <c r="F7">
        <f>D7-E7-G7-H7</f>
        <v>0</v>
      </c>
      <c r="G7">
        <f>H17</f>
        <v>540000</v>
      </c>
      <c r="H7">
        <v>18880</v>
      </c>
    </row>
    <row r="8" spans="2:10" x14ac:dyDescent="0.35">
      <c r="C8">
        <v>2</v>
      </c>
      <c r="D8">
        <v>835440</v>
      </c>
      <c r="E8">
        <f>F18</f>
        <v>35000</v>
      </c>
      <c r="F8">
        <f>D8-E8-G8-H8</f>
        <v>35800</v>
      </c>
      <c r="G8">
        <f>H18+H25</f>
        <v>764640</v>
      </c>
      <c r="H8">
        <v>0</v>
      </c>
    </row>
    <row r="9" spans="2:10" x14ac:dyDescent="0.35">
      <c r="C9">
        <v>3</v>
      </c>
      <c r="D9">
        <v>849600</v>
      </c>
      <c r="E9">
        <f>F25</f>
        <v>35800</v>
      </c>
      <c r="F9">
        <f t="shared" ref="F9:F10" si="0">D9-E9-G9-H9</f>
        <v>36200</v>
      </c>
      <c r="G9">
        <f>H26</f>
        <v>777600</v>
      </c>
      <c r="H9">
        <v>0</v>
      </c>
    </row>
    <row r="10" spans="2:10" x14ac:dyDescent="0.35">
      <c r="C10">
        <v>4</v>
      </c>
      <c r="D10">
        <v>849600</v>
      </c>
      <c r="E10">
        <f t="shared" ref="E10" si="1">F26</f>
        <v>72000</v>
      </c>
      <c r="F10">
        <f t="shared" si="0"/>
        <v>519400</v>
      </c>
      <c r="G10">
        <f>H27</f>
        <v>258200</v>
      </c>
      <c r="H10">
        <v>0</v>
      </c>
    </row>
    <row r="13" spans="2:10" x14ac:dyDescent="0.35">
      <c r="B13" t="s">
        <v>6</v>
      </c>
      <c r="C13" t="s">
        <v>8</v>
      </c>
      <c r="D13" t="s">
        <v>12</v>
      </c>
      <c r="E13" t="s">
        <v>14</v>
      </c>
      <c r="F13" t="s">
        <v>23</v>
      </c>
      <c r="G13" t="s">
        <v>24</v>
      </c>
      <c r="J13">
        <f>D17+90000+J17</f>
        <v>608880</v>
      </c>
    </row>
    <row r="14" spans="2:10" x14ac:dyDescent="0.35">
      <c r="B14" t="s">
        <v>28</v>
      </c>
      <c r="C14">
        <v>1003000</v>
      </c>
      <c r="D14">
        <f>SUM(F17:F18)</f>
        <v>85000</v>
      </c>
      <c r="E14">
        <f>C14-D14</f>
        <v>918000</v>
      </c>
      <c r="F14">
        <f>SUM(H17:H18)</f>
        <v>918000</v>
      </c>
      <c r="G14">
        <v>0</v>
      </c>
    </row>
    <row r="16" spans="2:10" x14ac:dyDescent="0.35"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23</v>
      </c>
      <c r="I16" t="s">
        <v>26</v>
      </c>
      <c r="J16" t="s">
        <v>29</v>
      </c>
    </row>
    <row r="17" spans="2:11" x14ac:dyDescent="0.35">
      <c r="C17">
        <v>1</v>
      </c>
      <c r="D17">
        <v>500000</v>
      </c>
      <c r="E17">
        <f>(D17*18/100)+D17</f>
        <v>590000</v>
      </c>
      <c r="F17">
        <f>D17*10/100</f>
        <v>50000</v>
      </c>
      <c r="G17">
        <f>E17-F17</f>
        <v>540000</v>
      </c>
      <c r="H17">
        <v>540000</v>
      </c>
      <c r="I17">
        <v>16000</v>
      </c>
      <c r="J17">
        <f>(I17*18/100)+I17</f>
        <v>18880</v>
      </c>
    </row>
    <row r="18" spans="2:11" x14ac:dyDescent="0.35">
      <c r="C18">
        <v>2</v>
      </c>
      <c r="D18">
        <v>350000</v>
      </c>
      <c r="E18">
        <f>(D18*18/100)+D18</f>
        <v>413000</v>
      </c>
      <c r="F18">
        <f>D18*10/100</f>
        <v>35000</v>
      </c>
      <c r="G18">
        <f>E18-F18</f>
        <v>378000</v>
      </c>
      <c r="H18">
        <v>378000</v>
      </c>
      <c r="I18">
        <v>0</v>
      </c>
    </row>
    <row r="20" spans="2:11" x14ac:dyDescent="0.35">
      <c r="C20" t="s">
        <v>8</v>
      </c>
      <c r="D20" t="s">
        <v>12</v>
      </c>
      <c r="E20" t="s">
        <v>14</v>
      </c>
      <c r="F20" t="s">
        <v>23</v>
      </c>
    </row>
    <row r="21" spans="2:11" x14ac:dyDescent="0.35">
      <c r="B21" t="s">
        <v>30</v>
      </c>
      <c r="C21">
        <f>SUM(E25:E27)</f>
        <v>1909240</v>
      </c>
      <c r="D21">
        <f>SUM(F25:F27)</f>
        <v>161800</v>
      </c>
      <c r="E21">
        <f>C21-D21</f>
        <v>1747440</v>
      </c>
      <c r="F21">
        <f>SUM(H25:H27)</f>
        <v>1422440</v>
      </c>
    </row>
    <row r="24" spans="2:11" x14ac:dyDescent="0.35"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23</v>
      </c>
      <c r="I24" t="s">
        <v>21</v>
      </c>
      <c r="J24" t="s">
        <v>29</v>
      </c>
      <c r="K24" t="s">
        <v>33</v>
      </c>
    </row>
    <row r="25" spans="2:11" x14ac:dyDescent="0.35">
      <c r="C25">
        <v>2</v>
      </c>
      <c r="D25">
        <v>358000</v>
      </c>
      <c r="E25">
        <f>(D25*18/100)+D25</f>
        <v>422440</v>
      </c>
      <c r="F25">
        <f>D25*10/100</f>
        <v>35800</v>
      </c>
      <c r="G25">
        <f>E25-F25</f>
        <v>386640</v>
      </c>
      <c r="H25">
        <v>386640</v>
      </c>
      <c r="J25">
        <f>(I25*18/100)+I25</f>
        <v>0</v>
      </c>
      <c r="K25">
        <f>G25-H25</f>
        <v>0</v>
      </c>
    </row>
    <row r="26" spans="2:11" x14ac:dyDescent="0.35">
      <c r="C26">
        <v>3</v>
      </c>
      <c r="D26">
        <v>720000</v>
      </c>
      <c r="E26">
        <f t="shared" ref="E26:E27" si="2">(D26*18/100)+D26</f>
        <v>849600</v>
      </c>
      <c r="F26">
        <f t="shared" ref="F26:F27" si="3">D26*10/100</f>
        <v>72000</v>
      </c>
      <c r="G26">
        <f t="shared" ref="G26:G27" si="4">E26-F26</f>
        <v>777600</v>
      </c>
      <c r="H26">
        <f>E36+E40</f>
        <v>777600</v>
      </c>
      <c r="J26">
        <v>0</v>
      </c>
      <c r="K26">
        <f t="shared" ref="K26:K27" si="5">G26-H26</f>
        <v>0</v>
      </c>
    </row>
    <row r="27" spans="2:11" x14ac:dyDescent="0.35">
      <c r="C27">
        <v>4</v>
      </c>
      <c r="D27">
        <v>540000</v>
      </c>
      <c r="E27">
        <f t="shared" si="2"/>
        <v>637200</v>
      </c>
      <c r="F27">
        <f t="shared" si="3"/>
        <v>54000</v>
      </c>
      <c r="G27">
        <f t="shared" si="4"/>
        <v>583200</v>
      </c>
      <c r="H27">
        <f>E45+E41</f>
        <v>258200</v>
      </c>
      <c r="I27">
        <v>180000</v>
      </c>
      <c r="J27">
        <f>(I27*18/100)+I27</f>
        <v>212400</v>
      </c>
      <c r="K27">
        <f t="shared" si="5"/>
        <v>325000</v>
      </c>
    </row>
    <row r="31" spans="2:11" x14ac:dyDescent="0.35">
      <c r="B31" t="s">
        <v>16</v>
      </c>
      <c r="C31" t="s">
        <v>9</v>
      </c>
      <c r="D31" t="s">
        <v>17</v>
      </c>
      <c r="E31" t="s">
        <v>18</v>
      </c>
      <c r="F31" t="s">
        <v>19</v>
      </c>
    </row>
    <row r="32" spans="2:11" x14ac:dyDescent="0.35">
      <c r="B32" t="s">
        <v>28</v>
      </c>
      <c r="C32">
        <v>1</v>
      </c>
      <c r="D32">
        <v>540000</v>
      </c>
      <c r="E32">
        <v>540000</v>
      </c>
      <c r="F32">
        <f>D32-E32</f>
        <v>0</v>
      </c>
    </row>
    <row r="33" spans="1:7" x14ac:dyDescent="0.35">
      <c r="C33">
        <v>2</v>
      </c>
      <c r="D33">
        <v>378000</v>
      </c>
      <c r="E33">
        <v>378000</v>
      </c>
      <c r="F33">
        <f>D33-E33</f>
        <v>0</v>
      </c>
    </row>
    <row r="35" spans="1:7" x14ac:dyDescent="0.35">
      <c r="B35" t="s">
        <v>30</v>
      </c>
      <c r="C35">
        <v>2</v>
      </c>
      <c r="D35">
        <v>386640</v>
      </c>
      <c r="E35">
        <v>386640</v>
      </c>
      <c r="F35">
        <f>D35-E35</f>
        <v>0</v>
      </c>
      <c r="G35" s="3">
        <v>0</v>
      </c>
    </row>
    <row r="36" spans="1:7" x14ac:dyDescent="0.35">
      <c r="C36">
        <v>3</v>
      </c>
      <c r="D36">
        <v>700000</v>
      </c>
      <c r="E36">
        <v>700000</v>
      </c>
      <c r="F36">
        <f t="shared" ref="F36" si="6">D36-E36</f>
        <v>0</v>
      </c>
      <c r="G36" s="3">
        <v>77600</v>
      </c>
    </row>
    <row r="39" spans="1:7" x14ac:dyDescent="0.35">
      <c r="B39" t="s">
        <v>30</v>
      </c>
    </row>
    <row r="40" spans="1:7" x14ac:dyDescent="0.35">
      <c r="C40">
        <v>3</v>
      </c>
      <c r="D40">
        <v>77600</v>
      </c>
      <c r="E40">
        <v>77600</v>
      </c>
      <c r="F40">
        <f t="shared" ref="F40:F41" si="7">D40-E40</f>
        <v>0</v>
      </c>
    </row>
    <row r="41" spans="1:7" x14ac:dyDescent="0.35">
      <c r="C41">
        <v>4</v>
      </c>
      <c r="D41">
        <v>583200</v>
      </c>
      <c r="E41">
        <v>83200</v>
      </c>
      <c r="F41">
        <f t="shared" si="7"/>
        <v>500000</v>
      </c>
    </row>
    <row r="44" spans="1:7" x14ac:dyDescent="0.35">
      <c r="A44" t="s">
        <v>32</v>
      </c>
      <c r="B44" t="s">
        <v>30</v>
      </c>
    </row>
    <row r="45" spans="1:7" x14ac:dyDescent="0.35">
      <c r="C45">
        <v>4</v>
      </c>
      <c r="D45">
        <v>500000</v>
      </c>
      <c r="E45">
        <v>175000</v>
      </c>
      <c r="F45">
        <f t="shared" ref="F45" si="8">D45-E45</f>
        <v>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workbookViewId="0">
      <selection activeCell="G34" sqref="G34"/>
    </sheetView>
  </sheetViews>
  <sheetFormatPr defaultRowHeight="14.5" x14ac:dyDescent="0.35"/>
  <cols>
    <col min="2" max="2" width="15.7265625" bestFit="1" customWidth="1"/>
    <col min="3" max="3" width="11.54296875" bestFit="1" customWidth="1"/>
    <col min="4" max="4" width="15.7265625" bestFit="1" customWidth="1"/>
    <col min="5" max="5" width="21.453125" bestFit="1" customWidth="1"/>
    <col min="6" max="6" width="15.90625" customWidth="1"/>
    <col min="7" max="7" width="21.6328125" bestFit="1" customWidth="1"/>
    <col min="8" max="8" width="13.1796875" bestFit="1" customWidth="1"/>
    <col min="9" max="9" width="11.54296875" bestFit="1" customWidth="1"/>
  </cols>
  <sheetData>
    <row r="2" spans="2:9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2:9" x14ac:dyDescent="0.35">
      <c r="B3" s="1" t="s">
        <v>1</v>
      </c>
      <c r="C3">
        <v>2832000</v>
      </c>
      <c r="D3">
        <f>95483.9+D14+D21+D30</f>
        <v>183583.9</v>
      </c>
      <c r="E3">
        <f>751355.1+ SUM(G7:G11)</f>
        <v>1432755.1</v>
      </c>
      <c r="F3" s="2">
        <f>C3-D3-E3-H11</f>
        <v>1192061</v>
      </c>
    </row>
    <row r="6" spans="2:9" x14ac:dyDescent="0.35">
      <c r="C6" t="s">
        <v>22</v>
      </c>
      <c r="D6" t="s">
        <v>10</v>
      </c>
      <c r="E6" t="s">
        <v>12</v>
      </c>
      <c r="F6" t="s">
        <v>5</v>
      </c>
      <c r="G6" t="s">
        <v>25</v>
      </c>
      <c r="H6" t="s">
        <v>26</v>
      </c>
    </row>
    <row r="7" spans="2:9" x14ac:dyDescent="0.35">
      <c r="C7">
        <v>6</v>
      </c>
      <c r="D7">
        <v>236000</v>
      </c>
      <c r="E7">
        <f>F17</f>
        <v>5000</v>
      </c>
      <c r="F7">
        <f>D7-E7-G7-H7</f>
        <v>177000</v>
      </c>
      <c r="G7">
        <v>54000</v>
      </c>
      <c r="H7">
        <v>0</v>
      </c>
      <c r="I7" t="s">
        <v>27</v>
      </c>
    </row>
    <row r="8" spans="2:9" x14ac:dyDescent="0.35">
      <c r="C8">
        <v>7</v>
      </c>
      <c r="D8">
        <v>236000</v>
      </c>
      <c r="E8">
        <f>F18</f>
        <v>5100</v>
      </c>
      <c r="F8">
        <f t="shared" ref="F8:F11" si="0">D8-E8-G8-H8</f>
        <v>175900</v>
      </c>
      <c r="G8">
        <v>55000</v>
      </c>
      <c r="H8">
        <v>0</v>
      </c>
    </row>
    <row r="9" spans="2:9" x14ac:dyDescent="0.35">
      <c r="C9">
        <v>8</v>
      </c>
      <c r="D9">
        <v>236000</v>
      </c>
      <c r="E9">
        <f>F25</f>
        <v>20000</v>
      </c>
      <c r="F9">
        <f t="shared" si="0"/>
        <v>0</v>
      </c>
      <c r="G9">
        <v>216000</v>
      </c>
      <c r="H9">
        <v>0</v>
      </c>
    </row>
    <row r="10" spans="2:9" x14ac:dyDescent="0.35">
      <c r="C10">
        <v>9</v>
      </c>
      <c r="D10">
        <v>236000</v>
      </c>
      <c r="E10">
        <f t="shared" ref="E10:E11" si="1">F26</f>
        <v>15000</v>
      </c>
      <c r="F10">
        <f t="shared" si="0"/>
        <v>59000</v>
      </c>
      <c r="G10">
        <v>162000</v>
      </c>
      <c r="H10">
        <v>0</v>
      </c>
    </row>
    <row r="11" spans="2:9" x14ac:dyDescent="0.35">
      <c r="C11">
        <v>10</v>
      </c>
      <c r="D11">
        <v>236000</v>
      </c>
      <c r="E11">
        <f t="shared" si="1"/>
        <v>18000</v>
      </c>
      <c r="F11">
        <f t="shared" si="0"/>
        <v>0</v>
      </c>
      <c r="G11">
        <v>194400</v>
      </c>
      <c r="H11">
        <v>23600</v>
      </c>
    </row>
    <row r="13" spans="2:9" x14ac:dyDescent="0.35">
      <c r="B13" t="s">
        <v>6</v>
      </c>
      <c r="C13" t="s">
        <v>8</v>
      </c>
      <c r="D13" t="s">
        <v>12</v>
      </c>
      <c r="E13" t="s">
        <v>14</v>
      </c>
      <c r="F13" t="s">
        <v>23</v>
      </c>
      <c r="G13" t="s">
        <v>24</v>
      </c>
    </row>
    <row r="14" spans="2:9" x14ac:dyDescent="0.35">
      <c r="B14" t="s">
        <v>7</v>
      </c>
      <c r="C14">
        <v>119180</v>
      </c>
      <c r="D14">
        <f>SUM(F17:F18)</f>
        <v>10100</v>
      </c>
      <c r="E14">
        <f>C14-D14</f>
        <v>109080</v>
      </c>
      <c r="F14">
        <v>109080</v>
      </c>
      <c r="G14">
        <v>80</v>
      </c>
    </row>
    <row r="16" spans="2:9" x14ac:dyDescent="0.35"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23</v>
      </c>
    </row>
    <row r="17" spans="2:9" x14ac:dyDescent="0.35">
      <c r="C17">
        <v>6</v>
      </c>
      <c r="D17">
        <v>50000</v>
      </c>
      <c r="E17">
        <f>(D17*18/100)+D17</f>
        <v>59000</v>
      </c>
      <c r="F17">
        <f>D17*10/100</f>
        <v>5000</v>
      </c>
      <c r="G17">
        <f>E17-F17</f>
        <v>54000</v>
      </c>
      <c r="H17">
        <v>54000</v>
      </c>
    </row>
    <row r="18" spans="2:9" x14ac:dyDescent="0.35">
      <c r="C18">
        <v>7</v>
      </c>
      <c r="D18">
        <v>51000</v>
      </c>
      <c r="E18">
        <f>(D18*18/100)+D18</f>
        <v>60180</v>
      </c>
      <c r="F18">
        <f>D18*10/100</f>
        <v>5100</v>
      </c>
      <c r="G18">
        <f>E18-F18</f>
        <v>55080</v>
      </c>
      <c r="H18">
        <v>55000</v>
      </c>
    </row>
    <row r="20" spans="2:9" x14ac:dyDescent="0.35">
      <c r="C20" t="s">
        <v>8</v>
      </c>
      <c r="D20" t="s">
        <v>12</v>
      </c>
      <c r="E20" t="s">
        <v>14</v>
      </c>
      <c r="F20" t="s">
        <v>23</v>
      </c>
    </row>
    <row r="21" spans="2:9" x14ac:dyDescent="0.35">
      <c r="B21" t="s">
        <v>20</v>
      </c>
      <c r="C21">
        <f>SUM(E25:E27)</f>
        <v>625400</v>
      </c>
      <c r="D21">
        <f>SUM(F25:F27)</f>
        <v>53000</v>
      </c>
      <c r="E21">
        <f>C21-D21</f>
        <v>572400</v>
      </c>
      <c r="F21">
        <v>572400</v>
      </c>
    </row>
    <row r="24" spans="2:9" x14ac:dyDescent="0.35"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23</v>
      </c>
      <c r="I24" t="s">
        <v>21</v>
      </c>
    </row>
    <row r="25" spans="2:9" x14ac:dyDescent="0.35">
      <c r="C25">
        <v>8</v>
      </c>
      <c r="D25">
        <v>200000</v>
      </c>
      <c r="E25">
        <f>(D25*18/100)+D25</f>
        <v>236000</v>
      </c>
      <c r="F25">
        <f>D25*10/100</f>
        <v>20000</v>
      </c>
      <c r="G25">
        <f>E25-F25</f>
        <v>216000</v>
      </c>
      <c r="H25">
        <v>216000</v>
      </c>
    </row>
    <row r="26" spans="2:9" x14ac:dyDescent="0.35">
      <c r="C26">
        <v>9</v>
      </c>
      <c r="D26">
        <v>150000</v>
      </c>
      <c r="E26">
        <f t="shared" ref="E26:E27" si="2">(D26*18/100)+D26</f>
        <v>177000</v>
      </c>
      <c r="F26">
        <f t="shared" ref="F26:F27" si="3">D26*10/100</f>
        <v>15000</v>
      </c>
      <c r="G26">
        <f t="shared" ref="G26:G27" si="4">E26-F26</f>
        <v>162000</v>
      </c>
      <c r="H26">
        <v>162000</v>
      </c>
    </row>
    <row r="27" spans="2:9" x14ac:dyDescent="0.35">
      <c r="C27">
        <v>10</v>
      </c>
      <c r="D27">
        <v>180000</v>
      </c>
      <c r="E27">
        <f t="shared" si="2"/>
        <v>212400</v>
      </c>
      <c r="F27">
        <f t="shared" si="3"/>
        <v>18000</v>
      </c>
      <c r="G27">
        <f t="shared" si="4"/>
        <v>194400</v>
      </c>
      <c r="H27">
        <v>194400</v>
      </c>
      <c r="I27">
        <v>20000</v>
      </c>
    </row>
    <row r="29" spans="2:9" x14ac:dyDescent="0.35">
      <c r="C29" t="s">
        <v>8</v>
      </c>
      <c r="D29" t="s">
        <v>12</v>
      </c>
      <c r="E29" t="s">
        <v>14</v>
      </c>
      <c r="F29" t="s">
        <v>23</v>
      </c>
    </row>
    <row r="30" spans="2:9" x14ac:dyDescent="0.35">
      <c r="B30" t="s">
        <v>31</v>
      </c>
      <c r="C30">
        <f>SUM(E34:E36)</f>
        <v>295000</v>
      </c>
      <c r="D30">
        <f>SUM(F34:F36)</f>
        <v>25000</v>
      </c>
      <c r="E30">
        <f>C30-D30</f>
        <v>270000</v>
      </c>
    </row>
    <row r="33" spans="2:9" x14ac:dyDescent="0.35"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23</v>
      </c>
      <c r="I33" t="s">
        <v>21</v>
      </c>
    </row>
    <row r="34" spans="2:9" x14ac:dyDescent="0.35">
      <c r="C34">
        <v>9</v>
      </c>
      <c r="D34">
        <v>50000</v>
      </c>
      <c r="E34">
        <f>(D34*18/100)+D34</f>
        <v>59000</v>
      </c>
      <c r="F34">
        <f>D34*10/100</f>
        <v>5000</v>
      </c>
      <c r="G34">
        <f>E34-F34</f>
        <v>54000</v>
      </c>
    </row>
    <row r="35" spans="2:9" x14ac:dyDescent="0.35">
      <c r="C35">
        <v>11</v>
      </c>
      <c r="D35">
        <v>200000</v>
      </c>
      <c r="E35">
        <f t="shared" ref="E35" si="5">(D35*18/100)+D35</f>
        <v>236000</v>
      </c>
      <c r="F35">
        <f t="shared" ref="F35" si="6">D35*10/100</f>
        <v>20000</v>
      </c>
      <c r="G35">
        <f t="shared" ref="G35" si="7">E35-F35</f>
        <v>216000</v>
      </c>
    </row>
    <row r="38" spans="2:9" x14ac:dyDescent="0.35">
      <c r="B38" t="s">
        <v>16</v>
      </c>
      <c r="C38" t="s">
        <v>9</v>
      </c>
      <c r="D38" t="s">
        <v>17</v>
      </c>
      <c r="E38" t="s">
        <v>18</v>
      </c>
      <c r="F38" t="s">
        <v>19</v>
      </c>
    </row>
    <row r="39" spans="2:9" x14ac:dyDescent="0.35">
      <c r="B39" t="s">
        <v>7</v>
      </c>
      <c r="C39">
        <v>6</v>
      </c>
      <c r="D39">
        <v>54000</v>
      </c>
      <c r="E39">
        <v>54000</v>
      </c>
      <c r="F39">
        <f>D39-E39</f>
        <v>0</v>
      </c>
    </row>
    <row r="40" spans="2:9" x14ac:dyDescent="0.35">
      <c r="C40">
        <v>7</v>
      </c>
      <c r="D40">
        <v>55080</v>
      </c>
      <c r="E40">
        <v>55000</v>
      </c>
      <c r="F40">
        <f>D40-E40</f>
        <v>80</v>
      </c>
    </row>
    <row r="42" spans="2:9" x14ac:dyDescent="0.35">
      <c r="B42" t="s">
        <v>20</v>
      </c>
      <c r="C42">
        <v>8</v>
      </c>
      <c r="D42">
        <v>216000</v>
      </c>
      <c r="E42">
        <v>216000</v>
      </c>
      <c r="F42">
        <f>D42-E42</f>
        <v>0</v>
      </c>
    </row>
    <row r="43" spans="2:9" x14ac:dyDescent="0.35">
      <c r="C43">
        <v>9</v>
      </c>
      <c r="D43">
        <v>162000</v>
      </c>
      <c r="E43">
        <v>162000</v>
      </c>
      <c r="F43">
        <f t="shared" ref="F43:F44" si="8">D43-E43</f>
        <v>0</v>
      </c>
    </row>
    <row r="44" spans="2:9" x14ac:dyDescent="0.35">
      <c r="C44">
        <v>10</v>
      </c>
      <c r="D44">
        <v>194400</v>
      </c>
      <c r="E44">
        <v>194400</v>
      </c>
      <c r="F44">
        <f t="shared" si="8"/>
        <v>0</v>
      </c>
    </row>
    <row r="46" spans="2:9" x14ac:dyDescent="0.35">
      <c r="B46" t="s">
        <v>31</v>
      </c>
      <c r="C46">
        <v>9</v>
      </c>
      <c r="D46">
        <v>54000</v>
      </c>
      <c r="E46">
        <v>54000</v>
      </c>
      <c r="F46">
        <f>D46-E46</f>
        <v>0</v>
      </c>
    </row>
    <row r="47" spans="2:9" x14ac:dyDescent="0.35">
      <c r="C47">
        <v>11</v>
      </c>
      <c r="D47">
        <v>216000</v>
      </c>
      <c r="E47">
        <v>216000</v>
      </c>
      <c r="F47">
        <f>D47-E47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B2" sqref="B2:F3"/>
    </sheetView>
  </sheetViews>
  <sheetFormatPr defaultRowHeight="14.5" x14ac:dyDescent="0.35"/>
  <cols>
    <col min="2" max="2" width="15.7265625" bestFit="1" customWidth="1"/>
    <col min="3" max="3" width="11.54296875" bestFit="1" customWidth="1"/>
    <col min="4" max="4" width="15.7265625" bestFit="1" customWidth="1"/>
    <col min="5" max="5" width="21.453125" bestFit="1" customWidth="1"/>
    <col min="6" max="6" width="15.90625" customWidth="1"/>
    <col min="7" max="7" width="21.6328125" bestFit="1" customWidth="1"/>
    <col min="8" max="8" width="13.1796875" bestFit="1" customWidth="1"/>
    <col min="9" max="9" width="13.81640625" customWidth="1"/>
    <col min="10" max="10" width="16.36328125" bestFit="1" customWidth="1"/>
  </cols>
  <sheetData>
    <row r="2" spans="2:10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2:10" x14ac:dyDescent="0.35">
      <c r="B3" s="1">
        <v>99</v>
      </c>
      <c r="C3">
        <v>3143520</v>
      </c>
      <c r="D3">
        <f>0+D14+D21</f>
        <v>246800</v>
      </c>
      <c r="E3">
        <f>0+ SUM(G7:G11)</f>
        <v>2340440</v>
      </c>
      <c r="F3" s="2">
        <f>C3-D3-E3-H7</f>
        <v>537400</v>
      </c>
    </row>
    <row r="6" spans="2:10" x14ac:dyDescent="0.35">
      <c r="C6" t="s">
        <v>22</v>
      </c>
      <c r="D6" t="s">
        <v>10</v>
      </c>
      <c r="E6" t="s">
        <v>12</v>
      </c>
      <c r="F6" t="s">
        <v>5</v>
      </c>
      <c r="G6" t="s">
        <v>25</v>
      </c>
      <c r="H6" t="s">
        <v>26</v>
      </c>
    </row>
    <row r="7" spans="2:10" x14ac:dyDescent="0.35">
      <c r="C7">
        <v>1</v>
      </c>
      <c r="D7">
        <v>608880</v>
      </c>
      <c r="E7">
        <f>F17</f>
        <v>50000</v>
      </c>
      <c r="F7">
        <f>D7-E7-G7-H7</f>
        <v>0</v>
      </c>
      <c r="G7">
        <f>H17</f>
        <v>540000</v>
      </c>
      <c r="H7">
        <v>18880</v>
      </c>
    </row>
    <row r="8" spans="2:10" x14ac:dyDescent="0.35">
      <c r="C8">
        <v>2</v>
      </c>
      <c r="D8">
        <v>835440</v>
      </c>
      <c r="E8">
        <f>F18</f>
        <v>35000</v>
      </c>
      <c r="F8">
        <f>D8-E8-G8-H8</f>
        <v>35800</v>
      </c>
      <c r="G8">
        <f>H18+H25</f>
        <v>764640</v>
      </c>
      <c r="H8">
        <v>0</v>
      </c>
    </row>
    <row r="9" spans="2:10" x14ac:dyDescent="0.35">
      <c r="C9">
        <v>3</v>
      </c>
      <c r="D9">
        <v>849600</v>
      </c>
      <c r="E9">
        <f>F25</f>
        <v>35800</v>
      </c>
      <c r="F9">
        <f t="shared" ref="F9:F10" si="0">D9-E9-G9-H9</f>
        <v>36200</v>
      </c>
      <c r="G9">
        <f>H26</f>
        <v>777600</v>
      </c>
      <c r="H9">
        <v>0</v>
      </c>
    </row>
    <row r="10" spans="2:10" x14ac:dyDescent="0.35">
      <c r="C10">
        <v>4</v>
      </c>
      <c r="D10">
        <v>849600</v>
      </c>
      <c r="E10">
        <f t="shared" ref="E10" si="1">F26</f>
        <v>72000</v>
      </c>
      <c r="F10">
        <f t="shared" si="0"/>
        <v>519400</v>
      </c>
      <c r="G10">
        <f>H27</f>
        <v>258200</v>
      </c>
      <c r="H10">
        <v>0</v>
      </c>
    </row>
    <row r="13" spans="2:10" x14ac:dyDescent="0.35">
      <c r="B13" t="s">
        <v>6</v>
      </c>
      <c r="C13" t="s">
        <v>8</v>
      </c>
      <c r="D13" t="s">
        <v>12</v>
      </c>
      <c r="E13" t="s">
        <v>14</v>
      </c>
      <c r="F13" t="s">
        <v>23</v>
      </c>
      <c r="G13" t="s">
        <v>24</v>
      </c>
      <c r="J13">
        <f>D17+90000+J17</f>
        <v>608880</v>
      </c>
    </row>
    <row r="14" spans="2:10" x14ac:dyDescent="0.35">
      <c r="B14" t="s">
        <v>28</v>
      </c>
      <c r="C14">
        <v>1003000</v>
      </c>
      <c r="D14">
        <f>SUM(F17:F18)</f>
        <v>85000</v>
      </c>
      <c r="E14">
        <f>C14-D14</f>
        <v>918000</v>
      </c>
      <c r="F14">
        <f>SUM(H17:H18)</f>
        <v>918000</v>
      </c>
      <c r="G14">
        <v>0</v>
      </c>
    </row>
    <row r="16" spans="2:10" x14ac:dyDescent="0.35"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23</v>
      </c>
      <c r="I16" t="s">
        <v>26</v>
      </c>
      <c r="J16" t="s">
        <v>29</v>
      </c>
    </row>
    <row r="17" spans="2:11" x14ac:dyDescent="0.35">
      <c r="C17">
        <v>1</v>
      </c>
      <c r="D17">
        <v>500000</v>
      </c>
      <c r="E17">
        <f>(D17*18/100)+D17</f>
        <v>590000</v>
      </c>
      <c r="F17">
        <f>D17*10/100</f>
        <v>50000</v>
      </c>
      <c r="G17">
        <f>E17-F17</f>
        <v>540000</v>
      </c>
      <c r="H17">
        <v>540000</v>
      </c>
      <c r="I17">
        <v>16000</v>
      </c>
      <c r="J17">
        <f>(I17*18/100)+I17</f>
        <v>18880</v>
      </c>
    </row>
    <row r="18" spans="2:11" x14ac:dyDescent="0.35">
      <c r="C18">
        <v>2</v>
      </c>
      <c r="D18">
        <v>350000</v>
      </c>
      <c r="E18">
        <f>(D18*18/100)+D18</f>
        <v>413000</v>
      </c>
      <c r="F18">
        <f>D18*10/100</f>
        <v>35000</v>
      </c>
      <c r="G18">
        <f>E18-F18</f>
        <v>378000</v>
      </c>
      <c r="H18">
        <v>378000</v>
      </c>
      <c r="I18">
        <v>0</v>
      </c>
    </row>
    <row r="20" spans="2:11" x14ac:dyDescent="0.35">
      <c r="C20" t="s">
        <v>8</v>
      </c>
      <c r="D20" t="s">
        <v>12</v>
      </c>
      <c r="E20" t="s">
        <v>14</v>
      </c>
      <c r="F20" t="s">
        <v>23</v>
      </c>
    </row>
    <row r="21" spans="2:11" x14ac:dyDescent="0.35">
      <c r="B21" t="s">
        <v>30</v>
      </c>
      <c r="C21">
        <f>SUM(E25:E27)</f>
        <v>1909240</v>
      </c>
      <c r="D21">
        <f>SUM(F25:F27)</f>
        <v>161800</v>
      </c>
      <c r="E21">
        <f>C21-D21</f>
        <v>1747440</v>
      </c>
      <c r="F21">
        <f>SUM(H25:H27)</f>
        <v>1422440</v>
      </c>
    </row>
    <row r="24" spans="2:11" x14ac:dyDescent="0.35"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23</v>
      </c>
      <c r="I24" t="s">
        <v>21</v>
      </c>
      <c r="J24" t="s">
        <v>29</v>
      </c>
      <c r="K24" t="s">
        <v>33</v>
      </c>
    </row>
    <row r="25" spans="2:11" x14ac:dyDescent="0.35">
      <c r="C25">
        <v>2</v>
      </c>
      <c r="D25">
        <v>358000</v>
      </c>
      <c r="E25">
        <f>(D25*18/100)+D25</f>
        <v>422440</v>
      </c>
      <c r="F25">
        <f>D25*10/100</f>
        <v>35800</v>
      </c>
      <c r="G25">
        <f>E25-F25</f>
        <v>386640</v>
      </c>
      <c r="H25">
        <v>386640</v>
      </c>
      <c r="J25">
        <f>(I25*18/100)+I25</f>
        <v>0</v>
      </c>
      <c r="K25">
        <f>G25-H25</f>
        <v>0</v>
      </c>
    </row>
    <row r="26" spans="2:11" x14ac:dyDescent="0.35">
      <c r="C26">
        <v>3</v>
      </c>
      <c r="D26">
        <v>720000</v>
      </c>
      <c r="E26">
        <f t="shared" ref="E26:E27" si="2">(D26*18/100)+D26</f>
        <v>849600</v>
      </c>
      <c r="F26">
        <f t="shared" ref="F26:F27" si="3">D26*10/100</f>
        <v>72000</v>
      </c>
      <c r="G26">
        <f t="shared" ref="G26" si="4">E26-F26</f>
        <v>777600</v>
      </c>
      <c r="H26">
        <f>E36+E40</f>
        <v>777600</v>
      </c>
      <c r="J26">
        <v>0</v>
      </c>
      <c r="K26">
        <f t="shared" ref="K26:K27" si="5">G26-H26</f>
        <v>0</v>
      </c>
    </row>
    <row r="27" spans="2:11" x14ac:dyDescent="0.35">
      <c r="C27">
        <v>4</v>
      </c>
      <c r="D27">
        <v>540000</v>
      </c>
      <c r="E27">
        <f t="shared" si="2"/>
        <v>637200</v>
      </c>
      <c r="F27">
        <f t="shared" si="3"/>
        <v>54000</v>
      </c>
      <c r="G27">
        <f t="shared" ref="G27" si="6">E27-F27</f>
        <v>583200</v>
      </c>
      <c r="H27">
        <f>E45+E41</f>
        <v>258200</v>
      </c>
      <c r="I27">
        <v>180000</v>
      </c>
      <c r="J27">
        <f>(I27*18/100)+I27</f>
        <v>212400</v>
      </c>
      <c r="K27">
        <f t="shared" si="5"/>
        <v>325000</v>
      </c>
    </row>
    <row r="31" spans="2:11" x14ac:dyDescent="0.35">
      <c r="B31" t="s">
        <v>16</v>
      </c>
      <c r="C31" t="s">
        <v>9</v>
      </c>
      <c r="D31" t="s">
        <v>17</v>
      </c>
      <c r="E31" t="s">
        <v>18</v>
      </c>
      <c r="F31" t="s">
        <v>19</v>
      </c>
    </row>
    <row r="32" spans="2:11" x14ac:dyDescent="0.35">
      <c r="B32" t="s">
        <v>28</v>
      </c>
      <c r="C32">
        <v>1</v>
      </c>
      <c r="D32">
        <v>540000</v>
      </c>
      <c r="E32">
        <v>540000</v>
      </c>
      <c r="F32">
        <f>D32-E32</f>
        <v>0</v>
      </c>
    </row>
    <row r="33" spans="1:7" x14ac:dyDescent="0.35">
      <c r="C33">
        <v>2</v>
      </c>
      <c r="D33">
        <v>378000</v>
      </c>
      <c r="E33">
        <v>378000</v>
      </c>
      <c r="F33">
        <f>D33-E33</f>
        <v>0</v>
      </c>
    </row>
    <row r="35" spans="1:7" x14ac:dyDescent="0.35">
      <c r="B35" t="s">
        <v>30</v>
      </c>
      <c r="C35">
        <v>2</v>
      </c>
      <c r="D35">
        <v>386640</v>
      </c>
      <c r="E35">
        <v>386640</v>
      </c>
      <c r="F35">
        <f>D35-E35</f>
        <v>0</v>
      </c>
      <c r="G35" s="3">
        <v>0</v>
      </c>
    </row>
    <row r="36" spans="1:7" x14ac:dyDescent="0.35">
      <c r="C36">
        <v>3</v>
      </c>
      <c r="D36">
        <v>700000</v>
      </c>
      <c r="E36">
        <v>700000</v>
      </c>
      <c r="F36">
        <f t="shared" ref="F36" si="7">D36-E36</f>
        <v>0</v>
      </c>
      <c r="G36" s="3">
        <v>77600</v>
      </c>
    </row>
    <row r="39" spans="1:7" x14ac:dyDescent="0.35">
      <c r="B39" t="s">
        <v>30</v>
      </c>
    </row>
    <row r="40" spans="1:7" x14ac:dyDescent="0.35">
      <c r="C40">
        <v>3</v>
      </c>
      <c r="D40">
        <v>77600</v>
      </c>
      <c r="E40">
        <v>77600</v>
      </c>
      <c r="F40">
        <f t="shared" ref="F40:F41" si="8">D40-E40</f>
        <v>0</v>
      </c>
    </row>
    <row r="41" spans="1:7" x14ac:dyDescent="0.35">
      <c r="C41">
        <v>4</v>
      </c>
      <c r="D41">
        <v>583200</v>
      </c>
      <c r="E41">
        <v>83200</v>
      </c>
      <c r="F41">
        <f t="shared" si="8"/>
        <v>500000</v>
      </c>
    </row>
    <row r="44" spans="1:7" x14ac:dyDescent="0.35">
      <c r="A44" t="s">
        <v>32</v>
      </c>
      <c r="B44" t="s">
        <v>30</v>
      </c>
    </row>
    <row r="45" spans="1:7" x14ac:dyDescent="0.35">
      <c r="C45">
        <v>4</v>
      </c>
      <c r="D45">
        <v>500000</v>
      </c>
      <c r="E45">
        <v>175000</v>
      </c>
      <c r="F45">
        <f t="shared" ref="F45" si="9">D45-E45</f>
        <v>325000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8" sqref="E8"/>
    </sheetView>
  </sheetViews>
  <sheetFormatPr defaultRowHeight="14.5" x14ac:dyDescent="0.35"/>
  <cols>
    <col min="2" max="2" width="64.26953125" customWidth="1"/>
  </cols>
  <sheetData>
    <row r="2" spans="2:2" x14ac:dyDescent="0.35"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6"/>
  <sheetViews>
    <sheetView tabSelected="1" workbookViewId="0">
      <selection activeCell="F9" sqref="F9"/>
    </sheetView>
  </sheetViews>
  <sheetFormatPr defaultRowHeight="14.5" x14ac:dyDescent="0.35"/>
  <cols>
    <col min="3" max="3" width="16" bestFit="1" customWidth="1"/>
    <col min="4" max="4" width="14.6328125" bestFit="1" customWidth="1"/>
    <col min="5" max="5" width="22.08984375" bestFit="1" customWidth="1"/>
    <col min="6" max="6" width="15.453125" customWidth="1"/>
    <col min="7" max="7" width="15.08984375" bestFit="1" customWidth="1"/>
    <col min="8" max="8" width="11.7265625" bestFit="1" customWidth="1"/>
    <col min="9" max="9" width="14.26953125" bestFit="1" customWidth="1"/>
    <col min="10" max="10" width="11.7265625" bestFit="1" customWidth="1"/>
  </cols>
  <sheetData>
    <row r="2" spans="3:10" x14ac:dyDescent="0.35"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3:10" x14ac:dyDescent="0.35">
      <c r="C3" s="1" t="s">
        <v>34</v>
      </c>
      <c r="D3">
        <v>38057480.359999999</v>
      </c>
      <c r="E3">
        <f>SUM(F16:F26)</f>
        <v>1609394.93</v>
      </c>
      <c r="F3">
        <f>SUM(G16:G26)</f>
        <v>16084888.360000001</v>
      </c>
      <c r="G3" s="2">
        <f>D3-E3-F3</f>
        <v>20363197.07</v>
      </c>
      <c r="I3" s="4"/>
      <c r="J3" s="4"/>
    </row>
    <row r="5" spans="3:10" x14ac:dyDescent="0.35">
      <c r="H5" s="4"/>
    </row>
    <row r="7" spans="3:10" x14ac:dyDescent="0.35">
      <c r="D7" t="s">
        <v>39</v>
      </c>
      <c r="E7" t="s">
        <v>40</v>
      </c>
      <c r="F7" t="s">
        <v>41</v>
      </c>
    </row>
    <row r="8" spans="3:10" x14ac:dyDescent="0.35">
      <c r="C8" t="s">
        <v>38</v>
      </c>
      <c r="D8">
        <v>38057480.359999999</v>
      </c>
      <c r="E8">
        <v>20580562.57</v>
      </c>
      <c r="F8">
        <v>1609394.93</v>
      </c>
      <c r="G8">
        <v>0</v>
      </c>
    </row>
    <row r="11" spans="3:10" x14ac:dyDescent="0.35">
      <c r="C11" t="s">
        <v>37</v>
      </c>
      <c r="D11" t="s">
        <v>35</v>
      </c>
      <c r="E11" t="s">
        <v>36</v>
      </c>
    </row>
    <row r="12" spans="3:10" x14ac:dyDescent="0.35">
      <c r="C12">
        <v>197532</v>
      </c>
      <c r="D12">
        <v>158788.5</v>
      </c>
      <c r="E12">
        <v>10777.5</v>
      </c>
      <c r="F12">
        <f>C12-D12-E12</f>
        <v>27966</v>
      </c>
      <c r="G12">
        <v>148011</v>
      </c>
      <c r="H12">
        <f>G12-F12</f>
        <v>120045</v>
      </c>
    </row>
    <row r="15" spans="3:10" x14ac:dyDescent="0.35">
      <c r="C15" t="s">
        <v>42</v>
      </c>
      <c r="D15" t="s">
        <v>43</v>
      </c>
      <c r="E15" t="s">
        <v>40</v>
      </c>
      <c r="F15" t="s">
        <v>44</v>
      </c>
      <c r="G15" t="s">
        <v>47</v>
      </c>
    </row>
    <row r="16" spans="3:10" x14ac:dyDescent="0.35">
      <c r="C16">
        <v>1</v>
      </c>
      <c r="D16">
        <v>197532</v>
      </c>
      <c r="E16">
        <v>27966</v>
      </c>
      <c r="F16">
        <v>10777.5</v>
      </c>
      <c r="G16">
        <v>158788.5</v>
      </c>
      <c r="H16">
        <f>E16+F16+G16</f>
        <v>197532</v>
      </c>
      <c r="I16">
        <f>H16-D16</f>
        <v>0</v>
      </c>
    </row>
    <row r="17" spans="3:9" x14ac:dyDescent="0.35">
      <c r="C17">
        <v>2</v>
      </c>
      <c r="D17">
        <v>4960557.16</v>
      </c>
      <c r="E17">
        <v>3854958.52</v>
      </c>
      <c r="F17">
        <v>59147</v>
      </c>
      <c r="G17">
        <v>1046451.64</v>
      </c>
      <c r="H17">
        <f t="shared" ref="H17:H26" si="0">E17+F17+G17</f>
        <v>4960557.16</v>
      </c>
      <c r="I17">
        <f t="shared" ref="I17:I26" si="1">H17-D17</f>
        <v>0</v>
      </c>
    </row>
    <row r="18" spans="3:9" x14ac:dyDescent="0.35">
      <c r="C18">
        <v>3</v>
      </c>
      <c r="D18">
        <v>6623989</v>
      </c>
      <c r="E18">
        <v>391.76</v>
      </c>
      <c r="F18">
        <v>526164</v>
      </c>
      <c r="G18">
        <v>6097433.2400000002</v>
      </c>
      <c r="H18">
        <f t="shared" si="0"/>
        <v>6623989</v>
      </c>
      <c r="I18">
        <f t="shared" si="1"/>
        <v>0</v>
      </c>
    </row>
    <row r="19" spans="3:9" x14ac:dyDescent="0.35">
      <c r="C19">
        <v>4</v>
      </c>
      <c r="D19">
        <v>6623989</v>
      </c>
      <c r="E19">
        <v>169369.14</v>
      </c>
      <c r="F19">
        <v>547079.98</v>
      </c>
      <c r="G19">
        <f>SUM(Sheet3!G7:G9)</f>
        <v>5907539.8800000008</v>
      </c>
      <c r="H19">
        <f t="shared" si="0"/>
        <v>6623989.0000000009</v>
      </c>
      <c r="I19">
        <f t="shared" si="1"/>
        <v>0</v>
      </c>
    </row>
    <row r="20" spans="3:9" x14ac:dyDescent="0.35">
      <c r="C20">
        <v>5</v>
      </c>
      <c r="D20">
        <v>6623989</v>
      </c>
      <c r="E20">
        <v>6623989</v>
      </c>
      <c r="F20">
        <v>172353.63</v>
      </c>
      <c r="H20">
        <f t="shared" si="0"/>
        <v>6796342.6299999999</v>
      </c>
      <c r="I20">
        <f t="shared" si="1"/>
        <v>172353.62999999989</v>
      </c>
    </row>
    <row r="21" spans="3:9" x14ac:dyDescent="0.35">
      <c r="C21">
        <v>6</v>
      </c>
      <c r="D21">
        <v>6623989</v>
      </c>
      <c r="E21">
        <v>6623989</v>
      </c>
      <c r="F21">
        <v>6000</v>
      </c>
      <c r="H21">
        <f t="shared" si="0"/>
        <v>6629989</v>
      </c>
      <c r="I21">
        <f t="shared" si="1"/>
        <v>6000</v>
      </c>
    </row>
    <row r="22" spans="3:9" x14ac:dyDescent="0.35">
      <c r="C22">
        <v>7</v>
      </c>
      <c r="D22">
        <v>1280687.04</v>
      </c>
      <c r="E22">
        <v>564132.04</v>
      </c>
      <c r="F22">
        <v>50096</v>
      </c>
      <c r="G22">
        <f>SUM(Sheet3!G16)</f>
        <v>666459</v>
      </c>
      <c r="H22">
        <f t="shared" si="0"/>
        <v>1280687.04</v>
      </c>
      <c r="I22">
        <f t="shared" si="1"/>
        <v>0</v>
      </c>
    </row>
    <row r="23" spans="3:9" x14ac:dyDescent="0.35">
      <c r="C23">
        <v>8</v>
      </c>
      <c r="D23">
        <v>1280687.04</v>
      </c>
      <c r="E23">
        <v>120842.62</v>
      </c>
      <c r="F23">
        <v>93075</v>
      </c>
      <c r="G23">
        <f>SUM(Sheet3!G17)</f>
        <v>1066769.42</v>
      </c>
      <c r="H23">
        <f t="shared" si="0"/>
        <v>1280687.04</v>
      </c>
      <c r="I23">
        <f t="shared" si="1"/>
        <v>0</v>
      </c>
    </row>
    <row r="24" spans="3:9" x14ac:dyDescent="0.35">
      <c r="C24">
        <v>9</v>
      </c>
      <c r="D24">
        <v>1280687.04</v>
      </c>
      <c r="E24">
        <v>33550.410000000003</v>
      </c>
      <c r="F24">
        <v>105689.95</v>
      </c>
      <c r="G24">
        <f>SUM(Sheet3!G18:G23)</f>
        <v>1141446.68</v>
      </c>
      <c r="H24">
        <f t="shared" si="0"/>
        <v>1280687.04</v>
      </c>
      <c r="I24">
        <f t="shared" si="1"/>
        <v>0</v>
      </c>
    </row>
    <row r="25" spans="3:9" x14ac:dyDescent="0.35">
      <c r="C25">
        <v>10</v>
      </c>
      <c r="D25">
        <v>1280687.04</v>
      </c>
      <c r="E25">
        <v>1280687.04</v>
      </c>
      <c r="F25">
        <v>39011.870000000003</v>
      </c>
      <c r="H25">
        <f t="shared" si="0"/>
        <v>1319698.9100000001</v>
      </c>
      <c r="I25">
        <f t="shared" si="1"/>
        <v>39011.870000000112</v>
      </c>
    </row>
    <row r="26" spans="3:9" x14ac:dyDescent="0.35">
      <c r="C26">
        <v>11</v>
      </c>
      <c r="D26">
        <v>1280687.04</v>
      </c>
      <c r="E26">
        <v>1280687.04</v>
      </c>
      <c r="F26">
        <v>0</v>
      </c>
      <c r="H26">
        <f t="shared" si="0"/>
        <v>1280687.04</v>
      </c>
      <c r="I26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topLeftCell="A8" workbookViewId="0">
      <selection activeCell="I18" sqref="I18:I23"/>
    </sheetView>
  </sheetViews>
  <sheetFormatPr defaultRowHeight="14.5" x14ac:dyDescent="0.35"/>
  <cols>
    <col min="2" max="3" width="4.6328125" bestFit="1" customWidth="1"/>
    <col min="4" max="4" width="11.1796875" bestFit="1" customWidth="1"/>
    <col min="5" max="5" width="22.08984375" bestFit="1" customWidth="1"/>
    <col min="6" max="6" width="15.08984375" bestFit="1" customWidth="1"/>
    <col min="7" max="7" width="19.08984375" bestFit="1" customWidth="1"/>
  </cols>
  <sheetData>
    <row r="3" spans="3:7" x14ac:dyDescent="0.35">
      <c r="C3" t="s">
        <v>42</v>
      </c>
      <c r="D3" t="s">
        <v>43</v>
      </c>
      <c r="E3" t="s">
        <v>40</v>
      </c>
      <c r="F3" t="s">
        <v>44</v>
      </c>
      <c r="G3" t="s">
        <v>46</v>
      </c>
    </row>
    <row r="4" spans="3:7" x14ac:dyDescent="0.35">
      <c r="C4">
        <v>1</v>
      </c>
      <c r="D4">
        <v>197532</v>
      </c>
      <c r="E4">
        <v>27966</v>
      </c>
      <c r="F4">
        <v>10777.5</v>
      </c>
      <c r="G4">
        <v>158788.5</v>
      </c>
    </row>
    <row r="5" spans="3:7" x14ac:dyDescent="0.35">
      <c r="C5">
        <v>2</v>
      </c>
      <c r="D5">
        <v>4960557.16</v>
      </c>
      <c r="E5">
        <v>3854958.52</v>
      </c>
      <c r="F5">
        <v>59147</v>
      </c>
      <c r="G5">
        <v>1046451.64</v>
      </c>
    </row>
    <row r="6" spans="3:7" x14ac:dyDescent="0.35">
      <c r="C6">
        <v>3</v>
      </c>
      <c r="D6">
        <v>6623989</v>
      </c>
      <c r="E6">
        <v>391.76</v>
      </c>
      <c r="F6">
        <v>526164</v>
      </c>
      <c r="G6">
        <v>6097433.2400000002</v>
      </c>
    </row>
    <row r="7" spans="3:7" x14ac:dyDescent="0.35">
      <c r="C7">
        <v>4</v>
      </c>
      <c r="D7">
        <v>6623989</v>
      </c>
      <c r="E7">
        <v>169369.14</v>
      </c>
      <c r="F7">
        <v>547079.98</v>
      </c>
      <c r="G7">
        <v>4590</v>
      </c>
    </row>
    <row r="8" spans="3:7" x14ac:dyDescent="0.35">
      <c r="C8">
        <v>4</v>
      </c>
      <c r="D8">
        <v>6623989</v>
      </c>
      <c r="E8">
        <v>169369.14</v>
      </c>
      <c r="F8">
        <v>547079.98</v>
      </c>
      <c r="G8">
        <v>1471110.98</v>
      </c>
    </row>
    <row r="9" spans="3:7" x14ac:dyDescent="0.35">
      <c r="C9">
        <v>4</v>
      </c>
      <c r="D9">
        <v>6623989</v>
      </c>
      <c r="E9">
        <v>169369.14</v>
      </c>
      <c r="F9">
        <v>547079.98</v>
      </c>
      <c r="G9">
        <v>4431838.9000000004</v>
      </c>
    </row>
    <row r="10" spans="3:7" x14ac:dyDescent="0.35">
      <c r="C10">
        <v>4</v>
      </c>
      <c r="D10">
        <v>6623989</v>
      </c>
      <c r="E10">
        <v>169369.14</v>
      </c>
      <c r="F10">
        <v>547079.98</v>
      </c>
      <c r="G10" t="s">
        <v>45</v>
      </c>
    </row>
    <row r="11" spans="3:7" x14ac:dyDescent="0.35">
      <c r="C11">
        <v>5</v>
      </c>
      <c r="D11">
        <v>6623989</v>
      </c>
      <c r="E11">
        <v>6623989</v>
      </c>
      <c r="F11">
        <v>172353.63</v>
      </c>
      <c r="G11" t="s">
        <v>45</v>
      </c>
    </row>
    <row r="12" spans="3:7" x14ac:dyDescent="0.35">
      <c r="C12">
        <v>5</v>
      </c>
      <c r="D12">
        <v>6623989</v>
      </c>
      <c r="E12">
        <v>6623989</v>
      </c>
      <c r="F12">
        <v>172353.63</v>
      </c>
      <c r="G12" t="s">
        <v>45</v>
      </c>
    </row>
    <row r="13" spans="3:7" x14ac:dyDescent="0.35">
      <c r="C13">
        <v>5</v>
      </c>
      <c r="D13">
        <v>6623989</v>
      </c>
      <c r="E13">
        <v>6623989</v>
      </c>
      <c r="F13">
        <v>172353.63</v>
      </c>
      <c r="G13" t="s">
        <v>45</v>
      </c>
    </row>
    <row r="14" spans="3:7" x14ac:dyDescent="0.35">
      <c r="C14">
        <v>5</v>
      </c>
      <c r="D14">
        <v>6623989</v>
      </c>
      <c r="E14">
        <v>6623989</v>
      </c>
      <c r="F14">
        <v>172353.63</v>
      </c>
      <c r="G14" t="s">
        <v>45</v>
      </c>
    </row>
    <row r="15" spans="3:7" x14ac:dyDescent="0.35">
      <c r="C15">
        <v>6</v>
      </c>
      <c r="D15">
        <v>6623989</v>
      </c>
      <c r="E15">
        <v>6623989</v>
      </c>
      <c r="F15">
        <v>6000</v>
      </c>
      <c r="G15" t="s">
        <v>45</v>
      </c>
    </row>
    <row r="16" spans="3:7" x14ac:dyDescent="0.35">
      <c r="C16">
        <v>7</v>
      </c>
      <c r="D16">
        <v>1280687.04</v>
      </c>
      <c r="E16">
        <v>564132.04</v>
      </c>
      <c r="F16">
        <v>50096</v>
      </c>
      <c r="G16">
        <v>666459</v>
      </c>
    </row>
    <row r="17" spans="3:7" x14ac:dyDescent="0.35">
      <c r="C17">
        <v>8</v>
      </c>
      <c r="D17">
        <v>1280687.04</v>
      </c>
      <c r="E17">
        <v>120842.62</v>
      </c>
      <c r="F17">
        <v>93075</v>
      </c>
      <c r="G17">
        <v>1066769.42</v>
      </c>
    </row>
    <row r="18" spans="3:7" x14ac:dyDescent="0.35">
      <c r="C18">
        <v>9</v>
      </c>
      <c r="D18">
        <v>1280687.04</v>
      </c>
      <c r="E18">
        <v>33550.410000000003</v>
      </c>
      <c r="F18">
        <v>105689.95</v>
      </c>
      <c r="G18">
        <v>1409.96</v>
      </c>
    </row>
    <row r="19" spans="3:7" x14ac:dyDescent="0.35">
      <c r="C19">
        <v>9</v>
      </c>
      <c r="D19">
        <v>1280687.04</v>
      </c>
      <c r="E19">
        <v>33550.410000000003</v>
      </c>
      <c r="F19">
        <v>105689.95</v>
      </c>
      <c r="G19">
        <v>2778.02</v>
      </c>
    </row>
    <row r="20" spans="3:7" x14ac:dyDescent="0.35">
      <c r="C20">
        <v>9</v>
      </c>
      <c r="D20">
        <v>1280687.04</v>
      </c>
      <c r="E20">
        <v>33550.410000000003</v>
      </c>
      <c r="F20">
        <v>105689.95</v>
      </c>
      <c r="G20">
        <v>4428.59</v>
      </c>
    </row>
    <row r="21" spans="3:7" x14ac:dyDescent="0.35">
      <c r="C21">
        <v>9</v>
      </c>
      <c r="D21">
        <v>1280687.04</v>
      </c>
      <c r="E21">
        <v>33550.410000000003</v>
      </c>
      <c r="F21">
        <v>105689.95</v>
      </c>
      <c r="G21">
        <v>849372.08</v>
      </c>
    </row>
    <row r="22" spans="3:7" x14ac:dyDescent="0.35">
      <c r="C22">
        <v>9</v>
      </c>
      <c r="D22">
        <v>1280687.04</v>
      </c>
      <c r="E22">
        <v>33550.410000000003</v>
      </c>
      <c r="F22">
        <v>105689.95</v>
      </c>
      <c r="G22">
        <v>283124.15999999997</v>
      </c>
    </row>
    <row r="23" spans="3:7" x14ac:dyDescent="0.35">
      <c r="C23">
        <v>9</v>
      </c>
      <c r="D23">
        <v>1280687.04</v>
      </c>
      <c r="E23">
        <v>33550.410000000003</v>
      </c>
      <c r="F23">
        <v>105689.95</v>
      </c>
      <c r="G23">
        <v>333.87</v>
      </c>
    </row>
    <row r="24" spans="3:7" x14ac:dyDescent="0.35">
      <c r="C24">
        <v>10</v>
      </c>
      <c r="D24">
        <v>1280687.04</v>
      </c>
      <c r="E24">
        <v>1280687.04</v>
      </c>
      <c r="F24">
        <v>39011.870000000003</v>
      </c>
      <c r="G24" t="s">
        <v>45</v>
      </c>
    </row>
    <row r="25" spans="3:7" x14ac:dyDescent="0.35">
      <c r="C25">
        <v>10</v>
      </c>
      <c r="D25">
        <v>1280687.04</v>
      </c>
      <c r="E25">
        <v>1280687.04</v>
      </c>
      <c r="F25">
        <v>39011.870000000003</v>
      </c>
      <c r="G25" t="s">
        <v>45</v>
      </c>
    </row>
    <row r="26" spans="3:7" x14ac:dyDescent="0.35">
      <c r="C26">
        <v>10</v>
      </c>
      <c r="D26">
        <v>1280687.04</v>
      </c>
      <c r="E26">
        <v>1280687.04</v>
      </c>
      <c r="F26">
        <v>39011.870000000003</v>
      </c>
      <c r="G26" t="s">
        <v>45</v>
      </c>
    </row>
    <row r="27" spans="3:7" x14ac:dyDescent="0.35">
      <c r="C27">
        <v>10</v>
      </c>
      <c r="D27">
        <v>1280687.04</v>
      </c>
      <c r="E27">
        <v>1280687.04</v>
      </c>
      <c r="F27">
        <v>39011.870000000003</v>
      </c>
      <c r="G27" t="s">
        <v>45</v>
      </c>
    </row>
    <row r="28" spans="3:7" x14ac:dyDescent="0.35">
      <c r="C28">
        <v>10</v>
      </c>
      <c r="D28">
        <v>1280687.04</v>
      </c>
      <c r="E28">
        <v>1280687.04</v>
      </c>
      <c r="F28">
        <v>39011.870000000003</v>
      </c>
      <c r="G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(3)</vt:lpstr>
      <vt:lpstr>Sheet1</vt:lpstr>
      <vt:lpstr>Sheet1 (2)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2023-03-27T12:42:57Z</dcterms:modified>
</cp:coreProperties>
</file>