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richData/rdRichValueTypes.xml" ContentType="application/vnd.ms-excel.rdrichvaluetypes+xml"/>
  <Override PartName="/xl/richData/rdrichvalue.xml" ContentType="application/vnd.ms-excel.rdrichvalue+xml"/>
  <Override PartName="/xl/richData/rdrichvaluestructure.xml" ContentType="application/vnd.ms-excel.rdrichvaluestructure+xml"/>
  <Override PartName="/xl/namedSheetViews/namedSheetView1.xml" ContentType="application/vnd.ms-excel.namedsheetview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OneDrive - HIGHBAR TECHNOCRAT LTD\Desktop\"/>
    </mc:Choice>
  </mc:AlternateContent>
  <bookViews>
    <workbookView xWindow="0" yWindow="0" windowWidth="20400" windowHeight="7230" tabRatio="855" activeTab="3"/>
  </bookViews>
  <sheets>
    <sheet name="Testing" sheetId="33" r:id="rId1"/>
    <sheet name="DB Table Schema" sheetId="31" r:id="rId2"/>
    <sheet name="Sheet2" sheetId="36" r:id="rId3"/>
    <sheet name="Mail Content" sheetId="35" r:id="rId4"/>
    <sheet name="DB Table Data" sheetId="32" r:id="rId5"/>
    <sheet name="DPR Summary" sheetId="23" r:id="rId6"/>
    <sheet name="SIT " sheetId="3" state="hidden" r:id="rId7"/>
    <sheet name="Go Live" sheetId="4" state="hidden" r:id="rId8"/>
    <sheet name="Post Go Live" sheetId="5" state="hidden" r:id="rId9"/>
    <sheet name="Plan vs Actual " sheetId="21" state="hidden" r:id="rId10"/>
    <sheet name="Sheet1" sheetId="30" state="hidden" r:id="rId11"/>
    <sheet name="ABAP Week Target" sheetId="29" state="hidden" r:id="rId12"/>
    <sheet name="Detailed Summary" sheetId="7" r:id="rId13"/>
    <sheet name="Pivot" sheetId="27" r:id="rId14"/>
    <sheet name="ABAP Target" sheetId="26" state="hidden" r:id="rId15"/>
    <sheet name="Consultant" sheetId="24" r:id="rId16"/>
    <sheet name="Status Value" sheetId="6" r:id="rId17"/>
    <sheet name="ASG Consolidate Gap List" sheetId="2" r:id="rId18"/>
    <sheet name="Config &amp; User Manual" sheetId="28" r:id="rId19"/>
  </sheets>
  <externalReferences>
    <externalReference r:id="rId20"/>
  </externalReferences>
  <definedNames>
    <definedName name="_xlnm._FilterDatabase" localSheetId="17" hidden="1">'ASG Consolidate Gap List'!$A$8:$CB$210</definedName>
    <definedName name="_xlnm._FilterDatabase" localSheetId="7" hidden="1">'Go Live'!$A$1:$AB$27</definedName>
    <definedName name="_xlnm._FilterDatabase" localSheetId="8" hidden="1">'Post Go Live'!$A$1:$AA$63</definedName>
    <definedName name="_xlnm._FilterDatabase" localSheetId="10" hidden="1">Sheet1!$A$1:$H$1</definedName>
    <definedName name="_xlnm._FilterDatabase" localSheetId="6" hidden="1">'SIT '!$A$1:$AA$55</definedName>
    <definedName name="_xlnm.Print_Area" localSheetId="17">'ASG Consolidate Gap List'!$A$1:$BN$157</definedName>
    <definedName name="_xlnm.Print_Titles" localSheetId="17">'ASG Consolidate Gap List'!$8:$8</definedName>
  </definedNames>
  <calcPr calcId="162913"/>
  <pivotCaches>
    <pivotCache cacheId="0" r:id="rId21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F33" i="2" l="1"/>
  <c r="AP33" i="2"/>
  <c r="AQ33" i="2" s="1"/>
  <c r="AP81" i="2"/>
  <c r="AQ81" i="2" s="1"/>
  <c r="AF81" i="2"/>
  <c r="AP66" i="2"/>
  <c r="AQ66" i="2" s="1"/>
  <c r="AF66" i="2"/>
  <c r="AP35" i="2"/>
  <c r="AQ35" i="2" s="1"/>
  <c r="AF35" i="2"/>
  <c r="AP34" i="2"/>
  <c r="AQ34" i="2" s="1"/>
  <c r="AF34" i="2"/>
  <c r="AT70" i="2" l="1"/>
  <c r="AT69" i="2"/>
  <c r="AH90" i="2"/>
  <c r="AF90" i="2" s="1"/>
  <c r="AP108" i="2"/>
  <c r="AQ108" i="2" s="1"/>
  <c r="AS68" i="2"/>
  <c r="AT68" i="2" s="1"/>
  <c r="AT59" i="2"/>
  <c r="AP83" i="2"/>
  <c r="AQ83" i="2" s="1"/>
  <c r="AF83" i="2"/>
  <c r="AP82" i="2"/>
  <c r="AQ82" i="2" s="1"/>
  <c r="AF82" i="2"/>
  <c r="AP80" i="2"/>
  <c r="AQ80" i="2" s="1"/>
  <c r="AF80" i="2"/>
  <c r="AP79" i="2"/>
  <c r="AQ79" i="2" s="1"/>
  <c r="AF79" i="2"/>
  <c r="AV135" i="2"/>
  <c r="AS71" i="2"/>
  <c r="AT71" i="2" s="1"/>
  <c r="AU108" i="2"/>
  <c r="AV108" i="2" s="1"/>
  <c r="AU107" i="2"/>
  <c r="AV107" i="2" s="1"/>
  <c r="AT84" i="2"/>
  <c r="AF140" i="2"/>
  <c r="AT55" i="2"/>
  <c r="AT58" i="2"/>
  <c r="AT57" i="2"/>
  <c r="AF139" i="2"/>
  <c r="AT56" i="2"/>
  <c r="AU56" i="2" s="1"/>
  <c r="AS138" i="2"/>
  <c r="AT138" i="2" s="1"/>
  <c r="AS135" i="2"/>
  <c r="AT135" i="2" s="1"/>
  <c r="AS134" i="2"/>
  <c r="AT134" i="2" s="1"/>
  <c r="AS133" i="2"/>
  <c r="AT133" i="2" s="1"/>
  <c r="AS124" i="2"/>
  <c r="AT124" i="2" s="1"/>
  <c r="AS120" i="2"/>
  <c r="AT120" i="2" s="1"/>
  <c r="AS114" i="2"/>
  <c r="AT114" i="2" s="1"/>
  <c r="AS113" i="2"/>
  <c r="AT113" i="2" s="1"/>
  <c r="AS112" i="2"/>
  <c r="AT112" i="2" s="1"/>
  <c r="AS123" i="2"/>
  <c r="AT123" i="2" s="1"/>
  <c r="AS122" i="2"/>
  <c r="AT122" i="2" s="1"/>
  <c r="AS109" i="2"/>
  <c r="AT109" i="2" s="1"/>
  <c r="AS108" i="2"/>
  <c r="AT108" i="2" s="1"/>
  <c r="AS107" i="2"/>
  <c r="AT107" i="2" s="1"/>
  <c r="AP137" i="2"/>
  <c r="AQ137" i="2" s="1"/>
  <c r="AS105" i="2"/>
  <c r="AT105" i="2" s="1"/>
  <c r="AT51" i="2"/>
  <c r="AS51" i="2"/>
  <c r="AS50" i="2"/>
  <c r="AT50" i="2"/>
  <c r="AS98" i="2"/>
  <c r="AS99" i="2"/>
  <c r="AP101" i="2"/>
  <c r="AQ101" i="2" s="1"/>
  <c r="AP102" i="2"/>
  <c r="AQ102" i="2" s="1"/>
  <c r="AP103" i="2"/>
  <c r="AQ103" i="2" s="1"/>
  <c r="AP104" i="2"/>
  <c r="AQ104" i="2" s="1"/>
  <c r="AP105" i="2"/>
  <c r="AQ105" i="2" s="1"/>
  <c r="AP106" i="2"/>
  <c r="AQ106" i="2" s="1"/>
  <c r="AP107" i="2"/>
  <c r="AQ107" i="2" s="1"/>
  <c r="AP109" i="2"/>
  <c r="AQ109" i="2" s="1"/>
  <c r="AP110" i="2"/>
  <c r="AQ110" i="2" s="1"/>
  <c r="AP111" i="2"/>
  <c r="AQ111" i="2" s="1"/>
  <c r="AP112" i="2"/>
  <c r="AQ112" i="2" s="1"/>
  <c r="AP113" i="2"/>
  <c r="AQ113" i="2" s="1"/>
  <c r="AP114" i="2"/>
  <c r="AQ114" i="2" s="1"/>
  <c r="AP115" i="2"/>
  <c r="AQ115" i="2" s="1"/>
  <c r="AP116" i="2"/>
  <c r="AQ116" i="2" s="1"/>
  <c r="AQ117" i="2"/>
  <c r="AP119" i="2"/>
  <c r="AQ119" i="2" s="1"/>
  <c r="AP138" i="2"/>
  <c r="AQ138" i="2" s="1"/>
  <c r="AP136" i="2"/>
  <c r="AQ136" i="2" s="1"/>
  <c r="AP135" i="2"/>
  <c r="AQ135" i="2" s="1"/>
  <c r="AP134" i="2"/>
  <c r="AQ134" i="2" s="1"/>
  <c r="AP133" i="2"/>
  <c r="AQ133" i="2" s="1"/>
  <c r="AP132" i="2"/>
  <c r="AQ132" i="2" s="1"/>
  <c r="AP131" i="2"/>
  <c r="AQ131" i="2" s="1"/>
  <c r="AP130" i="2"/>
  <c r="AQ130" i="2" s="1"/>
  <c r="AP129" i="2"/>
  <c r="AQ129" i="2" s="1"/>
  <c r="AP128" i="2"/>
  <c r="AQ128" i="2" s="1"/>
  <c r="AP126" i="2"/>
  <c r="AQ126" i="2" s="1"/>
  <c r="AP125" i="2"/>
  <c r="AQ125" i="2" s="1"/>
  <c r="AP124" i="2"/>
  <c r="AQ124" i="2" s="1"/>
  <c r="AP123" i="2"/>
  <c r="AQ123" i="2" s="1"/>
  <c r="AP122" i="2"/>
  <c r="AQ122" i="2" s="1"/>
  <c r="AP121" i="2"/>
  <c r="AQ121" i="2" s="1"/>
  <c r="AP120" i="2"/>
  <c r="AQ120" i="2" s="1"/>
  <c r="AP100" i="2"/>
  <c r="AQ100" i="2" s="1"/>
  <c r="AP99" i="2"/>
  <c r="AQ99" i="2" s="1"/>
  <c r="AP98" i="2"/>
  <c r="AQ98" i="2" s="1"/>
  <c r="AP97" i="2"/>
  <c r="AQ97" i="2" s="1"/>
  <c r="AP96" i="2"/>
  <c r="AQ96" i="2" s="1"/>
  <c r="AP95" i="2"/>
  <c r="AQ95" i="2" s="1"/>
  <c r="AP94" i="2"/>
  <c r="AQ94" i="2" s="1"/>
  <c r="AP93" i="2"/>
  <c r="AQ93" i="2" s="1"/>
  <c r="AP92" i="2"/>
  <c r="AQ92" i="2" s="1"/>
  <c r="AP91" i="2"/>
  <c r="AQ91" i="2" s="1"/>
  <c r="AP78" i="2"/>
  <c r="AQ78" i="2" s="1"/>
  <c r="AP77" i="2"/>
  <c r="AQ77" i="2" s="1"/>
  <c r="AP76" i="2"/>
  <c r="AQ76" i="2" s="1"/>
  <c r="AP75" i="2"/>
  <c r="AQ75" i="2" s="1"/>
  <c r="AP74" i="2"/>
  <c r="AQ74" i="2" s="1"/>
  <c r="AP73" i="2"/>
  <c r="AQ73" i="2" s="1"/>
  <c r="AP72" i="2"/>
  <c r="AQ72" i="2" s="1"/>
  <c r="AP71" i="2"/>
  <c r="AQ71" i="2" s="1"/>
  <c r="AP70" i="2"/>
  <c r="AQ70" i="2" s="1"/>
  <c r="AP69" i="2"/>
  <c r="AQ69" i="2" s="1"/>
  <c r="AP68" i="2"/>
  <c r="AQ68" i="2" s="1"/>
  <c r="AP67" i="2"/>
  <c r="AQ67" i="2" s="1"/>
  <c r="AP65" i="2"/>
  <c r="AQ65" i="2" s="1"/>
  <c r="AP61" i="2"/>
  <c r="AQ61" i="2" s="1"/>
  <c r="AP60" i="2"/>
  <c r="AQ60" i="2" s="1"/>
  <c r="AP59" i="2"/>
  <c r="AQ59" i="2" s="1"/>
  <c r="AP58" i="2"/>
  <c r="AQ58" i="2" s="1"/>
  <c r="AP57" i="2"/>
  <c r="AQ57" i="2" s="1"/>
  <c r="AP56" i="2"/>
  <c r="AQ56" i="2" s="1"/>
  <c r="AP55" i="2"/>
  <c r="AQ55" i="2" s="1"/>
  <c r="AP54" i="2"/>
  <c r="AQ54" i="2" s="1"/>
  <c r="AP53" i="2"/>
  <c r="AQ53" i="2" s="1"/>
  <c r="AP51" i="2"/>
  <c r="AQ51" i="2" s="1"/>
  <c r="AP50" i="2"/>
  <c r="AQ50" i="2" s="1"/>
  <c r="AP49" i="2"/>
  <c r="AQ49" i="2" s="1"/>
  <c r="AP47" i="2"/>
  <c r="AQ47" i="2" s="1"/>
  <c r="AP46" i="2"/>
  <c r="AQ46" i="2" s="1"/>
  <c r="AP44" i="2"/>
  <c r="AQ44" i="2" s="1"/>
  <c r="AP43" i="2"/>
  <c r="AQ43" i="2" s="1"/>
  <c r="AP42" i="2"/>
  <c r="AQ42" i="2" s="1"/>
  <c r="AP41" i="2"/>
  <c r="AQ41" i="2" s="1"/>
  <c r="AP40" i="2"/>
  <c r="AQ40" i="2" s="1"/>
  <c r="AP39" i="2"/>
  <c r="AQ39" i="2" s="1"/>
  <c r="AP38" i="2"/>
  <c r="AQ38" i="2" s="1"/>
  <c r="AP37" i="2"/>
  <c r="AQ37" i="2" s="1"/>
  <c r="AP36" i="2"/>
  <c r="AQ36" i="2" s="1"/>
  <c r="AP32" i="2"/>
  <c r="AQ32" i="2" s="1"/>
  <c r="AP31" i="2"/>
  <c r="AQ31" i="2" s="1"/>
  <c r="AP30" i="2"/>
  <c r="AQ30" i="2" s="1"/>
  <c r="AP26" i="2"/>
  <c r="AQ26" i="2" s="1"/>
  <c r="AP13" i="2"/>
  <c r="AQ13" i="2" s="1"/>
  <c r="AP12" i="2"/>
  <c r="AQ12" i="2" s="1"/>
  <c r="AF10" i="2"/>
  <c r="AF11" i="2"/>
  <c r="AF12" i="2"/>
  <c r="AF13" i="2"/>
  <c r="AF20" i="2"/>
  <c r="AF21" i="2"/>
  <c r="AF22" i="2"/>
  <c r="AF23" i="2"/>
  <c r="AF24" i="2"/>
  <c r="AF25" i="2"/>
  <c r="AF26" i="2"/>
  <c r="AF27" i="2"/>
  <c r="AF28" i="2"/>
  <c r="AF29" i="2"/>
  <c r="AF30" i="2"/>
  <c r="AF31" i="2"/>
  <c r="AF32" i="2"/>
  <c r="AF36" i="2"/>
  <c r="AF37" i="2"/>
  <c r="AF38" i="2"/>
  <c r="AF39" i="2"/>
  <c r="AF40" i="2"/>
  <c r="AF41" i="2"/>
  <c r="AF42" i="2"/>
  <c r="AF43" i="2"/>
  <c r="AF44" i="2"/>
  <c r="AF45" i="2"/>
  <c r="AF46" i="2"/>
  <c r="AF47" i="2"/>
  <c r="AF49" i="2"/>
  <c r="AF50" i="2"/>
  <c r="AF51" i="2"/>
  <c r="AF52" i="2"/>
  <c r="AF53" i="2"/>
  <c r="AF54" i="2"/>
  <c r="AF55" i="2"/>
  <c r="AF56" i="2"/>
  <c r="AF57" i="2"/>
  <c r="AF58" i="2"/>
  <c r="AF59" i="2"/>
  <c r="AF60" i="2"/>
  <c r="AF61" i="2"/>
  <c r="AF65" i="2"/>
  <c r="AF67" i="2"/>
  <c r="AF68" i="2"/>
  <c r="AF71" i="2"/>
  <c r="AF72" i="2"/>
  <c r="AF73" i="2"/>
  <c r="AF74" i="2"/>
  <c r="AF75" i="2"/>
  <c r="AF76" i="2"/>
  <c r="AF77" i="2"/>
  <c r="AF78" i="2"/>
  <c r="AF91" i="2"/>
  <c r="AF92" i="2"/>
  <c r="AF93" i="2"/>
  <c r="AF94" i="2"/>
  <c r="AF95" i="2"/>
  <c r="AF96" i="2"/>
  <c r="AF97" i="2"/>
  <c r="AF98" i="2"/>
  <c r="AF99" i="2"/>
  <c r="AF100" i="2"/>
  <c r="AF101" i="2"/>
  <c r="AF102" i="2"/>
  <c r="AF103" i="2"/>
  <c r="AF104" i="2"/>
  <c r="AF105" i="2"/>
  <c r="AF106" i="2"/>
  <c r="AF107" i="2"/>
  <c r="AF108" i="2"/>
  <c r="AF109" i="2"/>
  <c r="AF110" i="2"/>
  <c r="AF111" i="2"/>
  <c r="AF112" i="2"/>
  <c r="AF113" i="2"/>
  <c r="AF114" i="2"/>
  <c r="AF115" i="2"/>
  <c r="AF116" i="2"/>
  <c r="AF117" i="2"/>
  <c r="AF118" i="2"/>
  <c r="AF119" i="2"/>
  <c r="AF120" i="2"/>
  <c r="AF121" i="2"/>
  <c r="AF122" i="2"/>
  <c r="AF123" i="2"/>
  <c r="AF124" i="2"/>
  <c r="AF125" i="2"/>
  <c r="AF126" i="2"/>
  <c r="AF128" i="2"/>
  <c r="AF129" i="2"/>
  <c r="AF130" i="2"/>
  <c r="AF131" i="2"/>
  <c r="AF132" i="2"/>
  <c r="AF133" i="2"/>
  <c r="AF134" i="2"/>
  <c r="AF135" i="2"/>
  <c r="AF136" i="2"/>
  <c r="AF137" i="2"/>
  <c r="AF138" i="2"/>
  <c r="AF9" i="2"/>
  <c r="AH64" i="2"/>
  <c r="AP64" i="2" s="1"/>
  <c r="AQ64" i="2" s="1"/>
  <c r="AH19" i="2"/>
  <c r="AF19" i="2" s="1"/>
  <c r="AH18" i="2"/>
  <c r="AH17" i="2"/>
  <c r="AP17" i="2" s="1"/>
  <c r="AQ17" i="2" s="1"/>
  <c r="AH16" i="2"/>
  <c r="AF16" i="2" s="1"/>
  <c r="AH15" i="2"/>
  <c r="AF15" i="2" s="1"/>
  <c r="AH14" i="2"/>
  <c r="AH89" i="2"/>
  <c r="AF89" i="2" s="1"/>
  <c r="AH88" i="2"/>
  <c r="AP88" i="2" s="1"/>
  <c r="AQ88" i="2" s="1"/>
  <c r="AH87" i="2"/>
  <c r="AP87" i="2" s="1"/>
  <c r="AQ87" i="2" s="1"/>
  <c r="AH86" i="2"/>
  <c r="AH85" i="2"/>
  <c r="AP85" i="2" s="1"/>
  <c r="AQ85" i="2" s="1"/>
  <c r="AH84" i="2"/>
  <c r="AF84" i="2" s="1"/>
  <c r="AH63" i="2"/>
  <c r="AF63" i="2" s="1"/>
  <c r="AH62" i="2"/>
  <c r="A10" i="2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43" i="2" s="1"/>
  <c r="A44" i="2" s="1"/>
  <c r="A45" i="2" s="1"/>
  <c r="A46" i="2" s="1"/>
  <c r="A47" i="2" s="1"/>
  <c r="A48" i="2" s="1"/>
  <c r="A49" i="2" s="1"/>
  <c r="A50" i="2" s="1"/>
  <c r="A51" i="2" s="1"/>
  <c r="A52" i="2" s="1"/>
  <c r="A53" i="2" s="1"/>
  <c r="A54" i="2" s="1"/>
  <c r="A55" i="2" s="1"/>
  <c r="A56" i="2" s="1"/>
  <c r="A57" i="2" s="1"/>
  <c r="A58" i="2" s="1"/>
  <c r="A59" i="2" s="1"/>
  <c r="A60" i="2" s="1"/>
  <c r="A61" i="2" s="1"/>
  <c r="A62" i="2" s="1"/>
  <c r="A63" i="2" s="1"/>
  <c r="A64" i="2" s="1"/>
  <c r="A65" i="2" s="1"/>
  <c r="A66" i="2" s="1"/>
  <c r="A67" i="2" s="1"/>
  <c r="A68" i="2" s="1"/>
  <c r="A69" i="2" s="1"/>
  <c r="A70" i="2" s="1"/>
  <c r="A71" i="2" s="1"/>
  <c r="A72" i="2" s="1"/>
  <c r="A73" i="2" s="1"/>
  <c r="A74" i="2" s="1"/>
  <c r="A75" i="2" s="1"/>
  <c r="A76" i="2" s="1"/>
  <c r="A77" i="2" s="1"/>
  <c r="A78" i="2" s="1"/>
  <c r="A79" i="2" s="1"/>
  <c r="A80" i="2" s="1"/>
  <c r="A81" i="2" s="1"/>
  <c r="A82" i="2" s="1"/>
  <c r="A83" i="2" s="1"/>
  <c r="A84" i="2" s="1"/>
  <c r="A85" i="2" s="1"/>
  <c r="A86" i="2" s="1"/>
  <c r="A87" i="2" s="1"/>
  <c r="A88" i="2" s="1"/>
  <c r="A89" i="2" s="1"/>
  <c r="A90" i="2" s="1"/>
  <c r="A91" i="2" s="1"/>
  <c r="A92" i="2" s="1"/>
  <c r="A93" i="2" s="1"/>
  <c r="A94" i="2" s="1"/>
  <c r="A95" i="2" s="1"/>
  <c r="A96" i="2" s="1"/>
  <c r="A97" i="2" s="1"/>
  <c r="A98" i="2" s="1"/>
  <c r="A99" i="2" s="1"/>
  <c r="A100" i="2" s="1"/>
  <c r="A101" i="2" s="1"/>
  <c r="A102" i="2" s="1"/>
  <c r="A103" i="2" s="1"/>
  <c r="A104" i="2" s="1"/>
  <c r="A105" i="2" s="1"/>
  <c r="A106" i="2" s="1"/>
  <c r="A107" i="2" s="1"/>
  <c r="A108" i="2" s="1"/>
  <c r="A109" i="2" s="1"/>
  <c r="A110" i="2" s="1"/>
  <c r="A111" i="2" s="1"/>
  <c r="A112" i="2" s="1"/>
  <c r="A113" i="2" s="1"/>
  <c r="A114" i="2" s="1"/>
  <c r="A115" i="2" s="1"/>
  <c r="A116" i="2" s="1"/>
  <c r="A117" i="2" s="1"/>
  <c r="A118" i="2" s="1"/>
  <c r="A119" i="2" s="1"/>
  <c r="A120" i="2" s="1"/>
  <c r="A121" i="2" s="1"/>
  <c r="A122" i="2" s="1"/>
  <c r="A123" i="2" s="1"/>
  <c r="A124" i="2" s="1"/>
  <c r="A125" i="2" s="1"/>
  <c r="A126" i="2" s="1"/>
  <c r="A127" i="2" s="1"/>
  <c r="A128" i="2" s="1"/>
  <c r="A129" i="2" s="1"/>
  <c r="A130" i="2" s="1"/>
  <c r="A131" i="2" s="1"/>
  <c r="A132" i="2" s="1"/>
  <c r="A133" i="2" s="1"/>
  <c r="A134" i="2" s="1"/>
  <c r="A135" i="2" s="1"/>
  <c r="A136" i="2" s="1"/>
  <c r="A137" i="2" s="1"/>
  <c r="A138" i="2" s="1"/>
  <c r="A139" i="2" s="1"/>
  <c r="A140" i="2" s="1"/>
  <c r="A141" i="2" s="1"/>
  <c r="A142" i="2" s="1"/>
  <c r="A143" i="2" s="1"/>
  <c r="A144" i="2" s="1"/>
  <c r="A145" i="2" s="1"/>
  <c r="A146" i="2" s="1"/>
  <c r="A147" i="2" s="1"/>
  <c r="A148" i="2" s="1"/>
  <c r="A149" i="2" s="1"/>
  <c r="A150" i="2" s="1"/>
  <c r="A151" i="2" s="1"/>
  <c r="A152" i="2" s="1"/>
  <c r="A153" i="2" s="1"/>
  <c r="A154" i="2" s="1"/>
  <c r="A155" i="2" s="1"/>
  <c r="A156" i="2" s="1"/>
  <c r="A157" i="2" s="1"/>
  <c r="A158" i="2" s="1"/>
  <c r="A159" i="2" s="1"/>
  <c r="A160" i="2" s="1"/>
  <c r="A161" i="2" s="1"/>
  <c r="A162" i="2" s="1"/>
  <c r="A163" i="2" s="1"/>
  <c r="A164" i="2" s="1"/>
  <c r="A165" i="2" s="1"/>
  <c r="A166" i="2" s="1"/>
  <c r="A167" i="2" s="1"/>
  <c r="A168" i="2" s="1"/>
  <c r="A169" i="2" s="1"/>
  <c r="A170" i="2" s="1"/>
  <c r="A171" i="2" s="1"/>
  <c r="A172" i="2" s="1"/>
  <c r="A173" i="2" s="1"/>
  <c r="A174" i="2" s="1"/>
  <c r="A175" i="2" s="1"/>
  <c r="A176" i="2" s="1"/>
  <c r="A177" i="2" s="1"/>
  <c r="A178" i="2" s="1"/>
  <c r="A179" i="2" s="1"/>
  <c r="A180" i="2" s="1"/>
  <c r="A181" i="2" s="1"/>
  <c r="A182" i="2" s="1"/>
  <c r="A183" i="2" s="1"/>
  <c r="A184" i="2" s="1"/>
  <c r="A185" i="2" s="1"/>
  <c r="A186" i="2" s="1"/>
  <c r="A187" i="2" s="1"/>
  <c r="A188" i="2" s="1"/>
  <c r="A189" i="2" s="1"/>
  <c r="A190" i="2" s="1"/>
  <c r="A191" i="2" s="1"/>
  <c r="A192" i="2" s="1"/>
  <c r="A193" i="2" s="1"/>
  <c r="A194" i="2" s="1"/>
  <c r="A195" i="2" s="1"/>
  <c r="A196" i="2" s="1"/>
  <c r="A197" i="2" s="1"/>
  <c r="A198" i="2" s="1"/>
  <c r="A199" i="2" s="1"/>
  <c r="A200" i="2" s="1"/>
  <c r="A201" i="2" s="1"/>
  <c r="A202" i="2" s="1"/>
  <c r="A203" i="2" s="1"/>
  <c r="A204" i="2" s="1"/>
  <c r="A205" i="2" s="1"/>
  <c r="A206" i="2" s="1"/>
  <c r="A207" i="2" s="1"/>
  <c r="A208" i="2" s="1"/>
  <c r="A209" i="2" s="1"/>
  <c r="A210" i="2" s="1"/>
  <c r="A14" i="23"/>
  <c r="AU32" i="7"/>
  <c r="AT32" i="7"/>
  <c r="AS32" i="7"/>
  <c r="AR32" i="7"/>
  <c r="AQ32" i="7"/>
  <c r="AO32" i="7"/>
  <c r="AN32" i="7"/>
  <c r="AM32" i="7"/>
  <c r="AL32" i="7"/>
  <c r="AK32" i="7"/>
  <c r="AJ32" i="7"/>
  <c r="AH32" i="7"/>
  <c r="AG32" i="7"/>
  <c r="AF32" i="7"/>
  <c r="AE32" i="7"/>
  <c r="AD32" i="7"/>
  <c r="AC32" i="7"/>
  <c r="AB32" i="7"/>
  <c r="AA32" i="7"/>
  <c r="X32" i="7"/>
  <c r="Y32" i="7" s="1"/>
  <c r="W32" i="7"/>
  <c r="V32" i="7"/>
  <c r="U32" i="7"/>
  <c r="S32" i="7"/>
  <c r="T32" i="7" s="1"/>
  <c r="R32" i="7"/>
  <c r="Q32" i="7"/>
  <c r="O32" i="7"/>
  <c r="N32" i="7"/>
  <c r="M32" i="7"/>
  <c r="L32" i="7"/>
  <c r="K32" i="7"/>
  <c r="J32" i="7"/>
  <c r="I32" i="7"/>
  <c r="H32" i="7"/>
  <c r="G32" i="7"/>
  <c r="F32" i="7"/>
  <c r="E32" i="7"/>
  <c r="D32" i="7"/>
  <c r="D14" i="23" s="1"/>
  <c r="C32" i="7"/>
  <c r="AU49" i="7"/>
  <c r="AT49" i="7"/>
  <c r="AS49" i="7"/>
  <c r="AR49" i="7"/>
  <c r="AQ49" i="7"/>
  <c r="AO49" i="7"/>
  <c r="AN49" i="7"/>
  <c r="AM49" i="7"/>
  <c r="AL49" i="7"/>
  <c r="AK49" i="7"/>
  <c r="AJ49" i="7"/>
  <c r="AH49" i="7"/>
  <c r="AG49" i="7"/>
  <c r="AF49" i="7"/>
  <c r="AE49" i="7"/>
  <c r="AD49" i="7"/>
  <c r="AC49" i="7"/>
  <c r="AB49" i="7"/>
  <c r="AA49" i="7"/>
  <c r="X49" i="7"/>
  <c r="Y49" i="7" s="1"/>
  <c r="W49" i="7"/>
  <c r="V49" i="7"/>
  <c r="U49" i="7"/>
  <c r="S49" i="7"/>
  <c r="T49" i="7" s="1"/>
  <c r="R49" i="7"/>
  <c r="Q49" i="7"/>
  <c r="O49" i="7"/>
  <c r="N49" i="7"/>
  <c r="M49" i="7"/>
  <c r="L49" i="7"/>
  <c r="K49" i="7"/>
  <c r="J49" i="7"/>
  <c r="I49" i="7"/>
  <c r="H49" i="7"/>
  <c r="G49" i="7"/>
  <c r="F49" i="7"/>
  <c r="E49" i="7"/>
  <c r="D49" i="7"/>
  <c r="C49" i="7"/>
  <c r="I14" i="23" s="1"/>
  <c r="AU66" i="7"/>
  <c r="AT66" i="7"/>
  <c r="AS66" i="7"/>
  <c r="AR66" i="7"/>
  <c r="AQ66" i="7"/>
  <c r="AO66" i="7"/>
  <c r="AN66" i="7"/>
  <c r="AM66" i="7"/>
  <c r="AL66" i="7"/>
  <c r="AK66" i="7"/>
  <c r="AJ66" i="7"/>
  <c r="AH66" i="7"/>
  <c r="AG66" i="7"/>
  <c r="AF66" i="7"/>
  <c r="AE66" i="7"/>
  <c r="AD66" i="7"/>
  <c r="AC66" i="7"/>
  <c r="AB66" i="7"/>
  <c r="AA66" i="7"/>
  <c r="X66" i="7"/>
  <c r="Y66" i="7" s="1"/>
  <c r="W66" i="7"/>
  <c r="V66" i="7"/>
  <c r="U66" i="7"/>
  <c r="S66" i="7"/>
  <c r="R66" i="7"/>
  <c r="Q66" i="7"/>
  <c r="O66" i="7"/>
  <c r="N66" i="7"/>
  <c r="M66" i="7"/>
  <c r="L66" i="7"/>
  <c r="K66" i="7"/>
  <c r="J66" i="7"/>
  <c r="H14" i="23" s="1"/>
  <c r="I66" i="7"/>
  <c r="H66" i="7"/>
  <c r="G66" i="7"/>
  <c r="F66" i="7"/>
  <c r="E66" i="7"/>
  <c r="D66" i="7"/>
  <c r="F14" i="23" s="1"/>
  <c r="C66" i="7"/>
  <c r="J14" i="23" s="1"/>
  <c r="S5" i="2"/>
  <c r="S4" i="2"/>
  <c r="S3" i="2"/>
  <c r="J5" i="2"/>
  <c r="J4" i="2"/>
  <c r="J3" i="2"/>
  <c r="A13" i="23"/>
  <c r="A10" i="23"/>
  <c r="C60" i="7"/>
  <c r="J8" i="23" s="1"/>
  <c r="C61" i="7"/>
  <c r="J9" i="23" s="1"/>
  <c r="C62" i="7"/>
  <c r="J10" i="23" s="1"/>
  <c r="C63" i="7"/>
  <c r="J11" i="23" s="1"/>
  <c r="C64" i="7"/>
  <c r="J12" i="23" s="1"/>
  <c r="C65" i="7"/>
  <c r="J13" i="23" s="1"/>
  <c r="C43" i="7"/>
  <c r="C44" i="7"/>
  <c r="C45" i="7"/>
  <c r="C46" i="7"/>
  <c r="C47" i="7"/>
  <c r="C48" i="7"/>
  <c r="C29" i="7"/>
  <c r="C30" i="7"/>
  <c r="C31" i="7"/>
  <c r="C27" i="7"/>
  <c r="C28" i="7"/>
  <c r="C25" i="7"/>
  <c r="C26" i="7"/>
  <c r="AU65" i="7"/>
  <c r="AT65" i="7"/>
  <c r="AS65" i="7"/>
  <c r="AR65" i="7"/>
  <c r="AQ65" i="7"/>
  <c r="AO65" i="7"/>
  <c r="AN65" i="7"/>
  <c r="AM65" i="7"/>
  <c r="AL65" i="7"/>
  <c r="AK65" i="7"/>
  <c r="AJ65" i="7"/>
  <c r="AH65" i="7"/>
  <c r="AG65" i="7"/>
  <c r="AF65" i="7"/>
  <c r="AE65" i="7"/>
  <c r="AD65" i="7"/>
  <c r="AC65" i="7"/>
  <c r="AB65" i="7"/>
  <c r="AA65" i="7"/>
  <c r="X65" i="7"/>
  <c r="Y65" i="7" s="1"/>
  <c r="W65" i="7"/>
  <c r="V65" i="7"/>
  <c r="U65" i="7"/>
  <c r="S65" i="7"/>
  <c r="T65" i="7" s="1"/>
  <c r="R65" i="7"/>
  <c r="Q65" i="7"/>
  <c r="O65" i="7"/>
  <c r="N65" i="7"/>
  <c r="M65" i="7"/>
  <c r="L65" i="7"/>
  <c r="K65" i="7"/>
  <c r="J65" i="7"/>
  <c r="H13" i="23" s="1"/>
  <c r="I65" i="7"/>
  <c r="H65" i="7"/>
  <c r="G65" i="7"/>
  <c r="F65" i="7"/>
  <c r="E65" i="7"/>
  <c r="D65" i="7"/>
  <c r="F13" i="23" s="1"/>
  <c r="AU64" i="7"/>
  <c r="AT64" i="7"/>
  <c r="AS64" i="7"/>
  <c r="AR64" i="7"/>
  <c r="AQ64" i="7"/>
  <c r="AO64" i="7"/>
  <c r="AN64" i="7"/>
  <c r="AM64" i="7"/>
  <c r="AL64" i="7"/>
  <c r="AK64" i="7"/>
  <c r="AJ64" i="7"/>
  <c r="AH64" i="7"/>
  <c r="AG64" i="7"/>
  <c r="AF64" i="7"/>
  <c r="AE64" i="7"/>
  <c r="AD64" i="7"/>
  <c r="AC64" i="7"/>
  <c r="AB64" i="7"/>
  <c r="AA64" i="7"/>
  <c r="X64" i="7"/>
  <c r="Y64" i="7" s="1"/>
  <c r="W64" i="7"/>
  <c r="V64" i="7"/>
  <c r="U64" i="7"/>
  <c r="S64" i="7"/>
  <c r="R64" i="7"/>
  <c r="Q64" i="7"/>
  <c r="O64" i="7"/>
  <c r="N64" i="7"/>
  <c r="M64" i="7"/>
  <c r="L64" i="7"/>
  <c r="K64" i="7"/>
  <c r="J64" i="7"/>
  <c r="H12" i="23" s="1"/>
  <c r="I64" i="7"/>
  <c r="H64" i="7"/>
  <c r="G64" i="7"/>
  <c r="F64" i="7"/>
  <c r="E64" i="7"/>
  <c r="D64" i="7"/>
  <c r="F12" i="23" s="1"/>
  <c r="AU63" i="7"/>
  <c r="AT63" i="7"/>
  <c r="AS63" i="7"/>
  <c r="AR63" i="7"/>
  <c r="AQ63" i="7"/>
  <c r="AO63" i="7"/>
  <c r="AN63" i="7"/>
  <c r="AM63" i="7"/>
  <c r="AL63" i="7"/>
  <c r="AK63" i="7"/>
  <c r="AJ63" i="7"/>
  <c r="AH63" i="7"/>
  <c r="AG63" i="7"/>
  <c r="AF63" i="7"/>
  <c r="AE63" i="7"/>
  <c r="AD63" i="7"/>
  <c r="AC63" i="7"/>
  <c r="AB63" i="7"/>
  <c r="AA63" i="7"/>
  <c r="X63" i="7"/>
  <c r="Y63" i="7" s="1"/>
  <c r="W63" i="7"/>
  <c r="V63" i="7"/>
  <c r="U63" i="7"/>
  <c r="S63" i="7"/>
  <c r="R63" i="7"/>
  <c r="Q63" i="7"/>
  <c r="O63" i="7"/>
  <c r="N63" i="7"/>
  <c r="M63" i="7"/>
  <c r="L63" i="7"/>
  <c r="K63" i="7"/>
  <c r="J63" i="7"/>
  <c r="H11" i="23" s="1"/>
  <c r="I63" i="7"/>
  <c r="H63" i="7"/>
  <c r="G63" i="7"/>
  <c r="F63" i="7"/>
  <c r="E63" i="7"/>
  <c r="D63" i="7"/>
  <c r="F11" i="23" s="1"/>
  <c r="AU62" i="7"/>
  <c r="AT62" i="7"/>
  <c r="AS62" i="7"/>
  <c r="AR62" i="7"/>
  <c r="AQ62" i="7"/>
  <c r="AO62" i="7"/>
  <c r="AN62" i="7"/>
  <c r="AM62" i="7"/>
  <c r="AL62" i="7"/>
  <c r="AK62" i="7"/>
  <c r="AJ62" i="7"/>
  <c r="AH62" i="7"/>
  <c r="AG62" i="7"/>
  <c r="AF62" i="7"/>
  <c r="AE62" i="7"/>
  <c r="AD62" i="7"/>
  <c r="AC62" i="7"/>
  <c r="AB62" i="7"/>
  <c r="AA62" i="7"/>
  <c r="X62" i="7"/>
  <c r="Y62" i="7" s="1"/>
  <c r="W62" i="7"/>
  <c r="V62" i="7"/>
  <c r="U62" i="7"/>
  <c r="S62" i="7"/>
  <c r="T62" i="7" s="1"/>
  <c r="R62" i="7"/>
  <c r="Q62" i="7"/>
  <c r="O62" i="7"/>
  <c r="N62" i="7"/>
  <c r="M62" i="7"/>
  <c r="L62" i="7"/>
  <c r="K62" i="7"/>
  <c r="J62" i="7"/>
  <c r="H10" i="23" s="1"/>
  <c r="I62" i="7"/>
  <c r="H62" i="7"/>
  <c r="G62" i="7"/>
  <c r="F62" i="7"/>
  <c r="E62" i="7"/>
  <c r="D62" i="7"/>
  <c r="F10" i="23" s="1"/>
  <c r="AU61" i="7"/>
  <c r="AT61" i="7"/>
  <c r="AS61" i="7"/>
  <c r="AR61" i="7"/>
  <c r="AQ61" i="7"/>
  <c r="AO61" i="7"/>
  <c r="AN61" i="7"/>
  <c r="AM61" i="7"/>
  <c r="AL61" i="7"/>
  <c r="AK61" i="7"/>
  <c r="AJ61" i="7"/>
  <c r="AH61" i="7"/>
  <c r="AG61" i="7"/>
  <c r="AF61" i="7"/>
  <c r="AE61" i="7"/>
  <c r="AD61" i="7"/>
  <c r="AC61" i="7"/>
  <c r="AB61" i="7"/>
  <c r="AA61" i="7"/>
  <c r="X61" i="7"/>
  <c r="Y61" i="7" s="1"/>
  <c r="W61" i="7"/>
  <c r="V61" i="7"/>
  <c r="U61" i="7"/>
  <c r="S61" i="7"/>
  <c r="T61" i="7" s="1"/>
  <c r="R61" i="7"/>
  <c r="Q61" i="7"/>
  <c r="O61" i="7"/>
  <c r="N61" i="7"/>
  <c r="M61" i="7"/>
  <c r="L61" i="7"/>
  <c r="K61" i="7"/>
  <c r="J61" i="7"/>
  <c r="H9" i="23" s="1"/>
  <c r="I61" i="7"/>
  <c r="H61" i="7"/>
  <c r="G61" i="7"/>
  <c r="F61" i="7"/>
  <c r="E61" i="7"/>
  <c r="D61" i="7"/>
  <c r="F9" i="23" s="1"/>
  <c r="AU60" i="7"/>
  <c r="AT60" i="7"/>
  <c r="AS60" i="7"/>
  <c r="AR60" i="7"/>
  <c r="AQ60" i="7"/>
  <c r="AO60" i="7"/>
  <c r="AN60" i="7"/>
  <c r="AM60" i="7"/>
  <c r="AL60" i="7"/>
  <c r="AK60" i="7"/>
  <c r="AJ60" i="7"/>
  <c r="AH60" i="7"/>
  <c r="AG60" i="7"/>
  <c r="AF60" i="7"/>
  <c r="AE60" i="7"/>
  <c r="AD60" i="7"/>
  <c r="AC60" i="7"/>
  <c r="AB60" i="7"/>
  <c r="AA60" i="7"/>
  <c r="X60" i="7"/>
  <c r="W60" i="7"/>
  <c r="V60" i="7"/>
  <c r="U60" i="7"/>
  <c r="S60" i="7"/>
  <c r="R60" i="7"/>
  <c r="Q60" i="7"/>
  <c r="O60" i="7"/>
  <c r="N60" i="7"/>
  <c r="M60" i="7"/>
  <c r="L60" i="7"/>
  <c r="K60" i="7"/>
  <c r="J60" i="7"/>
  <c r="I60" i="7"/>
  <c r="H60" i="7"/>
  <c r="G60" i="7"/>
  <c r="F60" i="7"/>
  <c r="E60" i="7"/>
  <c r="D60" i="7"/>
  <c r="AU59" i="7"/>
  <c r="AT59" i="7"/>
  <c r="AS59" i="7"/>
  <c r="AR59" i="7"/>
  <c r="AQ59" i="7"/>
  <c r="AO59" i="7"/>
  <c r="AN59" i="7"/>
  <c r="AM59" i="7"/>
  <c r="AL59" i="7"/>
  <c r="AK59" i="7"/>
  <c r="AJ59" i="7"/>
  <c r="AH59" i="7"/>
  <c r="AG59" i="7"/>
  <c r="AF59" i="7"/>
  <c r="AE59" i="7"/>
  <c r="AD59" i="7"/>
  <c r="AC59" i="7"/>
  <c r="AB59" i="7"/>
  <c r="AA59" i="7"/>
  <c r="X59" i="7"/>
  <c r="Y59" i="7" s="1"/>
  <c r="W59" i="7"/>
  <c r="V59" i="7"/>
  <c r="U59" i="7"/>
  <c r="S59" i="7"/>
  <c r="T59" i="7" s="1"/>
  <c r="R59" i="7"/>
  <c r="Q59" i="7"/>
  <c r="O59" i="7"/>
  <c r="N59" i="7"/>
  <c r="M59" i="7"/>
  <c r="L59" i="7"/>
  <c r="K59" i="7"/>
  <c r="J59" i="7"/>
  <c r="H7" i="23" s="1"/>
  <c r="I59" i="7"/>
  <c r="H59" i="7"/>
  <c r="G59" i="7"/>
  <c r="F59" i="7"/>
  <c r="E59" i="7"/>
  <c r="D59" i="7"/>
  <c r="F7" i="23" s="1"/>
  <c r="C59" i="7"/>
  <c r="J7" i="23" s="1"/>
  <c r="AU48" i="7"/>
  <c r="AT48" i="7"/>
  <c r="AS48" i="7"/>
  <c r="AR48" i="7"/>
  <c r="AQ48" i="7"/>
  <c r="AO48" i="7"/>
  <c r="AN48" i="7"/>
  <c r="AM48" i="7"/>
  <c r="AL48" i="7"/>
  <c r="AK48" i="7"/>
  <c r="AJ48" i="7"/>
  <c r="AH48" i="7"/>
  <c r="AG48" i="7"/>
  <c r="AF48" i="7"/>
  <c r="AE48" i="7"/>
  <c r="AD48" i="7"/>
  <c r="AC48" i="7"/>
  <c r="AB48" i="7"/>
  <c r="AA48" i="7"/>
  <c r="X48" i="7"/>
  <c r="Y48" i="7" s="1"/>
  <c r="W48" i="7"/>
  <c r="V48" i="7"/>
  <c r="U48" i="7"/>
  <c r="S48" i="7"/>
  <c r="T48" i="7" s="1"/>
  <c r="R48" i="7"/>
  <c r="Q48" i="7"/>
  <c r="O48" i="7"/>
  <c r="N48" i="7"/>
  <c r="M48" i="7"/>
  <c r="L48" i="7"/>
  <c r="K48" i="7"/>
  <c r="J48" i="7"/>
  <c r="I48" i="7"/>
  <c r="H48" i="7"/>
  <c r="G48" i="7"/>
  <c r="F48" i="7"/>
  <c r="E48" i="7"/>
  <c r="D48" i="7"/>
  <c r="AU47" i="7"/>
  <c r="AT47" i="7"/>
  <c r="AS47" i="7"/>
  <c r="AR47" i="7"/>
  <c r="AQ47" i="7"/>
  <c r="AO47" i="7"/>
  <c r="AN47" i="7"/>
  <c r="AM47" i="7"/>
  <c r="AL47" i="7"/>
  <c r="AK47" i="7"/>
  <c r="AJ47" i="7"/>
  <c r="AH47" i="7"/>
  <c r="AG47" i="7"/>
  <c r="AF47" i="7"/>
  <c r="AE47" i="7"/>
  <c r="AD47" i="7"/>
  <c r="AC47" i="7"/>
  <c r="AB47" i="7"/>
  <c r="AA47" i="7"/>
  <c r="X47" i="7"/>
  <c r="Y47" i="7" s="1"/>
  <c r="W47" i="7"/>
  <c r="V47" i="7"/>
  <c r="U47" i="7"/>
  <c r="S47" i="7"/>
  <c r="T47" i="7" s="1"/>
  <c r="R47" i="7"/>
  <c r="Q47" i="7"/>
  <c r="O47" i="7"/>
  <c r="N47" i="7"/>
  <c r="M47" i="7"/>
  <c r="L47" i="7"/>
  <c r="K47" i="7"/>
  <c r="J47" i="7"/>
  <c r="I47" i="7"/>
  <c r="H47" i="7"/>
  <c r="G47" i="7"/>
  <c r="F47" i="7"/>
  <c r="E47" i="7"/>
  <c r="D47" i="7"/>
  <c r="E12" i="23" s="1"/>
  <c r="AU46" i="7"/>
  <c r="AT46" i="7"/>
  <c r="AS46" i="7"/>
  <c r="AR46" i="7"/>
  <c r="AQ46" i="7"/>
  <c r="AO46" i="7"/>
  <c r="AN46" i="7"/>
  <c r="AM46" i="7"/>
  <c r="AL46" i="7"/>
  <c r="AK46" i="7"/>
  <c r="AJ46" i="7"/>
  <c r="AH46" i="7"/>
  <c r="AG46" i="7"/>
  <c r="AF46" i="7"/>
  <c r="AE46" i="7"/>
  <c r="AD46" i="7"/>
  <c r="AC46" i="7"/>
  <c r="AB46" i="7"/>
  <c r="AA46" i="7"/>
  <c r="X46" i="7"/>
  <c r="Y46" i="7" s="1"/>
  <c r="W46" i="7"/>
  <c r="V46" i="7"/>
  <c r="U46" i="7"/>
  <c r="S46" i="7"/>
  <c r="T46" i="7" s="1"/>
  <c r="R46" i="7"/>
  <c r="Q46" i="7"/>
  <c r="O46" i="7"/>
  <c r="N46" i="7"/>
  <c r="M46" i="7"/>
  <c r="L46" i="7"/>
  <c r="K46" i="7"/>
  <c r="J46" i="7"/>
  <c r="I46" i="7"/>
  <c r="H46" i="7"/>
  <c r="G46" i="7"/>
  <c r="F46" i="7"/>
  <c r="E46" i="7"/>
  <c r="D46" i="7"/>
  <c r="E11" i="23" s="1"/>
  <c r="AU45" i="7"/>
  <c r="AT45" i="7"/>
  <c r="AS45" i="7"/>
  <c r="AR45" i="7"/>
  <c r="AQ45" i="7"/>
  <c r="AO45" i="7"/>
  <c r="AN45" i="7"/>
  <c r="AM45" i="7"/>
  <c r="AL45" i="7"/>
  <c r="AK45" i="7"/>
  <c r="AJ45" i="7"/>
  <c r="AH45" i="7"/>
  <c r="AG45" i="7"/>
  <c r="AF45" i="7"/>
  <c r="AE45" i="7"/>
  <c r="AD45" i="7"/>
  <c r="AC45" i="7"/>
  <c r="AB45" i="7"/>
  <c r="AA45" i="7"/>
  <c r="X45" i="7"/>
  <c r="Y45" i="7" s="1"/>
  <c r="W45" i="7"/>
  <c r="V45" i="7"/>
  <c r="U45" i="7"/>
  <c r="S45" i="7"/>
  <c r="T45" i="7" s="1"/>
  <c r="R45" i="7"/>
  <c r="Q45" i="7"/>
  <c r="O45" i="7"/>
  <c r="N45" i="7"/>
  <c r="M45" i="7"/>
  <c r="L45" i="7"/>
  <c r="K45" i="7"/>
  <c r="J45" i="7"/>
  <c r="I45" i="7"/>
  <c r="H45" i="7"/>
  <c r="G45" i="7"/>
  <c r="F45" i="7"/>
  <c r="E45" i="7"/>
  <c r="D45" i="7"/>
  <c r="AU44" i="7"/>
  <c r="AT44" i="7"/>
  <c r="AS44" i="7"/>
  <c r="AR44" i="7"/>
  <c r="AQ44" i="7"/>
  <c r="AO44" i="7"/>
  <c r="AN44" i="7"/>
  <c r="AM44" i="7"/>
  <c r="AL44" i="7"/>
  <c r="AK44" i="7"/>
  <c r="AJ44" i="7"/>
  <c r="AH44" i="7"/>
  <c r="AG44" i="7"/>
  <c r="AF44" i="7"/>
  <c r="AE44" i="7"/>
  <c r="AD44" i="7"/>
  <c r="AC44" i="7"/>
  <c r="AB44" i="7"/>
  <c r="AA44" i="7"/>
  <c r="X44" i="7"/>
  <c r="Y44" i="7" s="1"/>
  <c r="W44" i="7"/>
  <c r="V44" i="7"/>
  <c r="U44" i="7"/>
  <c r="S44" i="7"/>
  <c r="T44" i="7" s="1"/>
  <c r="R44" i="7"/>
  <c r="Q44" i="7"/>
  <c r="O44" i="7"/>
  <c r="N44" i="7"/>
  <c r="M44" i="7"/>
  <c r="L44" i="7"/>
  <c r="K44" i="7"/>
  <c r="J44" i="7"/>
  <c r="I44" i="7"/>
  <c r="H44" i="7"/>
  <c r="G44" i="7"/>
  <c r="F44" i="7"/>
  <c r="E44" i="7"/>
  <c r="D44" i="7"/>
  <c r="E9" i="23" s="1"/>
  <c r="AU43" i="7"/>
  <c r="AT43" i="7"/>
  <c r="AS43" i="7"/>
  <c r="AR43" i="7"/>
  <c r="AQ43" i="7"/>
  <c r="AO43" i="7"/>
  <c r="AN43" i="7"/>
  <c r="AM43" i="7"/>
  <c r="AL43" i="7"/>
  <c r="AK43" i="7"/>
  <c r="AJ43" i="7"/>
  <c r="AH43" i="7"/>
  <c r="AG43" i="7"/>
  <c r="AF43" i="7"/>
  <c r="AE43" i="7"/>
  <c r="AD43" i="7"/>
  <c r="AC43" i="7"/>
  <c r="AB43" i="7"/>
  <c r="AA43" i="7"/>
  <c r="X43" i="7"/>
  <c r="Y43" i="7" s="1"/>
  <c r="W43" i="7"/>
  <c r="V43" i="7"/>
  <c r="U43" i="7"/>
  <c r="S43" i="7"/>
  <c r="T43" i="7" s="1"/>
  <c r="R43" i="7"/>
  <c r="Q43" i="7"/>
  <c r="O43" i="7"/>
  <c r="N43" i="7"/>
  <c r="M43" i="7"/>
  <c r="L43" i="7"/>
  <c r="K43" i="7"/>
  <c r="J43" i="7"/>
  <c r="I43" i="7"/>
  <c r="H43" i="7"/>
  <c r="G43" i="7"/>
  <c r="F43" i="7"/>
  <c r="E43" i="7"/>
  <c r="D43" i="7"/>
  <c r="E8" i="23" s="1"/>
  <c r="AU42" i="7"/>
  <c r="AT42" i="7"/>
  <c r="AS42" i="7"/>
  <c r="AR42" i="7"/>
  <c r="AQ42" i="7"/>
  <c r="AO42" i="7"/>
  <c r="AN42" i="7"/>
  <c r="AM42" i="7"/>
  <c r="AL42" i="7"/>
  <c r="AK42" i="7"/>
  <c r="AJ42" i="7"/>
  <c r="AH42" i="7"/>
  <c r="AG42" i="7"/>
  <c r="AF42" i="7"/>
  <c r="AE42" i="7"/>
  <c r="AD42" i="7"/>
  <c r="AC42" i="7"/>
  <c r="AB42" i="7"/>
  <c r="AA42" i="7"/>
  <c r="X42" i="7"/>
  <c r="W42" i="7"/>
  <c r="V42" i="7"/>
  <c r="U42" i="7"/>
  <c r="S42" i="7"/>
  <c r="T42" i="7" s="1"/>
  <c r="R42" i="7"/>
  <c r="Q42" i="7"/>
  <c r="O42" i="7"/>
  <c r="N42" i="7"/>
  <c r="M42" i="7"/>
  <c r="L42" i="7"/>
  <c r="K42" i="7"/>
  <c r="J42" i="7"/>
  <c r="I42" i="7"/>
  <c r="H42" i="7"/>
  <c r="G42" i="7"/>
  <c r="F42" i="7"/>
  <c r="E42" i="7"/>
  <c r="D42" i="7"/>
  <c r="E7" i="23" s="1"/>
  <c r="C42" i="7"/>
  <c r="AU31" i="7"/>
  <c r="AT31" i="7"/>
  <c r="AS31" i="7"/>
  <c r="AR31" i="7"/>
  <c r="AQ31" i="7"/>
  <c r="AO31" i="7"/>
  <c r="AN31" i="7"/>
  <c r="AM31" i="7"/>
  <c r="AL31" i="7"/>
  <c r="AK31" i="7"/>
  <c r="AJ31" i="7"/>
  <c r="AH31" i="7"/>
  <c r="AG31" i="7"/>
  <c r="AF31" i="7"/>
  <c r="AE31" i="7"/>
  <c r="AD31" i="7"/>
  <c r="AC31" i="7"/>
  <c r="AB31" i="7"/>
  <c r="AA31" i="7"/>
  <c r="X31" i="7"/>
  <c r="Y31" i="7" s="1"/>
  <c r="W31" i="7"/>
  <c r="V31" i="7"/>
  <c r="U31" i="7"/>
  <c r="S31" i="7"/>
  <c r="T31" i="7" s="1"/>
  <c r="R31" i="7"/>
  <c r="Q31" i="7"/>
  <c r="O31" i="7"/>
  <c r="N31" i="7"/>
  <c r="M31" i="7"/>
  <c r="L31" i="7"/>
  <c r="K31" i="7"/>
  <c r="J31" i="7"/>
  <c r="I31" i="7"/>
  <c r="H31" i="7"/>
  <c r="G31" i="7"/>
  <c r="F31" i="7"/>
  <c r="E31" i="7"/>
  <c r="D31" i="7"/>
  <c r="D13" i="23" s="1"/>
  <c r="AU30" i="7"/>
  <c r="AT30" i="7"/>
  <c r="AS30" i="7"/>
  <c r="AR30" i="7"/>
  <c r="AQ30" i="7"/>
  <c r="AO30" i="7"/>
  <c r="AN30" i="7"/>
  <c r="AM30" i="7"/>
  <c r="AL30" i="7"/>
  <c r="AK30" i="7"/>
  <c r="AJ30" i="7"/>
  <c r="AH30" i="7"/>
  <c r="AG30" i="7"/>
  <c r="AF30" i="7"/>
  <c r="AE30" i="7"/>
  <c r="AD30" i="7"/>
  <c r="AC30" i="7"/>
  <c r="AB30" i="7"/>
  <c r="AA30" i="7"/>
  <c r="X30" i="7"/>
  <c r="Y30" i="7" s="1"/>
  <c r="W30" i="7"/>
  <c r="V30" i="7"/>
  <c r="U30" i="7"/>
  <c r="S30" i="7"/>
  <c r="T30" i="7" s="1"/>
  <c r="R30" i="7"/>
  <c r="Q30" i="7"/>
  <c r="O30" i="7"/>
  <c r="N30" i="7"/>
  <c r="M30" i="7"/>
  <c r="L30" i="7"/>
  <c r="K30" i="7"/>
  <c r="J30" i="7"/>
  <c r="I30" i="7"/>
  <c r="H30" i="7"/>
  <c r="G30" i="7"/>
  <c r="F30" i="7"/>
  <c r="E30" i="7"/>
  <c r="D30" i="7"/>
  <c r="D12" i="23" s="1"/>
  <c r="AU29" i="7"/>
  <c r="AT29" i="7"/>
  <c r="AS29" i="7"/>
  <c r="AR29" i="7"/>
  <c r="AQ29" i="7"/>
  <c r="AO29" i="7"/>
  <c r="AN29" i="7"/>
  <c r="AM29" i="7"/>
  <c r="AL29" i="7"/>
  <c r="AK29" i="7"/>
  <c r="AJ29" i="7"/>
  <c r="AH29" i="7"/>
  <c r="AG29" i="7"/>
  <c r="AF29" i="7"/>
  <c r="AE29" i="7"/>
  <c r="AD29" i="7"/>
  <c r="AC29" i="7"/>
  <c r="AB29" i="7"/>
  <c r="AA29" i="7"/>
  <c r="X29" i="7"/>
  <c r="Y29" i="7" s="1"/>
  <c r="W29" i="7"/>
  <c r="V29" i="7"/>
  <c r="U29" i="7"/>
  <c r="S29" i="7"/>
  <c r="T29" i="7" s="1"/>
  <c r="R29" i="7"/>
  <c r="Q29" i="7"/>
  <c r="O29" i="7"/>
  <c r="N29" i="7"/>
  <c r="M29" i="7"/>
  <c r="L29" i="7"/>
  <c r="K29" i="7"/>
  <c r="J29" i="7"/>
  <c r="I29" i="7"/>
  <c r="H29" i="7"/>
  <c r="G29" i="7"/>
  <c r="F29" i="7"/>
  <c r="E29" i="7"/>
  <c r="D29" i="7"/>
  <c r="D11" i="23" s="1"/>
  <c r="AU28" i="7"/>
  <c r="AT28" i="7"/>
  <c r="AS28" i="7"/>
  <c r="AR28" i="7"/>
  <c r="AQ28" i="7"/>
  <c r="AO28" i="7"/>
  <c r="AN28" i="7"/>
  <c r="AM28" i="7"/>
  <c r="AL28" i="7"/>
  <c r="AK28" i="7"/>
  <c r="AJ28" i="7"/>
  <c r="AH28" i="7"/>
  <c r="AG28" i="7"/>
  <c r="AF28" i="7"/>
  <c r="AE28" i="7"/>
  <c r="AD28" i="7"/>
  <c r="AC28" i="7"/>
  <c r="AB28" i="7"/>
  <c r="AA28" i="7"/>
  <c r="X28" i="7"/>
  <c r="Y28" i="7" s="1"/>
  <c r="W28" i="7"/>
  <c r="V28" i="7"/>
  <c r="U28" i="7"/>
  <c r="S28" i="7"/>
  <c r="T28" i="7" s="1"/>
  <c r="R28" i="7"/>
  <c r="Q28" i="7"/>
  <c r="O28" i="7"/>
  <c r="N28" i="7"/>
  <c r="M28" i="7"/>
  <c r="L28" i="7"/>
  <c r="K28" i="7"/>
  <c r="J28" i="7"/>
  <c r="I28" i="7"/>
  <c r="H28" i="7"/>
  <c r="G28" i="7"/>
  <c r="F28" i="7"/>
  <c r="E28" i="7"/>
  <c r="D28" i="7"/>
  <c r="D10" i="23" s="1"/>
  <c r="AU27" i="7"/>
  <c r="AT27" i="7"/>
  <c r="AS27" i="7"/>
  <c r="AR27" i="7"/>
  <c r="AQ27" i="7"/>
  <c r="AO27" i="7"/>
  <c r="AN27" i="7"/>
  <c r="AM27" i="7"/>
  <c r="AL27" i="7"/>
  <c r="AK27" i="7"/>
  <c r="AJ27" i="7"/>
  <c r="AH27" i="7"/>
  <c r="AG27" i="7"/>
  <c r="AF27" i="7"/>
  <c r="AE27" i="7"/>
  <c r="AD27" i="7"/>
  <c r="AC27" i="7"/>
  <c r="AB27" i="7"/>
  <c r="AA27" i="7"/>
  <c r="X27" i="7"/>
  <c r="Y27" i="7" s="1"/>
  <c r="W27" i="7"/>
  <c r="V27" i="7"/>
  <c r="U27" i="7"/>
  <c r="S27" i="7"/>
  <c r="T27" i="7" s="1"/>
  <c r="R27" i="7"/>
  <c r="Q27" i="7"/>
  <c r="O27" i="7"/>
  <c r="N27" i="7"/>
  <c r="M27" i="7"/>
  <c r="L27" i="7"/>
  <c r="K27" i="7"/>
  <c r="J27" i="7"/>
  <c r="I27" i="7"/>
  <c r="H27" i="7"/>
  <c r="G27" i="7"/>
  <c r="F27" i="7"/>
  <c r="E27" i="7"/>
  <c r="D27" i="7"/>
  <c r="D9" i="23" s="1"/>
  <c r="AU26" i="7"/>
  <c r="AT26" i="7"/>
  <c r="AS26" i="7"/>
  <c r="AR26" i="7"/>
  <c r="AQ26" i="7"/>
  <c r="AO26" i="7"/>
  <c r="AN26" i="7"/>
  <c r="AM26" i="7"/>
  <c r="AL26" i="7"/>
  <c r="AK26" i="7"/>
  <c r="AJ26" i="7"/>
  <c r="AH26" i="7"/>
  <c r="AG26" i="7"/>
  <c r="AF26" i="7"/>
  <c r="AE26" i="7"/>
  <c r="AD26" i="7"/>
  <c r="AC26" i="7"/>
  <c r="AB26" i="7"/>
  <c r="AA26" i="7"/>
  <c r="X26" i="7"/>
  <c r="Y26" i="7" s="1"/>
  <c r="W26" i="7"/>
  <c r="V26" i="7"/>
  <c r="U26" i="7"/>
  <c r="S26" i="7"/>
  <c r="T26" i="7" s="1"/>
  <c r="R26" i="7"/>
  <c r="Q26" i="7"/>
  <c r="O26" i="7"/>
  <c r="N26" i="7"/>
  <c r="M26" i="7"/>
  <c r="L26" i="7"/>
  <c r="K26" i="7"/>
  <c r="J26" i="7"/>
  <c r="I26" i="7"/>
  <c r="H26" i="7"/>
  <c r="G26" i="7"/>
  <c r="F26" i="7"/>
  <c r="E26" i="7"/>
  <c r="D26" i="7"/>
  <c r="D8" i="23" s="1"/>
  <c r="AU25" i="7"/>
  <c r="AT25" i="7"/>
  <c r="AS25" i="7"/>
  <c r="AR25" i="7"/>
  <c r="AQ25" i="7"/>
  <c r="AO25" i="7"/>
  <c r="AN25" i="7"/>
  <c r="AM25" i="7"/>
  <c r="AL25" i="7"/>
  <c r="AK25" i="7"/>
  <c r="AJ25" i="7"/>
  <c r="AH25" i="7"/>
  <c r="AG25" i="7"/>
  <c r="AF25" i="7"/>
  <c r="AE25" i="7"/>
  <c r="AD25" i="7"/>
  <c r="AC25" i="7"/>
  <c r="AB25" i="7"/>
  <c r="AA25" i="7"/>
  <c r="X25" i="7"/>
  <c r="W25" i="7"/>
  <c r="V25" i="7"/>
  <c r="U25" i="7"/>
  <c r="S25" i="7"/>
  <c r="R25" i="7"/>
  <c r="Q25" i="7"/>
  <c r="O25" i="7"/>
  <c r="N25" i="7"/>
  <c r="M25" i="7"/>
  <c r="L25" i="7"/>
  <c r="K25" i="7"/>
  <c r="J25" i="7"/>
  <c r="I25" i="7"/>
  <c r="H25" i="7"/>
  <c r="G25" i="7"/>
  <c r="F25" i="7"/>
  <c r="E25" i="7"/>
  <c r="D25" i="7"/>
  <c r="D7" i="23" s="1"/>
  <c r="H5" i="2"/>
  <c r="G5" i="2"/>
  <c r="F5" i="2"/>
  <c r="E5" i="2"/>
  <c r="E4" i="2"/>
  <c r="F4" i="2"/>
  <c r="G4" i="2"/>
  <c r="H4" i="2"/>
  <c r="H3" i="2"/>
  <c r="G3" i="2"/>
  <c r="F3" i="2"/>
  <c r="E3" i="2"/>
  <c r="I5" i="2"/>
  <c r="I4" i="2"/>
  <c r="I3" i="2"/>
  <c r="Q28" i="26"/>
  <c r="Q11" i="26"/>
  <c r="Q52" i="26"/>
  <c r="Q10" i="26"/>
  <c r="Q9" i="26"/>
  <c r="X2" i="23"/>
  <c r="Q51" i="26"/>
  <c r="Q41" i="26"/>
  <c r="Q17" i="26"/>
  <c r="Q15" i="26"/>
  <c r="Q16" i="26"/>
  <c r="Q36" i="26"/>
  <c r="Q35" i="26"/>
  <c r="Q27" i="26"/>
  <c r="Q26" i="26"/>
  <c r="Q25" i="26"/>
  <c r="Q50" i="26"/>
  <c r="Q49" i="26"/>
  <c r="Q48" i="26"/>
  <c r="Q14" i="26"/>
  <c r="Q23" i="26"/>
  <c r="Q54" i="26"/>
  <c r="Q53" i="26"/>
  <c r="Q46" i="26"/>
  <c r="Q45" i="26"/>
  <c r="Q44" i="26"/>
  <c r="Q43" i="26"/>
  <c r="Q39" i="26"/>
  <c r="Q34" i="26"/>
  <c r="Q33" i="26"/>
  <c r="Q32" i="26"/>
  <c r="Q31" i="26"/>
  <c r="Q30" i="26"/>
  <c r="Q24" i="26"/>
  <c r="Q22" i="26"/>
  <c r="Q21" i="26"/>
  <c r="Q8" i="26"/>
  <c r="Q7" i="26"/>
  <c r="Q6" i="26"/>
  <c r="Q5" i="26"/>
  <c r="K1" i="26"/>
  <c r="L1" i="7"/>
  <c r="I1" i="2"/>
  <c r="Q5" i="2"/>
  <c r="Q4" i="2"/>
  <c r="Q3" i="2"/>
  <c r="C12" i="21"/>
  <c r="J5" i="21"/>
  <c r="P38" i="21"/>
  <c r="P39" i="21"/>
  <c r="P40" i="21"/>
  <c r="P41" i="21"/>
  <c r="P42" i="21"/>
  <c r="P43" i="21"/>
  <c r="P44" i="21"/>
  <c r="O38" i="21"/>
  <c r="O39" i="21"/>
  <c r="O40" i="21"/>
  <c r="O41" i="21"/>
  <c r="O42" i="21"/>
  <c r="O43" i="21"/>
  <c r="O44" i="21"/>
  <c r="N38" i="21"/>
  <c r="N39" i="21"/>
  <c r="N40" i="21"/>
  <c r="N41" i="21"/>
  <c r="N42" i="21"/>
  <c r="N43" i="21"/>
  <c r="N44" i="21"/>
  <c r="M38" i="21"/>
  <c r="M39" i="21"/>
  <c r="M40" i="21"/>
  <c r="M41" i="21"/>
  <c r="M42" i="21"/>
  <c r="M43" i="21"/>
  <c r="L38" i="21"/>
  <c r="L39" i="21"/>
  <c r="L40" i="21"/>
  <c r="L41" i="21"/>
  <c r="L42" i="21"/>
  <c r="L43" i="21"/>
  <c r="L44" i="21"/>
  <c r="K38" i="21"/>
  <c r="K39" i="21"/>
  <c r="K40" i="21"/>
  <c r="K41" i="21"/>
  <c r="K42" i="21"/>
  <c r="K43" i="21"/>
  <c r="K44" i="21"/>
  <c r="P37" i="21"/>
  <c r="O37" i="21"/>
  <c r="N37" i="21"/>
  <c r="M37" i="21"/>
  <c r="L37" i="21"/>
  <c r="K37" i="21"/>
  <c r="P22" i="21"/>
  <c r="P23" i="21"/>
  <c r="P24" i="21"/>
  <c r="P25" i="21"/>
  <c r="P26" i="21"/>
  <c r="P27" i="21"/>
  <c r="P28" i="21"/>
  <c r="O22" i="21"/>
  <c r="O23" i="21"/>
  <c r="O24" i="21"/>
  <c r="O25" i="21"/>
  <c r="O26" i="21"/>
  <c r="O27" i="21"/>
  <c r="O28" i="21"/>
  <c r="N22" i="21"/>
  <c r="N23" i="21"/>
  <c r="N24" i="21"/>
  <c r="N25" i="21"/>
  <c r="N26" i="21"/>
  <c r="N27" i="21"/>
  <c r="N28" i="21"/>
  <c r="M22" i="21"/>
  <c r="M23" i="21"/>
  <c r="M24" i="21"/>
  <c r="M25" i="21"/>
  <c r="M26" i="21"/>
  <c r="M27" i="21"/>
  <c r="M28" i="21"/>
  <c r="L22" i="21"/>
  <c r="L23" i="21"/>
  <c r="L24" i="21"/>
  <c r="L25" i="21"/>
  <c r="L26" i="21"/>
  <c r="L27" i="21"/>
  <c r="L28" i="21"/>
  <c r="K22" i="21"/>
  <c r="K23" i="21"/>
  <c r="K24" i="21"/>
  <c r="K25" i="21"/>
  <c r="K26" i="21"/>
  <c r="K27" i="21"/>
  <c r="K28" i="21"/>
  <c r="P21" i="21"/>
  <c r="O21" i="21"/>
  <c r="N21" i="21"/>
  <c r="M21" i="21"/>
  <c r="L21" i="21"/>
  <c r="K21" i="21"/>
  <c r="P6" i="21"/>
  <c r="P7" i="21"/>
  <c r="P8" i="21"/>
  <c r="P9" i="21"/>
  <c r="P10" i="21"/>
  <c r="P11" i="21"/>
  <c r="P12" i="21"/>
  <c r="O6" i="21"/>
  <c r="O7" i="21"/>
  <c r="O8" i="21"/>
  <c r="O9" i="21"/>
  <c r="O10" i="21"/>
  <c r="O11" i="21"/>
  <c r="O12" i="21"/>
  <c r="N6" i="21"/>
  <c r="N7" i="21"/>
  <c r="N8" i="21"/>
  <c r="N9" i="21"/>
  <c r="N10" i="21"/>
  <c r="N11" i="21"/>
  <c r="N12" i="21"/>
  <c r="M9" i="21"/>
  <c r="M10" i="21"/>
  <c r="L6" i="21"/>
  <c r="L7" i="21"/>
  <c r="L8" i="21"/>
  <c r="L9" i="21"/>
  <c r="L10" i="21"/>
  <c r="L11" i="21"/>
  <c r="L12" i="21"/>
  <c r="K6" i="21"/>
  <c r="K7" i="21"/>
  <c r="K8" i="21"/>
  <c r="K9" i="21"/>
  <c r="K10" i="21"/>
  <c r="K11" i="21"/>
  <c r="K12" i="21"/>
  <c r="M5" i="21"/>
  <c r="M52" i="21" s="1"/>
  <c r="K5" i="21"/>
  <c r="P5" i="21"/>
  <c r="N5" i="21"/>
  <c r="L5" i="21"/>
  <c r="G38" i="21"/>
  <c r="H38" i="21"/>
  <c r="I38" i="21"/>
  <c r="J38" i="21"/>
  <c r="G39" i="21"/>
  <c r="H39" i="21"/>
  <c r="I39" i="21"/>
  <c r="J39" i="21"/>
  <c r="G40" i="21"/>
  <c r="H40" i="21"/>
  <c r="J40" i="21"/>
  <c r="G41" i="21"/>
  <c r="H41" i="21"/>
  <c r="I41" i="21"/>
  <c r="J41" i="21"/>
  <c r="G42" i="21"/>
  <c r="H42" i="21"/>
  <c r="I42" i="21"/>
  <c r="J42" i="21"/>
  <c r="G43" i="21"/>
  <c r="H43" i="21"/>
  <c r="J43" i="21"/>
  <c r="G44" i="21"/>
  <c r="H44" i="21"/>
  <c r="J44" i="21"/>
  <c r="J37" i="21"/>
  <c r="I37" i="21"/>
  <c r="H37" i="21"/>
  <c r="G37" i="21"/>
  <c r="G45" i="21" s="1"/>
  <c r="C38" i="21"/>
  <c r="D38" i="21"/>
  <c r="E38" i="21"/>
  <c r="C39" i="21"/>
  <c r="D39" i="21"/>
  <c r="E39" i="21"/>
  <c r="C40" i="21"/>
  <c r="D40" i="21"/>
  <c r="E40" i="21"/>
  <c r="C41" i="21"/>
  <c r="D41" i="21"/>
  <c r="E41" i="21"/>
  <c r="C42" i="21"/>
  <c r="D42" i="21"/>
  <c r="E42" i="21"/>
  <c r="C43" i="21"/>
  <c r="D43" i="21"/>
  <c r="E43" i="21"/>
  <c r="C44" i="21"/>
  <c r="D44" i="21"/>
  <c r="E44" i="21"/>
  <c r="E37" i="21"/>
  <c r="D37" i="21"/>
  <c r="C37" i="21"/>
  <c r="I22" i="21"/>
  <c r="J22" i="21"/>
  <c r="I23" i="21"/>
  <c r="J23" i="21"/>
  <c r="J24" i="21"/>
  <c r="I25" i="21"/>
  <c r="J25" i="21"/>
  <c r="I26" i="21"/>
  <c r="J26" i="21"/>
  <c r="J27" i="21"/>
  <c r="J28" i="21"/>
  <c r="G22" i="21"/>
  <c r="H22" i="21"/>
  <c r="G23" i="21"/>
  <c r="H23" i="21"/>
  <c r="G24" i="21"/>
  <c r="H24" i="21"/>
  <c r="G25" i="21"/>
  <c r="H25" i="21"/>
  <c r="G26" i="21"/>
  <c r="H26" i="21"/>
  <c r="G27" i="21"/>
  <c r="G28" i="21"/>
  <c r="J21" i="21"/>
  <c r="I21" i="21"/>
  <c r="H21" i="21"/>
  <c r="G21" i="21"/>
  <c r="G29" i="21" s="1"/>
  <c r="E22" i="21"/>
  <c r="E23" i="21"/>
  <c r="E24" i="21"/>
  <c r="E25" i="21"/>
  <c r="E26" i="21"/>
  <c r="E27" i="21"/>
  <c r="E28" i="21"/>
  <c r="E21" i="21"/>
  <c r="D21" i="21"/>
  <c r="C22" i="21"/>
  <c r="C23" i="21"/>
  <c r="C25" i="21"/>
  <c r="C26" i="21"/>
  <c r="C27" i="21"/>
  <c r="C28" i="21"/>
  <c r="C21" i="21"/>
  <c r="D28" i="21"/>
  <c r="D27" i="21"/>
  <c r="D26" i="21"/>
  <c r="D25" i="21"/>
  <c r="D24" i="21"/>
  <c r="D23" i="21"/>
  <c r="D22" i="21"/>
  <c r="J12" i="21"/>
  <c r="H12" i="21"/>
  <c r="G12" i="21"/>
  <c r="E12" i="21"/>
  <c r="D12" i="21"/>
  <c r="J11" i="21"/>
  <c r="I11" i="21"/>
  <c r="H11" i="21"/>
  <c r="G11" i="21"/>
  <c r="E11" i="21"/>
  <c r="D11" i="21"/>
  <c r="C11" i="21"/>
  <c r="J10" i="21"/>
  <c r="I10" i="21"/>
  <c r="H10" i="21"/>
  <c r="G10" i="21"/>
  <c r="E10" i="21"/>
  <c r="D10" i="21"/>
  <c r="C10" i="21"/>
  <c r="J9" i="21"/>
  <c r="I9" i="21"/>
  <c r="H9" i="21"/>
  <c r="G9" i="21"/>
  <c r="E9" i="21"/>
  <c r="D9" i="21"/>
  <c r="C9" i="21"/>
  <c r="J8" i="21"/>
  <c r="H8" i="21"/>
  <c r="G8" i="21"/>
  <c r="E8" i="21"/>
  <c r="D8" i="21"/>
  <c r="J7" i="21"/>
  <c r="H7" i="21"/>
  <c r="G7" i="21"/>
  <c r="E7" i="21"/>
  <c r="D7" i="21"/>
  <c r="C7" i="21"/>
  <c r="J6" i="21"/>
  <c r="H6" i="21"/>
  <c r="G6" i="21"/>
  <c r="E6" i="21"/>
  <c r="D6" i="21"/>
  <c r="C6" i="21"/>
  <c r="H5" i="21"/>
  <c r="G5" i="21"/>
  <c r="G13" i="21" s="1"/>
  <c r="E5" i="21"/>
  <c r="D5" i="21"/>
  <c r="C5" i="21"/>
  <c r="R5" i="21"/>
  <c r="M44" i="21"/>
  <c r="M6" i="21"/>
  <c r="I27" i="21"/>
  <c r="I28" i="21"/>
  <c r="H27" i="21"/>
  <c r="H28" i="21"/>
  <c r="M8" i="21"/>
  <c r="M7" i="21"/>
  <c r="O5" i="21"/>
  <c r="M12" i="21"/>
  <c r="M11" i="21"/>
  <c r="I44" i="21"/>
  <c r="I6" i="21"/>
  <c r="I8" i="21"/>
  <c r="I40" i="21"/>
  <c r="I5" i="21"/>
  <c r="I7" i="21"/>
  <c r="I43" i="21"/>
  <c r="I24" i="21"/>
  <c r="I12" i="21"/>
  <c r="Q13" i="26"/>
  <c r="Q40" i="26"/>
  <c r="AF85" i="2"/>
  <c r="AF17" i="2"/>
  <c r="AF62" i="2"/>
  <c r="AP62" i="2"/>
  <c r="AQ62" i="2" s="1"/>
  <c r="AF86" i="2"/>
  <c r="AP86" i="2"/>
  <c r="AQ86" i="2" s="1"/>
  <c r="AF14" i="2"/>
  <c r="AP14" i="2"/>
  <c r="AQ14" i="2" s="1"/>
  <c r="AF18" i="2"/>
  <c r="AP18" i="2"/>
  <c r="AQ18" i="2" s="1"/>
  <c r="T66" i="7"/>
  <c r="AF69" i="2"/>
  <c r="AF70" i="2"/>
  <c r="AP89" i="2"/>
  <c r="AQ89" i="2" s="1"/>
  <c r="AF88" i="2"/>
  <c r="AM15" i="7"/>
  <c r="A4" i="29" a="1"/>
  <c r="R20" i="26" a="1"/>
  <c r="R40" i="26" a="1"/>
  <c r="R30" i="26" a="1"/>
  <c r="R44" i="26" a="1"/>
  <c r="R8" i="26" a="1"/>
  <c r="R31" i="26" a="1"/>
  <c r="R38" i="26" a="1"/>
  <c r="R29" i="26" a="1"/>
  <c r="R7" i="26" a="1"/>
  <c r="R48" i="26" a="1"/>
  <c r="R16" i="26" a="1"/>
  <c r="R23" i="26" a="1"/>
  <c r="R26" i="26" a="1"/>
  <c r="R43" i="26" a="1"/>
  <c r="R24" i="26" a="1"/>
  <c r="R6" i="26" a="1"/>
  <c r="R32" i="26" a="1"/>
  <c r="R17" i="26" a="1"/>
  <c r="R47" i="26" a="1"/>
  <c r="R22" i="26" a="1"/>
  <c r="R42" i="26" a="1"/>
  <c r="R11" i="26" a="1"/>
  <c r="R10" i="26" a="1"/>
  <c r="R34" i="26" a="1"/>
  <c r="S45" i="26" a="1"/>
  <c r="R5" i="26"/>
  <c r="R54" i="26" a="1"/>
  <c r="R39" i="26" a="1"/>
  <c r="R51" i="26" a="1"/>
  <c r="R36" i="26" a="1"/>
  <c r="R25" i="26" a="1"/>
  <c r="R14" i="26" a="1"/>
  <c r="R19" i="26" a="1"/>
  <c r="R15" i="26" a="1"/>
  <c r="R13" i="26" a="1"/>
  <c r="R46" i="26" a="1"/>
  <c r="R28" i="26" a="1"/>
  <c r="R41" i="26" a="1"/>
  <c r="R33" i="26" a="1"/>
  <c r="R12" i="26" a="1"/>
  <c r="R35" i="26" a="1"/>
  <c r="R37" i="26" a="1"/>
  <c r="R49" i="26" a="1"/>
  <c r="R21" i="26" a="1"/>
  <c r="R52" i="26" a="1"/>
  <c r="R45" i="26" a="1"/>
  <c r="R9" i="26" a="1"/>
  <c r="R27" i="26" a="1"/>
  <c r="R50" i="26" a="1"/>
  <c r="R53" i="26" a="1"/>
  <c r="AR67" i="7" l="1"/>
  <c r="P32" i="7"/>
  <c r="AV32" i="7"/>
  <c r="G15" i="7"/>
  <c r="AJ15" i="7"/>
  <c r="H15" i="7"/>
  <c r="AT15" i="7"/>
  <c r="AD15" i="7"/>
  <c r="V14" i="23" s="1"/>
  <c r="N52" i="21"/>
  <c r="AF64" i="2"/>
  <c r="AP16" i="2"/>
  <c r="AQ16" i="2" s="1"/>
  <c r="AP84" i="2"/>
  <c r="AQ84" i="2" s="1"/>
  <c r="AP19" i="2"/>
  <c r="AQ19" i="2" s="1"/>
  <c r="AF87" i="2"/>
  <c r="S6" i="2"/>
  <c r="M15" i="7"/>
  <c r="AQ15" i="7"/>
  <c r="F15" i="7"/>
  <c r="N15" i="7"/>
  <c r="AH15" i="7"/>
  <c r="U14" i="23" s="1"/>
  <c r="W15" i="7"/>
  <c r="T15" i="7"/>
  <c r="S14" i="23" s="1"/>
  <c r="U67" i="7"/>
  <c r="AP66" i="7"/>
  <c r="AV66" i="7"/>
  <c r="P49" i="7"/>
  <c r="AP49" i="7"/>
  <c r="AV49" i="7"/>
  <c r="AL15" i="7"/>
  <c r="X15" i="7"/>
  <c r="P14" i="23" s="1"/>
  <c r="I9" i="23"/>
  <c r="AP32" i="7"/>
  <c r="AP15" i="2"/>
  <c r="AQ15" i="2" s="1"/>
  <c r="AP63" i="2"/>
  <c r="AQ63" i="2" s="1"/>
  <c r="AH67" i="7"/>
  <c r="AM67" i="7"/>
  <c r="D67" i="7"/>
  <c r="H67" i="7"/>
  <c r="C9" i="7"/>
  <c r="AK15" i="7"/>
  <c r="I15" i="7"/>
  <c r="R15" i="7"/>
  <c r="G14" i="23"/>
  <c r="Y15" i="7"/>
  <c r="Q14" i="23" s="1"/>
  <c r="F8" i="23"/>
  <c r="F15" i="23" s="1"/>
  <c r="X67" i="7"/>
  <c r="J15" i="7"/>
  <c r="S15" i="7"/>
  <c r="R14" i="23" s="1"/>
  <c r="AT67" i="7"/>
  <c r="C67" i="7"/>
  <c r="AP90" i="2"/>
  <c r="AQ90" i="2" s="1"/>
  <c r="I59" i="21"/>
  <c r="AA15" i="7"/>
  <c r="I7" i="23"/>
  <c r="AC50" i="7"/>
  <c r="AB15" i="7"/>
  <c r="AF15" i="7"/>
  <c r="AC15" i="7"/>
  <c r="AG15" i="7"/>
  <c r="AI66" i="7"/>
  <c r="AI32" i="7"/>
  <c r="R9" i="7"/>
  <c r="J6" i="2"/>
  <c r="K15" i="7"/>
  <c r="O15" i="7"/>
  <c r="AS15" i="7"/>
  <c r="O13" i="7"/>
  <c r="I14" i="7"/>
  <c r="AC14" i="7"/>
  <c r="AR12" i="7"/>
  <c r="AK50" i="7"/>
  <c r="W67" i="7"/>
  <c r="G67" i="7"/>
  <c r="K67" i="7"/>
  <c r="C14" i="7"/>
  <c r="L9" i="7"/>
  <c r="V9" i="7"/>
  <c r="AB9" i="7"/>
  <c r="AO9" i="7"/>
  <c r="X8" i="23" s="1"/>
  <c r="Y8" i="23" s="1"/>
  <c r="J10" i="7"/>
  <c r="N10" i="7"/>
  <c r="Y10" i="7"/>
  <c r="Q9" i="23" s="1"/>
  <c r="AD10" i="7"/>
  <c r="V9" i="23" s="1"/>
  <c r="AH10" i="7"/>
  <c r="U9" i="23" s="1"/>
  <c r="AM10" i="7"/>
  <c r="AR10" i="7"/>
  <c r="F12" i="7"/>
  <c r="G11" i="23"/>
  <c r="N12" i="7"/>
  <c r="AD12" i="7"/>
  <c r="V11" i="23" s="1"/>
  <c r="W12" i="23"/>
  <c r="J14" i="7"/>
  <c r="N14" i="7"/>
  <c r="AR14" i="7"/>
  <c r="G8" i="7"/>
  <c r="AA8" i="7"/>
  <c r="AE8" i="7"/>
  <c r="AJ8" i="7"/>
  <c r="AN8" i="7"/>
  <c r="AS8" i="7"/>
  <c r="E9" i="7"/>
  <c r="I9" i="7"/>
  <c r="M9" i="7"/>
  <c r="G10" i="7"/>
  <c r="K10" i="7"/>
  <c r="O10" i="7"/>
  <c r="U10" i="7"/>
  <c r="AE10" i="7"/>
  <c r="M11" i="7"/>
  <c r="AC11" i="7"/>
  <c r="AG11" i="7"/>
  <c r="AL11" i="7"/>
  <c r="AU11" i="7"/>
  <c r="G12" i="7"/>
  <c r="O12" i="7"/>
  <c r="U12" i="7"/>
  <c r="E13" i="7"/>
  <c r="I13" i="7"/>
  <c r="M13" i="7"/>
  <c r="R13" i="7"/>
  <c r="W13" i="7"/>
  <c r="G14" i="7"/>
  <c r="O14" i="7"/>
  <c r="U14" i="7"/>
  <c r="AA14" i="7"/>
  <c r="AE14" i="7"/>
  <c r="AJ14" i="7"/>
  <c r="AN14" i="7"/>
  <c r="AS14" i="7"/>
  <c r="P46" i="7"/>
  <c r="P47" i="7"/>
  <c r="AV59" i="7"/>
  <c r="AP62" i="7"/>
  <c r="AP63" i="7"/>
  <c r="P64" i="7"/>
  <c r="W14" i="7"/>
  <c r="AL14" i="7"/>
  <c r="AQ14" i="7"/>
  <c r="E50" i="7"/>
  <c r="I50" i="7"/>
  <c r="W50" i="7"/>
  <c r="AG50" i="7"/>
  <c r="AL50" i="7"/>
  <c r="AQ50" i="7"/>
  <c r="AU50" i="7"/>
  <c r="X10" i="7"/>
  <c r="P9" i="23" s="1"/>
  <c r="X12" i="7"/>
  <c r="P11" i="23" s="1"/>
  <c r="AH9" i="7"/>
  <c r="U8" i="23" s="1"/>
  <c r="G50" i="7"/>
  <c r="K50" i="7"/>
  <c r="O50" i="7"/>
  <c r="C12" i="7"/>
  <c r="E59" i="21"/>
  <c r="P57" i="21"/>
  <c r="P53" i="21"/>
  <c r="E6" i="2"/>
  <c r="AF8" i="7"/>
  <c r="AT8" i="7"/>
  <c r="F9" i="7"/>
  <c r="N9" i="7"/>
  <c r="AM9" i="7"/>
  <c r="AR9" i="7"/>
  <c r="W9" i="23"/>
  <c r="H10" i="7"/>
  <c r="L10" i="7"/>
  <c r="Q10" i="7"/>
  <c r="AO10" i="7"/>
  <c r="X9" i="23" s="1"/>
  <c r="Y9" i="23" s="1"/>
  <c r="J11" i="7"/>
  <c r="N11" i="7"/>
  <c r="Y11" i="7"/>
  <c r="Q10" i="23" s="1"/>
  <c r="AD11" i="7"/>
  <c r="V10" i="23" s="1"/>
  <c r="AH11" i="7"/>
  <c r="U10" i="23" s="1"/>
  <c r="AM11" i="7"/>
  <c r="AR11" i="7"/>
  <c r="L12" i="7"/>
  <c r="Q12" i="7"/>
  <c r="J13" i="7"/>
  <c r="AT14" i="7"/>
  <c r="U9" i="7"/>
  <c r="AI46" i="7"/>
  <c r="K13" i="7"/>
  <c r="X13" i="7"/>
  <c r="P12" i="23" s="1"/>
  <c r="M50" i="7"/>
  <c r="AI59" i="7"/>
  <c r="AP59" i="7"/>
  <c r="AI62" i="7"/>
  <c r="AV62" i="7"/>
  <c r="AV63" i="7"/>
  <c r="AP65" i="7"/>
  <c r="AV65" i="7"/>
  <c r="I13" i="23"/>
  <c r="X11" i="7"/>
  <c r="P10" i="23" s="1"/>
  <c r="P42" i="7"/>
  <c r="N50" i="7"/>
  <c r="AP43" i="7"/>
  <c r="AV43" i="7"/>
  <c r="P44" i="7"/>
  <c r="AI44" i="7"/>
  <c r="AF12" i="7"/>
  <c r="AK12" i="7"/>
  <c r="Z47" i="7"/>
  <c r="P48" i="7"/>
  <c r="AO14" i="7"/>
  <c r="X13" i="23" s="1"/>
  <c r="Y13" i="23" s="1"/>
  <c r="W8" i="7"/>
  <c r="AJ9" i="7"/>
  <c r="AL10" i="7"/>
  <c r="AE11" i="7"/>
  <c r="W12" i="7"/>
  <c r="AU12" i="7"/>
  <c r="U13" i="7"/>
  <c r="AE13" i="7"/>
  <c r="E14" i="7"/>
  <c r="AG14" i="7"/>
  <c r="AU14" i="7"/>
  <c r="D12" i="7"/>
  <c r="C11" i="23" s="1"/>
  <c r="K11" i="23" s="1"/>
  <c r="M11" i="23" s="1"/>
  <c r="O11" i="23" s="1"/>
  <c r="T11" i="23" s="1"/>
  <c r="E54" i="21"/>
  <c r="J55" i="21"/>
  <c r="L53" i="21"/>
  <c r="N58" i="21"/>
  <c r="N54" i="21"/>
  <c r="O57" i="21"/>
  <c r="O53" i="21"/>
  <c r="P56" i="21"/>
  <c r="X8" i="7"/>
  <c r="P7" i="23" s="1"/>
  <c r="AK8" i="7"/>
  <c r="L14" i="7"/>
  <c r="C10" i="7"/>
  <c r="K59" i="21"/>
  <c r="K55" i="21"/>
  <c r="G9" i="7"/>
  <c r="K9" i="7"/>
  <c r="O9" i="7"/>
  <c r="AE9" i="7"/>
  <c r="AN9" i="7"/>
  <c r="AS9" i="7"/>
  <c r="E10" i="7"/>
  <c r="I10" i="7"/>
  <c r="R10" i="7"/>
  <c r="W10" i="7"/>
  <c r="AC10" i="7"/>
  <c r="AG10" i="7"/>
  <c r="AQ10" i="7"/>
  <c r="AU10" i="7"/>
  <c r="G11" i="7"/>
  <c r="O11" i="7"/>
  <c r="E12" i="7"/>
  <c r="I12" i="7"/>
  <c r="L11" i="23" s="1"/>
  <c r="M12" i="7"/>
  <c r="V12" i="7"/>
  <c r="AT12" i="7"/>
  <c r="F13" i="7"/>
  <c r="G12" i="23"/>
  <c r="N13" i="7"/>
  <c r="AD13" i="7"/>
  <c r="V12" i="23" s="1"/>
  <c r="AH13" i="7"/>
  <c r="U12" i="23" s="1"/>
  <c r="AM13" i="7"/>
  <c r="AR13" i="7"/>
  <c r="H14" i="7"/>
  <c r="Q14" i="7"/>
  <c r="AF14" i="7"/>
  <c r="AK14" i="7"/>
  <c r="V8" i="7"/>
  <c r="P43" i="7"/>
  <c r="V50" i="7"/>
  <c r="F39" i="21"/>
  <c r="K58" i="21"/>
  <c r="K54" i="21"/>
  <c r="L57" i="21"/>
  <c r="AD33" i="7"/>
  <c r="H33" i="7"/>
  <c r="AG12" i="7"/>
  <c r="AL12" i="7"/>
  <c r="AQ12" i="7"/>
  <c r="G13" i="7"/>
  <c r="F50" i="7"/>
  <c r="J50" i="7"/>
  <c r="X50" i="7"/>
  <c r="H8" i="7"/>
  <c r="AB8" i="7"/>
  <c r="AP42" i="7"/>
  <c r="M57" i="21"/>
  <c r="L52" i="21"/>
  <c r="L55" i="21"/>
  <c r="O59" i="21"/>
  <c r="P54" i="21"/>
  <c r="Q6" i="2"/>
  <c r="H6" i="2"/>
  <c r="D58" i="21"/>
  <c r="AO8" i="7"/>
  <c r="X7" i="23" s="1"/>
  <c r="Y7" i="23" s="1"/>
  <c r="S10" i="7"/>
  <c r="R9" i="23" s="1"/>
  <c r="D8" i="7"/>
  <c r="C7" i="23" s="1"/>
  <c r="K7" i="23" s="1"/>
  <c r="M7" i="23" s="1"/>
  <c r="O7" i="23" s="1"/>
  <c r="T7" i="23" s="1"/>
  <c r="L8" i="7"/>
  <c r="Q8" i="7"/>
  <c r="AV42" i="7"/>
  <c r="AV46" i="7"/>
  <c r="AP48" i="7"/>
  <c r="AV48" i="7"/>
  <c r="W7" i="23"/>
  <c r="I55" i="21"/>
  <c r="D54" i="21"/>
  <c r="AG33" i="7"/>
  <c r="G54" i="21"/>
  <c r="AI31" i="7"/>
  <c r="AP31" i="7"/>
  <c r="AP44" i="7"/>
  <c r="AV44" i="7"/>
  <c r="I8" i="23"/>
  <c r="L33" i="7"/>
  <c r="G9" i="23"/>
  <c r="H29" i="21"/>
  <c r="F28" i="21"/>
  <c r="G57" i="21"/>
  <c r="F43" i="21"/>
  <c r="K33" i="7"/>
  <c r="E15" i="7"/>
  <c r="AU15" i="7"/>
  <c r="H54" i="21"/>
  <c r="M56" i="21"/>
  <c r="N56" i="21"/>
  <c r="O55" i="21"/>
  <c r="L58" i="21"/>
  <c r="L54" i="21"/>
  <c r="N59" i="21"/>
  <c r="N55" i="21"/>
  <c r="O58" i="21"/>
  <c r="O54" i="21"/>
  <c r="AD67" i="7"/>
  <c r="T10" i="7"/>
  <c r="S9" i="23" s="1"/>
  <c r="Z27" i="7"/>
  <c r="Y14" i="7"/>
  <c r="Q13" i="23" s="1"/>
  <c r="H9" i="7"/>
  <c r="Q9" i="7"/>
  <c r="Z44" i="7"/>
  <c r="E53" i="21"/>
  <c r="T11" i="7"/>
  <c r="S10" i="23" s="1"/>
  <c r="AB33" i="7"/>
  <c r="AO33" i="7"/>
  <c r="Z31" i="7"/>
  <c r="R50" i="7"/>
  <c r="AB50" i="7"/>
  <c r="AF50" i="7"/>
  <c r="AO50" i="7"/>
  <c r="AT50" i="7"/>
  <c r="AH12" i="7"/>
  <c r="U11" i="23" s="1"/>
  <c r="AM12" i="7"/>
  <c r="H13" i="7"/>
  <c r="L13" i="7"/>
  <c r="Q13" i="7"/>
  <c r="G13" i="23"/>
  <c r="T14" i="7"/>
  <c r="S13" i="23" s="1"/>
  <c r="AN15" i="7"/>
  <c r="O13" i="21"/>
  <c r="P26" i="7"/>
  <c r="D10" i="7"/>
  <c r="C9" i="23" s="1"/>
  <c r="K9" i="23" s="1"/>
  <c r="M9" i="23" s="1"/>
  <c r="O9" i="23" s="1"/>
  <c r="T9" i="23" s="1"/>
  <c r="D15" i="23"/>
  <c r="G53" i="21"/>
  <c r="J54" i="21"/>
  <c r="H58" i="21"/>
  <c r="D53" i="21"/>
  <c r="F23" i="21"/>
  <c r="E55" i="21"/>
  <c r="F40" i="21"/>
  <c r="AV26" i="7"/>
  <c r="D33" i="7"/>
  <c r="Q33" i="7"/>
  <c r="D9" i="7"/>
  <c r="C8" i="23" s="1"/>
  <c r="K8" i="23" s="1"/>
  <c r="M8" i="23" s="1"/>
  <c r="O8" i="23" s="1"/>
  <c r="T8" i="23" s="1"/>
  <c r="H59" i="21"/>
  <c r="F6" i="21"/>
  <c r="C57" i="21"/>
  <c r="I58" i="21"/>
  <c r="F27" i="21"/>
  <c r="I53" i="21"/>
  <c r="I57" i="21"/>
  <c r="F6" i="2"/>
  <c r="AK67" i="7"/>
  <c r="Z32" i="7"/>
  <c r="AI42" i="7"/>
  <c r="AD50" i="7"/>
  <c r="X9" i="7"/>
  <c r="P8" i="23" s="1"/>
  <c r="Y60" i="7"/>
  <c r="Y67" i="7" s="1"/>
  <c r="AH50" i="7"/>
  <c r="U33" i="7"/>
  <c r="U8" i="7"/>
  <c r="S8" i="7"/>
  <c r="R7" i="23" s="1"/>
  <c r="AV31" i="7"/>
  <c r="C8" i="7"/>
  <c r="K14" i="7"/>
  <c r="N13" i="23" s="1"/>
  <c r="P31" i="7"/>
  <c r="AB12" i="7"/>
  <c r="Y42" i="7"/>
  <c r="Z42" i="7" s="1"/>
  <c r="AI29" i="7"/>
  <c r="AR50" i="7"/>
  <c r="S50" i="7"/>
  <c r="R11" i="7"/>
  <c r="S14" i="7"/>
  <c r="R13" i="23" s="1"/>
  <c r="AO12" i="7"/>
  <c r="X11" i="23" s="1"/>
  <c r="Y11" i="23" s="1"/>
  <c r="F11" i="21"/>
  <c r="C58" i="21"/>
  <c r="F26" i="21"/>
  <c r="D57" i="21"/>
  <c r="O33" i="7"/>
  <c r="O8" i="7"/>
  <c r="M53" i="21"/>
  <c r="F8" i="21"/>
  <c r="D55" i="21"/>
  <c r="P29" i="7"/>
  <c r="AD9" i="7"/>
  <c r="V8" i="23" s="1"/>
  <c r="X14" i="7"/>
  <c r="P13" i="23" s="1"/>
  <c r="G55" i="21"/>
  <c r="I56" i="21"/>
  <c r="J57" i="21"/>
  <c r="G58" i="21"/>
  <c r="D59" i="21"/>
  <c r="F12" i="21"/>
  <c r="J59" i="21"/>
  <c r="C56" i="21"/>
  <c r="E29" i="21"/>
  <c r="E56" i="21"/>
  <c r="H56" i="21"/>
  <c r="J56" i="21"/>
  <c r="I29" i="21"/>
  <c r="F44" i="21"/>
  <c r="C55" i="21"/>
  <c r="I45" i="21"/>
  <c r="H53" i="21"/>
  <c r="X33" i="7"/>
  <c r="Y25" i="7"/>
  <c r="AD8" i="7"/>
  <c r="V7" i="23" s="1"/>
  <c r="AH33" i="7"/>
  <c r="AH8" i="7"/>
  <c r="U7" i="23" s="1"/>
  <c r="AM33" i="7"/>
  <c r="AR8" i="7"/>
  <c r="W8" i="23"/>
  <c r="AA9" i="7"/>
  <c r="AI43" i="7"/>
  <c r="K29" i="21"/>
  <c r="K57" i="21"/>
  <c r="M55" i="21"/>
  <c r="K45" i="21"/>
  <c r="O45" i="21"/>
  <c r="M54" i="21"/>
  <c r="N57" i="21"/>
  <c r="O56" i="21"/>
  <c r="P59" i="21"/>
  <c r="C59" i="21"/>
  <c r="I6" i="2"/>
  <c r="R5" i="2"/>
  <c r="F33" i="7"/>
  <c r="AI25" i="7"/>
  <c r="AG8" i="7"/>
  <c r="AF33" i="7"/>
  <c r="AK33" i="7"/>
  <c r="AF10" i="7"/>
  <c r="AK10" i="7"/>
  <c r="AT10" i="7"/>
  <c r="F11" i="7"/>
  <c r="W11" i="7"/>
  <c r="AB11" i="7"/>
  <c r="AF11" i="7"/>
  <c r="AO11" i="7"/>
  <c r="X10" i="23" s="1"/>
  <c r="Y10" i="23" s="1"/>
  <c r="AT11" i="7"/>
  <c r="Z29" i="7"/>
  <c r="V13" i="7"/>
  <c r="AI30" i="7"/>
  <c r="AF13" i="7"/>
  <c r="AK13" i="7"/>
  <c r="AO13" i="7"/>
  <c r="X12" i="23" s="1"/>
  <c r="Y12" i="23" s="1"/>
  <c r="Z45" i="7"/>
  <c r="U50" i="7"/>
  <c r="AE50" i="7"/>
  <c r="AJ13" i="7"/>
  <c r="AN13" i="7"/>
  <c r="AG67" i="7"/>
  <c r="AU67" i="7"/>
  <c r="F10" i="7"/>
  <c r="P61" i="7"/>
  <c r="Z61" i="7"/>
  <c r="V67" i="7"/>
  <c r="AE67" i="7"/>
  <c r="AJ67" i="7"/>
  <c r="E11" i="7"/>
  <c r="I11" i="7"/>
  <c r="P62" i="7"/>
  <c r="Q67" i="7"/>
  <c r="V11" i="7"/>
  <c r="AG13" i="7"/>
  <c r="AU13" i="7"/>
  <c r="F14" i="7"/>
  <c r="P65" i="7"/>
  <c r="Z65" i="7"/>
  <c r="V14" i="7"/>
  <c r="AI65" i="7"/>
  <c r="Z66" i="7"/>
  <c r="V15" i="7"/>
  <c r="O67" i="7"/>
  <c r="AP46" i="7"/>
  <c r="W11" i="23"/>
  <c r="H12" i="7"/>
  <c r="AE15" i="7"/>
  <c r="AI49" i="7"/>
  <c r="C15" i="7"/>
  <c r="AO15" i="7"/>
  <c r="X14" i="23" s="1"/>
  <c r="Y14" i="23" s="1"/>
  <c r="C45" i="21"/>
  <c r="O29" i="21"/>
  <c r="O52" i="21"/>
  <c r="G7" i="23"/>
  <c r="J8" i="7"/>
  <c r="J33" i="7"/>
  <c r="N8" i="7"/>
  <c r="N33" i="7"/>
  <c r="AQ8" i="7"/>
  <c r="AQ33" i="7"/>
  <c r="AV25" i="7"/>
  <c r="W9" i="7"/>
  <c r="W33" i="7"/>
  <c r="AB10" i="7"/>
  <c r="AI27" i="7"/>
  <c r="AE12" i="7"/>
  <c r="AE33" i="7"/>
  <c r="AN33" i="7"/>
  <c r="AN12" i="7"/>
  <c r="E10" i="23"/>
  <c r="W10" i="23" s="1"/>
  <c r="D50" i="7"/>
  <c r="D11" i="7"/>
  <c r="C10" i="23" s="1"/>
  <c r="K10" i="23" s="1"/>
  <c r="M10" i="23" s="1"/>
  <c r="O10" i="23" s="1"/>
  <c r="L11" i="7"/>
  <c r="L50" i="7"/>
  <c r="P45" i="7"/>
  <c r="AN11" i="7"/>
  <c r="AN50" i="7"/>
  <c r="AA13" i="7"/>
  <c r="AI47" i="7"/>
  <c r="AS13" i="7"/>
  <c r="AV47" i="7"/>
  <c r="I8" i="7"/>
  <c r="I67" i="7"/>
  <c r="R8" i="7"/>
  <c r="Z59" i="7"/>
  <c r="R67" i="7"/>
  <c r="P60" i="7"/>
  <c r="N67" i="7"/>
  <c r="S67" i="7"/>
  <c r="AI60" i="7"/>
  <c r="AC67" i="7"/>
  <c r="AP60" i="7"/>
  <c r="AL67" i="7"/>
  <c r="AN10" i="7"/>
  <c r="AN67" i="7"/>
  <c r="T64" i="7"/>
  <c r="T13" i="7" s="1"/>
  <c r="S12" i="23" s="1"/>
  <c r="S13" i="7"/>
  <c r="R12" i="23" s="1"/>
  <c r="AQ13" i="7"/>
  <c r="AV64" i="7"/>
  <c r="L15" i="7"/>
  <c r="P66" i="7"/>
  <c r="P15" i="7" s="1"/>
  <c r="Z30" i="7"/>
  <c r="M59" i="21"/>
  <c r="H52" i="21"/>
  <c r="H13" i="21"/>
  <c r="D29" i="21"/>
  <c r="J58" i="21"/>
  <c r="K13" i="21"/>
  <c r="P29" i="21"/>
  <c r="L45" i="21"/>
  <c r="M45" i="21"/>
  <c r="R4" i="2"/>
  <c r="AL9" i="7"/>
  <c r="AU9" i="7"/>
  <c r="AV28" i="7"/>
  <c r="Y12" i="7"/>
  <c r="Q11" i="23" s="1"/>
  <c r="J13" i="21"/>
  <c r="L67" i="7"/>
  <c r="M13" i="21"/>
  <c r="M29" i="21"/>
  <c r="F67" i="7"/>
  <c r="R12" i="7"/>
  <c r="AP30" i="7"/>
  <c r="AC9" i="7"/>
  <c r="AI28" i="7"/>
  <c r="AF9" i="7"/>
  <c r="G10" i="23"/>
  <c r="I54" i="21"/>
  <c r="C54" i="21"/>
  <c r="F7" i="21"/>
  <c r="D56" i="21"/>
  <c r="F9" i="21"/>
  <c r="F10" i="21"/>
  <c r="E57" i="21"/>
  <c r="F21" i="21"/>
  <c r="C52" i="21"/>
  <c r="F37" i="21"/>
  <c r="D45" i="21"/>
  <c r="J45" i="21"/>
  <c r="J52" i="21"/>
  <c r="P13" i="21"/>
  <c r="P52" i="21"/>
  <c r="N45" i="21"/>
  <c r="N53" i="21"/>
  <c r="R3" i="2"/>
  <c r="G6" i="2"/>
  <c r="T25" i="7"/>
  <c r="S33" i="7"/>
  <c r="AC33" i="7"/>
  <c r="AC8" i="7"/>
  <c r="AL8" i="7"/>
  <c r="AL33" i="7"/>
  <c r="AP25" i="7"/>
  <c r="AU33" i="7"/>
  <c r="AU8" i="7"/>
  <c r="G8" i="23"/>
  <c r="J9" i="7"/>
  <c r="AK9" i="7"/>
  <c r="AP26" i="7"/>
  <c r="AT9" i="7"/>
  <c r="AT33" i="7"/>
  <c r="M10" i="7"/>
  <c r="P27" i="7"/>
  <c r="M33" i="7"/>
  <c r="V33" i="7"/>
  <c r="V10" i="7"/>
  <c r="AP28" i="7"/>
  <c r="AK11" i="7"/>
  <c r="AA33" i="7"/>
  <c r="AA12" i="7"/>
  <c r="AJ12" i="7"/>
  <c r="AJ33" i="7"/>
  <c r="AP29" i="7"/>
  <c r="AS33" i="7"/>
  <c r="AS12" i="7"/>
  <c r="AV29" i="7"/>
  <c r="AT13" i="7"/>
  <c r="AV30" i="7"/>
  <c r="Z43" i="7"/>
  <c r="H11" i="7"/>
  <c r="H50" i="7"/>
  <c r="Q11" i="7"/>
  <c r="Q50" i="7"/>
  <c r="AA50" i="7"/>
  <c r="AI45" i="7"/>
  <c r="AA11" i="7"/>
  <c r="AP45" i="7"/>
  <c r="AJ50" i="7"/>
  <c r="AJ11" i="7"/>
  <c r="AV45" i="7"/>
  <c r="AS50" i="7"/>
  <c r="AS11" i="7"/>
  <c r="E8" i="7"/>
  <c r="E67" i="7"/>
  <c r="M8" i="7"/>
  <c r="M67" i="7"/>
  <c r="P59" i="7"/>
  <c r="H8" i="23"/>
  <c r="H15" i="23" s="1"/>
  <c r="J67" i="7"/>
  <c r="AV60" i="7"/>
  <c r="AQ67" i="7"/>
  <c r="AA10" i="7"/>
  <c r="AI61" i="7"/>
  <c r="AS10" i="7"/>
  <c r="AS67" i="7"/>
  <c r="AV61" i="7"/>
  <c r="T63" i="7"/>
  <c r="T12" i="7" s="1"/>
  <c r="S11" i="23" s="1"/>
  <c r="AI63" i="7"/>
  <c r="AC12" i="7"/>
  <c r="AC13" i="7"/>
  <c r="AI64" i="7"/>
  <c r="AP64" i="7"/>
  <c r="AL13" i="7"/>
  <c r="I10" i="23"/>
  <c r="C11" i="7"/>
  <c r="C33" i="7"/>
  <c r="I12" i="23"/>
  <c r="C13" i="7"/>
  <c r="I11" i="23"/>
  <c r="C50" i="7"/>
  <c r="U15" i="7"/>
  <c r="Z49" i="7"/>
  <c r="T50" i="7"/>
  <c r="F25" i="21"/>
  <c r="G52" i="21"/>
  <c r="G60" i="21" s="1"/>
  <c r="P30" i="7"/>
  <c r="AA67" i="7"/>
  <c r="AP27" i="7"/>
  <c r="F8" i="7"/>
  <c r="AP47" i="7"/>
  <c r="R33" i="7"/>
  <c r="S12" i="7"/>
  <c r="R11" i="23" s="1"/>
  <c r="U11" i="7"/>
  <c r="AB14" i="7"/>
  <c r="Z62" i="7"/>
  <c r="Q15" i="7"/>
  <c r="F5" i="21"/>
  <c r="D13" i="21"/>
  <c r="D52" i="21"/>
  <c r="E45" i="21"/>
  <c r="F42" i="21"/>
  <c r="K53" i="21"/>
  <c r="L56" i="21"/>
  <c r="P45" i="21"/>
  <c r="AQ9" i="7"/>
  <c r="J15" i="23"/>
  <c r="AP61" i="7"/>
  <c r="T60" i="7"/>
  <c r="L13" i="21"/>
  <c r="I33" i="7"/>
  <c r="AI26" i="7"/>
  <c r="N13" i="21"/>
  <c r="E33" i="7"/>
  <c r="AB13" i="7"/>
  <c r="C29" i="21"/>
  <c r="AJ10" i="7"/>
  <c r="AG9" i="7"/>
  <c r="E13" i="21"/>
  <c r="H55" i="21"/>
  <c r="P55" i="21"/>
  <c r="M58" i="21"/>
  <c r="P28" i="7"/>
  <c r="S11" i="7"/>
  <c r="R10" i="23" s="1"/>
  <c r="Z28" i="7"/>
  <c r="K12" i="7"/>
  <c r="P63" i="7"/>
  <c r="E52" i="21"/>
  <c r="K52" i="21"/>
  <c r="I13" i="21"/>
  <c r="E58" i="21"/>
  <c r="K56" i="21"/>
  <c r="J29" i="21"/>
  <c r="F41" i="21"/>
  <c r="L29" i="21"/>
  <c r="N29" i="21"/>
  <c r="S9" i="7"/>
  <c r="AD14" i="7"/>
  <c r="V13" i="23" s="1"/>
  <c r="AI48" i="7"/>
  <c r="AM50" i="7"/>
  <c r="AM14" i="7"/>
  <c r="P25" i="7"/>
  <c r="F38" i="21"/>
  <c r="AV27" i="7"/>
  <c r="G33" i="7"/>
  <c r="J53" i="21"/>
  <c r="Z46" i="7"/>
  <c r="Z26" i="7"/>
  <c r="AQ11" i="7"/>
  <c r="AH14" i="7"/>
  <c r="D13" i="7"/>
  <c r="C12" i="23" s="1"/>
  <c r="K12" i="23" s="1"/>
  <c r="M12" i="23" s="1"/>
  <c r="O12" i="23" s="1"/>
  <c r="T12" i="23" s="1"/>
  <c r="G56" i="21"/>
  <c r="H57" i="21"/>
  <c r="G59" i="21"/>
  <c r="F22" i="21"/>
  <c r="H45" i="21"/>
  <c r="L59" i="21"/>
  <c r="P58" i="21"/>
  <c r="I52" i="21"/>
  <c r="K11" i="7"/>
  <c r="K8" i="7"/>
  <c r="AR33" i="7"/>
  <c r="F24" i="21"/>
  <c r="J12" i="7"/>
  <c r="C13" i="21"/>
  <c r="C53" i="21"/>
  <c r="AM8" i="7"/>
  <c r="M14" i="7"/>
  <c r="R14" i="7"/>
  <c r="Y13" i="7"/>
  <c r="Q12" i="23" s="1"/>
  <c r="E13" i="23"/>
  <c r="W13" i="23" s="1"/>
  <c r="D14" i="7"/>
  <c r="C13" i="23" s="1"/>
  <c r="K13" i="23" s="1"/>
  <c r="M13" i="23" s="1"/>
  <c r="O13" i="23" s="1"/>
  <c r="T13" i="23" s="1"/>
  <c r="Z48" i="7"/>
  <c r="AB67" i="7"/>
  <c r="AF67" i="7"/>
  <c r="AO67" i="7"/>
  <c r="E14" i="23"/>
  <c r="D15" i="7"/>
  <c r="C14" i="23" s="1"/>
  <c r="K14" i="23" s="1"/>
  <c r="M14" i="23" s="1"/>
  <c r="O14" i="23" s="1"/>
  <c r="T14" i="23" s="1"/>
  <c r="AR15" i="7"/>
  <c r="A4" i="29"/>
  <c r="R19" i="26"/>
  <c r="R40" i="26"/>
  <c r="R24" i="26"/>
  <c r="R42" i="26"/>
  <c r="R33" i="26"/>
  <c r="R12" i="26"/>
  <c r="R7" i="26"/>
  <c r="R44" i="26"/>
  <c r="R34" i="26"/>
  <c r="R52" i="26"/>
  <c r="R30" i="26"/>
  <c r="R15" i="26"/>
  <c r="R31" i="26"/>
  <c r="R20" i="26"/>
  <c r="R8" i="26"/>
  <c r="R27" i="26"/>
  <c r="R25" i="26"/>
  <c r="R36" i="26"/>
  <c r="R53" i="26"/>
  <c r="R17" i="26"/>
  <c r="R35" i="26"/>
  <c r="R32" i="26"/>
  <c r="R48" i="26"/>
  <c r="R29" i="26"/>
  <c r="R50" i="26"/>
  <c r="R9" i="26"/>
  <c r="R16" i="26"/>
  <c r="R6" i="26"/>
  <c r="R21" i="26"/>
  <c r="R51" i="26"/>
  <c r="R45" i="26"/>
  <c r="R38" i="26"/>
  <c r="R10" i="26"/>
  <c r="R41" i="26"/>
  <c r="R23" i="26"/>
  <c r="R54" i="26"/>
  <c r="R14" i="26"/>
  <c r="R43" i="26"/>
  <c r="R49" i="26"/>
  <c r="R26" i="26"/>
  <c r="R39" i="26"/>
  <c r="S45" i="26"/>
  <c r="R28" i="26"/>
  <c r="R47" i="26"/>
  <c r="R11" i="26"/>
  <c r="R22" i="26"/>
  <c r="R37" i="26"/>
  <c r="R13" i="26"/>
  <c r="R46" i="26"/>
  <c r="S17" i="26" a="1"/>
  <c r="T46" i="26" a="1"/>
  <c r="S39" i="26" a="1"/>
  <c r="T41" i="26" a="1"/>
  <c r="T44" i="26" a="1"/>
  <c r="S48" i="26" a="1"/>
  <c r="S44" i="26" a="1"/>
  <c r="T53" i="26" a="1"/>
  <c r="T7" i="26" a="1"/>
  <c r="S52" i="26" a="1"/>
  <c r="T35" i="26" a="1"/>
  <c r="T5" i="26" a="1"/>
  <c r="S51" i="26" a="1"/>
  <c r="S27" i="26" a="1"/>
  <c r="S33" i="26" a="1"/>
  <c r="T8" i="26" a="1"/>
  <c r="S49" i="26" a="1"/>
  <c r="T21" i="26" a="1"/>
  <c r="T51" i="26" a="1"/>
  <c r="T15" i="26" a="1"/>
  <c r="S14" i="26" a="1"/>
  <c r="T28" i="26" a="1"/>
  <c r="T10" i="26" a="1"/>
  <c r="T36" i="26" a="1"/>
  <c r="S54" i="26" a="1"/>
  <c r="T43" i="26" a="1"/>
  <c r="S13" i="26" a="1"/>
  <c r="S21" i="26" a="1"/>
  <c r="T52" i="26" a="1"/>
  <c r="T30" i="26" a="1"/>
  <c r="T34" i="26" a="1"/>
  <c r="T14" i="26" a="1"/>
  <c r="T9" i="26" a="1"/>
  <c r="S31" i="26" a="1"/>
  <c r="T50" i="26" a="1"/>
  <c r="S34" i="26" a="1"/>
  <c r="S36" i="26" a="1"/>
  <c r="S25" i="26" a="1"/>
  <c r="T39" i="26" a="1"/>
  <c r="T24" i="26" a="1"/>
  <c r="S40" i="26" a="1"/>
  <c r="T49" i="26" a="1"/>
  <c r="T22" i="26" a="1"/>
  <c r="S28" i="26" a="1"/>
  <c r="S9" i="26" a="1"/>
  <c r="S12" i="26" a="1"/>
  <c r="S46" i="26" a="1"/>
  <c r="S41" i="26" a="1"/>
  <c r="S43" i="26" a="1"/>
  <c r="T31" i="26" a="1"/>
  <c r="T48" i="26" a="1"/>
  <c r="S7" i="26" a="1"/>
  <c r="T25" i="26" a="1"/>
  <c r="T54" i="26" a="1"/>
  <c r="T23" i="26" a="1"/>
  <c r="S5" i="26" a="1"/>
  <c r="S30" i="26" a="1"/>
  <c r="T11" i="26" a="1"/>
  <c r="S24" i="26" a="1"/>
  <c r="T40" i="26" a="1"/>
  <c r="S15" i="26" a="1"/>
  <c r="T33" i="26" a="1"/>
  <c r="T27" i="26" a="1"/>
  <c r="S26" i="26" a="1"/>
  <c r="T13" i="26" a="1"/>
  <c r="S6" i="26" a="1"/>
  <c r="S53" i="26" a="1"/>
  <c r="T12" i="26" a="1"/>
  <c r="S32" i="26" a="1"/>
  <c r="T16" i="26" a="1"/>
  <c r="S11" i="26" a="1"/>
  <c r="T26" i="26" a="1"/>
  <c r="T45" i="26" a="1"/>
  <c r="S8" i="26" a="1"/>
  <c r="S16" i="26" a="1"/>
  <c r="S23" i="26" a="1"/>
  <c r="T17" i="26" a="1"/>
  <c r="S50" i="26" a="1"/>
  <c r="S22" i="26" a="1"/>
  <c r="S10" i="26" a="1"/>
  <c r="T6" i="26" a="1"/>
  <c r="T32" i="26" a="1"/>
  <c r="S35" i="26" a="1"/>
  <c r="AP15" i="7" l="1"/>
  <c r="X68" i="7"/>
  <c r="AV15" i="7"/>
  <c r="L14" i="23"/>
  <c r="N11" i="23"/>
  <c r="AI15" i="7"/>
  <c r="N14" i="23"/>
  <c r="L13" i="23"/>
  <c r="P13" i="7"/>
  <c r="N12" i="23"/>
  <c r="T25" i="26"/>
  <c r="S44" i="26"/>
  <c r="S14" i="26"/>
  <c r="T31" i="26"/>
  <c r="S7" i="26"/>
  <c r="T54" i="26"/>
  <c r="S26" i="26"/>
  <c r="T13" i="26"/>
  <c r="T34" i="26"/>
  <c r="T24" i="26"/>
  <c r="S11" i="26"/>
  <c r="T43" i="26"/>
  <c r="T50" i="26"/>
  <c r="T9" i="26"/>
  <c r="S24" i="26"/>
  <c r="T16" i="26"/>
  <c r="T5" i="26"/>
  <c r="S35" i="26"/>
  <c r="S53" i="26"/>
  <c r="S22" i="26"/>
  <c r="S51" i="26"/>
  <c r="S50" i="26"/>
  <c r="S39" i="26"/>
  <c r="S34" i="26"/>
  <c r="S10" i="26"/>
  <c r="S15" i="26"/>
  <c r="T41" i="26"/>
  <c r="S12" i="26"/>
  <c r="S8" i="26"/>
  <c r="S32" i="26"/>
  <c r="T46" i="26"/>
  <c r="S6" i="26"/>
  <c r="T12" i="26"/>
  <c r="T53" i="26"/>
  <c r="S49" i="26"/>
  <c r="S41" i="26"/>
  <c r="T10" i="26"/>
  <c r="T48" i="26"/>
  <c r="T39" i="26"/>
  <c r="S43" i="26"/>
  <c r="T21" i="26"/>
  <c r="T32" i="26"/>
  <c r="T49" i="26"/>
  <c r="S31" i="26"/>
  <c r="T44" i="26"/>
  <c r="T27" i="26"/>
  <c r="S40" i="26"/>
  <c r="S54" i="26"/>
  <c r="S28" i="26"/>
  <c r="T7" i="26"/>
  <c r="S23" i="26"/>
  <c r="T15" i="26"/>
  <c r="T11" i="26"/>
  <c r="S21" i="26"/>
  <c r="T6" i="26"/>
  <c r="T8" i="26"/>
  <c r="T28" i="26"/>
  <c r="S30" i="26"/>
  <c r="S33" i="26"/>
  <c r="T23" i="26"/>
  <c r="S9" i="26"/>
  <c r="T30" i="26"/>
  <c r="T33" i="26"/>
  <c r="T40" i="26"/>
  <c r="T36" i="26"/>
  <c r="S17" i="26"/>
  <c r="S5" i="26"/>
  <c r="T35" i="26"/>
  <c r="S36" i="26"/>
  <c r="N9" i="23"/>
  <c r="L12" i="23"/>
  <c r="L8" i="23"/>
  <c r="AP9" i="7"/>
  <c r="AV14" i="7"/>
  <c r="N10" i="23"/>
  <c r="AR16" i="7"/>
  <c r="L9" i="23"/>
  <c r="N16" i="7"/>
  <c r="Z10" i="7"/>
  <c r="AP14" i="7"/>
  <c r="P50" i="7"/>
  <c r="AE16" i="7"/>
  <c r="AI8" i="7"/>
  <c r="G16" i="7"/>
  <c r="N8" i="23"/>
  <c r="F58" i="21"/>
  <c r="F54" i="21"/>
  <c r="W16" i="7"/>
  <c r="L60" i="21"/>
  <c r="X16" i="7"/>
  <c r="O16" i="7"/>
  <c r="AV12" i="7"/>
  <c r="N60" i="21"/>
  <c r="P10" i="7"/>
  <c r="AU16" i="7"/>
  <c r="F56" i="21"/>
  <c r="X15" i="23"/>
  <c r="AI12" i="7"/>
  <c r="AV50" i="7"/>
  <c r="AP50" i="7"/>
  <c r="Z63" i="7"/>
  <c r="Z12" i="7" s="1"/>
  <c r="U16" i="7"/>
  <c r="AO16" i="7"/>
  <c r="Y15" i="23"/>
  <c r="F59" i="21"/>
  <c r="H16" i="7"/>
  <c r="Y9" i="7"/>
  <c r="Q8" i="23" s="1"/>
  <c r="F13" i="21"/>
  <c r="F57" i="21"/>
  <c r="F53" i="21"/>
  <c r="AP67" i="7"/>
  <c r="AN16" i="7"/>
  <c r="V15" i="23"/>
  <c r="I60" i="21"/>
  <c r="M60" i="21"/>
  <c r="P15" i="23"/>
  <c r="Y50" i="7"/>
  <c r="X51" i="7" s="1"/>
  <c r="AT16" i="7"/>
  <c r="AF16" i="7"/>
  <c r="P9" i="7"/>
  <c r="AI13" i="7"/>
  <c r="P14" i="7"/>
  <c r="AA16" i="7"/>
  <c r="F55" i="21"/>
  <c r="Y33" i="7"/>
  <c r="X34" i="7" s="1"/>
  <c r="Y8" i="7"/>
  <c r="Q7" i="23" s="1"/>
  <c r="AV10" i="7"/>
  <c r="E60" i="21"/>
  <c r="AG16" i="7"/>
  <c r="S51" i="7"/>
  <c r="C16" i="7"/>
  <c r="AS16" i="7"/>
  <c r="P67" i="7"/>
  <c r="E16" i="7"/>
  <c r="AI50" i="7"/>
  <c r="AV13" i="7"/>
  <c r="V16" i="7"/>
  <c r="AK16" i="7"/>
  <c r="AC16" i="7"/>
  <c r="I16" i="7"/>
  <c r="L10" i="23"/>
  <c r="E15" i="23"/>
  <c r="D16" i="23" s="1"/>
  <c r="Z14" i="7"/>
  <c r="AI14" i="7"/>
  <c r="P12" i="7"/>
  <c r="P11" i="7"/>
  <c r="AJ16" i="7"/>
  <c r="AI9" i="7"/>
  <c r="Z15" i="7"/>
  <c r="AP12" i="7"/>
  <c r="R6" i="2"/>
  <c r="L16" i="7"/>
  <c r="O60" i="21"/>
  <c r="D16" i="7"/>
  <c r="C15" i="23"/>
  <c r="AB16" i="7"/>
  <c r="T8" i="7"/>
  <c r="T33" i="7"/>
  <c r="S34" i="7" s="1"/>
  <c r="F29" i="21"/>
  <c r="Z50" i="7"/>
  <c r="R16" i="7"/>
  <c r="T10" i="23"/>
  <c r="T15" i="23" s="1"/>
  <c r="O15" i="23"/>
  <c r="W14" i="23"/>
  <c r="W15" i="23" s="1"/>
  <c r="R8" i="23"/>
  <c r="R15" i="23" s="1"/>
  <c r="S16" i="7"/>
  <c r="T67" i="7"/>
  <c r="S68" i="7" s="1"/>
  <c r="T9" i="7"/>
  <c r="S8" i="23" s="1"/>
  <c r="AP10" i="7"/>
  <c r="I15" i="23"/>
  <c r="AV67" i="7"/>
  <c r="AP33" i="7"/>
  <c r="AP8" i="7"/>
  <c r="P60" i="21"/>
  <c r="AV11" i="7"/>
  <c r="H60" i="21"/>
  <c r="AQ16" i="7"/>
  <c r="F45" i="21"/>
  <c r="AP13" i="7"/>
  <c r="AD16" i="7"/>
  <c r="Z64" i="7"/>
  <c r="Z13" i="7" s="1"/>
  <c r="Z60" i="7"/>
  <c r="J16" i="7"/>
  <c r="AI33" i="7"/>
  <c r="K16" i="7"/>
  <c r="N7" i="23"/>
  <c r="U13" i="23"/>
  <c r="U15" i="23" s="1"/>
  <c r="AH16" i="7"/>
  <c r="P33" i="7"/>
  <c r="P8" i="7"/>
  <c r="M16" i="7"/>
  <c r="AM16" i="7"/>
  <c r="K15" i="23"/>
  <c r="K60" i="21"/>
  <c r="Z11" i="7"/>
  <c r="M15" i="23"/>
  <c r="D60" i="21"/>
  <c r="L7" i="23"/>
  <c r="F16" i="7"/>
  <c r="Q16" i="7"/>
  <c r="AP11" i="7"/>
  <c r="AL16" i="7"/>
  <c r="Z25" i="7"/>
  <c r="J60" i="21"/>
  <c r="F52" i="21"/>
  <c r="C60" i="21"/>
  <c r="AI67" i="7"/>
  <c r="AI11" i="7"/>
  <c r="AI10" i="7"/>
  <c r="AV33" i="7"/>
  <c r="AV8" i="7"/>
  <c r="G15" i="23"/>
  <c r="AV9" i="7"/>
  <c r="T26" i="26"/>
  <c r="T45" i="26"/>
  <c r="T14" i="26"/>
  <c r="T51" i="26"/>
  <c r="T17" i="26"/>
  <c r="S48" i="26"/>
  <c r="S27" i="26"/>
  <c r="S13" i="26"/>
  <c r="T52" i="26"/>
  <c r="S16" i="26"/>
  <c r="S52" i="26"/>
  <c r="S46" i="26"/>
  <c r="T22" i="26"/>
  <c r="S25" i="26"/>
  <c r="L15" i="23" l="1"/>
  <c r="K17" i="23" s="1"/>
  <c r="N15" i="23"/>
  <c r="M17" i="23" s="1"/>
  <c r="Y16" i="7"/>
  <c r="X17" i="7" s="1"/>
  <c r="Q15" i="23"/>
  <c r="P16" i="23" s="1"/>
  <c r="O17" i="23" s="1"/>
  <c r="F60" i="21"/>
  <c r="P16" i="7"/>
  <c r="Z67" i="7"/>
  <c r="AI16" i="7"/>
  <c r="Z9" i="7"/>
  <c r="Z33" i="7"/>
  <c r="Z8" i="7"/>
  <c r="AP16" i="7"/>
  <c r="T17" i="23"/>
  <c r="AV16" i="7"/>
  <c r="W17" i="23"/>
  <c r="T16" i="7"/>
  <c r="S17" i="7" s="1"/>
  <c r="S7" i="23"/>
  <c r="S15" i="23" s="1"/>
  <c r="R16" i="23" s="1"/>
  <c r="Z16" i="7" l="1"/>
</calcChain>
</file>

<file path=xl/metadata.xml><?xml version="1.0" encoding="utf-8"?>
<metadata xmlns="http://schemas.openxmlformats.org/spreadsheetml/2006/main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futureMetadata name="XLRICHVALUE" count="1">
    <bk>
      <extLst>
        <ext xmlns:xlrd="http://schemas.microsoft.com/office/spreadsheetml/2017/richdata"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<sst xmlns="http://schemas.openxmlformats.org/spreadsheetml/2006/main" count="8365" uniqueCount="1247">
  <si>
    <t>Project : ASHWIN SHETH GROUP_Rise with SAP S/4HANA Implementation</t>
  </si>
  <si>
    <t>AS On:</t>
  </si>
  <si>
    <t>Daily Progress Report</t>
  </si>
  <si>
    <t>Module</t>
  </si>
  <si>
    <t>Development Objects</t>
  </si>
  <si>
    <t>On Hold</t>
  </si>
  <si>
    <t>Reusable</t>
  </si>
  <si>
    <t>RGS Status</t>
  </si>
  <si>
    <t>FS Status</t>
  </si>
  <si>
    <t>Development Status</t>
  </si>
  <si>
    <t>Functional testing Status</t>
  </si>
  <si>
    <t>CTM testing Status</t>
  </si>
  <si>
    <t>Moved To PRD</t>
  </si>
  <si>
    <t>Plan</t>
  </si>
  <si>
    <t>Actual</t>
  </si>
  <si>
    <t>Total</t>
  </si>
  <si>
    <t>SIT</t>
  </si>
  <si>
    <t>Go-Live</t>
  </si>
  <si>
    <t>Post Go-Live</t>
  </si>
  <si>
    <t>SIT + Go-Live</t>
  </si>
  <si>
    <t>Complete</t>
  </si>
  <si>
    <r>
      <rPr>
        <b/>
        <sz val="12"/>
        <color rgb="FF000000"/>
        <rFont val="Trebuchet MS"/>
        <family val="2"/>
      </rPr>
      <t xml:space="preserve">Complete
- </t>
    </r>
    <r>
      <rPr>
        <b/>
        <sz val="12"/>
        <color rgb="FFFF0000"/>
        <rFont val="Trebuchet MS"/>
        <family val="2"/>
      </rPr>
      <t>Reusable</t>
    </r>
  </si>
  <si>
    <t>Complete
- Fresh</t>
  </si>
  <si>
    <r>
      <rPr>
        <b/>
        <sz val="12"/>
        <color rgb="FF000000"/>
        <rFont val="Trebuchet MS"/>
        <family val="2"/>
      </rPr>
      <t xml:space="preserve">In Progress
- </t>
    </r>
    <r>
      <rPr>
        <b/>
        <sz val="12"/>
        <color rgb="FFFF0000"/>
        <rFont val="Trebuchet MS"/>
        <family val="2"/>
      </rPr>
      <t>Reusable</t>
    </r>
  </si>
  <si>
    <t>In Progress
- Fresh</t>
  </si>
  <si>
    <t>In Progress</t>
  </si>
  <si>
    <t>CM</t>
  </si>
  <si>
    <t>PS</t>
  </si>
  <si>
    <t>SD</t>
  </si>
  <si>
    <t>MM</t>
  </si>
  <si>
    <t>DMS</t>
  </si>
  <si>
    <t>HCM</t>
  </si>
  <si>
    <t>FICO</t>
  </si>
  <si>
    <t>TRM</t>
  </si>
  <si>
    <t>Shortfall (W/o HOLD)</t>
  </si>
  <si>
    <t> </t>
  </si>
  <si>
    <t>Notes:</t>
  </si>
  <si>
    <t>Key Highlights / Concerns:</t>
  </si>
  <si>
    <t>ABAP Resource</t>
  </si>
  <si>
    <t>Sr No</t>
  </si>
  <si>
    <t>Object No</t>
  </si>
  <si>
    <t>Development Description</t>
  </si>
  <si>
    <t>WRICEF Category</t>
  </si>
  <si>
    <t>Priority</t>
  </si>
  <si>
    <t>Complexity</t>
  </si>
  <si>
    <t>Functional Consultant</t>
  </si>
  <si>
    <t>RGS Planned Date</t>
  </si>
  <si>
    <t xml:space="preserve">RGS Actual Date </t>
  </si>
  <si>
    <t xml:space="preserve">FS Planned Date </t>
  </si>
  <si>
    <t xml:space="preserve">FS Actual Date </t>
  </si>
  <si>
    <t>Technical Consultant</t>
  </si>
  <si>
    <t xml:space="preserve">Developement Planned start Date </t>
  </si>
  <si>
    <t xml:space="preserve">Developemnt Actual Start Date </t>
  </si>
  <si>
    <t>Developemnt Planned Finish Date</t>
  </si>
  <si>
    <t xml:space="preserve">Development Actual Finish Date </t>
  </si>
  <si>
    <t>HBT Testing Status</t>
  </si>
  <si>
    <t xml:space="preserve">CTM Testing Status </t>
  </si>
  <si>
    <t>UAT Sign OFF</t>
  </si>
  <si>
    <t>BPO / CTM Signature</t>
  </si>
  <si>
    <t>PRD Status</t>
  </si>
  <si>
    <t>Department</t>
  </si>
  <si>
    <t>Remark</t>
  </si>
  <si>
    <t>KCC_CN_PS_02</t>
  </si>
  <si>
    <t>Base Planning Object Upload</t>
  </si>
  <si>
    <t>Conversion</t>
  </si>
  <si>
    <t xml:space="preserve">SIT </t>
  </si>
  <si>
    <t>Medium</t>
  </si>
  <si>
    <t xml:space="preserve">Pranay Reddy </t>
  </si>
  <si>
    <t>Not Submitted</t>
  </si>
  <si>
    <t>Santosh Choudhary</t>
  </si>
  <si>
    <t>Not Started</t>
  </si>
  <si>
    <t xml:space="preserve">Not Started </t>
  </si>
  <si>
    <t>Not Approved</t>
  </si>
  <si>
    <t>Planning</t>
  </si>
  <si>
    <t>KCC_CN_PS_03</t>
  </si>
  <si>
    <t>Execution BOQ Master Upload</t>
  </si>
  <si>
    <t>KCC_CN_PS_04</t>
  </si>
  <si>
    <t>Cost Plan Upload</t>
  </si>
  <si>
    <t>Complex</t>
  </si>
  <si>
    <t>KCC_EN_PS_05</t>
  </si>
  <si>
    <t>Work Plan</t>
  </si>
  <si>
    <t>Enhancement</t>
  </si>
  <si>
    <t>KCC_EN_PS_09</t>
  </si>
  <si>
    <t>DPR Entry</t>
  </si>
  <si>
    <t xml:space="preserve">Enhancement </t>
  </si>
  <si>
    <t>KCC_RP_PS_11</t>
  </si>
  <si>
    <t xml:space="preserve">Cost Plan version Comparison with Actual (Qty &amp; Amount) </t>
  </si>
  <si>
    <t>Report</t>
  </si>
  <si>
    <t xml:space="preserve">Go Live </t>
  </si>
  <si>
    <t>KCC_EN_PS_15</t>
  </si>
  <si>
    <t xml:space="preserve">Conversion of Work order line items to Client bill Qty Through coefficient in DPR report </t>
  </si>
  <si>
    <t>Hold</t>
  </si>
  <si>
    <t>KCC_WF_PS_16</t>
  </si>
  <si>
    <t>DPR has an Workflow of Approval</t>
  </si>
  <si>
    <t>Workflow</t>
  </si>
  <si>
    <t>FI</t>
  </si>
  <si>
    <t>KCC_EN_FI_01</t>
  </si>
  <si>
    <t>Validation on GSTN Number in Vendor Master</t>
  </si>
  <si>
    <t xml:space="preserve">Venkat Reddy </t>
  </si>
  <si>
    <t>Account</t>
  </si>
  <si>
    <t>KCC_EN_FI_04</t>
  </si>
  <si>
    <t>Additional Tab in GL Master data</t>
  </si>
  <si>
    <t>KCC_EN_FI_07</t>
  </si>
  <si>
    <t>Capture GSTN Number in FB70 Screen</t>
  </si>
  <si>
    <t>KCC_EN_FI_09</t>
  </si>
  <si>
    <t>Validation on un-registered vendor invoice(Limit-20L)</t>
  </si>
  <si>
    <t>Simple</t>
  </si>
  <si>
    <t>KCC_EN_FI_10</t>
  </si>
  <si>
    <t>Validation on without PAN Vendor Payment(Limit-50K):F-53</t>
  </si>
  <si>
    <t>KCC_EN_FI_11</t>
  </si>
  <si>
    <t>Validation on one time vendor invoice(Limit-10K)</t>
  </si>
  <si>
    <t>KCC_EN_FI_12</t>
  </si>
  <si>
    <t>Display GSTN Number in FB60 Screen</t>
  </si>
  <si>
    <t>KCC_EN_FI_13</t>
  </si>
  <si>
    <t>Display GSTN Number in MIRO Screen</t>
  </si>
  <si>
    <t>KCC_EN_FI_14</t>
  </si>
  <si>
    <t>Validation on composition vendor invoice bookings</t>
  </si>
  <si>
    <t>KCC_EN_FI_16</t>
  </si>
  <si>
    <t>Validation/Check for duplicate vendor invoice(FB60/MIRO)</t>
  </si>
  <si>
    <t>KCC_RP_FI_24</t>
  </si>
  <si>
    <t>Tax Code Change Restriction on MIRO</t>
  </si>
  <si>
    <t>KCC_FM_MM_01</t>
  </si>
  <si>
    <t>Purchase requisition Print</t>
  </si>
  <si>
    <t>Form</t>
  </si>
  <si>
    <t>Abhishek Godse</t>
  </si>
  <si>
    <t xml:space="preserve">Purchase </t>
  </si>
  <si>
    <t>KCC_FM_MM_03</t>
  </si>
  <si>
    <t>Service PO</t>
  </si>
  <si>
    <t>KCC_FM_MM_04</t>
  </si>
  <si>
    <t>Service/Work order PR print</t>
  </si>
  <si>
    <t>KCC_FM_MM_06</t>
  </si>
  <si>
    <t>Work Order Print</t>
  </si>
  <si>
    <t>KCC_EN_MM_07</t>
  </si>
  <si>
    <t>WO terms &amp; condition Header</t>
  </si>
  <si>
    <t>KCC_EN_MM_08</t>
  </si>
  <si>
    <t>Materials _T&amp;C_Materials to be issued &amp; Recovery</t>
  </si>
  <si>
    <t>KCC_EN_MM_09</t>
  </si>
  <si>
    <t>Advance request &amp; its recovery</t>
  </si>
  <si>
    <t>KCC_EN_MM_10</t>
  </si>
  <si>
    <t>Wo Terms &amp; condition _Item Condition(Escalation)</t>
  </si>
  <si>
    <t>KCC_EN_MM_11</t>
  </si>
  <si>
    <t>RA BILL Preparation_Work done quantity confirmation against Work order with SES posting</t>
  </si>
  <si>
    <t>KCC_EN_MM_13</t>
  </si>
  <si>
    <t>Material recovery against Work done</t>
  </si>
  <si>
    <t>KCC_EN_MM_16</t>
  </si>
  <si>
    <t>Posting of invoice,recovery,debit note,credit note,etc document along with Payment abstract screen</t>
  </si>
  <si>
    <t>KCC_EN_MM_18</t>
  </si>
  <si>
    <t>Work order &amp; vendor entry while material issue to Subcon &amp; Restrict material issue against WO</t>
  </si>
  <si>
    <t>KCC_EN_MM_24</t>
  </si>
  <si>
    <t>In Migo Screen Input  In Goods Receipt Note(GRN) at MIGO screen Required Fields are Royalty No, Royalty Date-Item Wise, Royality Qty, Royality Location, E-way Bill No,E-way Bill date, LR Number, LR Date, Security Gate Entry Number, Gate Entry Number date, DMR Number, DMR Date , Custom field for Rack &amp; Bin, Challan no., challan date, Invoice no., invoice date, RST No.</t>
  </si>
  <si>
    <t>Store</t>
  </si>
  <si>
    <t>KCC_EN_MM_25</t>
  </si>
  <si>
    <t>DMR Entry process</t>
  </si>
  <si>
    <t>KCC_EN_MM_27</t>
  </si>
  <si>
    <t>Material reservation Process required Supplier code</t>
  </si>
  <si>
    <t>KCC_EN_MM_35</t>
  </si>
  <si>
    <t>Quantity check valiadtion in PR with WBS</t>
  </si>
  <si>
    <t>KCC_EN_MM_36</t>
  </si>
  <si>
    <t>Stock overview at PR screen</t>
  </si>
  <si>
    <t>KCC_EN_MM_39</t>
  </si>
  <si>
    <t xml:space="preserve">Custom Workflow for PR </t>
  </si>
  <si>
    <t xml:space="preserve">Purchase/Store </t>
  </si>
  <si>
    <t>KCC_EN_MM_42</t>
  </si>
  <si>
    <t xml:space="preserve">Item text field mandatory for the material for which technical specifications are required in PR </t>
  </si>
  <si>
    <t>Purchase</t>
  </si>
  <si>
    <t>KCC_EN_MM_44</t>
  </si>
  <si>
    <t>Notifiction if class A materials stock falls below defined safety level along with screen.</t>
  </si>
  <si>
    <t>KCC_EN_MM_50</t>
  </si>
  <si>
    <t xml:space="preserve">Addition fields in PO to capture FOC value </t>
  </si>
  <si>
    <t>Purchase /P&amp;M</t>
  </si>
  <si>
    <t>KCC_WF_MM_52</t>
  </si>
  <si>
    <t>Custom Workflow for PO</t>
  </si>
  <si>
    <t>KCC_IN_HCM_11</t>
  </si>
  <si>
    <t>RFC SAP to Time Watch</t>
  </si>
  <si>
    <t>Interface</t>
  </si>
  <si>
    <t>Muzammil Ansari</t>
  </si>
  <si>
    <t>HR</t>
  </si>
  <si>
    <t>KCC_IN_HCM_12</t>
  </si>
  <si>
    <t>RFC Time Watch to SAP</t>
  </si>
  <si>
    <t>KCC_WF_SD_01</t>
  </si>
  <si>
    <t>Sales Order approval Process</t>
  </si>
  <si>
    <t>Nitin Kumar</t>
  </si>
  <si>
    <t>Client Billing</t>
  </si>
  <si>
    <t>PM</t>
  </si>
  <si>
    <t>KCC_EN_PM_02</t>
  </si>
  <si>
    <t xml:space="preserve">Custom screen for installation and dismantle of Tyre and battery </t>
  </si>
  <si>
    <t>Prateek Srivastav</t>
  </si>
  <si>
    <t>Mechanical</t>
  </si>
  <si>
    <t>KCC_EN_PM_03</t>
  </si>
  <si>
    <t>New custom fields (Requested Plant, Transfer/Hire/Purchase etc ) are required in notification screen</t>
  </si>
  <si>
    <t>KCC_RP_PM_09</t>
  </si>
  <si>
    <t>Equipment &amp; Plant Utilization, Performance &amp; Cost Analysis Based upon the Log Entry of equipments, Utilization (Productivity) &amp; performance report will be required to generate. Period wise for a Plant, group of Plants &amp; for individual Equipment.</t>
  </si>
  <si>
    <t>KCC_EN_PM_10</t>
  </si>
  <si>
    <t>Auto assignment of Settlement Rule in  Equipment Consumption Order as per Equipment Log Entry (CO Entry posting WBS wise )</t>
  </si>
  <si>
    <t>KCC_EN_PM_11</t>
  </si>
  <si>
    <t>A common Log Entry (Plant/Equipment) screen for capturing Hours, KM, Energy Hour Meter reading etc. of own equipments &amp; Plant &amp; LMV</t>
  </si>
  <si>
    <t>KCC_EN_PM_12</t>
  </si>
  <si>
    <t>Auto Creation of Consumption order</t>
  </si>
  <si>
    <t>KCC_EN_PM_14</t>
  </si>
  <si>
    <t xml:space="preserve">Custom table to maintain the hiring rates and condition </t>
  </si>
  <si>
    <t>KCC_EN_PM_15</t>
  </si>
  <si>
    <t>Module Pool for Maintainance Plan</t>
  </si>
  <si>
    <t>KCC_EN_PM_16</t>
  </si>
  <si>
    <t>Scheduling of Maintainace Plan</t>
  </si>
  <si>
    <t>KCC_EN_PM_17</t>
  </si>
  <si>
    <t>Auto Generation of Maintainance Order from Maintainance Plan</t>
  </si>
  <si>
    <t xml:space="preserve">Development Actual Start Date </t>
  </si>
  <si>
    <t xml:space="preserve">Development Status </t>
  </si>
  <si>
    <t xml:space="preserve">HBT Testing Status </t>
  </si>
  <si>
    <t>CTM Testing Status</t>
  </si>
  <si>
    <t>KCC_EN_PS_17</t>
  </si>
  <si>
    <t>DPR punching Qty will be Validated against Balance Work order Qty +PR Qty</t>
  </si>
  <si>
    <t>KCC_IN_FI_21</t>
  </si>
  <si>
    <t>Payment Interface</t>
  </si>
  <si>
    <t>KCC_RP_FI_22</t>
  </si>
  <si>
    <t>Payment Interface Report</t>
  </si>
  <si>
    <t>KCC_RP_FI_26</t>
  </si>
  <si>
    <t>GST Credit Report</t>
  </si>
  <si>
    <t>Vendor Payment Process</t>
  </si>
  <si>
    <t>KCC_RP_FI_27</t>
  </si>
  <si>
    <t>Trial Balance report</t>
  </si>
  <si>
    <t>KCC_RP_FI_30</t>
  </si>
  <si>
    <t>Invoice Print (FB70)</t>
  </si>
  <si>
    <t>KCC_FM_MM_02</t>
  </si>
  <si>
    <t xml:space="preserve">Purchase Order Print </t>
  </si>
  <si>
    <t>KCC_FM_MM_15</t>
  </si>
  <si>
    <t>Material Issue &amp; Return (Loan Basis)</t>
  </si>
  <si>
    <t>KCC_FM_MM_17</t>
  </si>
  <si>
    <t>Transportation PO</t>
  </si>
  <si>
    <t>KCC_FM_MM_22</t>
  </si>
  <si>
    <t>Material Rejection Note</t>
  </si>
  <si>
    <t>KCC_FM_MM_51</t>
  </si>
  <si>
    <t>QR code print for Materials</t>
  </si>
  <si>
    <t>KCC_RP_HCM_13</t>
  </si>
  <si>
    <t>Salary Register Report</t>
  </si>
  <si>
    <t>KCC_RP_HCM_14</t>
  </si>
  <si>
    <t>Salary Hold/Release  Report</t>
  </si>
  <si>
    <t>KCC_RP_HCM_15</t>
  </si>
  <si>
    <t>Bank Csv file report</t>
  </si>
  <si>
    <t>KCC_CN_HCM_16</t>
  </si>
  <si>
    <t>Earning &amp; Deduction Upload</t>
  </si>
  <si>
    <t>KCC_RP_HCM_17</t>
  </si>
  <si>
    <t>Attendance Report</t>
  </si>
  <si>
    <t>KCC_FM_HCM_18</t>
  </si>
  <si>
    <t>Form 16</t>
  </si>
  <si>
    <t>KCC_FM_SD_02</t>
  </si>
  <si>
    <t>Project Sale Invoice Print (EPC,Item Rate, HAM Contract)</t>
  </si>
  <si>
    <t>KCC_FM_SD_03</t>
  </si>
  <si>
    <t>Scrap Sale Inovice Print</t>
  </si>
  <si>
    <t>KCC_FM_SD_04</t>
  </si>
  <si>
    <t xml:space="preserve">Asset Sale Invoice Print </t>
  </si>
  <si>
    <t>KCC_FM_SD_05</t>
  </si>
  <si>
    <t>Material Sale Invoice Print</t>
  </si>
  <si>
    <t>KCC_RP_PM_01</t>
  </si>
  <si>
    <t>Tyre and Battery history report</t>
  </si>
  <si>
    <t>KCC_FM_PM_04</t>
  </si>
  <si>
    <t>Print for Multiple Equipment request</t>
  </si>
  <si>
    <t>KCC_FM_PM_05</t>
  </si>
  <si>
    <t>Reservation Print</t>
  </si>
  <si>
    <t>KCC_FM_PM_13</t>
  </si>
  <si>
    <t>Print for Hired Equipment daily uses and fuel qty</t>
  </si>
  <si>
    <t>Development Actual Finish Date</t>
  </si>
  <si>
    <t>KCC_RP_PS_06</t>
  </si>
  <si>
    <t>Planned Monthly Material Report</t>
  </si>
  <si>
    <t>Post Go Live</t>
  </si>
  <si>
    <t>KCC_RP_PS_07</t>
  </si>
  <si>
    <t>Planned Monthly Equipment/Labour Report</t>
  </si>
  <si>
    <t>KCC_RP_PS_08</t>
  </si>
  <si>
    <t>Planned Monthly Service Report</t>
  </si>
  <si>
    <t>KCC_RP_PS_10</t>
  </si>
  <si>
    <t>DPR Detailed report</t>
  </si>
  <si>
    <t>KCC_RP_PS_12</t>
  </si>
  <si>
    <t>Major material required Vs issued against Subcon work order line item.</t>
  </si>
  <si>
    <t>KCC_RP_PS_13</t>
  </si>
  <si>
    <t>Unit Rate Comparison BPO Vs Actual</t>
  </si>
  <si>
    <t>KCC_RP_PS_14</t>
  </si>
  <si>
    <t xml:space="preserve">DPR Vs IPC Vs Subcon </t>
  </si>
  <si>
    <t>QM</t>
  </si>
  <si>
    <t>KCC_EN_QM_01</t>
  </si>
  <si>
    <t>Email trigger for the inspection lot rejection</t>
  </si>
  <si>
    <t>Vijay Dhembare</t>
  </si>
  <si>
    <t>QS</t>
  </si>
  <si>
    <t>KCC_FM_QM_03</t>
  </si>
  <si>
    <t>Customized Inspection Form</t>
  </si>
  <si>
    <t>KCC_FM_QM_04</t>
  </si>
  <si>
    <t>Quality Certificate</t>
  </si>
  <si>
    <t>KCC_EN_FI_02</t>
  </si>
  <si>
    <t>Additional Tab in Asset Master data</t>
  </si>
  <si>
    <t>KCC_RP_FI_06</t>
  </si>
  <si>
    <t>BG Report</t>
  </si>
  <si>
    <t>KCC_RP_FI_18</t>
  </si>
  <si>
    <t>Asset report</t>
  </si>
  <si>
    <t>KCC_EN_FI_19</t>
  </si>
  <si>
    <t>Upload Program for BRS</t>
  </si>
  <si>
    <t>KCC_FM_FI_20</t>
  </si>
  <si>
    <t>Multiple Cheque Printing</t>
  </si>
  <si>
    <t>KCC_RP_FI_23</t>
  </si>
  <si>
    <t>GSTR1 (Sales Register)</t>
  </si>
  <si>
    <t>GSTR2 (Purchase Register)</t>
  </si>
  <si>
    <t>KCC_RP_FI_25</t>
  </si>
  <si>
    <t>GST E-Invoice extract report</t>
  </si>
  <si>
    <t>MSME Vendor Reports</t>
  </si>
  <si>
    <t xml:space="preserve">LC report </t>
  </si>
  <si>
    <t>KCC_RP_FI_28</t>
  </si>
  <si>
    <t>Balance Sheet Report</t>
  </si>
  <si>
    <t>KCC_RP_FI_29</t>
  </si>
  <si>
    <t>Cashflow Report</t>
  </si>
  <si>
    <t>KCC_RP_MM_05</t>
  </si>
  <si>
    <t>Purchase Register required with PR to Payment process.</t>
  </si>
  <si>
    <t>KCC_FM_MM_12</t>
  </si>
  <si>
    <t>Payment abstract Print</t>
  </si>
  <si>
    <t>KCC_RP_MM_14</t>
  </si>
  <si>
    <t>Inventory Analysis report</t>
  </si>
  <si>
    <t>KCC_RP_MM_19</t>
  </si>
  <si>
    <t>PR to Payment abstract Report</t>
  </si>
  <si>
    <t>KCC_FM_MM_20</t>
  </si>
  <si>
    <t>RA Bill Print</t>
  </si>
  <si>
    <t>KCC_FM_MM_21</t>
  </si>
  <si>
    <t>NON RETURNABLE/ RETURNABLE GATE PASS</t>
  </si>
  <si>
    <t>KCC_FM_MM_23</t>
  </si>
  <si>
    <t>Backdated PR not to be created (validation on Delivery Date)</t>
  </si>
  <si>
    <t>KCC_RP_MM_26</t>
  </si>
  <si>
    <t>Asset Spares tracking report</t>
  </si>
  <si>
    <t>KCC_EN_MM_28</t>
  </si>
  <si>
    <t>Develop RFC to push master data in WBMS  - Material</t>
  </si>
  <si>
    <t>KCC_IN_MM_29</t>
  </si>
  <si>
    <t>Develop RFC to push master data in WBMS - Vendor (Supplier, Transporter, Subcontractor etc)</t>
  </si>
  <si>
    <t>KCC_IN_MM_30</t>
  </si>
  <si>
    <t>Develop RFC to push master data in WBMS - Plant/Project codes</t>
  </si>
  <si>
    <t>KCC_IN_MM_31</t>
  </si>
  <si>
    <t>Develop RFC to push master data in WBMS - Storage location</t>
  </si>
  <si>
    <t>KCC_IN_MM_32</t>
  </si>
  <si>
    <t>Develop RFC to receive transaction data to SAP</t>
  </si>
  <si>
    <t>KCC_RP_MM_33</t>
  </si>
  <si>
    <t>Store Inventory Report</t>
  </si>
  <si>
    <t>KCC_FM_MM_34</t>
  </si>
  <si>
    <t>HSD Register Print</t>
  </si>
  <si>
    <t>KCC_EN_MM_37</t>
  </si>
  <si>
    <t xml:space="preserve">Mass PO short closure </t>
  </si>
  <si>
    <t>KCC_EN_MM_38</t>
  </si>
  <si>
    <t>PR auto deletion if no action taken for 30 days from the creation date</t>
  </si>
  <si>
    <t>KCC_WF_MM_40</t>
  </si>
  <si>
    <t>Validation not to allow backdated PO to be created (expect some users)</t>
  </si>
  <si>
    <t>KCC_EN_MM_41</t>
  </si>
  <si>
    <t>Notification if no action is taken against the PR for more than 72 hrs from the date of final release</t>
  </si>
  <si>
    <t>KCC_EN_MM_43</t>
  </si>
  <si>
    <t xml:space="preserve">RFQ Comparison screen </t>
  </si>
  <si>
    <t>KCC_EN_MM_45</t>
  </si>
  <si>
    <t>Adding custom fields in standard stock reports</t>
  </si>
  <si>
    <t>KCC_EN_MM_46</t>
  </si>
  <si>
    <t>Mail to vendor along with RFQ print</t>
  </si>
  <si>
    <t>KCC_FM_MM_47</t>
  </si>
  <si>
    <t xml:space="preserve">RFQ Print </t>
  </si>
  <si>
    <t>KCC_EN_MM_48</t>
  </si>
  <si>
    <t>Reminder to vendor (RFQ)</t>
  </si>
  <si>
    <t>KCC_RP_MM_49</t>
  </si>
  <si>
    <t>Material Aging report</t>
  </si>
  <si>
    <t>KCC_EN_MM_53</t>
  </si>
  <si>
    <t>Enhancement in MIGO Screen to update the data from Wigh Bridge</t>
  </si>
  <si>
    <t>KCC_FM_HCM_01</t>
  </si>
  <si>
    <t>Increment Letter</t>
  </si>
  <si>
    <t>KCC_FM_HCM_02</t>
  </si>
  <si>
    <t>Promotion Letter</t>
  </si>
  <si>
    <t>KCC_FM_HCM_03</t>
  </si>
  <si>
    <t>Reliving Letter</t>
  </si>
  <si>
    <t>KCC_FM_HCM_04</t>
  </si>
  <si>
    <t>Experience Letter</t>
  </si>
  <si>
    <t>KCC_FM_HCM_05</t>
  </si>
  <si>
    <t>Disciplinary Letter</t>
  </si>
  <si>
    <t>KCC_FM_HCM_06</t>
  </si>
  <si>
    <t>Offer Letter</t>
  </si>
  <si>
    <t>KCC_FM_HCM_07</t>
  </si>
  <si>
    <t>Appointment Letter</t>
  </si>
  <si>
    <t>KCC_EN_HCM_08</t>
  </si>
  <si>
    <t>Pop up for Driving License</t>
  </si>
  <si>
    <t>KCC_EN_HCM_09</t>
  </si>
  <si>
    <t>Pop for Confirmation</t>
  </si>
  <si>
    <t>KCC_EN_HCM_10</t>
  </si>
  <si>
    <t>Pop for Retirement</t>
  </si>
  <si>
    <t>KCC_EN_SD_06</t>
  </si>
  <si>
    <t>Validation in Scrap Sale for Hazard material to Customer</t>
  </si>
  <si>
    <t>KCC_WF_PM_06</t>
  </si>
  <si>
    <t>Breakdown Mail</t>
  </si>
  <si>
    <t>KCC_RP_PM_07</t>
  </si>
  <si>
    <t>Schedule Maintenance - Service Schedule Report</t>
  </si>
  <si>
    <t>KCC_RP_PM_08</t>
  </si>
  <si>
    <t>RTO Permit and Insurance schedule report</t>
  </si>
  <si>
    <t xml:space="preserve">As On Date </t>
  </si>
  <si>
    <t>Cancelled</t>
  </si>
  <si>
    <t xml:space="preserve">Balance </t>
  </si>
  <si>
    <t>RGS Status till 3rd Sep</t>
  </si>
  <si>
    <t>FS Status till 3rd Sep</t>
  </si>
  <si>
    <t>Development Status till 3rd Sep</t>
  </si>
  <si>
    <t>Functional testing Status till 3rd Sep</t>
  </si>
  <si>
    <t>CTM testing  Status till 3rd Sep</t>
  </si>
  <si>
    <t>PP</t>
  </si>
  <si>
    <t xml:space="preserve">RGS Status  </t>
  </si>
  <si>
    <t xml:space="preserve">FS Status  </t>
  </si>
  <si>
    <t>Development Status till 25th Aug</t>
  </si>
  <si>
    <t>Functional testing Status till 22nd Aug</t>
  </si>
  <si>
    <t>CTM testing  Status till 22nd Aug</t>
  </si>
  <si>
    <t>a</t>
  </si>
  <si>
    <t xml:space="preserve">RGS Status </t>
  </si>
  <si>
    <t xml:space="preserve">FS Status </t>
  </si>
  <si>
    <t>Overall</t>
  </si>
  <si>
    <t>Development description</t>
  </si>
  <si>
    <t>WRICEF Type</t>
  </si>
  <si>
    <t>Reusability</t>
  </si>
  <si>
    <t xml:space="preserve">Project </t>
  </si>
  <si>
    <t>Priority 2</t>
  </si>
  <si>
    <t>WBS, Network, Activity, Mileston Upload Program</t>
  </si>
  <si>
    <t xml:space="preserve">YES </t>
  </si>
  <si>
    <t>Mecon</t>
  </si>
  <si>
    <t>Must Have</t>
  </si>
  <si>
    <t>BPO Upload Program</t>
  </si>
  <si>
    <t>Sunteck</t>
  </si>
  <si>
    <t>Unit Cost Plan Upload Program</t>
  </si>
  <si>
    <t>Budget Approval Procedure &amp; document attachment compulsary</t>
  </si>
  <si>
    <t>Budget Exceed mail trigger</t>
  </si>
  <si>
    <t>Milestone Confimation Mail Notification with completion Image &amp; architect certificate attachement</t>
  </si>
  <si>
    <t>YES</t>
  </si>
  <si>
    <t>Project &amp; Work Breakdown Structure sync to smartapp</t>
  </si>
  <si>
    <t>WBS &amp; Milestones (Payment milestones plans) sync to smartapp</t>
  </si>
  <si>
    <t>Budget sync to smartapp</t>
  </si>
  <si>
    <t>Budget Updates / Transfer sync to smartapp</t>
  </si>
  <si>
    <t>Link BOQ to WBS in SAP then sync to smartapp</t>
  </si>
  <si>
    <t>All attached documents in SAP to view in Contentverse DMS</t>
  </si>
  <si>
    <t>Vendor master upload</t>
  </si>
  <si>
    <t>Asset Cutover upload Program</t>
  </si>
  <si>
    <t>Cutover Template</t>
  </si>
  <si>
    <t>GSTR1</t>
  </si>
  <si>
    <t>GSTR2</t>
  </si>
  <si>
    <t>Customer Ageing</t>
  </si>
  <si>
    <t>Vendor Ageing</t>
  </si>
  <si>
    <t>Bank Reco Upload Program</t>
  </si>
  <si>
    <t>Bank Payment Voucher</t>
  </si>
  <si>
    <t>Bank Receipt Voucher</t>
  </si>
  <si>
    <t>Cash Payment Voucher</t>
  </si>
  <si>
    <t>Cash Receipt Voucher</t>
  </si>
  <si>
    <t>Journal Voucher</t>
  </si>
  <si>
    <t>Customer Tax Invoice (Interest)</t>
  </si>
  <si>
    <t>Customer Receipt Screen</t>
  </si>
  <si>
    <t>Customer Receipt List</t>
  </si>
  <si>
    <t>Project &amp; Plants Mapping table</t>
  </si>
  <si>
    <t>Interest waiver report</t>
  </si>
  <si>
    <t>Cheque Print</t>
  </si>
  <si>
    <t xml:space="preserve">Related Party or Intercompany </t>
  </si>
  <si>
    <t>Token Amount SFDC-SAP</t>
  </si>
  <si>
    <t>Customer Receipts (SFDC)</t>
  </si>
  <si>
    <t>Interest Waiver</t>
  </si>
  <si>
    <t xml:space="preserve">GST ASP/GSP </t>
  </si>
  <si>
    <t>HDFC NEFT Format</t>
  </si>
  <si>
    <t>Good to Have</t>
  </si>
  <si>
    <t>HDFC RTGS Format</t>
  </si>
  <si>
    <t>ICICI NEFT Format</t>
  </si>
  <si>
    <t>ICICI RTGS Format</t>
  </si>
  <si>
    <t>INDUSIND RTGS Format</t>
  </si>
  <si>
    <t>INDUSIND NEFT Format</t>
  </si>
  <si>
    <t>KOKAT Bulk NEFT Format</t>
  </si>
  <si>
    <t>Unit Upload Program</t>
  </si>
  <si>
    <t>M3M</t>
  </si>
  <si>
    <t>Other Charges Upload Program</t>
  </si>
  <si>
    <t>Customer creation Program</t>
  </si>
  <si>
    <t>Unit availability report</t>
  </si>
  <si>
    <t>Unit Status (Sold /unsold/reserved)</t>
  </si>
  <si>
    <t>Sales Order creation Program</t>
  </si>
  <si>
    <t>Mass Demand creation Program</t>
  </si>
  <si>
    <t>Auto Debit /Credit Note Program</t>
  </si>
  <si>
    <t>Car Parking program</t>
  </si>
  <si>
    <t>Sales order mail trigger at the different approval level</t>
  </si>
  <si>
    <t>Additional Custom tab in SO (Additional Field)</t>
  </si>
  <si>
    <t>Price custom routine 1(land abatment) for Unit</t>
  </si>
  <si>
    <t>Price custom routine 2(Net of land abatment) for Unit</t>
  </si>
  <si>
    <t>Price custom routine for discount calculation for Unit</t>
  </si>
  <si>
    <t>Price custom routine for GST % After OC Receive for Unit</t>
  </si>
  <si>
    <t>Price custom routine for GST % After OC Receive for other charges</t>
  </si>
  <si>
    <t>Car Parking status report</t>
  </si>
  <si>
    <t>Milestone wise demand report(Amout vs actual receipt amount)/MIS Sales</t>
  </si>
  <si>
    <t>Welcome letter</t>
  </si>
  <si>
    <t>Booking Form</t>
  </si>
  <si>
    <t>Reminder letter1</t>
  </si>
  <si>
    <t>Reminder letter2</t>
  </si>
  <si>
    <t>Termination Form</t>
  </si>
  <si>
    <t>Agreement Form</t>
  </si>
  <si>
    <t>Application form</t>
  </si>
  <si>
    <t>Demand form</t>
  </si>
  <si>
    <t>Customer ledger</t>
  </si>
  <si>
    <t>Email trigger demand and 7 days of reminder1 &amp; 7days of reminder 2</t>
  </si>
  <si>
    <t>Unit Transfer Process with Work flow(Approval process)</t>
  </si>
  <si>
    <t>Unit Cancallation Process with workflow(Approval process)</t>
  </si>
  <si>
    <t>Unit Cancallation Reports</t>
  </si>
  <si>
    <t>Brokerage payout Process</t>
  </si>
  <si>
    <t>Brokerage payout Report</t>
  </si>
  <si>
    <t>Unit Master sync with SFDC</t>
  </si>
  <si>
    <t>Unit master Stauts(Two way)</t>
  </si>
  <si>
    <t xml:space="preserve">Customer master amendment </t>
  </si>
  <si>
    <t>Broker Creation from SFDC to SAP</t>
  </si>
  <si>
    <t>Broker Invoice creation from SAP to SFDC</t>
  </si>
  <si>
    <t>Broker payment SAP-SFDC</t>
  </si>
  <si>
    <t>Booking creation SFDC-SAP</t>
  </si>
  <si>
    <t>Booking amendment</t>
  </si>
  <si>
    <t>Demand information sync to SFDC</t>
  </si>
  <si>
    <t>Debit note - wrt Demand no</t>
  </si>
  <si>
    <t>Credit note - wrt Demand no</t>
  </si>
  <si>
    <t xml:space="preserve">Unit Transfer </t>
  </si>
  <si>
    <t>Unit Cancellation</t>
  </si>
  <si>
    <t>E invoicing &amp; E Way Bill</t>
  </si>
  <si>
    <t xml:space="preserve">Post Possession clearance </t>
  </si>
  <si>
    <t xml:space="preserve">Mail intimation during 10 % of agreement amount receipt </t>
  </si>
  <si>
    <t>Material Master Upload Program</t>
  </si>
  <si>
    <t>RDPL</t>
  </si>
  <si>
    <t>Service Master Upload Program</t>
  </si>
  <si>
    <t>HSN Master Upload-LSMW</t>
  </si>
  <si>
    <t>Cutover Purchase Order Upload Program</t>
  </si>
  <si>
    <t>Cutover Work Order Upload Program</t>
  </si>
  <si>
    <t>Initial Stock Upload Program</t>
  </si>
  <si>
    <t>Indent Print</t>
  </si>
  <si>
    <t xml:space="preserve">Indent Amendment </t>
  </si>
  <si>
    <t xml:space="preserve">Store Requistion </t>
  </si>
  <si>
    <t>Purchase Order Print</t>
  </si>
  <si>
    <t>Purchase Order Amendment</t>
  </si>
  <si>
    <t xml:space="preserve">Work Order Print </t>
  </si>
  <si>
    <t>Work Order Amendment</t>
  </si>
  <si>
    <t>GRN Print Form</t>
  </si>
  <si>
    <t xml:space="preserve">GRN Interloc </t>
  </si>
  <si>
    <t>Workdone Print</t>
  </si>
  <si>
    <t xml:space="preserve">Goods Issue Slip </t>
  </si>
  <si>
    <t>Goods Issue Return Slip</t>
  </si>
  <si>
    <t xml:space="preserve">Stock Adjustment </t>
  </si>
  <si>
    <t>Stock Out Form</t>
  </si>
  <si>
    <t xml:space="preserve">Transfer(Issue) to Contractor </t>
  </si>
  <si>
    <t>Purchase (Material) Debit Note</t>
  </si>
  <si>
    <t>Purchase (Service) Debit Note</t>
  </si>
  <si>
    <t>Purchase Enquiry</t>
  </si>
  <si>
    <t>Bill Inward Print</t>
  </si>
  <si>
    <t>RA Bill Certificate of Payment</t>
  </si>
  <si>
    <t>RA Bill Item Rate</t>
  </si>
  <si>
    <t xml:space="preserve">Purchase Bill </t>
  </si>
  <si>
    <t>Non-Store Puchase Bill</t>
  </si>
  <si>
    <t>Payment Request</t>
  </si>
  <si>
    <t>Vendor Onboading</t>
  </si>
  <si>
    <t>Purchase Register - Indent to Payment</t>
  </si>
  <si>
    <t>PR Mandatory for PO</t>
  </si>
  <si>
    <t xml:space="preserve">Work Order Amendment Enhancement </t>
  </si>
  <si>
    <t>Release Strategy mandatory for PO/WO saving</t>
  </si>
  <si>
    <t xml:space="preserve">Release Strategy Reset with Version Management </t>
  </si>
  <si>
    <t xml:space="preserve">Good Receipt Screen Enhacement for Gate Entry </t>
  </si>
  <si>
    <t xml:space="preserve">Transfer Posting 311Q to Contractor w.r.t. WO </t>
  </si>
  <si>
    <t>Types of WO Advance Tagging</t>
  </si>
  <si>
    <t>WO Advance Approval Workflow</t>
  </si>
  <si>
    <t>Bill Inward with Workflow</t>
  </si>
  <si>
    <t>Material Reconcilation</t>
  </si>
  <si>
    <t>Price Escalation</t>
  </si>
  <si>
    <t>Validation on HSN in PO while creating Docket No. in Bill Inward.</t>
  </si>
  <si>
    <t>PO/WO Intergration with Smart App for DPR</t>
  </si>
  <si>
    <t>PR Integration with Smart App</t>
  </si>
  <si>
    <t>Material and Service Procurement Bidding Intergration with Smart App</t>
  </si>
  <si>
    <t>ASG_QM01 - Inspection Plan Upload</t>
  </si>
  <si>
    <t>ASG_QM02 - MIC Quantitative</t>
  </si>
  <si>
    <t>ASG_QM03 - Sampling Procedure</t>
  </si>
  <si>
    <t>ASG_QM04 - Catalog</t>
  </si>
  <si>
    <t>ASG_QM04 - If the material was rejected, Mail alert should be triggered to concern person (Store person/ Construction person)</t>
  </si>
  <si>
    <t>Al - Ali</t>
  </si>
  <si>
    <t xml:space="preserve">ASG_QM05 - Result Record Report - Smartform </t>
  </si>
  <si>
    <t>ASG_QM06 - After GRN - Quality Material Mail alert should be trigger to corcern person ( 2 Mails - Third party vendor / Store peron, Contracter)</t>
  </si>
  <si>
    <t>Indinfravit</t>
  </si>
  <si>
    <t>ASG_QM07 - Result Record Mail Trigger for all the Inspection Lot Number</t>
  </si>
  <si>
    <t>Cost Plan reference rate in Work Order/Purchase Order and warning message on higher rate than cost plan rate in purchasing</t>
  </si>
  <si>
    <t>Restricting Goods Receipt against Multiple Purchase order in One GRN Document</t>
  </si>
  <si>
    <t>While Transfer Posting to Contractor Storage, debitable materials (Non-FOC) has to be captured for deductions from RA Bill</t>
  </si>
  <si>
    <t>Quantity Validation for Project Material PR (Doc type ZPPR)</t>
  </si>
  <si>
    <t>Restricting final RA Bill against Work order if any surplus material for the WBS is present in stock</t>
  </si>
  <si>
    <t>Debit head of one contractor to be tagged to work order of other contractor</t>
  </si>
  <si>
    <t>Custom Table and Validation on ITC and Non-ITC Tax Code in Purchase order.</t>
  </si>
  <si>
    <t>ABAP Week Target</t>
  </si>
  <si>
    <t>Scope</t>
  </si>
  <si>
    <t>FRICE Category</t>
  </si>
  <si>
    <t>Planned Approval</t>
  </si>
  <si>
    <t>Planned Date</t>
  </si>
  <si>
    <t>Actual Date</t>
  </si>
  <si>
    <t>Actual ABAP Consultant</t>
  </si>
  <si>
    <t>Planned Start</t>
  </si>
  <si>
    <t>Planned Finish</t>
  </si>
  <si>
    <t>Actual Start</t>
  </si>
  <si>
    <t>Actual Finish</t>
  </si>
  <si>
    <t>Project : ASHWIN SHETH GROUP Rise with SAP S/4HANA Implementation</t>
  </si>
  <si>
    <t>As On:</t>
  </si>
  <si>
    <t xml:space="preserve">Status </t>
  </si>
  <si>
    <t>All</t>
  </si>
  <si>
    <t xml:space="preserve">Module </t>
  </si>
  <si>
    <t xml:space="preserve">Yes </t>
  </si>
  <si>
    <t>Total Object</t>
  </si>
  <si>
    <t>Approved</t>
  </si>
  <si>
    <t xml:space="preserve">Submitted </t>
  </si>
  <si>
    <t>WIP</t>
  </si>
  <si>
    <t>NA</t>
  </si>
  <si>
    <t>Completed</t>
  </si>
  <si>
    <t>In Process</t>
  </si>
  <si>
    <t>Functional Correction</t>
  </si>
  <si>
    <t>CTM Correction</t>
  </si>
  <si>
    <t>CTM Testing</t>
  </si>
  <si>
    <t>In Correction</t>
  </si>
  <si>
    <t>Approved, Not Started</t>
  </si>
  <si>
    <t>Approved, In Process</t>
  </si>
  <si>
    <t>Fresh</t>
  </si>
  <si>
    <t>Yes</t>
  </si>
  <si>
    <t>Go Live</t>
  </si>
  <si>
    <t>Priority2</t>
  </si>
  <si>
    <t>(All)</t>
  </si>
  <si>
    <t>Planned Finish2</t>
  </si>
  <si>
    <t>Planned Preparation Finish</t>
  </si>
  <si>
    <t>(Multiple Items)</t>
  </si>
  <si>
    <t>Count of Development Description</t>
  </si>
  <si>
    <t>Column Labels</t>
  </si>
  <si>
    <t>Row Labels</t>
  </si>
  <si>
    <t>Grand Total</t>
  </si>
  <si>
    <t>(blank)</t>
  </si>
  <si>
    <t>Revised Finish</t>
  </si>
  <si>
    <t>Revised Finish2</t>
  </si>
  <si>
    <t>Revised / Actual Preparation Finish</t>
  </si>
  <si>
    <t xml:space="preserve">Reusable Object </t>
  </si>
  <si>
    <t>This Week Plan</t>
  </si>
  <si>
    <t>Sr. No.</t>
  </si>
  <si>
    <t>User ID</t>
  </si>
  <si>
    <t>FRICE-W</t>
  </si>
  <si>
    <t>Functional</t>
  </si>
  <si>
    <t>Planned</t>
  </si>
  <si>
    <t>Status</t>
  </si>
  <si>
    <t>Remarks</t>
  </si>
  <si>
    <t>Start Date</t>
  </si>
  <si>
    <t>Finish Date</t>
  </si>
  <si>
    <t>Delay</t>
  </si>
  <si>
    <t>FIORI issues rasied with BASIS &amp; FIORI Consultant.</t>
  </si>
  <si>
    <t>Karanpal Chouhan</t>
  </si>
  <si>
    <t>Rao Tella</t>
  </si>
  <si>
    <t>Izharuddin Quazi</t>
  </si>
  <si>
    <t>Shantanu Ghodke</t>
  </si>
  <si>
    <t>Nilesh Patil</t>
  </si>
  <si>
    <t>Hearshad Mhatre</t>
  </si>
  <si>
    <t>Parvathineni Srinivasulu</t>
  </si>
  <si>
    <t>Functional Testing Status</t>
  </si>
  <si>
    <t>UAT Status</t>
  </si>
  <si>
    <t>SOW</t>
  </si>
  <si>
    <t>0-3 Man Days</t>
  </si>
  <si>
    <t>System Requirement</t>
  </si>
  <si>
    <t>ABAP2</t>
  </si>
  <si>
    <t>3-6 Man Days</t>
  </si>
  <si>
    <t>No</t>
  </si>
  <si>
    <t>Additional</t>
  </si>
  <si>
    <t>ABAP3</t>
  </si>
  <si>
    <t>6-8 Man Days</t>
  </si>
  <si>
    <t>ABAP4</t>
  </si>
  <si>
    <t>Functional Testing</t>
  </si>
  <si>
    <t>Configuration</t>
  </si>
  <si>
    <t>UT</t>
  </si>
  <si>
    <t>Configuration Manual</t>
  </si>
  <si>
    <t>Revised Date</t>
  </si>
  <si>
    <t>Harshad Mhatre</t>
  </si>
  <si>
    <t>-</t>
  </si>
  <si>
    <t>Project : ASHWIN SHETH GROUP SAP S-4HANA Implementation</t>
  </si>
  <si>
    <t>RGS</t>
  </si>
  <si>
    <t>FS</t>
  </si>
  <si>
    <t>ABAP Development</t>
  </si>
  <si>
    <t>HBT Testing</t>
  </si>
  <si>
    <t>UAT Sign Off</t>
  </si>
  <si>
    <t>Planned Preparation Start</t>
  </si>
  <si>
    <t>Planned Submission</t>
  </si>
  <si>
    <t>Revised / Actual Preparation Start</t>
  </si>
  <si>
    <t>Revised / Actual Submission</t>
  </si>
  <si>
    <t>Revised / Actual Approval</t>
  </si>
  <si>
    <t xml:space="preserve">Planned Start </t>
  </si>
  <si>
    <t>Revised Start</t>
  </si>
  <si>
    <t>Plan ABAP Consultant</t>
  </si>
  <si>
    <t>Duration</t>
  </si>
  <si>
    <t>UT-SIT Test Scripts Planned Finish</t>
  </si>
  <si>
    <t>UT-SIT Test Scripts Actual Finish</t>
  </si>
  <si>
    <t>Testing Planned Duration</t>
  </si>
  <si>
    <t>CTM Name</t>
  </si>
  <si>
    <t>Training Start</t>
  </si>
  <si>
    <t>Training Finish</t>
  </si>
  <si>
    <t>Final Test Script Submission Date</t>
  </si>
  <si>
    <t>Go-Live 
Planned Date</t>
  </si>
  <si>
    <t>Go-Live Revised Date</t>
  </si>
  <si>
    <t>Go-Live 
Actual Date</t>
  </si>
  <si>
    <t>Reusable Client Name</t>
  </si>
  <si>
    <t>Additional Efforts</t>
  </si>
  <si>
    <t>%</t>
  </si>
  <si>
    <t>Remarks / Details</t>
  </si>
  <si>
    <t xml:space="preserve">Custom Tcode </t>
  </si>
  <si>
    <t>Nilesh</t>
  </si>
  <si>
    <t>Mayur Joshi</t>
  </si>
  <si>
    <t>Mohanreddy</t>
  </si>
  <si>
    <t>Ketan</t>
  </si>
  <si>
    <t>Mecon, Sunteck</t>
  </si>
  <si>
    <t>Copied</t>
  </si>
  <si>
    <t>Muliple Plant &amp; Profit center in Project, User fields</t>
  </si>
  <si>
    <t>ZPS_CJ20n, ZPS_Activity, ZPS_MLST</t>
  </si>
  <si>
    <t>Aanas</t>
  </si>
  <si>
    <t>Material, Service price not mandatory</t>
  </si>
  <si>
    <t>ZPS_BPO</t>
  </si>
  <si>
    <t>ZPS_CJ40</t>
  </si>
  <si>
    <t>Sumant Bharti</t>
  </si>
  <si>
    <t>INDINFRAVIT</t>
  </si>
  <si>
    <t>Approval levels, Approvers project as well as depart. wise, Budgeting overall as well as annual basis.</t>
  </si>
  <si>
    <t>ZPS_BUDG_AMEND, ZPS_BUDG_APPROVAL, ZPS_CMD_APPROV</t>
  </si>
  <si>
    <t>Certificate attachment in DMS, Mail trigger with attachment</t>
  </si>
  <si>
    <t>ZPS_CONFIRM</t>
  </si>
  <si>
    <t>Integration</t>
  </si>
  <si>
    <t>Network Sync to Smartapp</t>
  </si>
  <si>
    <t>Activities Sync from Smartapp to SAP</t>
  </si>
  <si>
    <t>Harshad</t>
  </si>
  <si>
    <t xml:space="preserve">Copied </t>
  </si>
  <si>
    <t>Column to be add - ESIC No/PF No./ GSTN Effective Date /PAN Operative / Inoperative/Vendor Turn Over /MSME NUMBER/MSME Category type/RERA NUMBER/RERA VALID FROM/RERA NUMBER TO/Contact Person/Favouring Name /Website</t>
  </si>
  <si>
    <t>ZFI_VENDOR_UP</t>
  </si>
  <si>
    <t>ZFI_ASSET_UPD</t>
  </si>
  <si>
    <t>ZFI_GLBAL_UPD</t>
  </si>
  <si>
    <t>Sumant</t>
  </si>
  <si>
    <t>Column to be add- Period/GSTIN  Status/Eligibility/HSN Nature/Adj DocumentNo/Adj TransactionTypeId/Adj Document Date</t>
  </si>
  <si>
    <t>ZGSTN1</t>
  </si>
  <si>
    <t>ZGSTR2</t>
  </si>
  <si>
    <t>Excel upload template as per bank</t>
  </si>
  <si>
    <t>ZFI_BRS</t>
  </si>
  <si>
    <t>Mohanreddy Mogili</t>
  </si>
  <si>
    <t>ZFI_RECEIPT_POST</t>
  </si>
  <si>
    <t>ZFI_RECEIPT_PARK</t>
  </si>
  <si>
    <t xml:space="preserve">1. On account entry adjustment &amp; GST Calculation 
2. 1% TDS line item to be add as per demand basic closed
3. Simple Interest calulation </t>
  </si>
  <si>
    <t>ZFI_PROJ_MAP</t>
  </si>
  <si>
    <t>ZFI_CUST_ADV</t>
  </si>
  <si>
    <t>25-04-2024</t>
  </si>
  <si>
    <t>ZFIT_INT_WAVIER</t>
  </si>
  <si>
    <t>Sriniwas Moturi</t>
  </si>
  <si>
    <t>ZFI_TDS_RECON</t>
  </si>
  <si>
    <t>Expense Head wise TDS deduction required</t>
  </si>
  <si>
    <t>ZFI_EXP_TDS</t>
  </si>
  <si>
    <t>ITC utilization project wise</t>
  </si>
  <si>
    <t>Cash Flow Report</t>
  </si>
  <si>
    <t>Veeru</t>
  </si>
  <si>
    <t>ZFI_CASHFLOW</t>
  </si>
  <si>
    <t>Invoice wise Match &amp; Mismatch Report showing  Revenue as per in P&amp;L  &amp; as per GST Outward Register</t>
  </si>
  <si>
    <t>Bhaskar</t>
  </si>
  <si>
    <t>Satish Bhakth</t>
  </si>
  <si>
    <t>12.04.2024</t>
  </si>
  <si>
    <t>Avinash/Bhavesh</t>
  </si>
  <si>
    <t xml:space="preserve">Additional custom field &amp; Material characteristic need to map </t>
  </si>
  <si>
    <t>ZMM_MAT_UPD</t>
  </si>
  <si>
    <t>Srinivas</t>
  </si>
  <si>
    <t>ZSD_SO_UPLOAD</t>
  </si>
  <si>
    <t>Mohan Reddy</t>
  </si>
  <si>
    <t>Customer Parmanent add also need to upload with correspondence add</t>
  </si>
  <si>
    <t>ZSD_CUST_UPD</t>
  </si>
  <si>
    <t>Unit Status Auto Update</t>
  </si>
  <si>
    <t>Karanpal</t>
  </si>
  <si>
    <t>Bharat Nagda</t>
  </si>
  <si>
    <t>Dring upload we need to update complete billing for those milestone which demand already generated in lagecy system,but its pending from ABAP Side
Need to check with @Ravi.M (Runwal)</t>
  </si>
  <si>
    <t>Additional Check &amp; control required</t>
  </si>
  <si>
    <t>ZSD_MASSDEMAND</t>
  </si>
  <si>
    <t>Custom field required to capture additional information</t>
  </si>
  <si>
    <t>Need to Check with all type of scnaerios(SO/Invoice/debit/credit process)</t>
  </si>
  <si>
    <t>Avinash/Bhavesh/Harendra/Devenra</t>
  </si>
  <si>
    <t>Extra Enhancement required to get GST % record for affordable housing scheme</t>
  </si>
  <si>
    <t>Extra Enhancement required to get GST % record for composite charge</t>
  </si>
  <si>
    <t>ZSD_MIS</t>
  </si>
  <si>
    <t>Sridhar</t>
  </si>
  <si>
    <t>ZSD_BOOKING / ZSD_PRINT</t>
  </si>
  <si>
    <t>Viru</t>
  </si>
  <si>
    <t>Form structure changed,additional field also need to add
Changes from ABAP side Pedning, Printout not showing, Final correction Sent to abaper.</t>
  </si>
  <si>
    <t>ZSD01</t>
  </si>
  <si>
    <t>Invoice type &amp; condition type replaced with newly created
Changes from ABAP side Pedning, Printout not showing, Final correction Sent to abaper.</t>
  </si>
  <si>
    <t>ZSD02</t>
  </si>
  <si>
    <t>Invoice type &amp; condition type need to replaced with newly created</t>
  </si>
  <si>
    <t xml:space="preserve">FS Shared with Abaper and Checking with Multiple test case scenario to make sure the final changes. </t>
  </si>
  <si>
    <t>ZSD_DEMAND / ZSD_PRINT</t>
  </si>
  <si>
    <t>Unit Cancellation Process with workflow(Approval process)</t>
  </si>
  <si>
    <t>ZSD_GST_REV</t>
  </si>
  <si>
    <t>Yousuf</t>
  </si>
  <si>
    <t>Check &amp; control ,increase level of approval</t>
  </si>
  <si>
    <t>ZSD_BROK</t>
  </si>
  <si>
    <t>ABAP5</t>
  </si>
  <si>
    <t xml:space="preserve">Additional information required </t>
  </si>
  <si>
    <t>Satish</t>
  </si>
  <si>
    <t xml:space="preserve">Customer master Creation  </t>
  </si>
  <si>
    <t>Avinash/Bhavesh/Haredra/Devendra</t>
  </si>
  <si>
    <t>Pavan</t>
  </si>
  <si>
    <t>Harendra / Devendra / Surendra</t>
  </si>
  <si>
    <t>ZSD_INV</t>
  </si>
  <si>
    <t xml:space="preserve">Get Eway Bill PDF </t>
  </si>
  <si>
    <t>Future Demand &amp; Cash flow report</t>
  </si>
  <si>
    <t>ZSD_CASH_FLOW</t>
  </si>
  <si>
    <t>Demand will not create if customer blocked</t>
  </si>
  <si>
    <t>Avinash / Bhavesh</t>
  </si>
  <si>
    <t>Delay In Process Report to identify the demand(Milestone trigger But due for billing)</t>
  </si>
  <si>
    <t>RERA Form-3</t>
  </si>
  <si>
    <t>RERA Form-5</t>
  </si>
  <si>
    <t>Scrap Invoice</t>
  </si>
  <si>
    <t>MOhan Reddy</t>
  </si>
  <si>
    <t>Scrap invoice tested and found ok.</t>
  </si>
  <si>
    <t>ZSD_PRINT</t>
  </si>
  <si>
    <t>Legacy Data Table &amp; Upload Program</t>
  </si>
  <si>
    <t>Srinivas Moturi</t>
  </si>
  <si>
    <t>ZSD_LEGACY</t>
  </si>
  <si>
    <t>Izharuddin</t>
  </si>
  <si>
    <t>V. Veeranajan</t>
  </si>
  <si>
    <t>Rajan</t>
  </si>
  <si>
    <t xml:space="preserve">Development </t>
  </si>
  <si>
    <t>ZMM_MATMAST_UPLOAD</t>
  </si>
  <si>
    <t xml:space="preserve">Izharuddin </t>
  </si>
  <si>
    <t>Anas</t>
  </si>
  <si>
    <t>ZMM_AC01</t>
  </si>
  <si>
    <t>Shantanu</t>
  </si>
  <si>
    <t>Sandeep Sir</t>
  </si>
  <si>
    <t>_</t>
  </si>
  <si>
    <t>ZMM_PO_UPL</t>
  </si>
  <si>
    <t>Shreya Deolekar</t>
  </si>
  <si>
    <t>ZMM_POWO_UPD</t>
  </si>
  <si>
    <t>Pramod/Somnath</t>
  </si>
  <si>
    <t>ZMM_INSTSKT2</t>
  </si>
  <si>
    <t>ZMM_POAMEND</t>
  </si>
  <si>
    <t>Work Order Amendment Form</t>
  </si>
  <si>
    <t>ZMM_WOAMEND</t>
  </si>
  <si>
    <t>Payment Request (Advance)</t>
  </si>
  <si>
    <t>ZFI_ADV_REQ</t>
  </si>
  <si>
    <t>ZFI_VENDOR_FORM</t>
  </si>
  <si>
    <t>Rajan/Shreya</t>
  </si>
  <si>
    <t>ZMM_PR_TO_PAY</t>
  </si>
  <si>
    <t>Satish Bhakt</t>
  </si>
  <si>
    <t>Satish/Mayur</t>
  </si>
  <si>
    <t>Rajan Arekar/Shreya Deolekar</t>
  </si>
  <si>
    <t>Rajan/Shreya Deolekar</t>
  </si>
  <si>
    <t>Sridhar Yamala</t>
  </si>
  <si>
    <t>Pramod Mishra</t>
  </si>
  <si>
    <t>Maintain WO Terms &amp; Conditions – Header</t>
  </si>
  <si>
    <t>ZMM_WO_HTC</t>
  </si>
  <si>
    <t>Pratik Gour</t>
  </si>
  <si>
    <t>ZMM_BD</t>
  </si>
  <si>
    <t>Inspection Plan Upload</t>
  </si>
  <si>
    <t>P. Srinivasulu</t>
  </si>
  <si>
    <t>Amol Deshpandy / Mahesh</t>
  </si>
  <si>
    <t>ZQP01_Upload</t>
  </si>
  <si>
    <t>MIC Quantitative</t>
  </si>
  <si>
    <t>ZQS21_Upload</t>
  </si>
  <si>
    <t>Sampling Procedure</t>
  </si>
  <si>
    <t>Srinivas M</t>
  </si>
  <si>
    <t>ZQDV1_Upload</t>
  </si>
  <si>
    <t>Catalog</t>
  </si>
  <si>
    <t>ZQS41_Upload</t>
  </si>
  <si>
    <t xml:space="preserve">Result Record Report - Smartform </t>
  </si>
  <si>
    <t>ZQM_LAB_REPORT</t>
  </si>
  <si>
    <t>Rajan Arekar</t>
  </si>
  <si>
    <t>Hold for A/c</t>
  </si>
  <si>
    <t>Ketan Sawant</t>
  </si>
  <si>
    <t>Restricting final RA Bill against Work order if any surplus material for the Work Order (Contractor Godown) is present in stock</t>
  </si>
  <si>
    <t>Custom Table and Validation on ITC and Non-ITC Tax Code in Purchase Document.</t>
  </si>
  <si>
    <t>Mayur/Sridhar</t>
  </si>
  <si>
    <t>Sandeep Pimpalkar</t>
  </si>
  <si>
    <t>TABLE: ZMM_ITC_PLANTS</t>
  </si>
  <si>
    <t>For Manufacturing Material require Barcode system . Which is Check after Delivery (Test / Performance Report)</t>
  </si>
  <si>
    <t>Email trigger as per TAT for Bill Inward</t>
  </si>
  <si>
    <t>ep</t>
  </si>
  <si>
    <t>Bill Inward TAT report</t>
  </si>
  <si>
    <t>Shantanu/Izharuddin</t>
  </si>
  <si>
    <t>ZMM_BD_TAT</t>
  </si>
  <si>
    <t>Email trigger as per TAT for Project service indent</t>
  </si>
  <si>
    <t>Madhu</t>
  </si>
  <si>
    <t>Process payment abstract Print/COP</t>
  </si>
  <si>
    <t>SLA Report</t>
  </si>
  <si>
    <t>Escalation / Price variation calculation in RA Bill</t>
  </si>
  <si>
    <t>ZMM_WO_GIE</t>
  </si>
  <si>
    <t>ZMM_WO_RABILL_ESC1</t>
  </si>
  <si>
    <t>ZMM_WO_PVM_1</t>
  </si>
  <si>
    <t>ZMM_WO_RABILL_PVC_1</t>
  </si>
  <si>
    <t>Material reconciliation &amp; material recovery</t>
  </si>
  <si>
    <t>ZMM_WO_FOC_MTAG</t>
  </si>
  <si>
    <t>ZMM_WO_RAB_RECO</t>
  </si>
  <si>
    <t>Recovery of advances in RA Bill</t>
  </si>
  <si>
    <t>ZMM_WOADV_RABRECO</t>
  </si>
  <si>
    <t>Maintain materials to be issued against the Work Order (Free Supply / Debitable)</t>
  </si>
  <si>
    <t>Anas Shaikh</t>
  </si>
  <si>
    <t>ZMM_WO_BOM</t>
  </si>
  <si>
    <t>Creation of advance request RA Bill against the Work Order</t>
  </si>
  <si>
    <t>ZMM_WO_ADV</t>
  </si>
  <si>
    <t>Project service indent TAT report</t>
  </si>
  <si>
    <t>Bank Interface</t>
  </si>
  <si>
    <t xml:space="preserve">Cheque Back Print </t>
  </si>
  <si>
    <t>Mohan</t>
  </si>
  <si>
    <t>26-04-2024</t>
  </si>
  <si>
    <t>ZFI_CHQ_PRINT</t>
  </si>
  <si>
    <t>Logic Pending from Client</t>
  </si>
  <si>
    <t>It  will get from Clear Tax /API Logic given</t>
  </si>
  <si>
    <t>In-Process (Izhar) (Configuration part done. Email enhancement In-Process)</t>
  </si>
  <si>
    <t>Price Variance In-Process (Izhar) (50%)</t>
  </si>
  <si>
    <t>GSTR 1</t>
  </si>
  <si>
    <t>GSTR 2</t>
  </si>
  <si>
    <t xml:space="preserve">GSTN , Address &amp; Pan Validation </t>
  </si>
  <si>
    <t>Unit master Stauts (SAP-SFDC)</t>
  </si>
  <si>
    <t>Unit master Stauts (SFDC-SAP)</t>
  </si>
  <si>
    <t>E invoicing/IRN Creation SAP-CT</t>
  </si>
  <si>
    <t>E invoicing/IRN Cancellation SAP-CT</t>
  </si>
  <si>
    <t>Eway Bill Generation SAP-CT</t>
  </si>
  <si>
    <t>Eway Bill Cancellation SAP-CT</t>
  </si>
  <si>
    <t xml:space="preserve">Interface </t>
  </si>
  <si>
    <t>Smart app</t>
  </si>
  <si>
    <t>SFDC</t>
  </si>
  <si>
    <t>Clear tax</t>
  </si>
  <si>
    <t>HDFC/ICICI</t>
  </si>
  <si>
    <t>Requirement not cleared from @Sandeep sir</t>
  </si>
  <si>
    <t>Srno.</t>
  </si>
  <si>
    <t>varchar</t>
  </si>
  <si>
    <t>Isactive</t>
  </si>
  <si>
    <t>PK/FK</t>
  </si>
  <si>
    <t>Data Size</t>
  </si>
  <si>
    <t>Data Type</t>
  </si>
  <si>
    <t>Column Name</t>
  </si>
  <si>
    <t>Table Name</t>
  </si>
  <si>
    <t>ABAP Object Tracking Table Schema's</t>
  </si>
  <si>
    <t>ABAP_OD_tbl_Mst_Module</t>
  </si>
  <si>
    <t>ModuleId</t>
  </si>
  <si>
    <t>int</t>
  </si>
  <si>
    <t>PK</t>
  </si>
  <si>
    <t>ModuleCode</t>
  </si>
  <si>
    <t>ModuleName</t>
  </si>
  <si>
    <t>ABAP_OD_tbl_Mst_FCategory</t>
  </si>
  <si>
    <t>FCategoryId</t>
  </si>
  <si>
    <t>FCategoryName</t>
  </si>
  <si>
    <t>ABAP_OD_tbl_Mst_Priority</t>
  </si>
  <si>
    <t>PriorityId</t>
  </si>
  <si>
    <t>PriorityName</t>
  </si>
  <si>
    <t>ABAP_OD_tbl_Mst_Complexity</t>
  </si>
  <si>
    <t>ComplexityId</t>
  </si>
  <si>
    <t>ComplexityName</t>
  </si>
  <si>
    <t>ABAP_OD_tbl_Mst_Status</t>
  </si>
  <si>
    <t>StatusId</t>
  </si>
  <si>
    <t>StatusName</t>
  </si>
  <si>
    <t>IsRGS</t>
  </si>
  <si>
    <t>bit</t>
  </si>
  <si>
    <t>IsFS</t>
  </si>
  <si>
    <t>IsABAPDev</t>
  </si>
  <si>
    <t>IsHBTTest</t>
  </si>
  <si>
    <t>IsCTMTest</t>
  </si>
  <si>
    <t>IsUATSignOff</t>
  </si>
  <si>
    <t>ABAP_OD_tbl_GeneralDetails</t>
  </si>
  <si>
    <t>ABAPODId</t>
  </si>
  <si>
    <t>ProjectLocation</t>
  </si>
  <si>
    <t>FK</t>
  </si>
  <si>
    <t>Development_Desc</t>
  </si>
  <si>
    <t xml:space="preserve">int </t>
  </si>
  <si>
    <t>Created_On</t>
  </si>
  <si>
    <t>datetime</t>
  </si>
  <si>
    <t>Created_By</t>
  </si>
  <si>
    <t>Updated_On</t>
  </si>
  <si>
    <t>Updated_By</t>
  </si>
  <si>
    <t>ABAP_OD_tbl_RGSDetails</t>
  </si>
  <si>
    <t>RGSDetailsId</t>
  </si>
  <si>
    <t>ConsultantId</t>
  </si>
  <si>
    <t>PlannedPrepStart</t>
  </si>
  <si>
    <t>PlannedPrepFinish</t>
  </si>
  <si>
    <t>PlannedSubmit</t>
  </si>
  <si>
    <t>PlannedApprove</t>
  </si>
  <si>
    <t>RevActualPrepStart</t>
  </si>
  <si>
    <t>RevActualPrepFinish</t>
  </si>
  <si>
    <t>RevActualSubmit</t>
  </si>
  <si>
    <t>RevActualApprove</t>
  </si>
  <si>
    <t>RGSStatus</t>
  </si>
  <si>
    <t>ABAP_OD_tbl_RGSDetails_Logs</t>
  </si>
  <si>
    <t>RGSDetailsLogId</t>
  </si>
  <si>
    <t>StartDate</t>
  </si>
  <si>
    <t>EndDate</t>
  </si>
  <si>
    <t>LogDescription</t>
  </si>
  <si>
    <t xml:space="preserve">it’s a default while inserting log i.e. RGS plan Start, RGS plan End etc. </t>
  </si>
  <si>
    <t>ABAP_OD_tbl_FSDetails</t>
  </si>
  <si>
    <t>FSDetailsId</t>
  </si>
  <si>
    <t>PlannedStart</t>
  </si>
  <si>
    <t>PlannedFinish</t>
  </si>
  <si>
    <t>RevisedStart</t>
  </si>
  <si>
    <t>RevisedFinish</t>
  </si>
  <si>
    <t>ActualStart</t>
  </si>
  <si>
    <t>ActualFinish</t>
  </si>
  <si>
    <t>FSStatus</t>
  </si>
  <si>
    <t>ABAP_OD_tbl_FSDetails_Logs</t>
  </si>
  <si>
    <t>FSDetailsLogId</t>
  </si>
  <si>
    <t xml:space="preserve">it’s a default while inserting log i.FS plan Start, FS plan End etc. </t>
  </si>
  <si>
    <t>ABAP_OD_tbl_ABAPerDetails</t>
  </si>
  <si>
    <t>ABAPDetailsId</t>
  </si>
  <si>
    <t>DevDuaration</t>
  </si>
  <si>
    <t>ABAPDevStatus</t>
  </si>
  <si>
    <t>ABAP_OD_tbl_ABAPerDetails_Logs</t>
  </si>
  <si>
    <t>ABAPDetailsLogId</t>
  </si>
  <si>
    <t xml:space="preserve">it’s a default while inserting log i.e.ABA Dev plan Start, ABA Dev plan End etc. </t>
  </si>
  <si>
    <t>ABAP_OD_tbl_HBTTestDetails</t>
  </si>
  <si>
    <t>HBTDetailsId</t>
  </si>
  <si>
    <t>HBTTestStatus</t>
  </si>
  <si>
    <t>ABAP_OD_tbl_HBTTestDetailsLogs</t>
  </si>
  <si>
    <t>HBTDetailsLogId</t>
  </si>
  <si>
    <t xml:space="preserve">it’s a default while inserting log i.e.HBT Testing  plan Start, HBT Testing  plan End etc. </t>
  </si>
  <si>
    <t>ABAP_OD_tbl_CTMTestDetails</t>
  </si>
  <si>
    <t>CTMDetailsId</t>
  </si>
  <si>
    <t>CTMName</t>
  </si>
  <si>
    <t>TrainingStart</t>
  </si>
  <si>
    <t>TrainingEnd</t>
  </si>
  <si>
    <t>CTMStatus</t>
  </si>
  <si>
    <t>ABAP_OD_tbl_CTMTestDetailsLogs</t>
  </si>
  <si>
    <t>CTMDetailsLogId</t>
  </si>
  <si>
    <t>it’s a default while inserting log i.e.CTM  Training Start, CTM Training End, CTM Planing start,</t>
  </si>
  <si>
    <t>ABAP_OD_tbl_ConsultantTracking</t>
  </si>
  <si>
    <t>ConsultanttrackId</t>
  </si>
  <si>
    <t>ActivityType</t>
  </si>
  <si>
    <t>Description</t>
  </si>
  <si>
    <t xml:space="preserve">Remark </t>
  </si>
  <si>
    <t>CreatedBy</t>
  </si>
  <si>
    <t>CreatedOn</t>
  </si>
  <si>
    <t xml:space="preserve">ABAP_OD_tbl_ConsultantChangeLog </t>
  </si>
  <si>
    <t>ConsultantChangeLogId</t>
  </si>
  <si>
    <t>Stage</t>
  </si>
  <si>
    <t>Old_Consultant_Id</t>
  </si>
  <si>
    <t>New_Consultant_Id</t>
  </si>
  <si>
    <t xml:space="preserve">ABAP_OD_tbl_ABAPChangeLog </t>
  </si>
  <si>
    <t>ABAPChangeLogId</t>
  </si>
  <si>
    <t>SAP FICO</t>
  </si>
  <si>
    <t>A</t>
  </si>
  <si>
    <t>ABAP</t>
  </si>
  <si>
    <t>SAP ABAP</t>
  </si>
  <si>
    <t>SEM</t>
  </si>
  <si>
    <t>SAP SEM</t>
  </si>
  <si>
    <t>PRA</t>
  </si>
  <si>
    <t>SAP PRA</t>
  </si>
  <si>
    <t>Submitted</t>
  </si>
  <si>
    <t xml:space="preserve">Functional Testing </t>
  </si>
  <si>
    <t xml:space="preserve">CTM Testing </t>
  </si>
  <si>
    <t>HOLD</t>
  </si>
  <si>
    <t>NULL</t>
  </si>
  <si>
    <t>Planned Preparation Started</t>
  </si>
  <si>
    <t>RGS Planned Submit</t>
  </si>
  <si>
    <t xml:space="preserve">Planned Preparation Approved </t>
  </si>
  <si>
    <t>RGS Planned aprroved</t>
  </si>
  <si>
    <t>Need to confirm make separate or one field for revised &amp; Actual date</t>
  </si>
  <si>
    <t>Actual Preparation Started</t>
  </si>
  <si>
    <t>RGS Planned Started</t>
  </si>
  <si>
    <t>Revised Preparation Started</t>
  </si>
  <si>
    <t>RGS Revised Start</t>
  </si>
  <si>
    <t>RGS Revised Submit</t>
  </si>
  <si>
    <t>RGS Revised Approved</t>
  </si>
  <si>
    <t>Revised Preparation Submitted</t>
  </si>
  <si>
    <t>Planned Preparation Submitted</t>
  </si>
  <si>
    <t>Revised Preparation Approved</t>
  </si>
  <si>
    <t>ABL Migrat</t>
  </si>
  <si>
    <t>Actual Preparation Submitted</t>
  </si>
  <si>
    <t>Actual Preparation Approved</t>
  </si>
  <si>
    <t>ABAP_OD_tbl_Template</t>
  </si>
  <si>
    <t>IsApprovedStatus</t>
  </si>
  <si>
    <t xml:space="preserve">Submit the template, Send for approval, Template Approved </t>
  </si>
  <si>
    <t>ABAPODTemplateId</t>
  </si>
  <si>
    <t>Planned Started</t>
  </si>
  <si>
    <t>FS Planned Started</t>
  </si>
  <si>
    <t>Planned Finished</t>
  </si>
  <si>
    <t>FS Planned Finished</t>
  </si>
  <si>
    <t>Planned Initiated</t>
  </si>
  <si>
    <t>FS Actual Started</t>
  </si>
  <si>
    <t>FS Planned Initiated</t>
  </si>
  <si>
    <t>FS Actual Initiated</t>
  </si>
  <si>
    <t>Actual Initiated</t>
  </si>
  <si>
    <t>Actual Started</t>
  </si>
  <si>
    <t>Actual Finished</t>
  </si>
  <si>
    <t>FS Actual Finished</t>
  </si>
  <si>
    <t>Revised initiated</t>
  </si>
  <si>
    <t>Revised Started</t>
  </si>
  <si>
    <t>Revied Finished</t>
  </si>
  <si>
    <t>FS Revised Initiated</t>
  </si>
  <si>
    <t>FS Revised Started</t>
  </si>
  <si>
    <t>FS Revised Finished</t>
  </si>
  <si>
    <t>ABAP Dev Initiated</t>
  </si>
  <si>
    <t>Planned Dev Initiated</t>
  </si>
  <si>
    <t>ABAP Planned Dev Initiated</t>
  </si>
  <si>
    <t>Planned Dev Started</t>
  </si>
  <si>
    <t>ABAP Planned Dev Started</t>
  </si>
  <si>
    <t>ABAP Planned Dev Finished</t>
  </si>
  <si>
    <t>Planned Dev Finished</t>
  </si>
  <si>
    <t>Revised Dev Initiated</t>
  </si>
  <si>
    <t>ABAP Revised Dev Initiated</t>
  </si>
  <si>
    <t>Revised Dev Started</t>
  </si>
  <si>
    <t>ABAP Revised Dev Starter</t>
  </si>
  <si>
    <t>Revised Dev Finished</t>
  </si>
  <si>
    <t>ABAP Revised Dev Finished</t>
  </si>
  <si>
    <t>Old_ABAP_EmpCode</t>
  </si>
  <si>
    <t>New_ABAP_EmpCode</t>
  </si>
  <si>
    <t>ActPln_EmpCode</t>
  </si>
  <si>
    <t>ABAPer Changed</t>
  </si>
  <si>
    <t>HTB Testing Initiated</t>
  </si>
  <si>
    <t xml:space="preserve">Planned Testing Initiated </t>
  </si>
  <si>
    <t xml:space="preserve">Planned Testing Started </t>
  </si>
  <si>
    <t>Planned Testing Finished</t>
  </si>
  <si>
    <t>HBT Planned Testing Initiated</t>
  </si>
  <si>
    <t>HBT Planned Testing Started</t>
  </si>
  <si>
    <t>HBT Planned Testing Finished</t>
  </si>
  <si>
    <t xml:space="preserve">Revised Testing Initiated </t>
  </si>
  <si>
    <t xml:space="preserve">Revised Testing Started </t>
  </si>
  <si>
    <t>Revised Testing Finished</t>
  </si>
  <si>
    <t>HBT Revised Testing Initiated</t>
  </si>
  <si>
    <t>HBT Revised Testing Started</t>
  </si>
  <si>
    <t>HBT Revised Testing Finished</t>
  </si>
  <si>
    <t xml:space="preserve">Actual Testing Initiated </t>
  </si>
  <si>
    <t xml:space="preserve">Actual Testing Started </t>
  </si>
  <si>
    <t>Actual Testing Finished</t>
  </si>
  <si>
    <t>HBT Actual Testing Finished</t>
  </si>
  <si>
    <t>HBT Actual Testing Started</t>
  </si>
  <si>
    <t>HBT Actual Testing Initiated</t>
  </si>
  <si>
    <t>CTM1</t>
  </si>
  <si>
    <t>CTM2</t>
  </si>
  <si>
    <t>Planned Testing Initiated</t>
  </si>
  <si>
    <t>Planned Testing started</t>
  </si>
  <si>
    <t>CTM Planned Testing Started</t>
  </si>
  <si>
    <t>CTM Planned Testing Initiated</t>
  </si>
  <si>
    <t>CTM Planned Testing Finished</t>
  </si>
  <si>
    <t>Training Initiated</t>
  </si>
  <si>
    <t>CTM Training Initiated</t>
  </si>
  <si>
    <t>Training started</t>
  </si>
  <si>
    <t>CTM Training Started</t>
  </si>
  <si>
    <t>Training Finished</t>
  </si>
  <si>
    <t>CTM Training Finished</t>
  </si>
  <si>
    <t>Actual Testing Initiated</t>
  </si>
  <si>
    <t>Actual Testing started</t>
  </si>
  <si>
    <t>CTM Actual Testing Finished</t>
  </si>
  <si>
    <t>CTM Actual Testing Started</t>
  </si>
  <si>
    <t>CTM Actual Testing Initiated</t>
  </si>
  <si>
    <t>ABAP_OD_tbl_GoLive</t>
  </si>
  <si>
    <t>GoLiveId</t>
  </si>
  <si>
    <t>GoLivePlannedDate</t>
  </si>
  <si>
    <t>GoLiveRevisedDate</t>
  </si>
  <si>
    <t>GoLiveActualDate</t>
  </si>
  <si>
    <t>RPRDStatus</t>
  </si>
  <si>
    <t>Discussion</t>
  </si>
  <si>
    <t>On download template add date format in template header(dd.mm.yyyy)</t>
  </si>
  <si>
    <t>Fomarting excel</t>
  </si>
  <si>
    <t>Consultant name should be emp_code - emp_name in template</t>
  </si>
  <si>
    <t>Excel Template</t>
  </si>
  <si>
    <t>Submit_Plan</t>
  </si>
  <si>
    <t>Allow to changes consulant/Abaper</t>
  </si>
  <si>
    <t>Donwload Link active on mouse hover</t>
  </si>
  <si>
    <t>Email Option need to add for CTM case</t>
  </si>
  <si>
    <t>Add option to view/update uploaded ABAP object (if its draft)</t>
  </si>
  <si>
    <t>After ABAP object plan submission show notification for PRM</t>
  </si>
  <si>
    <t>Mail Body required</t>
  </si>
  <si>
    <t>ABAP_Object_Tracker_Plan_View.aspx</t>
  </si>
  <si>
    <t>show pending &amp; approved ABAP object PM.</t>
  </si>
  <si>
    <t>ABAP_Object_Tracker_Index</t>
  </si>
  <si>
    <t xml:space="preserve">PM is login and his abap object is not submitted then 
change FS, ABAP, CTM  link should not be display </t>
  </si>
  <si>
    <t>ABAP_Object_Tracker_PendingList</t>
  </si>
  <si>
    <t>Show PM Name in gridview</t>
  </si>
  <si>
    <t>ABAP_Object_Tracker_Plan_for_Approval</t>
  </si>
  <si>
    <t>Show Approver grid after remark</t>
  </si>
  <si>
    <t>ABAP_Object_Tracker_ApprovedList</t>
  </si>
  <si>
    <t>Show Project Manager as column head and its values should its name</t>
  </si>
  <si>
    <t>Common</t>
  </si>
  <si>
    <t xml:space="preserve">Whenever we show project location need to show his PM name </t>
  </si>
  <si>
    <t>ABAP_Object_Tracker_Plan_View</t>
  </si>
  <si>
    <t xml:space="preserve">Project Manager name should be display </t>
  </si>
  <si>
    <t>Done</t>
  </si>
  <si>
    <t>Need  to changes button text As View Abap Object Plan</t>
  </si>
  <si>
    <t>ABAP_Object_Tracker_Change_FS_Consultant</t>
  </si>
  <si>
    <t>Remarks field need to display below</t>
  </si>
  <si>
    <t>ABAP_Object_Tracker_Change_Status_RGS_FS_ABAP_Test</t>
  </si>
  <si>
    <t>All data need to show in popup</t>
  </si>
  <si>
    <t>Dear [Program Manager's Name],</t>
  </si>
  <si>
    <t>please click here to view ABAP Object Plan</t>
  </si>
  <si>
    <r>
      <t xml:space="preserve">The ABAP Object development plan for the project </t>
    </r>
    <r>
      <rPr>
        <b/>
        <sz val="11"/>
        <color theme="1"/>
        <rFont val="Trebuchet MS"/>
        <family val="2"/>
      </rPr>
      <t>[Project Name]</t>
    </r>
    <r>
      <rPr>
        <sz val="11"/>
        <color theme="1"/>
        <rFont val="Trebuchet MS"/>
        <family val="2"/>
      </rPr>
      <t xml:space="preserve"> has been submitted by the </t>
    </r>
    <r>
      <rPr>
        <b/>
        <sz val="11"/>
        <color theme="1"/>
        <rFont val="Trebuchet MS"/>
        <family val="2"/>
      </rPr>
      <t>[Login Employee]</t>
    </r>
    <r>
      <rPr>
        <sz val="11"/>
        <color theme="1"/>
        <rFont val="Trebuchet MS"/>
        <family val="2"/>
      </rPr>
      <t xml:space="preserve"> and is now awaiting your review and approval.</t>
    </r>
  </si>
  <si>
    <t>auto generated mail</t>
  </si>
  <si>
    <r>
      <t>Subject:[Project Name]</t>
    </r>
    <r>
      <rPr>
        <sz val="11"/>
        <color theme="1"/>
        <rFont val="Trebuchet MS"/>
        <family val="2"/>
      </rPr>
      <t xml:space="preserve"> ABAP Object Development Plan Submitted for Approval</t>
    </r>
  </si>
  <si>
    <t>to</t>
  </si>
  <si>
    <t>PRM</t>
  </si>
  <si>
    <t>CC</t>
  </si>
  <si>
    <t>DH</t>
  </si>
  <si>
    <t>Dear [Project Manager's Name],</t>
  </si>
  <si>
    <r>
      <t>Subject:</t>
    </r>
    <r>
      <rPr>
        <sz val="11"/>
        <color theme="1"/>
        <rFont val="Trebuchet MS"/>
        <family val="2"/>
      </rPr>
      <t xml:space="preserve"> [Project Name] ABAP Object Plan Approved</t>
    </r>
  </si>
  <si>
    <r>
      <t xml:space="preserve">This is to inform you that the ABAP Object development plan for the project </t>
    </r>
    <r>
      <rPr>
        <b/>
        <sz val="11"/>
        <color theme="1"/>
        <rFont val="Trebuchet MS"/>
        <family val="2"/>
      </rPr>
      <t>[Project Name]</t>
    </r>
    <r>
      <rPr>
        <sz val="11"/>
        <color theme="1"/>
        <rFont val="Trebuchet MS"/>
        <family val="2"/>
      </rPr>
      <t xml:space="preserve"> has been approved by </t>
    </r>
    <r>
      <rPr>
        <b/>
        <sz val="11"/>
        <color theme="1"/>
        <rFont val="Trebuchet MS"/>
        <family val="2"/>
      </rPr>
      <t>[Program Manager's Name]</t>
    </r>
    <r>
      <rPr>
        <sz val="11"/>
        <color theme="1"/>
        <rFont val="Trebuchet MS"/>
        <family val="2"/>
      </rPr>
      <t>.</t>
    </r>
  </si>
  <si>
    <t>cc</t>
  </si>
  <si>
    <t>mail for Sending for ABAP Object Plan approval</t>
  </si>
  <si>
    <t>mail for Approve ABAP Obejct Plan</t>
  </si>
  <si>
    <r>
      <t>Subject:</t>
    </r>
    <r>
      <rPr>
        <sz val="11"/>
        <color theme="1"/>
        <rFont val="Trebuchet MS"/>
        <family val="2"/>
      </rPr>
      <t xml:space="preserve"> [Project Name] ABAP Object Plan Rejected</t>
    </r>
  </si>
  <si>
    <r>
      <t xml:space="preserve">This is to inform you that the ABAP Object development plan for the project </t>
    </r>
    <r>
      <rPr>
        <b/>
        <sz val="11"/>
        <color theme="1"/>
        <rFont val="Trebuchet MS"/>
        <family val="2"/>
      </rPr>
      <t>[Project Name]</t>
    </r>
    <r>
      <rPr>
        <sz val="11"/>
        <color theme="1"/>
        <rFont val="Trebuchet MS"/>
        <family val="2"/>
      </rPr>
      <t xml:space="preserve"> has been rejected by </t>
    </r>
    <r>
      <rPr>
        <b/>
        <sz val="11"/>
        <color theme="1"/>
        <rFont val="Trebuchet MS"/>
        <family val="2"/>
      </rPr>
      <t>[Program Manager's Name]</t>
    </r>
    <r>
      <rPr>
        <sz val="11"/>
        <color theme="1"/>
        <rFont val="Trebuchet MS"/>
        <family val="2"/>
      </rPr>
      <t>.</t>
    </r>
  </si>
  <si>
    <t>[Include rejection reason here, if applicable]</t>
  </si>
  <si>
    <t>Please review the feedback and make the necessary changes before resubmitting the plan for approval.</t>
  </si>
  <si>
    <t>Reason for Rejection:</t>
  </si>
  <si>
    <r>
      <t>Subject:</t>
    </r>
    <r>
      <rPr>
        <sz val="11"/>
        <color theme="1"/>
        <rFont val="Trebuchet MS"/>
        <family val="2"/>
      </rPr>
      <t xml:space="preserve"> Assignment as Consultant for [Project Name]</t>
    </r>
  </si>
  <si>
    <r>
      <t>To:</t>
    </r>
    <r>
      <rPr>
        <sz val="11"/>
        <color theme="1"/>
        <rFont val="Trebuchet MS"/>
        <family val="2"/>
      </rPr>
      <t xml:space="preserve"> [New Consultant's Email]</t>
    </r>
  </si>
  <si>
    <r>
      <t>CC:</t>
    </r>
    <r>
      <rPr>
        <sz val="11"/>
        <color theme="1"/>
        <rFont val="Trebuchet MS"/>
        <family val="2"/>
      </rPr>
      <t xml:space="preserve"> [Old Consultant's Email]</t>
    </r>
  </si>
  <si>
    <t>Dear [New Consultant's Name],</t>
  </si>
  <si>
    <r>
      <t xml:space="preserve">This is to inform you that you have been assigned as the consultant for the project </t>
    </r>
    <r>
      <rPr>
        <b/>
        <sz val="11"/>
        <color theme="1"/>
        <rFont val="Trebuchet MS"/>
        <family val="2"/>
      </rPr>
      <t>[Project Name]</t>
    </r>
    <r>
      <rPr>
        <sz val="11"/>
        <color theme="1"/>
        <rFont val="Trebuchet MS"/>
        <family val="2"/>
      </rPr>
      <t xml:space="preserve">. Please review the project details and coordinate with  </t>
    </r>
    <r>
      <rPr>
        <b/>
        <sz val="11"/>
        <color theme="1"/>
        <rFont val="Trebuchet MS"/>
        <family val="2"/>
      </rPr>
      <t>[Old Consultant's Name]</t>
    </r>
    <r>
      <rPr>
        <sz val="11"/>
        <color theme="1"/>
        <rFont val="Trebuchet MS"/>
        <family val="2"/>
      </rPr>
      <t>, to ensure a smooth transition.</t>
    </r>
  </si>
  <si>
    <r>
      <t xml:space="preserve">For any pending tasks or additional information, please coordinate with </t>
    </r>
    <r>
      <rPr>
        <b/>
        <sz val="11"/>
        <color theme="1"/>
        <rFont val="Trebuchet MS"/>
        <family val="2"/>
      </rPr>
      <t>[Old Consultant's Name]</t>
    </r>
    <r>
      <rPr>
        <sz val="11"/>
        <color theme="1"/>
        <rFont val="Trebuchet MS"/>
        <family val="2"/>
      </rPr>
      <t xml:space="preserve"> and the [project manager].</t>
    </r>
  </si>
  <si>
    <t>mail for change consultant</t>
  </si>
  <si>
    <r>
      <t xml:space="preserve">This is to inform you that the ABAP Object development plan for the project </t>
    </r>
    <r>
      <rPr>
        <b/>
        <sz val="11"/>
        <color theme="1"/>
        <rFont val="Trebuchet MS"/>
        <family val="2"/>
      </rPr>
      <t>[Project Name]</t>
    </r>
    <r>
      <rPr>
        <sz val="11"/>
        <color theme="1"/>
        <rFont val="Trebuchet MS"/>
        <family val="2"/>
      </rPr>
      <t xml:space="preserve"> has been Rejected by </t>
    </r>
    <r>
      <rPr>
        <b/>
        <sz val="11"/>
        <color theme="1"/>
        <rFont val="Trebuchet MS"/>
        <family val="2"/>
      </rPr>
      <t>[Program Manager's Name]</t>
    </r>
    <r>
      <rPr>
        <sz val="11"/>
        <color theme="1"/>
        <rFont val="Trebuchet MS"/>
        <family val="2"/>
      </rPr>
      <t>.</t>
    </r>
  </si>
  <si>
    <t>Programer Manager :- to reject the ABAP Object Plan</t>
  </si>
  <si>
    <t>Change FS Status :- if FS Consultant Change status as Complete &amp; send mail to ABAP Developer</t>
  </si>
  <si>
    <t>ABAPer</t>
  </si>
  <si>
    <r>
      <t>Subject:</t>
    </r>
    <r>
      <rPr>
        <sz val="11"/>
        <color theme="1"/>
        <rFont val="Trebuchet MS"/>
        <family val="2"/>
      </rPr>
      <t xml:space="preserve"> [Project Name] ABAP Object  - [Object Name]</t>
    </r>
  </si>
  <si>
    <t>Dear [ABAP Name],</t>
  </si>
  <si>
    <t>please click here to Accept/ Not Accept Object</t>
  </si>
  <si>
    <t>Change ABAP Status</t>
  </si>
  <si>
    <t>Send mail to FS if ABAP developer Accept the FS</t>
  </si>
  <si>
    <t>Dear [FS Consultant Name],</t>
  </si>
  <si>
    <t>please click here to view Object</t>
  </si>
  <si>
    <t>This is to inform you that [ABAP Consultant Name] has accepted the Functional Specification (FS) for the object [Object Name].</t>
  </si>
  <si>
    <t>Change ABAP Status Send mail to FS if ABAP developer not Accept the FS</t>
  </si>
  <si>
    <t>This is to inform you that [ABAP Consultant Name] has not accepted the Functional Specification (FS) for the object [Object Name].</t>
  </si>
  <si>
    <r>
      <t xml:space="preserve">Please </t>
    </r>
    <r>
      <rPr>
        <b/>
        <sz val="11"/>
        <color theme="1"/>
        <rFont val="Trebuchet MS"/>
        <family val="2"/>
      </rPr>
      <t>click here</t>
    </r>
    <r>
      <rPr>
        <sz val="11"/>
        <color theme="1"/>
        <rFont val="Trebuchet MS"/>
        <family val="2"/>
      </rPr>
      <t xml:space="preserve"> to view the object and </t>
    </r>
    <r>
      <rPr>
        <b/>
        <sz val="11"/>
        <color theme="1"/>
        <rFont val="Trebuchet MS"/>
        <family val="2"/>
      </rPr>
      <t>resubmit</t>
    </r>
    <r>
      <rPr>
        <sz val="11"/>
        <color theme="1"/>
        <rFont val="Trebuchet MS"/>
        <family val="2"/>
      </rPr>
      <t xml:space="preserve"> for further review</t>
    </r>
  </si>
  <si>
    <t>Change ABAP Status Send mail to HBT Testing  if ABAP developer development has been completed &amp; send to HBT Testing</t>
  </si>
  <si>
    <t>Dear [HBT Consultant Name],</t>
  </si>
  <si>
    <t>This is to inform you that [ABAP Consultant Name] has has complete the object [Object Name] development please take the action on this Object.</t>
  </si>
  <si>
    <r>
      <t xml:space="preserve">Please </t>
    </r>
    <r>
      <rPr>
        <b/>
        <sz val="11"/>
        <color theme="1"/>
        <rFont val="Trebuchet MS"/>
        <family val="2"/>
      </rPr>
      <t>click here</t>
    </r>
    <r>
      <rPr>
        <sz val="11"/>
        <color theme="1"/>
        <rFont val="Trebuchet MS"/>
        <family val="2"/>
      </rPr>
      <t xml:space="preserve"> to view the object.</t>
    </r>
  </si>
  <si>
    <t>PM will Send ABAP Object Plan for Approval</t>
  </si>
  <si>
    <t>PRM will approve the ABAP Object Plan</t>
  </si>
  <si>
    <r>
      <t>Subject:</t>
    </r>
    <r>
      <rPr>
        <sz val="11"/>
        <color theme="1"/>
        <rFont val="Trebuchet MS"/>
        <family val="2"/>
      </rPr>
      <t xml:space="preserve"> [Project Name] ABAP Object Plan has been Rejected</t>
    </r>
  </si>
  <si>
    <t>This is to inform you that the [FS Consultant Name] has completed the FS of the Object [Object Name].Click the below link to Accept or Not Accept the object.</t>
  </si>
  <si>
    <t>Object Name</t>
  </si>
  <si>
    <t>Plan Start Date</t>
  </si>
  <si>
    <t>Plan End Date</t>
  </si>
  <si>
    <t>Revised Start Date</t>
  </si>
  <si>
    <t>Revised end date</t>
  </si>
  <si>
    <t>HBT Testing Consultant</t>
  </si>
  <si>
    <t>PM,FS Consultant</t>
  </si>
  <si>
    <t>CTM Consultant</t>
  </si>
  <si>
    <t>PM, ABAP Consultant</t>
  </si>
  <si>
    <t>Dear [CTM Testing Consultant Name],</t>
  </si>
  <si>
    <t>Change HBT Testing Status send mail to CTM Testing Consultant if Test cases approved</t>
  </si>
  <si>
    <t>This is to inform you that [HBT Testing Consultant Name] has send the object [Object Name] for Testing please click on below lnk for action.</t>
  </si>
  <si>
    <t>ABAP Consultant</t>
  </si>
  <si>
    <t>Dear [ABAP Consultant Name],</t>
  </si>
  <si>
    <t>This is to inform you that [HBT Testing Consultant Name] has approved the object [Object Name] please click on link to view the object.</t>
  </si>
  <si>
    <t>Change HBT Testing Status send mail to ABAP Consultant if Test case Correction</t>
  </si>
  <si>
    <t>Dear [ ABAP Consultant Name],</t>
  </si>
  <si>
    <t>This is to inform you that [HBT Testing Consultant Name] has send for correction the object [Object Name] please review the object &amp; resubmit</t>
  </si>
  <si>
    <t>Change HBT Testing Status send mail to FS Consultant if Test case Correction</t>
  </si>
  <si>
    <t>FS Consultant</t>
  </si>
  <si>
    <t>Dear [ FS Consultant Name],</t>
  </si>
  <si>
    <t>Change CTM Testing Status send mail to PM if CTM Test cases approval</t>
  </si>
  <si>
    <t>Dear [ PM Name],</t>
  </si>
  <si>
    <t>This is to inform you that [CTM Testing Consultant Name] has send Test Cases for approval for the object [Object Name] please click on below link for action.</t>
  </si>
  <si>
    <t>Change CTM Testing Status send mail to HBT Testing Consultant if Correction</t>
  </si>
  <si>
    <t>Dear [ HBT Testing Consultant Name],</t>
  </si>
  <si>
    <t>Change Go-Live Status send mail to PRM</t>
  </si>
  <si>
    <t xml:space="preserve">to </t>
  </si>
  <si>
    <t>FS,ABAP, HBT CTM Consultant</t>
  </si>
  <si>
    <t>PRM,DH</t>
  </si>
  <si>
    <t>Dear All,</t>
  </si>
  <si>
    <t>This is to inform you that Object [Object Name] has been Go-Live.</t>
  </si>
  <si>
    <t xml:space="preserve">Change Consultant PM - </t>
  </si>
  <si>
    <t>Consultant Name</t>
  </si>
  <si>
    <t xml:space="preserve">PRM, old Consultant </t>
  </si>
  <si>
    <t>Dear [New Consultant Name],</t>
  </si>
  <si>
    <t>This is to inform you that you have assigned to new object [object name]. Please co-ordinatinate with [old Consultant name].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</si>
</sst>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64" formatCode="_(* #,##0_);_(* \(#,##0\);_(* &quot;-&quot;_);_(@_)"/>
    <numFmt numFmtId="165" formatCode="_(* #,##0.00_);_(* \(#,##0.00\);_(* &quot;-&quot;??_);_(@_)"/>
    <numFmt numFmtId="166" formatCode="_(* #,##0_);_(* \(#,##0\);_(* &quot;-&quot;??_);_(@_)"/>
    <numFmt numFmtId="167" formatCode="[$-409]d/mmm/yy;@"/>
    <numFmt numFmtId="168" formatCode="[$-409]d\-mmm\-yy;@"/>
    <numFmt numFmtId="169" formatCode="yyyy\-mm\-dd;@"/>
  </numFmts>
  <fonts count="46">
    <font>
      <sz val="11"/>
      <color theme="1"/>
      <name val="Trebuchet MS"/>
      <family val="2"/>
    </font>
    <font>
      <sz val="11"/>
      <color theme="1"/>
      <name val="Trebuchet MS"/>
      <family val="2"/>
    </font>
    <font>
      <b/>
      <sz val="11"/>
      <color theme="1"/>
      <name val="Trebuchet MS"/>
      <family val="2"/>
    </font>
    <font>
      <b/>
      <sz val="10"/>
      <color theme="1"/>
      <name val="Trebuchet MS"/>
      <family val="2"/>
    </font>
    <font>
      <b/>
      <sz val="10"/>
      <name val="Trebuchet MS"/>
      <family val="2"/>
    </font>
    <font>
      <sz val="10"/>
      <color theme="0"/>
      <name val="Trebuchet MS"/>
      <family val="2"/>
    </font>
    <font>
      <sz val="10"/>
      <color rgb="FF000000"/>
      <name val="Trebuchet MS"/>
      <family val="2"/>
    </font>
    <font>
      <sz val="10"/>
      <name val="Trebuchet MS"/>
      <family val="2"/>
    </font>
    <font>
      <b/>
      <sz val="12"/>
      <color theme="1"/>
      <name val="Trebuchet MS"/>
      <family val="2"/>
    </font>
    <font>
      <sz val="10"/>
      <color rgb="FFFF0000"/>
      <name val="Trebuchet MS"/>
      <family val="2"/>
    </font>
    <font>
      <sz val="10"/>
      <color theme="1"/>
      <name val="Trebuchet MS"/>
      <family val="2"/>
    </font>
    <font>
      <sz val="11"/>
      <color rgb="FF000000"/>
      <name val="Calibri"/>
      <family val="2"/>
    </font>
    <font>
      <b/>
      <sz val="11"/>
      <color rgb="FF000000"/>
      <name val="Trebuchet MS"/>
      <family val="2"/>
    </font>
    <font>
      <b/>
      <sz val="12"/>
      <color rgb="FF000000"/>
      <name val="Trebuchet MS"/>
      <family val="2"/>
    </font>
    <font>
      <b/>
      <sz val="12"/>
      <color rgb="FF000000"/>
      <name val="Calibri"/>
      <family val="2"/>
    </font>
    <font>
      <sz val="10"/>
      <color rgb="FF000000"/>
      <name val="Trebuchet MS"/>
      <family val="2"/>
      <charset val="1"/>
    </font>
    <font>
      <b/>
      <sz val="14"/>
      <color theme="1"/>
      <name val="Trebuchet MS"/>
      <family val="2"/>
    </font>
    <font>
      <strike/>
      <sz val="10"/>
      <color rgb="FFFF0000"/>
      <name val="Trebuchet MS"/>
      <family val="2"/>
    </font>
    <font>
      <strike/>
      <sz val="10"/>
      <color rgb="FF000000"/>
      <name val="Trebuchet MS"/>
      <family val="2"/>
    </font>
    <font>
      <strike/>
      <sz val="11"/>
      <color rgb="FFFF0000"/>
      <name val="Trebuchet MS"/>
      <family val="2"/>
    </font>
    <font>
      <b/>
      <sz val="10"/>
      <color rgb="FF0070C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theme="0"/>
      <name val="Trebuchet MS"/>
      <family val="2"/>
    </font>
    <font>
      <b/>
      <sz val="10"/>
      <color rgb="FFFF0000"/>
      <name val="Trebuchet MS"/>
      <family val="2"/>
    </font>
    <font>
      <sz val="14"/>
      <color theme="1"/>
      <name val="Trebuchet MS"/>
      <family val="2"/>
    </font>
    <font>
      <b/>
      <sz val="12"/>
      <color rgb="FF7030A0"/>
      <name val="Trebuchet MS"/>
      <family val="2"/>
    </font>
    <font>
      <sz val="11"/>
      <color rgb="FF000000"/>
      <name val="Trebuchet MS"/>
      <family val="2"/>
    </font>
    <font>
      <sz val="11"/>
      <color theme="1"/>
      <name val="Trebuchet MS"/>
      <family val="2"/>
    </font>
    <font>
      <b/>
      <u val="double"/>
      <sz val="12"/>
      <color theme="1"/>
      <name val="Trebuchet MS"/>
      <family val="2"/>
    </font>
    <font>
      <b/>
      <sz val="14"/>
      <color rgb="FF7030A0"/>
      <name val="Trebuchet MS"/>
      <family val="2"/>
    </font>
    <font>
      <b/>
      <u/>
      <sz val="12"/>
      <color rgb="FF000000"/>
      <name val="Trebuchet MS"/>
      <family val="2"/>
    </font>
    <font>
      <sz val="12"/>
      <color rgb="FF000000"/>
      <name val="Trebuchet MS"/>
      <family val="2"/>
    </font>
    <font>
      <sz val="12"/>
      <color theme="1"/>
      <name val="Trebuchet MS"/>
      <family val="2"/>
    </font>
    <font>
      <b/>
      <sz val="12"/>
      <color rgb="FFFF0000"/>
      <name val="Trebuchet MS"/>
      <family val="2"/>
    </font>
    <font>
      <b/>
      <sz val="11"/>
      <color rgb="FFFF0000"/>
      <name val="Trebuchet MS"/>
      <family val="2"/>
    </font>
    <font>
      <b/>
      <sz val="11"/>
      <name val="Trebuchet MS"/>
      <family val="2"/>
    </font>
    <font>
      <sz val="11"/>
      <color rgb="FF000000"/>
      <name val="Trebuchet MS"/>
      <family val="2"/>
      <charset val="1"/>
    </font>
    <font>
      <sz val="11"/>
      <name val="Trebuchet MS"/>
      <family val="2"/>
    </font>
    <font>
      <sz val="11"/>
      <color theme="0"/>
      <name val="Trebuchet MS"/>
      <family val="2"/>
    </font>
    <font>
      <sz val="11"/>
      <color rgb="FF000000"/>
      <name val="Aptos Narrow"/>
      <family val="2"/>
    </font>
    <font>
      <sz val="10"/>
      <color rgb="FF000000"/>
      <name val="Trebuchet MS"/>
      <family val="2"/>
    </font>
    <font>
      <sz val="11"/>
      <color rgb="FF000000"/>
      <name val="Calibri"/>
      <family val="2"/>
    </font>
    <font>
      <u/>
      <sz val="11"/>
      <color theme="10"/>
      <name val="Trebuchet MS"/>
      <family val="2"/>
    </font>
    <font>
      <b/>
      <sz val="22"/>
      <color theme="1"/>
      <name val="Trebuchet MS"/>
      <family val="2"/>
    </font>
    <font>
      <sz val="8"/>
      <name val="Trebuchet MS"/>
      <family val="2"/>
    </font>
    <font>
      <sz val="9"/>
      <color theme="1"/>
      <name val="Trebuchet MS"/>
      <family val="2"/>
    </font>
  </fonts>
  <fills count="47">
    <fill>
      <patternFill patternType="none"/>
    </fill>
    <fill>
      <patternFill patternType="gray125"/>
    </fill>
    <fill>
      <patternFill patternType="solid">
        <fgColor theme="4" tint="-0.249977111117893"/>
        <bgColor theme="4" tint="0.79998168889431442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BF8F00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BB77F2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57171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FFFFFF"/>
        <bgColor rgb="FFDCE6F1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FAFE7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64FAA7"/>
        <bgColor indexed="64"/>
      </patternFill>
    </fill>
  </fills>
  <borders count="1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rgb="FF000000"/>
      </left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 style="thin">
        <color indexed="64"/>
      </right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indexed="64"/>
      </right>
      <top/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indexed="64"/>
      </right>
      <top style="medium">
        <color rgb="FF000000"/>
      </top>
      <bottom/>
      <diagonal/>
    </border>
    <border>
      <left style="thin">
        <color indexed="64"/>
      </left>
      <right/>
      <top style="medium">
        <color rgb="FF000000"/>
      </top>
      <bottom/>
      <diagonal/>
    </border>
    <border>
      <left style="medium">
        <color rgb="FF000000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/>
      <bottom/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/>
      <top/>
      <bottom style="thin">
        <color indexed="64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 style="thick">
        <color rgb="FF000000"/>
      </left>
      <right/>
      <top style="medium">
        <color rgb="FF000000"/>
      </top>
      <bottom style="thin">
        <color indexed="64"/>
      </bottom>
      <diagonal/>
    </border>
    <border>
      <left style="thick">
        <color rgb="FF000000"/>
      </left>
      <right style="thin">
        <color indexed="64"/>
      </right>
      <top/>
      <bottom style="thin">
        <color indexed="64"/>
      </bottom>
      <diagonal/>
    </border>
    <border>
      <left style="thick">
        <color rgb="FF000000"/>
      </left>
      <right style="thin">
        <color indexed="64"/>
      </right>
      <top/>
      <bottom style="medium">
        <color rgb="FF000000"/>
      </bottom>
      <diagonal/>
    </border>
    <border>
      <left style="thick">
        <color rgb="FF000000"/>
      </left>
      <right/>
      <top/>
      <bottom style="thin">
        <color indexed="64"/>
      </bottom>
      <diagonal/>
    </border>
    <border>
      <left style="thick">
        <color rgb="FF000000"/>
      </left>
      <right/>
      <top style="medium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/>
      <bottom style="medium">
        <color rgb="FF000000"/>
      </bottom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  <border>
      <left style="thick">
        <color rgb="FF000000"/>
      </left>
      <right/>
      <top/>
      <bottom style="medium">
        <color rgb="FF000000"/>
      </bottom>
      <diagonal/>
    </border>
    <border>
      <left/>
      <right style="thick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double">
        <color indexed="64"/>
      </bottom>
      <diagonal/>
    </border>
    <border>
      <left style="thick">
        <color rgb="FF000000"/>
      </left>
      <right/>
      <top/>
      <bottom style="double">
        <color indexed="64"/>
      </bottom>
      <diagonal/>
    </border>
    <border>
      <left style="thick">
        <color rgb="FF000000"/>
      </left>
      <right style="thick">
        <color rgb="FF000000"/>
      </right>
      <top/>
      <bottom style="double">
        <color indexed="64"/>
      </bottom>
      <diagonal/>
    </border>
    <border>
      <left style="thin">
        <color rgb="FF000000"/>
      </left>
      <right style="thick">
        <color rgb="FF000000"/>
      </right>
      <top/>
      <bottom style="medium">
        <color rgb="FF000000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double">
        <color indexed="64"/>
      </bottom>
      <diagonal/>
    </border>
    <border>
      <left/>
      <right/>
      <top style="medium">
        <color rgb="FF000000"/>
      </top>
      <bottom style="double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indexed="64"/>
      </left>
      <right/>
      <top/>
      <bottom style="thin">
        <color rgb="FF000000"/>
      </bottom>
      <diagonal/>
    </border>
    <border>
      <left/>
      <right style="thick">
        <color rgb="FF000000"/>
      </right>
      <top style="medium">
        <color rgb="FF000000"/>
      </top>
      <bottom/>
      <diagonal/>
    </border>
    <border>
      <left/>
      <right style="thick">
        <color rgb="FF000000"/>
      </right>
      <top/>
      <bottom style="thin">
        <color rgb="FF000000"/>
      </bottom>
      <diagonal/>
    </border>
    <border>
      <left/>
      <right style="thick">
        <color rgb="FF000000"/>
      </right>
      <top style="medium">
        <color rgb="FF000000"/>
      </top>
      <bottom style="double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rgb="FF505050"/>
      </left>
      <right style="thin">
        <color rgb="FF505050"/>
      </right>
      <top/>
      <bottom style="thin">
        <color rgb="FF50505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rgb="FF505050"/>
      </right>
      <top/>
      <bottom style="thin">
        <color rgb="FF505050"/>
      </bottom>
      <diagonal/>
    </border>
    <border>
      <left style="thin">
        <color rgb="FF505050"/>
      </left>
      <right/>
      <top style="thin">
        <color rgb="FF505050"/>
      </top>
      <bottom style="thin">
        <color rgb="FF505050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</borders>
  <cellStyleXfs count="5">
    <xf numFmtId="0" fontId="0" fillId="0" borderId="0"/>
    <xf numFmtId="165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42" fillId="0" borderId="0" applyNumberFormat="0" applyFill="0" applyBorder="0" applyAlignment="0" applyProtection="0"/>
  </cellStyleXfs>
  <cellXfs count="59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4" fillId="4" borderId="1" xfId="0" applyFont="1" applyFill="1" applyBorder="1" applyAlignment="1">
      <alignment horizontal="center" vertical="top" wrapText="1"/>
    </xf>
    <xf numFmtId="0" fontId="4" fillId="4" borderId="1" xfId="0" applyFont="1" applyFill="1" applyBorder="1" applyAlignment="1">
      <alignment vertical="top" wrapText="1"/>
    </xf>
    <xf numFmtId="0" fontId="5" fillId="0" borderId="0" xfId="0" applyFont="1" applyAlignment="1">
      <alignment vertical="top"/>
    </xf>
    <xf numFmtId="0" fontId="6" fillId="0" borderId="1" xfId="0" applyFont="1" applyBorder="1" applyAlignment="1">
      <alignment horizontal="center" vertical="top" wrapText="1"/>
    </xf>
    <xf numFmtId="0" fontId="6" fillId="0" borderId="1" xfId="0" applyFont="1" applyBorder="1" applyAlignment="1">
      <alignment horizontal="left" vertical="top" wrapText="1"/>
    </xf>
    <xf numFmtId="15" fontId="6" fillId="0" borderId="1" xfId="0" applyNumberFormat="1" applyFont="1" applyBorder="1" applyAlignment="1">
      <alignment horizontal="center" wrapText="1"/>
    </xf>
    <xf numFmtId="0" fontId="6" fillId="5" borderId="1" xfId="0" applyFont="1" applyFill="1" applyBorder="1" applyAlignment="1">
      <alignment horizontal="center" vertical="top" wrapText="1"/>
    </xf>
    <xf numFmtId="0" fontId="6" fillId="5" borderId="1" xfId="0" applyFont="1" applyFill="1" applyBorder="1" applyAlignment="1">
      <alignment horizontal="left" vertical="top" wrapText="1"/>
    </xf>
    <xf numFmtId="0" fontId="0" fillId="5" borderId="1" xfId="0" applyFill="1" applyBorder="1" applyAlignment="1">
      <alignment horizontal="left" vertical="top"/>
    </xf>
    <xf numFmtId="0" fontId="7" fillId="0" borderId="1" xfId="0" applyFont="1" applyBorder="1" applyAlignment="1">
      <alignment horizontal="left" vertical="top" wrapText="1"/>
    </xf>
    <xf numFmtId="0" fontId="7" fillId="0" borderId="1" xfId="0" applyFont="1" applyBorder="1" applyAlignment="1">
      <alignment horizontal="center" vertical="top" wrapText="1"/>
    </xf>
    <xf numFmtId="0" fontId="7" fillId="5" borderId="1" xfId="0" applyFont="1" applyFill="1" applyBorder="1" applyAlignment="1">
      <alignment horizontal="center" vertical="top" wrapText="1"/>
    </xf>
    <xf numFmtId="0" fontId="7" fillId="5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vertical="top"/>
    </xf>
    <xf numFmtId="0" fontId="0" fillId="0" borderId="0" xfId="0" applyAlignment="1">
      <alignment vertical="top"/>
    </xf>
    <xf numFmtId="0" fontId="0" fillId="5" borderId="1" xfId="0" applyFill="1" applyBorder="1" applyAlignment="1">
      <alignment vertical="top"/>
    </xf>
    <xf numFmtId="15" fontId="6" fillId="0" borderId="1" xfId="0" applyNumberFormat="1" applyFont="1" applyBorder="1" applyAlignment="1">
      <alignment horizontal="center" vertical="top" wrapText="1"/>
    </xf>
    <xf numFmtId="15" fontId="6" fillId="5" borderId="1" xfId="0" applyNumberFormat="1" applyFont="1" applyFill="1" applyBorder="1" applyAlignment="1">
      <alignment horizontal="center" vertical="top" wrapText="1"/>
    </xf>
    <xf numFmtId="0" fontId="7" fillId="0" borderId="1" xfId="0" applyFont="1" applyBorder="1" applyAlignment="1">
      <alignment horizontal="center" vertical="top"/>
    </xf>
    <xf numFmtId="0" fontId="6" fillId="0" borderId="1" xfId="0" applyFont="1" applyBorder="1" applyAlignment="1">
      <alignment vertical="top" wrapText="1"/>
    </xf>
    <xf numFmtId="15" fontId="7" fillId="0" borderId="1" xfId="0" applyNumberFormat="1" applyFont="1" applyBorder="1" applyAlignment="1">
      <alignment horizontal="center" vertical="top"/>
    </xf>
    <xf numFmtId="15" fontId="7" fillId="0" borderId="1" xfId="0" applyNumberFormat="1" applyFont="1" applyBorder="1" applyAlignment="1">
      <alignment horizontal="center" vertical="top" wrapText="1"/>
    </xf>
    <xf numFmtId="0" fontId="7" fillId="5" borderId="1" xfId="0" applyFont="1" applyFill="1" applyBorder="1" applyAlignment="1">
      <alignment horizontal="center" vertical="top"/>
    </xf>
    <xf numFmtId="0" fontId="6" fillId="6" borderId="1" xfId="0" applyFont="1" applyFill="1" applyBorder="1" applyAlignment="1">
      <alignment horizontal="left" vertical="top" wrapText="1"/>
    </xf>
    <xf numFmtId="0" fontId="0" fillId="7" borderId="1" xfId="0" applyFill="1" applyBorder="1" applyAlignment="1">
      <alignment horizontal="center" vertical="center"/>
    </xf>
    <xf numFmtId="0" fontId="11" fillId="0" borderId="11" xfId="0" applyFont="1" applyBorder="1" applyAlignment="1">
      <alignment horizontal="center" vertical="center"/>
    </xf>
    <xf numFmtId="0" fontId="12" fillId="9" borderId="11" xfId="0" applyFont="1" applyFill="1" applyBorder="1" applyAlignment="1">
      <alignment horizontal="center" vertical="center"/>
    </xf>
    <xf numFmtId="0" fontId="11" fillId="14" borderId="11" xfId="0" applyFont="1" applyFill="1" applyBorder="1" applyAlignment="1">
      <alignment horizontal="center" vertical="center"/>
    </xf>
    <xf numFmtId="0" fontId="11" fillId="15" borderId="11" xfId="0" applyFont="1" applyFill="1" applyBorder="1" applyAlignment="1">
      <alignment horizontal="center" vertical="center"/>
    </xf>
    <xf numFmtId="0" fontId="11" fillId="16" borderId="11" xfId="0" applyFont="1" applyFill="1" applyBorder="1" applyAlignment="1">
      <alignment horizontal="center" vertical="center"/>
    </xf>
    <xf numFmtId="0" fontId="11" fillId="8" borderId="11" xfId="0" applyFont="1" applyFill="1" applyBorder="1" applyAlignment="1">
      <alignment horizontal="center" vertical="center"/>
    </xf>
    <xf numFmtId="0" fontId="11" fillId="12" borderId="11" xfId="0" applyFont="1" applyFill="1" applyBorder="1" applyAlignment="1">
      <alignment horizontal="center" vertical="center"/>
    </xf>
    <xf numFmtId="0" fontId="13" fillId="13" borderId="10" xfId="0" applyFont="1" applyFill="1" applyBorder="1" applyAlignment="1">
      <alignment horizontal="center" vertical="center"/>
    </xf>
    <xf numFmtId="0" fontId="14" fillId="13" borderId="11" xfId="0" applyFont="1" applyFill="1" applyBorder="1" applyAlignment="1">
      <alignment horizontal="center" vertical="center"/>
    </xf>
    <xf numFmtId="0" fontId="12" fillId="17" borderId="10" xfId="0" applyFont="1" applyFill="1" applyBorder="1" applyAlignment="1">
      <alignment horizontal="center" vertical="center"/>
    </xf>
    <xf numFmtId="0" fontId="4" fillId="0" borderId="1" xfId="0" applyFont="1" applyBorder="1" applyAlignment="1">
      <alignment vertical="top" wrapText="1"/>
    </xf>
    <xf numFmtId="15" fontId="6" fillId="0" borderId="0" xfId="0" applyNumberFormat="1" applyFont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7" xfId="0" applyFont="1" applyBorder="1" applyAlignment="1">
      <alignment horizontal="center"/>
    </xf>
    <xf numFmtId="167" fontId="6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10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20" fillId="0" borderId="2" xfId="0" applyFont="1" applyBorder="1" applyAlignment="1">
      <alignment vertical="center"/>
    </xf>
    <xf numFmtId="0" fontId="3" fillId="0" borderId="0" xfId="0" applyFont="1" applyAlignment="1">
      <alignment horizontal="left" vertical="center"/>
    </xf>
    <xf numFmtId="0" fontId="10" fillId="0" borderId="0" xfId="0" applyFont="1" applyAlignment="1">
      <alignment horizontal="center" vertical="center"/>
    </xf>
    <xf numFmtId="15" fontId="21" fillId="0" borderId="4" xfId="0" applyNumberFormat="1" applyFont="1" applyBorder="1" applyAlignment="1">
      <alignment horizontal="center" vertical="center"/>
    </xf>
    <xf numFmtId="0" fontId="22" fillId="2" borderId="1" xfId="0" applyFont="1" applyFill="1" applyBorder="1" applyAlignment="1">
      <alignment horizontal="center" vertical="center"/>
    </xf>
    <xf numFmtId="0" fontId="22" fillId="2" borderId="1" xfId="0" applyFont="1" applyFill="1" applyBorder="1" applyAlignment="1">
      <alignment horizontal="center" vertical="center" wrapText="1"/>
    </xf>
    <xf numFmtId="0" fontId="23" fillId="2" borderId="1" xfId="0" applyFont="1" applyFill="1" applyBorder="1" applyAlignment="1">
      <alignment horizontal="center" vertical="center"/>
    </xf>
    <xf numFmtId="15" fontId="21" fillId="0" borderId="0" xfId="0" applyNumberFormat="1" applyFont="1" applyAlignment="1">
      <alignment horizontal="center" vertical="center"/>
    </xf>
    <xf numFmtId="166" fontId="10" fillId="0" borderId="5" xfId="1" applyNumberFormat="1" applyFont="1" applyBorder="1" applyAlignment="1">
      <alignment horizontal="center" vertical="center"/>
    </xf>
    <xf numFmtId="166" fontId="10" fillId="0" borderId="5" xfId="1" applyNumberFormat="1" applyFont="1" applyBorder="1" applyAlignment="1">
      <alignment horizontal="center" vertical="center" wrapText="1"/>
    </xf>
    <xf numFmtId="166" fontId="9" fillId="0" borderId="5" xfId="1" applyNumberFormat="1" applyFont="1" applyBorder="1" applyAlignment="1">
      <alignment horizontal="center" vertical="center"/>
    </xf>
    <xf numFmtId="166" fontId="22" fillId="3" borderId="5" xfId="0" applyNumberFormat="1" applyFont="1" applyFill="1" applyBorder="1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0" fontId="16" fillId="0" borderId="0" xfId="0" applyFont="1" applyAlignment="1">
      <alignment vertical="center"/>
    </xf>
    <xf numFmtId="0" fontId="16" fillId="0" borderId="0" xfId="0" applyFont="1" applyAlignment="1">
      <alignment horizontal="left" vertical="center"/>
    </xf>
    <xf numFmtId="0" fontId="16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 wrapText="1"/>
    </xf>
    <xf numFmtId="0" fontId="24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 wrapText="1"/>
    </xf>
    <xf numFmtId="0" fontId="24" fillId="0" borderId="0" xfId="0" applyFont="1" applyAlignment="1">
      <alignment horizontal="left" vertical="center" wrapText="1"/>
    </xf>
    <xf numFmtId="0" fontId="16" fillId="0" borderId="0" xfId="0" applyFont="1" applyAlignment="1">
      <alignment vertical="center" wrapText="1"/>
    </xf>
    <xf numFmtId="0" fontId="2" fillId="10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7" borderId="1" xfId="0" applyFont="1" applyFill="1" applyBorder="1" applyAlignment="1">
      <alignment horizontal="center" vertical="center"/>
    </xf>
    <xf numFmtId="0" fontId="8" fillId="27" borderId="1" xfId="0" applyFont="1" applyFill="1" applyBorder="1" applyAlignment="1">
      <alignment horizontal="center" vertical="center"/>
    </xf>
    <xf numFmtId="0" fontId="0" fillId="19" borderId="1" xfId="0" applyFill="1" applyBorder="1" applyAlignment="1">
      <alignment horizontal="center" vertical="center"/>
    </xf>
    <xf numFmtId="0" fontId="0" fillId="28" borderId="1" xfId="0" applyFill="1" applyBorder="1" applyAlignment="1">
      <alignment horizontal="center" vertical="center"/>
    </xf>
    <xf numFmtId="0" fontId="0" fillId="29" borderId="1" xfId="0" applyFill="1" applyBorder="1" applyAlignment="1">
      <alignment horizontal="center" vertical="center"/>
    </xf>
    <xf numFmtId="0" fontId="2" fillId="29" borderId="40" xfId="0" applyFont="1" applyFill="1" applyBorder="1" applyAlignment="1">
      <alignment horizontal="center" vertical="center"/>
    </xf>
    <xf numFmtId="0" fontId="0" fillId="30" borderId="1" xfId="0" applyFill="1" applyBorder="1" applyAlignment="1">
      <alignment horizontal="center" vertical="center"/>
    </xf>
    <xf numFmtId="0" fontId="8" fillId="30" borderId="1" xfId="0" applyFont="1" applyFill="1" applyBorder="1" applyAlignment="1">
      <alignment horizontal="center" vertical="center"/>
    </xf>
    <xf numFmtId="0" fontId="0" fillId="31" borderId="1" xfId="0" applyFill="1" applyBorder="1" applyAlignment="1">
      <alignment horizontal="center" vertical="center"/>
    </xf>
    <xf numFmtId="0" fontId="8" fillId="31" borderId="1" xfId="0" applyFont="1" applyFill="1" applyBorder="1" applyAlignment="1">
      <alignment horizontal="center" vertical="center"/>
    </xf>
    <xf numFmtId="0" fontId="0" fillId="32" borderId="1" xfId="0" applyFill="1" applyBorder="1" applyAlignment="1">
      <alignment horizontal="center" vertical="center"/>
    </xf>
    <xf numFmtId="0" fontId="8" fillId="32" borderId="1" xfId="0" applyFont="1" applyFill="1" applyBorder="1" applyAlignment="1">
      <alignment horizontal="center" vertical="center"/>
    </xf>
    <xf numFmtId="0" fontId="0" fillId="33" borderId="1" xfId="0" applyFill="1" applyBorder="1" applyAlignment="1">
      <alignment horizontal="center" vertical="center"/>
    </xf>
    <xf numFmtId="0" fontId="0" fillId="34" borderId="1" xfId="0" applyFill="1" applyBorder="1" applyAlignment="1">
      <alignment horizontal="center" vertical="center"/>
    </xf>
    <xf numFmtId="0" fontId="8" fillId="34" borderId="1" xfId="0" applyFont="1" applyFill="1" applyBorder="1" applyAlignment="1">
      <alignment horizontal="center" vertical="center"/>
    </xf>
    <xf numFmtId="0" fontId="0" fillId="35" borderId="1" xfId="0" applyFill="1" applyBorder="1" applyAlignment="1">
      <alignment horizontal="center" vertical="center"/>
    </xf>
    <xf numFmtId="0" fontId="0" fillId="20" borderId="1" xfId="0" applyFill="1" applyBorder="1" applyAlignment="1">
      <alignment horizontal="center" vertical="center"/>
    </xf>
    <xf numFmtId="0" fontId="8" fillId="20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29" borderId="40" xfId="0" applyFont="1" applyFill="1" applyBorder="1" applyAlignment="1">
      <alignment horizontal="center" vertical="center" wrapText="1"/>
    </xf>
    <xf numFmtId="0" fontId="2" fillId="19" borderId="1" xfId="0" applyFont="1" applyFill="1" applyBorder="1" applyAlignment="1">
      <alignment horizontal="center" vertical="center" wrapText="1"/>
    </xf>
    <xf numFmtId="0" fontId="2" fillId="33" borderId="1" xfId="0" applyFont="1" applyFill="1" applyBorder="1" applyAlignment="1">
      <alignment horizontal="center" vertical="center" wrapText="1"/>
    </xf>
    <xf numFmtId="0" fontId="2" fillId="28" borderId="1" xfId="0" applyFont="1" applyFill="1" applyBorder="1" applyAlignment="1">
      <alignment horizontal="center" vertical="center" wrapText="1"/>
    </xf>
    <xf numFmtId="0" fontId="2" fillId="35" borderId="1" xfId="0" applyFont="1" applyFill="1" applyBorder="1" applyAlignment="1">
      <alignment horizontal="center" vertical="center" wrapText="1"/>
    </xf>
    <xf numFmtId="0" fontId="2" fillId="29" borderId="1" xfId="0" applyFont="1" applyFill="1" applyBorder="1" applyAlignment="1">
      <alignment horizontal="center" vertical="center" wrapText="1"/>
    </xf>
    <xf numFmtId="0" fontId="2" fillId="30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31" borderId="1" xfId="0" applyFont="1" applyFill="1" applyBorder="1" applyAlignment="1">
      <alignment horizontal="center" vertical="center" wrapText="1"/>
    </xf>
    <xf numFmtId="0" fontId="2" fillId="32" borderId="1" xfId="0" applyFont="1" applyFill="1" applyBorder="1" applyAlignment="1">
      <alignment horizontal="center" vertical="center" wrapText="1"/>
    </xf>
    <xf numFmtId="0" fontId="2" fillId="34" borderId="1" xfId="0" applyFont="1" applyFill="1" applyBorder="1" applyAlignment="1">
      <alignment horizontal="center" vertical="center" wrapText="1"/>
    </xf>
    <xf numFmtId="0" fontId="2" fillId="20" borderId="1" xfId="0" applyFont="1" applyFill="1" applyBorder="1" applyAlignment="1">
      <alignment horizontal="center" vertical="center" wrapText="1"/>
    </xf>
    <xf numFmtId="0" fontId="20" fillId="0" borderId="0" xfId="0" applyFont="1" applyAlignment="1">
      <alignment vertical="center"/>
    </xf>
    <xf numFmtId="0" fontId="3" fillId="0" borderId="0" xfId="0" applyFont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3" fillId="0" borderId="3" xfId="0" applyFont="1" applyBorder="1" applyAlignment="1">
      <alignment horizontal="center" vertical="center"/>
    </xf>
    <xf numFmtId="167" fontId="6" fillId="0" borderId="1" xfId="0" applyNumberFormat="1" applyFont="1" applyBorder="1" applyAlignment="1">
      <alignment horizontal="center" vertical="center"/>
    </xf>
    <xf numFmtId="167" fontId="26" fillId="0" borderId="1" xfId="0" applyNumberFormat="1" applyFont="1" applyBorder="1" applyAlignment="1">
      <alignment horizontal="center" vertical="center"/>
    </xf>
    <xf numFmtId="0" fontId="26" fillId="0" borderId="40" xfId="0" applyFont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4" fillId="19" borderId="1" xfId="0" applyFont="1" applyFill="1" applyBorder="1" applyAlignment="1">
      <alignment horizontal="center" vertical="center" wrapText="1"/>
    </xf>
    <xf numFmtId="0" fontId="4" fillId="20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4" fillId="22" borderId="1" xfId="0" applyFont="1" applyFill="1" applyBorder="1" applyAlignment="1">
      <alignment horizontal="center" vertical="center" wrapText="1"/>
    </xf>
    <xf numFmtId="0" fontId="4" fillId="23" borderId="1" xfId="0" applyFont="1" applyFill="1" applyBorder="1" applyAlignment="1">
      <alignment horizontal="center" vertical="center" wrapText="1"/>
    </xf>
    <xf numFmtId="0" fontId="26" fillId="0" borderId="1" xfId="0" applyFont="1" applyBorder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42" xfId="0" applyFont="1" applyBorder="1" applyAlignment="1">
      <alignment horizontal="right" vertical="center"/>
    </xf>
    <xf numFmtId="0" fontId="25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27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37" borderId="28" xfId="0" applyFont="1" applyFill="1" applyBorder="1" applyAlignment="1">
      <alignment horizontal="center" vertical="center" wrapText="1"/>
    </xf>
    <xf numFmtId="168" fontId="2" fillId="5" borderId="28" xfId="0" applyNumberFormat="1" applyFont="1" applyFill="1" applyBorder="1" applyAlignment="1">
      <alignment horizontal="center" vertical="center"/>
    </xf>
    <xf numFmtId="168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vertical="center"/>
    </xf>
    <xf numFmtId="0" fontId="28" fillId="0" borderId="0" xfId="0" applyFont="1" applyAlignment="1">
      <alignment horizontal="left" vertical="center"/>
    </xf>
    <xf numFmtId="0" fontId="2" fillId="37" borderId="1" xfId="0" applyFont="1" applyFill="1" applyBorder="1" applyAlignment="1">
      <alignment horizontal="center" vertical="center" wrapText="1"/>
    </xf>
    <xf numFmtId="0" fontId="0" fillId="37" borderId="1" xfId="0" applyFill="1" applyBorder="1" applyAlignment="1">
      <alignment horizontal="center" vertical="center"/>
    </xf>
    <xf numFmtId="0" fontId="30" fillId="0" borderId="0" xfId="0" applyFont="1" applyAlignment="1">
      <alignment vertical="center"/>
    </xf>
    <xf numFmtId="0" fontId="31" fillId="0" borderId="0" xfId="0" applyFont="1" applyAlignment="1">
      <alignment vertical="center"/>
    </xf>
    <xf numFmtId="0" fontId="13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32" fillId="0" borderId="0" xfId="0" applyFont="1" applyAlignment="1">
      <alignment horizontal="left" vertical="center"/>
    </xf>
    <xf numFmtId="0" fontId="32" fillId="0" borderId="0" xfId="0" applyFont="1" applyAlignment="1">
      <alignment horizontal="center" vertical="center"/>
    </xf>
    <xf numFmtId="0" fontId="8" fillId="0" borderId="26" xfId="0" applyFont="1" applyBorder="1" applyAlignment="1">
      <alignment horizontal="right" vertical="center"/>
    </xf>
    <xf numFmtId="168" fontId="8" fillId="5" borderId="26" xfId="0" applyNumberFormat="1" applyFont="1" applyFill="1" applyBorder="1" applyAlignment="1">
      <alignment horizontal="center" vertical="center"/>
    </xf>
    <xf numFmtId="168" fontId="8" fillId="0" borderId="56" xfId="0" applyNumberFormat="1" applyFont="1" applyBorder="1" applyAlignment="1">
      <alignment vertical="center"/>
    </xf>
    <xf numFmtId="0" fontId="13" fillId="26" borderId="43" xfId="0" applyFont="1" applyFill="1" applyBorder="1" applyAlignment="1">
      <alignment horizontal="center" vertical="center"/>
    </xf>
    <xf numFmtId="0" fontId="13" fillId="26" borderId="22" xfId="0" applyFont="1" applyFill="1" applyBorder="1" applyAlignment="1">
      <alignment horizontal="center" vertical="center"/>
    </xf>
    <xf numFmtId="0" fontId="13" fillId="26" borderId="49" xfId="0" applyFont="1" applyFill="1" applyBorder="1" applyAlignment="1">
      <alignment horizontal="center" vertical="center"/>
    </xf>
    <xf numFmtId="0" fontId="13" fillId="31" borderId="22" xfId="0" applyFont="1" applyFill="1" applyBorder="1" applyAlignment="1">
      <alignment horizontal="center" vertical="center"/>
    </xf>
    <xf numFmtId="0" fontId="13" fillId="0" borderId="45" xfId="0" applyFont="1" applyBorder="1" applyAlignment="1">
      <alignment horizontal="center" vertical="center"/>
    </xf>
    <xf numFmtId="164" fontId="13" fillId="0" borderId="43" xfId="0" applyNumberFormat="1" applyFont="1" applyBorder="1" applyAlignment="1">
      <alignment horizontal="center" vertical="center"/>
    </xf>
    <xf numFmtId="164" fontId="31" fillId="20" borderId="43" xfId="0" applyNumberFormat="1" applyFont="1" applyFill="1" applyBorder="1" applyAlignment="1">
      <alignment horizontal="center" vertical="center"/>
    </xf>
    <xf numFmtId="164" fontId="31" fillId="20" borderId="41" xfId="0" applyNumberFormat="1" applyFont="1" applyFill="1" applyBorder="1" applyAlignment="1">
      <alignment horizontal="center" vertical="center"/>
    </xf>
    <xf numFmtId="164" fontId="31" fillId="19" borderId="43" xfId="0" applyNumberFormat="1" applyFont="1" applyFill="1" applyBorder="1" applyAlignment="1">
      <alignment horizontal="center" vertical="center"/>
    </xf>
    <xf numFmtId="164" fontId="31" fillId="20" borderId="42" xfId="0" applyNumberFormat="1" applyFont="1" applyFill="1" applyBorder="1" applyAlignment="1">
      <alignment horizontal="center" vertical="center"/>
    </xf>
    <xf numFmtId="164" fontId="31" fillId="0" borderId="61" xfId="0" applyNumberFormat="1" applyFont="1" applyBorder="1" applyAlignment="1">
      <alignment horizontal="center" vertical="center"/>
    </xf>
    <xf numFmtId="164" fontId="31" fillId="19" borderId="61" xfId="0" applyNumberFormat="1" applyFont="1" applyFill="1" applyBorder="1" applyAlignment="1">
      <alignment horizontal="center" vertical="center"/>
    </xf>
    <xf numFmtId="164" fontId="31" fillId="20" borderId="0" xfId="0" applyNumberFormat="1" applyFont="1" applyFill="1" applyAlignment="1">
      <alignment horizontal="center" vertical="center"/>
    </xf>
    <xf numFmtId="0" fontId="13" fillId="31" borderId="23" xfId="0" applyFont="1" applyFill="1" applyBorder="1" applyAlignment="1">
      <alignment horizontal="center" vertical="center" wrapText="1"/>
    </xf>
    <xf numFmtId="0" fontId="13" fillId="30" borderId="66" xfId="0" applyFont="1" applyFill="1" applyBorder="1" applyAlignment="1">
      <alignment horizontal="center" vertical="center"/>
    </xf>
    <xf numFmtId="0" fontId="13" fillId="30" borderId="67" xfId="0" applyFont="1" applyFill="1" applyBorder="1" applyAlignment="1">
      <alignment horizontal="center" vertical="center"/>
    </xf>
    <xf numFmtId="164" fontId="31" fillId="37" borderId="66" xfId="0" applyNumberFormat="1" applyFont="1" applyFill="1" applyBorder="1" applyAlignment="1">
      <alignment horizontal="center" vertical="center"/>
    </xf>
    <xf numFmtId="164" fontId="31" fillId="37" borderId="68" xfId="0" applyNumberFormat="1" applyFont="1" applyFill="1" applyBorder="1" applyAlignment="1">
      <alignment horizontal="center" vertical="center"/>
    </xf>
    <xf numFmtId="0" fontId="13" fillId="26" borderId="71" xfId="0" applyFont="1" applyFill="1" applyBorder="1" applyAlignment="1">
      <alignment horizontal="center" vertical="center" wrapText="1"/>
    </xf>
    <xf numFmtId="164" fontId="31" fillId="20" borderId="72" xfId="0" applyNumberFormat="1" applyFont="1" applyFill="1" applyBorder="1" applyAlignment="1">
      <alignment horizontal="center" vertical="center"/>
    </xf>
    <xf numFmtId="0" fontId="34" fillId="33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26" fillId="0" borderId="1" xfId="0" applyFont="1" applyBorder="1" applyAlignment="1">
      <alignment horizontal="justify" vertical="center" wrapText="1"/>
    </xf>
    <xf numFmtId="0" fontId="26" fillId="0" borderId="1" xfId="0" applyFont="1" applyBorder="1" applyAlignment="1">
      <alignment horizontal="left" vertical="center" wrapText="1"/>
    </xf>
    <xf numFmtId="0" fontId="26" fillId="0" borderId="1" xfId="0" applyFont="1" applyBorder="1" applyAlignment="1">
      <alignment vertical="center" wrapText="1"/>
    </xf>
    <xf numFmtId="0" fontId="26" fillId="0" borderId="1" xfId="0" applyFont="1" applyBorder="1" applyAlignment="1">
      <alignment horizontal="center" vertical="center" wrapText="1"/>
    </xf>
    <xf numFmtId="0" fontId="36" fillId="0" borderId="1" xfId="0" applyFont="1" applyBorder="1" applyAlignment="1">
      <alignment vertical="center" wrapText="1"/>
    </xf>
    <xf numFmtId="0" fontId="26" fillId="0" borderId="28" xfId="0" applyFont="1" applyBorder="1" applyAlignment="1">
      <alignment horizontal="center" vertical="center"/>
    </xf>
    <xf numFmtId="0" fontId="26" fillId="0" borderId="40" xfId="0" applyFont="1" applyBorder="1" applyAlignment="1">
      <alignment horizontal="justify" vertical="center"/>
    </xf>
    <xf numFmtId="0" fontId="37" fillId="0" borderId="28" xfId="0" applyFont="1" applyBorder="1" applyAlignment="1">
      <alignment vertical="center" wrapText="1"/>
    </xf>
    <xf numFmtId="0" fontId="37" fillId="0" borderId="40" xfId="0" applyFont="1" applyBorder="1" applyAlignment="1">
      <alignment vertical="center" wrapText="1"/>
    </xf>
    <xf numFmtId="0" fontId="37" fillId="0" borderId="40" xfId="0" applyFont="1" applyBorder="1" applyAlignment="1">
      <alignment horizontal="center" vertical="center" wrapText="1"/>
    </xf>
    <xf numFmtId="0" fontId="26" fillId="0" borderId="8" xfId="0" applyFont="1" applyBorder="1" applyAlignment="1">
      <alignment horizontal="center" vertical="center"/>
    </xf>
    <xf numFmtId="0" fontId="26" fillId="0" borderId="79" xfId="0" applyFont="1" applyBorder="1" applyAlignment="1">
      <alignment horizontal="center" vertical="center"/>
    </xf>
    <xf numFmtId="0" fontId="26" fillId="0" borderId="32" xfId="0" applyFont="1" applyBorder="1" applyAlignment="1">
      <alignment horizontal="center" vertical="center"/>
    </xf>
    <xf numFmtId="0" fontId="26" fillId="0" borderId="19" xfId="0" applyFont="1" applyBorder="1" applyAlignment="1">
      <alignment horizontal="center" vertical="center"/>
    </xf>
    <xf numFmtId="0" fontId="26" fillId="0" borderId="28" xfId="0" applyFont="1" applyBorder="1" applyAlignment="1">
      <alignment vertical="center" wrapText="1"/>
    </xf>
    <xf numFmtId="0" fontId="26" fillId="0" borderId="41" xfId="0" applyFont="1" applyBorder="1" applyAlignment="1">
      <alignment horizontal="center" vertical="center"/>
    </xf>
    <xf numFmtId="0" fontId="26" fillId="0" borderId="7" xfId="0" applyFont="1" applyBorder="1" applyAlignment="1">
      <alignment horizontal="center" vertical="center"/>
    </xf>
    <xf numFmtId="0" fontId="26" fillId="0" borderId="8" xfId="0" applyFont="1" applyBorder="1" applyAlignment="1">
      <alignment horizontal="center" vertical="center" wrapText="1"/>
    </xf>
    <xf numFmtId="0" fontId="26" fillId="0" borderId="40" xfId="0" applyFont="1" applyBorder="1" applyAlignment="1">
      <alignment vertical="center" wrapText="1"/>
    </xf>
    <xf numFmtId="0" fontId="26" fillId="0" borderId="27" xfId="0" applyFont="1" applyBorder="1" applyAlignment="1">
      <alignment horizontal="center" vertical="center"/>
    </xf>
    <xf numFmtId="0" fontId="26" fillId="0" borderId="27" xfId="0" applyFont="1" applyBorder="1" applyAlignment="1">
      <alignment horizontal="justify" vertical="center"/>
    </xf>
    <xf numFmtId="0" fontId="13" fillId="26" borderId="22" xfId="0" applyFont="1" applyFill="1" applyBorder="1" applyAlignment="1">
      <alignment horizontal="center" vertical="center" wrapText="1"/>
    </xf>
    <xf numFmtId="1" fontId="33" fillId="0" borderId="77" xfId="0" applyNumberFormat="1" applyFont="1" applyBorder="1" applyAlignment="1">
      <alignment horizontal="center" vertical="center"/>
    </xf>
    <xf numFmtId="0" fontId="8" fillId="27" borderId="4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168" fontId="0" fillId="0" borderId="31" xfId="0" applyNumberFormat="1" applyBorder="1" applyAlignment="1">
      <alignment horizontal="center" vertical="center" wrapText="1"/>
    </xf>
    <xf numFmtId="3" fontId="0" fillId="0" borderId="27" xfId="0" applyNumberFormat="1" applyBorder="1" applyAlignment="1">
      <alignment horizontal="center" vertical="center" wrapText="1"/>
    </xf>
    <xf numFmtId="168" fontId="0" fillId="0" borderId="27" xfId="0" applyNumberFormat="1" applyBorder="1" applyAlignment="1">
      <alignment horizontal="center" vertical="center" wrapText="1"/>
    </xf>
    <xf numFmtId="168" fontId="0" fillId="0" borderId="27" xfId="0" applyNumberFormat="1" applyBorder="1" applyAlignment="1">
      <alignment horizontal="left" vertical="center" wrapText="1"/>
    </xf>
    <xf numFmtId="1" fontId="0" fillId="0" borderId="0" xfId="0" applyNumberFormat="1" applyAlignment="1">
      <alignment horizontal="center" vertical="center"/>
    </xf>
    <xf numFmtId="0" fontId="0" fillId="0" borderId="31" xfId="0" applyBorder="1" applyAlignment="1">
      <alignment horizontal="center" vertical="center"/>
    </xf>
    <xf numFmtId="168" fontId="0" fillId="0" borderId="28" xfId="0" applyNumberFormat="1" applyBorder="1" applyAlignment="1">
      <alignment horizontal="center" vertical="center"/>
    </xf>
    <xf numFmtId="168" fontId="0" fillId="0" borderId="14" xfId="0" applyNumberFormat="1" applyBorder="1" applyAlignment="1">
      <alignment horizontal="center" vertical="center" wrapText="1"/>
    </xf>
    <xf numFmtId="168" fontId="0" fillId="0" borderId="28" xfId="0" applyNumberFormat="1" applyBorder="1" applyAlignment="1">
      <alignment horizontal="center" vertical="center" wrapText="1"/>
    </xf>
    <xf numFmtId="3" fontId="0" fillId="0" borderId="28" xfId="0" applyNumberFormat="1" applyBorder="1" applyAlignment="1">
      <alignment horizontal="center" vertical="center" wrapText="1"/>
    </xf>
    <xf numFmtId="168" fontId="0" fillId="0" borderId="28" xfId="0" applyNumberFormat="1" applyBorder="1" applyAlignment="1">
      <alignment horizontal="left" vertical="center" wrapText="1"/>
    </xf>
    <xf numFmtId="168" fontId="0" fillId="0" borderId="32" xfId="0" applyNumberFormat="1" applyBorder="1" applyAlignment="1">
      <alignment horizontal="center" vertical="center"/>
    </xf>
    <xf numFmtId="168" fontId="0" fillId="0" borderId="32" xfId="0" applyNumberFormat="1" applyBorder="1" applyAlignment="1">
      <alignment horizontal="center" vertical="center" wrapText="1"/>
    </xf>
    <xf numFmtId="168" fontId="0" fillId="0" borderId="14" xfId="0" applyNumberFormat="1" applyBorder="1" applyAlignment="1">
      <alignment horizontal="left" vertical="center" wrapText="1"/>
    </xf>
    <xf numFmtId="3" fontId="0" fillId="0" borderId="14" xfId="0" applyNumberFormat="1" applyBorder="1" applyAlignment="1">
      <alignment horizontal="center" vertical="center" wrapText="1"/>
    </xf>
    <xf numFmtId="168" fontId="0" fillId="0" borderId="42" xfId="0" applyNumberFormat="1" applyBorder="1" applyAlignment="1">
      <alignment horizontal="center" vertical="center" wrapText="1"/>
    </xf>
    <xf numFmtId="0" fontId="0" fillId="0" borderId="27" xfId="0" applyBorder="1" applyAlignment="1">
      <alignment horizontal="center" vertical="center"/>
    </xf>
    <xf numFmtId="168" fontId="0" fillId="0" borderId="26" xfId="0" applyNumberFormat="1" applyBorder="1" applyAlignment="1">
      <alignment horizontal="center" vertical="center" wrapText="1"/>
    </xf>
    <xf numFmtId="0" fontId="0" fillId="0" borderId="26" xfId="0" applyBorder="1" applyAlignment="1">
      <alignment horizontal="center" vertical="center"/>
    </xf>
    <xf numFmtId="0" fontId="0" fillId="0" borderId="31" xfId="0" applyBorder="1" applyAlignment="1">
      <alignment horizontal="center" vertical="center" wrapText="1"/>
    </xf>
    <xf numFmtId="168" fontId="0" fillId="0" borderId="30" xfId="0" applyNumberFormat="1" applyBorder="1" applyAlignment="1">
      <alignment horizontal="center" vertical="center" wrapText="1"/>
    </xf>
    <xf numFmtId="0" fontId="0" fillId="0" borderId="56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3" fontId="0" fillId="0" borderId="32" xfId="0" applyNumberFormat="1" applyBorder="1" applyAlignment="1">
      <alignment horizontal="center" vertical="center" wrapText="1"/>
    </xf>
    <xf numFmtId="0" fontId="0" fillId="0" borderId="42" xfId="0" applyBorder="1" applyAlignment="1">
      <alignment horizontal="center" vertical="center"/>
    </xf>
    <xf numFmtId="0" fontId="0" fillId="0" borderId="28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0" fillId="0" borderId="7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26" fillId="0" borderId="29" xfId="0" applyFont="1" applyBorder="1" applyAlignment="1">
      <alignment horizontal="center" vertical="center"/>
    </xf>
    <xf numFmtId="167" fontId="26" fillId="0" borderId="1" xfId="0" applyNumberFormat="1" applyFont="1" applyBorder="1" applyAlignment="1">
      <alignment horizontal="center" vertical="center" wrapText="1"/>
    </xf>
    <xf numFmtId="0" fontId="37" fillId="0" borderId="1" xfId="0" applyFont="1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168" fontId="0" fillId="0" borderId="24" xfId="0" applyNumberFormat="1" applyBorder="1" applyAlignment="1">
      <alignment horizontal="center" vertical="center" wrapText="1"/>
    </xf>
    <xf numFmtId="168" fontId="0" fillId="0" borderId="19" xfId="0" applyNumberFormat="1" applyBorder="1" applyAlignment="1">
      <alignment horizontal="center" vertical="center" wrapText="1"/>
    </xf>
    <xf numFmtId="0" fontId="0" fillId="0" borderId="25" xfId="0" applyBorder="1" applyAlignment="1">
      <alignment horizontal="center" vertical="center"/>
    </xf>
    <xf numFmtId="0" fontId="26" fillId="0" borderId="32" xfId="0" applyFont="1" applyBorder="1" applyAlignment="1">
      <alignment horizontal="center" vertical="center" wrapText="1"/>
    </xf>
    <xf numFmtId="1" fontId="1" fillId="0" borderId="0" xfId="0" applyNumberFormat="1" applyFont="1" applyAlignment="1">
      <alignment horizontal="center" vertical="center"/>
    </xf>
    <xf numFmtId="1" fontId="13" fillId="28" borderId="84" xfId="0" applyNumberFormat="1" applyFont="1" applyFill="1" applyBorder="1" applyAlignment="1">
      <alignment vertical="center"/>
    </xf>
    <xf numFmtId="0" fontId="13" fillId="28" borderId="54" xfId="0" applyFont="1" applyFill="1" applyBorder="1" applyAlignment="1">
      <alignment horizontal="center" vertical="center"/>
    </xf>
    <xf numFmtId="0" fontId="13" fillId="28" borderId="23" xfId="0" applyFont="1" applyFill="1" applyBorder="1" applyAlignment="1">
      <alignment horizontal="center" vertical="center" wrapText="1"/>
    </xf>
    <xf numFmtId="0" fontId="13" fillId="28" borderId="84" xfId="0" applyFont="1" applyFill="1" applyBorder="1" applyAlignment="1">
      <alignment horizontal="center" vertical="center"/>
    </xf>
    <xf numFmtId="0" fontId="13" fillId="28" borderId="84" xfId="0" applyFont="1" applyFill="1" applyBorder="1" applyAlignment="1">
      <alignment horizontal="center" vertical="center" wrapText="1"/>
    </xf>
    <xf numFmtId="164" fontId="31" fillId="0" borderId="85" xfId="0" applyNumberFormat="1" applyFont="1" applyBorder="1" applyAlignment="1">
      <alignment horizontal="center" vertical="center"/>
    </xf>
    <xf numFmtId="164" fontId="31" fillId="0" borderId="43" xfId="0" applyNumberFormat="1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13" fillId="28" borderId="93" xfId="0" applyFont="1" applyFill="1" applyBorder="1" applyAlignment="1">
      <alignment horizontal="center" vertical="center" wrapText="1"/>
    </xf>
    <xf numFmtId="0" fontId="13" fillId="26" borderId="94" xfId="0" applyFont="1" applyFill="1" applyBorder="1" applyAlignment="1">
      <alignment horizontal="center" vertical="center"/>
    </xf>
    <xf numFmtId="0" fontId="13" fillId="26" borderId="95" xfId="0" applyFont="1" applyFill="1" applyBorder="1" applyAlignment="1">
      <alignment horizontal="center" vertical="center"/>
    </xf>
    <xf numFmtId="164" fontId="31" fillId="0" borderId="94" xfId="0" applyNumberFormat="1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167" fontId="10" fillId="0" borderId="1" xfId="0" applyNumberFormat="1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167" fontId="17" fillId="0" borderId="1" xfId="0" applyNumberFormat="1" applyFont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 wrapText="1"/>
    </xf>
    <xf numFmtId="0" fontId="19" fillId="0" borderId="0" xfId="0" applyFont="1" applyAlignment="1">
      <alignment horizontal="left" vertical="center"/>
    </xf>
    <xf numFmtId="0" fontId="10" fillId="0" borderId="1" xfId="0" applyFont="1" applyBorder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 wrapText="1"/>
    </xf>
    <xf numFmtId="0" fontId="26" fillId="0" borderId="0" xfId="0" applyFont="1" applyAlignment="1">
      <alignment horizontal="left" vertical="center"/>
    </xf>
    <xf numFmtId="0" fontId="10" fillId="0" borderId="0" xfId="0" applyFont="1" applyAlignment="1">
      <alignment vertical="center"/>
    </xf>
    <xf numFmtId="0" fontId="26" fillId="0" borderId="0" xfId="0" applyFont="1" applyAlignment="1">
      <alignment vertical="center"/>
    </xf>
    <xf numFmtId="0" fontId="7" fillId="0" borderId="1" xfId="0" applyFont="1" applyBorder="1" applyAlignment="1">
      <alignment horizontal="center" vertical="center" wrapText="1"/>
    </xf>
    <xf numFmtId="14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15" fillId="0" borderId="1" xfId="0" applyFont="1" applyBorder="1" applyAlignment="1">
      <alignment horizontal="left" vertical="center"/>
    </xf>
    <xf numFmtId="0" fontId="6" fillId="0" borderId="7" xfId="0" applyFont="1" applyBorder="1" applyAlignment="1">
      <alignment horizontal="left" vertical="center"/>
    </xf>
    <xf numFmtId="0" fontId="6" fillId="0" borderId="28" xfId="0" applyFont="1" applyBorder="1" applyAlignment="1">
      <alignment horizontal="center" vertical="center"/>
    </xf>
    <xf numFmtId="0" fontId="22" fillId="2" borderId="1" xfId="0" applyFont="1" applyFill="1" applyBorder="1" applyAlignment="1">
      <alignment horizontal="right" vertical="center"/>
    </xf>
    <xf numFmtId="0" fontId="22" fillId="2" borderId="1" xfId="0" applyFont="1" applyFill="1" applyBorder="1" applyAlignment="1">
      <alignment horizontal="right" vertical="center" wrapText="1"/>
    </xf>
    <xf numFmtId="1" fontId="13" fillId="26" borderId="23" xfId="0" applyNumberFormat="1" applyFont="1" applyFill="1" applyBorder="1" applyAlignment="1">
      <alignment horizontal="center" vertical="center"/>
    </xf>
    <xf numFmtId="1" fontId="13" fillId="28" borderId="31" xfId="0" applyNumberFormat="1" applyFont="1" applyFill="1" applyBorder="1" applyAlignment="1">
      <alignment horizontal="center" vertical="center"/>
    </xf>
    <xf numFmtId="164" fontId="13" fillId="0" borderId="1" xfId="0" applyNumberFormat="1" applyFont="1" applyBorder="1" applyAlignment="1">
      <alignment horizontal="center" vertical="center"/>
    </xf>
    <xf numFmtId="1" fontId="13" fillId="31" borderId="23" xfId="0" applyNumberFormat="1" applyFont="1" applyFill="1" applyBorder="1" applyAlignment="1">
      <alignment horizontal="center" vertical="center"/>
    </xf>
    <xf numFmtId="168" fontId="6" fillId="0" borderId="1" xfId="0" applyNumberFormat="1" applyFont="1" applyBorder="1" applyAlignment="1">
      <alignment horizontal="center" vertical="center" wrapText="1"/>
    </xf>
    <xf numFmtId="0" fontId="6" fillId="0" borderId="7" xfId="0" applyFont="1" applyBorder="1" applyAlignment="1">
      <alignment horizontal="left" vertical="center" wrapText="1"/>
    </xf>
    <xf numFmtId="0" fontId="6" fillId="0" borderId="0" xfId="0" applyFont="1" applyAlignment="1">
      <alignment horizontal="center" vertical="center" wrapText="1"/>
    </xf>
    <xf numFmtId="0" fontId="6" fillId="0" borderId="28" xfId="0" applyFont="1" applyBorder="1" applyAlignment="1">
      <alignment horizontal="center" vertical="center" wrapText="1"/>
    </xf>
    <xf numFmtId="0" fontId="10" fillId="0" borderId="28" xfId="0" applyFont="1" applyBorder="1" applyAlignment="1">
      <alignment horizontal="center" vertical="center"/>
    </xf>
    <xf numFmtId="0" fontId="6" fillId="0" borderId="28" xfId="0" applyFont="1" applyBorder="1" applyAlignment="1">
      <alignment wrapText="1"/>
    </xf>
    <xf numFmtId="0" fontId="10" fillId="0" borderId="28" xfId="0" applyFont="1" applyBorder="1" applyAlignment="1">
      <alignment horizontal="center" vertical="center" wrapText="1"/>
    </xf>
    <xf numFmtId="0" fontId="10" fillId="0" borderId="28" xfId="0" applyFont="1" applyBorder="1" applyAlignment="1">
      <alignment horizontal="left" vertical="center"/>
    </xf>
    <xf numFmtId="0" fontId="10" fillId="0" borderId="28" xfId="0" applyFont="1" applyBorder="1" applyAlignment="1">
      <alignment horizontal="left" vertical="center" wrapText="1"/>
    </xf>
    <xf numFmtId="0" fontId="17" fillId="0" borderId="28" xfId="0" applyFont="1" applyBorder="1"/>
    <xf numFmtId="0" fontId="4" fillId="4" borderId="40" xfId="0" applyFont="1" applyFill="1" applyBorder="1" applyAlignment="1">
      <alignment horizontal="center" vertical="center" wrapText="1"/>
    </xf>
    <xf numFmtId="0" fontId="6" fillId="38" borderId="28" xfId="0" applyFont="1" applyFill="1" applyBorder="1" applyAlignment="1">
      <alignment vertical="center" wrapText="1"/>
    </xf>
    <xf numFmtId="0" fontId="38" fillId="0" borderId="0" xfId="0" applyFont="1" applyAlignment="1">
      <alignment horizontal="center" vertical="center"/>
    </xf>
    <xf numFmtId="0" fontId="0" fillId="0" borderId="0" xfId="0" pivotButton="1"/>
    <xf numFmtId="0" fontId="0" fillId="0" borderId="0" xfId="0" applyAlignment="1">
      <alignment horizontal="left"/>
    </xf>
    <xf numFmtId="0" fontId="10" fillId="0" borderId="1" xfId="0" applyFont="1" applyBorder="1" applyAlignment="1">
      <alignment horizontal="center" vertical="center" wrapText="1"/>
    </xf>
    <xf numFmtId="0" fontId="6" fillId="38" borderId="28" xfId="0" applyFont="1" applyFill="1" applyBorder="1" applyAlignment="1">
      <alignment horizontal="center" vertical="center" wrapText="1"/>
    </xf>
    <xf numFmtId="14" fontId="0" fillId="0" borderId="1" xfId="0" applyNumberFormat="1" applyBorder="1"/>
    <xf numFmtId="0" fontId="10" fillId="0" borderId="8" xfId="0" applyFont="1" applyBorder="1" applyAlignment="1">
      <alignment horizontal="center" vertical="center" wrapText="1"/>
    </xf>
    <xf numFmtId="166" fontId="22" fillId="2" borderId="1" xfId="0" applyNumberFormat="1" applyFont="1" applyFill="1" applyBorder="1" applyAlignment="1">
      <alignment horizontal="center" vertical="center"/>
    </xf>
    <xf numFmtId="14" fontId="10" fillId="0" borderId="0" xfId="1" applyNumberFormat="1" applyFont="1" applyAlignment="1">
      <alignment horizontal="center" vertical="center"/>
    </xf>
    <xf numFmtId="15" fontId="10" fillId="0" borderId="1" xfId="0" applyNumberFormat="1" applyFont="1" applyBorder="1" applyAlignment="1">
      <alignment horizontal="center" vertical="center"/>
    </xf>
    <xf numFmtId="0" fontId="6" fillId="0" borderId="28" xfId="0" applyFont="1" applyBorder="1" applyAlignment="1">
      <alignment vertical="center" wrapText="1"/>
    </xf>
    <xf numFmtId="0" fontId="17" fillId="0" borderId="28" xfId="0" applyFont="1" applyBorder="1" applyAlignment="1">
      <alignment vertical="center" wrapText="1"/>
    </xf>
    <xf numFmtId="0" fontId="18" fillId="0" borderId="28" xfId="0" applyFont="1" applyBorder="1" applyAlignment="1">
      <alignment vertical="center" wrapText="1"/>
    </xf>
    <xf numFmtId="14" fontId="12" fillId="0" borderId="0" xfId="0" applyNumberFormat="1" applyFont="1"/>
    <xf numFmtId="0" fontId="6" fillId="0" borderId="0" xfId="0" applyFont="1" applyAlignment="1">
      <alignment horizontal="center" vertical="center"/>
    </xf>
    <xf numFmtId="0" fontId="15" fillId="0" borderId="1" xfId="0" applyFont="1" applyBorder="1"/>
    <xf numFmtId="0" fontId="6" fillId="0" borderId="7" xfId="0" applyFont="1" applyBorder="1"/>
    <xf numFmtId="0" fontId="15" fillId="0" borderId="7" xfId="0" applyFont="1" applyBorder="1" applyAlignment="1">
      <alignment wrapText="1"/>
    </xf>
    <xf numFmtId="0" fontId="15" fillId="0" borderId="7" xfId="0" applyFont="1" applyBorder="1"/>
    <xf numFmtId="0" fontId="6" fillId="0" borderId="7" xfId="0" applyFont="1" applyBorder="1" applyAlignment="1">
      <alignment wrapText="1"/>
    </xf>
    <xf numFmtId="0" fontId="6" fillId="0" borderId="41" xfId="0" applyFont="1" applyBorder="1"/>
    <xf numFmtId="0" fontId="6" fillId="0" borderId="41" xfId="0" applyFont="1" applyBorder="1" applyAlignment="1">
      <alignment wrapText="1"/>
    </xf>
    <xf numFmtId="0" fontId="6" fillId="0" borderId="27" xfId="0" applyFont="1" applyBorder="1"/>
    <xf numFmtId="0" fontId="6" fillId="0" borderId="27" xfId="0" applyFont="1" applyBorder="1" applyAlignment="1">
      <alignment wrapText="1"/>
    </xf>
    <xf numFmtId="0" fontId="15" fillId="0" borderId="8" xfId="0" applyFont="1" applyBorder="1" applyAlignment="1">
      <alignment horizontal="center" wrapText="1"/>
    </xf>
    <xf numFmtId="0" fontId="15" fillId="0" borderId="41" xfId="0" applyFont="1" applyBorder="1" applyAlignment="1">
      <alignment horizontal="center" wrapText="1"/>
    </xf>
    <xf numFmtId="0" fontId="15" fillId="0" borderId="24" xfId="0" applyFont="1" applyBorder="1" applyAlignment="1">
      <alignment horizontal="center" wrapText="1"/>
    </xf>
    <xf numFmtId="0" fontId="22" fillId="2" borderId="6" xfId="0" applyFont="1" applyFill="1" applyBorder="1" applyAlignment="1">
      <alignment horizontal="right" vertical="center"/>
    </xf>
    <xf numFmtId="0" fontId="6" fillId="5" borderId="41" xfId="0" applyFont="1" applyFill="1" applyBorder="1" applyAlignment="1">
      <alignment wrapText="1"/>
    </xf>
    <xf numFmtId="0" fontId="6" fillId="39" borderId="1" xfId="0" applyFont="1" applyFill="1" applyBorder="1"/>
    <xf numFmtId="0" fontId="6" fillId="39" borderId="8" xfId="0" applyFont="1" applyFill="1" applyBorder="1"/>
    <xf numFmtId="0" fontId="11" fillId="0" borderId="41" xfId="0" applyFont="1" applyBorder="1" applyAlignment="1">
      <alignment wrapText="1"/>
    </xf>
    <xf numFmtId="0" fontId="7" fillId="0" borderId="41" xfId="0" applyFont="1" applyBorder="1" applyAlignment="1">
      <alignment wrapText="1"/>
    </xf>
    <xf numFmtId="0" fontId="7" fillId="0" borderId="41" xfId="0" applyFont="1" applyBorder="1"/>
    <xf numFmtId="0" fontId="7" fillId="38" borderId="41" xfId="0" applyFont="1" applyFill="1" applyBorder="1" applyAlignment="1">
      <alignment wrapText="1"/>
    </xf>
    <xf numFmtId="0" fontId="7" fillId="38" borderId="41" xfId="0" applyFont="1" applyFill="1" applyBorder="1"/>
    <xf numFmtId="0" fontId="39" fillId="0" borderId="41" xfId="0" applyFont="1" applyBorder="1" applyAlignment="1">
      <alignment wrapText="1"/>
    </xf>
    <xf numFmtId="0" fontId="6" fillId="0" borderId="0" xfId="0" applyFont="1"/>
    <xf numFmtId="0" fontId="6" fillId="0" borderId="8" xfId="0" applyFont="1" applyBorder="1"/>
    <xf numFmtId="0" fontId="40" fillId="0" borderId="100" xfId="0" applyFont="1" applyBorder="1"/>
    <xf numFmtId="0" fontId="40" fillId="0" borderId="101" xfId="0" applyFont="1" applyBorder="1"/>
    <xf numFmtId="0" fontId="40" fillId="0" borderId="102" xfId="0" applyFont="1" applyBorder="1"/>
    <xf numFmtId="0" fontId="40" fillId="0" borderId="103" xfId="0" applyFont="1" applyBorder="1"/>
    <xf numFmtId="0" fontId="6" fillId="0" borderId="28" xfId="0" applyFont="1" applyBorder="1"/>
    <xf numFmtId="0" fontId="40" fillId="0" borderId="79" xfId="0" applyFont="1" applyBorder="1"/>
    <xf numFmtId="0" fontId="6" fillId="0" borderId="32" xfId="0" applyFont="1" applyBorder="1"/>
    <xf numFmtId="0" fontId="6" fillId="0" borderId="24" xfId="0" applyFont="1" applyBorder="1"/>
    <xf numFmtId="0" fontId="6" fillId="0" borderId="31" xfId="0" applyFont="1" applyBorder="1"/>
    <xf numFmtId="0" fontId="6" fillId="0" borderId="30" xfId="0" applyFont="1" applyBorder="1"/>
    <xf numFmtId="0" fontId="6" fillId="0" borderId="19" xfId="0" applyFont="1" applyBorder="1"/>
    <xf numFmtId="0" fontId="40" fillId="0" borderId="104" xfId="0" applyFont="1" applyBorder="1"/>
    <xf numFmtId="0" fontId="41" fillId="40" borderId="14" xfId="0" applyFont="1" applyFill="1" applyBorder="1" applyAlignment="1">
      <alignment wrapText="1"/>
    </xf>
    <xf numFmtId="0" fontId="40" fillId="0" borderId="105" xfId="0" applyFont="1" applyBorder="1"/>
    <xf numFmtId="0" fontId="40" fillId="0" borderId="106" xfId="0" applyFont="1" applyBorder="1"/>
    <xf numFmtId="0" fontId="6" fillId="0" borderId="1" xfId="0" applyFont="1" applyBorder="1"/>
    <xf numFmtId="0" fontId="40" fillId="0" borderId="107" xfId="0" applyFont="1" applyBorder="1"/>
    <xf numFmtId="0" fontId="40" fillId="0" borderId="108" xfId="0" applyFont="1" applyBorder="1"/>
    <xf numFmtId="0" fontId="41" fillId="40" borderId="28" xfId="0" applyFont="1" applyFill="1" applyBorder="1" applyAlignment="1">
      <alignment wrapText="1"/>
    </xf>
    <xf numFmtId="0" fontId="6" fillId="41" borderId="41" xfId="0" applyFont="1" applyFill="1" applyBorder="1" applyAlignment="1">
      <alignment wrapText="1"/>
    </xf>
    <xf numFmtId="0" fontId="3" fillId="42" borderId="0" xfId="0" applyFont="1" applyFill="1" applyAlignment="1">
      <alignment horizontal="left" vertical="center"/>
    </xf>
    <xf numFmtId="1" fontId="6" fillId="0" borderId="1" xfId="0" applyNumberFormat="1" applyFont="1" applyBorder="1" applyAlignment="1">
      <alignment horizontal="center" vertical="center" wrapText="1"/>
    </xf>
    <xf numFmtId="15" fontId="6" fillId="0" borderId="1" xfId="0" applyNumberFormat="1" applyFont="1" applyBorder="1" applyAlignment="1">
      <alignment horizontal="center" vertical="center"/>
    </xf>
    <xf numFmtId="15" fontId="6" fillId="0" borderId="1" xfId="0" applyNumberFormat="1" applyFont="1" applyBorder="1" applyAlignment="1">
      <alignment horizontal="center" vertical="center" wrapText="1"/>
    </xf>
    <xf numFmtId="0" fontId="6" fillId="0" borderId="41" xfId="0" applyFont="1" applyBorder="1" applyAlignment="1">
      <alignment vertical="center" wrapText="1"/>
    </xf>
    <xf numFmtId="0" fontId="15" fillId="0" borderId="41" xfId="0" applyFont="1" applyBorder="1" applyAlignment="1">
      <alignment horizontal="center" vertical="center" wrapText="1"/>
    </xf>
    <xf numFmtId="9" fontId="15" fillId="0" borderId="1" xfId="3" applyFont="1" applyBorder="1"/>
    <xf numFmtId="9" fontId="6" fillId="0" borderId="7" xfId="3" applyFont="1" applyBorder="1"/>
    <xf numFmtId="167" fontId="6" fillId="0" borderId="0" xfId="0" applyNumberFormat="1" applyFont="1" applyAlignment="1">
      <alignment horizontal="center" vertical="center" wrapText="1"/>
    </xf>
    <xf numFmtId="9" fontId="10" fillId="0" borderId="0" xfId="3" applyFont="1" applyAlignment="1">
      <alignment horizontal="left" vertical="center"/>
    </xf>
    <xf numFmtId="9" fontId="24" fillId="0" borderId="0" xfId="3" applyFont="1" applyAlignment="1">
      <alignment horizontal="left" vertical="center" wrapText="1"/>
    </xf>
    <xf numFmtId="9" fontId="4" fillId="4" borderId="40" xfId="3" applyFont="1" applyFill="1" applyBorder="1" applyAlignment="1">
      <alignment horizontal="center" vertical="center" wrapText="1"/>
    </xf>
    <xf numFmtId="9" fontId="15" fillId="0" borderId="7" xfId="3" applyFont="1" applyBorder="1" applyAlignment="1">
      <alignment wrapText="1"/>
    </xf>
    <xf numFmtId="9" fontId="15" fillId="0" borderId="7" xfId="3" applyFont="1" applyBorder="1"/>
    <xf numFmtId="9" fontId="6" fillId="0" borderId="7" xfId="3" applyFont="1" applyBorder="1" applyAlignment="1">
      <alignment wrapText="1"/>
    </xf>
    <xf numFmtId="9" fontId="6" fillId="0" borderId="41" xfId="3" applyFont="1" applyBorder="1"/>
    <xf numFmtId="9" fontId="6" fillId="0" borderId="41" xfId="3" applyFont="1" applyBorder="1" applyAlignment="1">
      <alignment wrapText="1"/>
    </xf>
    <xf numFmtId="9" fontId="6" fillId="0" borderId="41" xfId="3" applyFont="1" applyBorder="1" applyAlignment="1">
      <alignment vertical="center" wrapText="1"/>
    </xf>
    <xf numFmtId="9" fontId="6" fillId="41" borderId="41" xfId="3" applyFont="1" applyFill="1" applyBorder="1" applyAlignment="1">
      <alignment wrapText="1"/>
    </xf>
    <xf numFmtId="9" fontId="6" fillId="5" borderId="41" xfId="3" applyFont="1" applyFill="1" applyBorder="1" applyAlignment="1">
      <alignment wrapText="1"/>
    </xf>
    <xf numFmtId="9" fontId="0" fillId="0" borderId="28" xfId="3" applyFont="1" applyBorder="1" applyAlignment="1">
      <alignment horizontal="center" vertical="center"/>
    </xf>
    <xf numFmtId="9" fontId="6" fillId="0" borderId="28" xfId="3" applyFont="1" applyBorder="1" applyAlignment="1">
      <alignment horizontal="center" vertical="center" wrapText="1"/>
    </xf>
    <xf numFmtId="9" fontId="10" fillId="0" borderId="28" xfId="3" applyFont="1" applyBorder="1" applyAlignment="1">
      <alignment horizontal="left" vertical="center"/>
    </xf>
    <xf numFmtId="9" fontId="6" fillId="0" borderId="28" xfId="3" applyFont="1" applyBorder="1" applyAlignment="1">
      <alignment vertical="center" wrapText="1"/>
    </xf>
    <xf numFmtId="9" fontId="18" fillId="0" borderId="28" xfId="3" applyFont="1" applyBorder="1" applyAlignment="1">
      <alignment vertical="center" wrapText="1"/>
    </xf>
    <xf numFmtId="9" fontId="15" fillId="0" borderId="1" xfId="3" applyFont="1" applyBorder="1" applyAlignment="1">
      <alignment vertical="top" wrapText="1"/>
    </xf>
    <xf numFmtId="9" fontId="6" fillId="0" borderId="7" xfId="3" applyFont="1" applyBorder="1" applyAlignment="1">
      <alignment vertical="center"/>
    </xf>
    <xf numFmtId="9" fontId="6" fillId="0" borderId="7" xfId="3" applyFont="1" applyBorder="1" applyAlignment="1">
      <alignment vertical="center" wrapText="1"/>
    </xf>
    <xf numFmtId="0" fontId="15" fillId="0" borderId="1" xfId="0" applyFont="1" applyBorder="1" applyAlignment="1">
      <alignment vertical="center"/>
    </xf>
    <xf numFmtId="0" fontId="6" fillId="0" borderId="7" xfId="0" applyFont="1" applyBorder="1" applyAlignment="1">
      <alignment vertical="center"/>
    </xf>
    <xf numFmtId="9" fontId="15" fillId="0" borderId="1" xfId="3" applyFont="1" applyBorder="1" applyAlignment="1">
      <alignment vertical="center"/>
    </xf>
    <xf numFmtId="0" fontId="41" fillId="0" borderId="0" xfId="0" applyFont="1" applyAlignment="1">
      <alignment horizontal="left" vertical="top" wrapText="1"/>
    </xf>
    <xf numFmtId="0" fontId="6" fillId="0" borderId="7" xfId="0" applyFont="1" applyBorder="1" applyAlignment="1">
      <alignment horizontal="left" vertical="top"/>
    </xf>
    <xf numFmtId="9" fontId="6" fillId="0" borderId="7" xfId="3" applyFont="1" applyBorder="1" applyAlignment="1">
      <alignment horizontal="left" vertical="top" wrapText="1"/>
    </xf>
    <xf numFmtId="0" fontId="0" fillId="0" borderId="109" xfId="0" applyBorder="1"/>
    <xf numFmtId="0" fontId="0" fillId="0" borderId="79" xfId="0" applyBorder="1"/>
    <xf numFmtId="0" fontId="0" fillId="0" borderId="1" xfId="0" pivotButton="1" applyBorder="1"/>
    <xf numFmtId="0" fontId="0" fillId="0" borderId="1" xfId="0" applyBorder="1" applyAlignment="1">
      <alignment horizontal="left"/>
    </xf>
    <xf numFmtId="0" fontId="0" fillId="0" borderId="119" xfId="0" applyBorder="1" applyAlignment="1">
      <alignment horizontal="left"/>
    </xf>
    <xf numFmtId="0" fontId="0" fillId="0" borderId="120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40" xfId="0" applyBorder="1"/>
    <xf numFmtId="0" fontId="0" fillId="0" borderId="106" xfId="0" applyBorder="1"/>
    <xf numFmtId="14" fontId="10" fillId="0" borderId="1" xfId="0" applyNumberFormat="1" applyFont="1" applyBorder="1" applyAlignment="1">
      <alignment horizontal="center" vertical="center" wrapText="1"/>
    </xf>
    <xf numFmtId="168" fontId="6" fillId="5" borderId="1" xfId="0" applyNumberFormat="1" applyFont="1" applyFill="1" applyBorder="1" applyAlignment="1">
      <alignment horizontal="center" vertical="center" wrapText="1"/>
    </xf>
    <xf numFmtId="0" fontId="10" fillId="5" borderId="1" xfId="0" applyFont="1" applyFill="1" applyBorder="1" applyAlignment="1">
      <alignment horizontal="center" vertical="center" wrapText="1"/>
    </xf>
    <xf numFmtId="0" fontId="6" fillId="0" borderId="121" xfId="0" applyFont="1" applyBorder="1" applyAlignment="1">
      <alignment horizontal="center" vertical="center"/>
    </xf>
    <xf numFmtId="0" fontId="10" fillId="0" borderId="25" xfId="0" applyFont="1" applyBorder="1" applyAlignment="1">
      <alignment vertical="center"/>
    </xf>
    <xf numFmtId="0" fontId="6" fillId="0" borderId="7" xfId="0" applyFont="1" applyBorder="1" applyAlignment="1">
      <alignment horizontal="center" vertical="center"/>
    </xf>
    <xf numFmtId="0" fontId="10" fillId="0" borderId="28" xfId="0" applyFont="1" applyBorder="1" applyAlignment="1">
      <alignment vertical="center"/>
    </xf>
    <xf numFmtId="9" fontId="6" fillId="0" borderId="44" xfId="3" applyFont="1" applyBorder="1"/>
    <xf numFmtId="0" fontId="6" fillId="41" borderId="43" xfId="0" applyFont="1" applyFill="1" applyBorder="1" applyAlignment="1">
      <alignment wrapText="1"/>
    </xf>
    <xf numFmtId="9" fontId="15" fillId="0" borderId="29" xfId="3" applyFont="1" applyBorder="1"/>
    <xf numFmtId="0" fontId="6" fillId="0" borderId="43" xfId="0" applyFont="1" applyBorder="1" applyAlignment="1">
      <alignment wrapText="1"/>
    </xf>
    <xf numFmtId="0" fontId="0" fillId="0" borderId="28" xfId="0" applyBorder="1" applyAlignment="1">
      <alignment horizontal="left" vertical="center"/>
    </xf>
    <xf numFmtId="0" fontId="10" fillId="5" borderId="0" xfId="0" applyFont="1" applyFill="1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40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9" fontId="6" fillId="0" borderId="7" xfId="3" applyFont="1" applyFill="1" applyBorder="1" applyAlignment="1">
      <alignment wrapText="1"/>
    </xf>
    <xf numFmtId="0" fontId="15" fillId="0" borderId="1" xfId="0" applyFont="1" applyBorder="1" applyAlignment="1">
      <alignment wrapText="1"/>
    </xf>
    <xf numFmtId="0" fontId="6" fillId="0" borderId="7" xfId="0" applyFont="1" applyBorder="1" applyAlignment="1">
      <alignment horizontal="center" vertical="center" wrapText="1"/>
    </xf>
    <xf numFmtId="0" fontId="9" fillId="0" borderId="41" xfId="0" applyFont="1" applyBorder="1"/>
    <xf numFmtId="0" fontId="0" fillId="0" borderId="104" xfId="0" applyBorder="1"/>
    <xf numFmtId="0" fontId="0" fillId="0" borderId="100" xfId="0" applyBorder="1"/>
    <xf numFmtId="0" fontId="0" fillId="0" borderId="116" xfId="0" applyBorder="1"/>
    <xf numFmtId="0" fontId="0" fillId="0" borderId="117" xfId="0" applyBorder="1"/>
    <xf numFmtId="0" fontId="0" fillId="0" borderId="118" xfId="0" applyBorder="1"/>
    <xf numFmtId="0" fontId="0" fillId="0" borderId="113" xfId="0" applyBorder="1"/>
    <xf numFmtId="0" fontId="0" fillId="0" borderId="114" xfId="0" applyBorder="1"/>
    <xf numFmtId="0" fontId="0" fillId="0" borderId="115" xfId="0" applyBorder="1"/>
    <xf numFmtId="0" fontId="0" fillId="0" borderId="110" xfId="0" applyBorder="1"/>
    <xf numFmtId="0" fontId="0" fillId="0" borderId="111" xfId="0" applyBorder="1"/>
    <xf numFmtId="0" fontId="0" fillId="0" borderId="112" xfId="0" applyBorder="1"/>
    <xf numFmtId="0" fontId="0" fillId="43" borderId="1" xfId="0" applyFill="1" applyBorder="1"/>
    <xf numFmtId="0" fontId="0" fillId="42" borderId="0" xfId="0" applyFill="1"/>
    <xf numFmtId="0" fontId="37" fillId="0" borderId="1" xfId="0" applyFont="1" applyBorder="1" applyAlignment="1">
      <alignment vertical="top" wrapText="1"/>
    </xf>
    <xf numFmtId="0" fontId="0" fillId="43" borderId="1" xfId="0" applyFill="1" applyBorder="1" applyAlignment="1">
      <alignment horizontal="center" vertical="center"/>
    </xf>
    <xf numFmtId="0" fontId="0" fillId="42" borderId="1" xfId="0" applyFill="1" applyBorder="1"/>
    <xf numFmtId="0" fontId="0" fillId="0" borderId="1" xfId="0" applyBorder="1" applyAlignment="1">
      <alignment wrapText="1"/>
    </xf>
    <xf numFmtId="0" fontId="0" fillId="42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43" fillId="0" borderId="0" xfId="0" applyFont="1" applyAlignment="1">
      <alignment vertical="top" wrapText="1"/>
    </xf>
    <xf numFmtId="0" fontId="42" fillId="0" borderId="0" xfId="4" applyBorder="1" applyAlignment="1">
      <alignment horizontal="center" vertical="center"/>
    </xf>
    <xf numFmtId="0" fontId="0" fillId="42" borderId="0" xfId="0" applyFill="1" applyAlignment="1">
      <alignment horizontal="center" vertical="center"/>
    </xf>
    <xf numFmtId="169" fontId="0" fillId="0" borderId="1" xfId="0" applyNumberFormat="1" applyBorder="1" applyAlignment="1">
      <alignment horizontal="center" vertical="center"/>
    </xf>
    <xf numFmtId="169" fontId="0" fillId="0" borderId="0" xfId="0" applyNumberFormat="1" applyAlignment="1">
      <alignment horizontal="center" vertical="center"/>
    </xf>
    <xf numFmtId="0" fontId="0" fillId="10" borderId="1" xfId="0" applyFill="1" applyBorder="1"/>
    <xf numFmtId="0" fontId="0" fillId="10" borderId="1" xfId="0" applyFill="1" applyBorder="1" applyAlignment="1">
      <alignment horizontal="center" vertical="center"/>
    </xf>
    <xf numFmtId="0" fontId="0" fillId="45" borderId="1" xfId="0" applyFill="1" applyBorder="1" applyAlignment="1">
      <alignment horizontal="center" wrapText="1"/>
    </xf>
    <xf numFmtId="0" fontId="0" fillId="46" borderId="1" xfId="0" applyFill="1" applyBorder="1" applyAlignment="1">
      <alignment horizontal="center" vertical="center"/>
    </xf>
    <xf numFmtId="169" fontId="0" fillId="46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0" fillId="41" borderId="1" xfId="0" applyFill="1" applyBorder="1"/>
    <xf numFmtId="0" fontId="0" fillId="41" borderId="1" xfId="0" applyFill="1" applyBorder="1" applyAlignment="1">
      <alignment horizontal="center" vertical="center"/>
    </xf>
    <xf numFmtId="0" fontId="0" fillId="41" borderId="0" xfId="0" applyFill="1" applyAlignment="1">
      <alignment horizontal="center" vertical="center"/>
    </xf>
    <xf numFmtId="0" fontId="0" fillId="41" borderId="40" xfId="0" applyFill="1" applyBorder="1" applyAlignment="1">
      <alignment horizontal="center" vertical="center"/>
    </xf>
    <xf numFmtId="0" fontId="0" fillId="41" borderId="40" xfId="0" applyFill="1" applyBorder="1"/>
    <xf numFmtId="0" fontId="0" fillId="5" borderId="0" xfId="0" applyFill="1"/>
    <xf numFmtId="14" fontId="0" fillId="5" borderId="0" xfId="0" applyNumberFormat="1" applyFill="1"/>
    <xf numFmtId="0" fontId="0" fillId="0" borderId="0" xfId="0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horizontal="left" vertical="center" inden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40" xfId="0" applyBorder="1" applyAlignment="1">
      <alignment horizontal="center" vertical="center"/>
    </xf>
    <xf numFmtId="0" fontId="0" fillId="0" borderId="10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3" fillId="44" borderId="106" xfId="0" applyFont="1" applyFill="1" applyBorder="1" applyAlignment="1">
      <alignment horizontal="center" vertical="top" wrapText="1"/>
    </xf>
    <xf numFmtId="0" fontId="43" fillId="44" borderId="109" xfId="0" applyFont="1" applyFill="1" applyBorder="1" applyAlignment="1">
      <alignment horizontal="center" vertical="top" wrapText="1"/>
    </xf>
    <xf numFmtId="0" fontId="43" fillId="44" borderId="79" xfId="0" applyFont="1" applyFill="1" applyBorder="1" applyAlignment="1">
      <alignment horizontal="center" vertical="top" wrapText="1"/>
    </xf>
    <xf numFmtId="0" fontId="43" fillId="44" borderId="44" xfId="0" applyFont="1" applyFill="1" applyBorder="1" applyAlignment="1">
      <alignment horizontal="center" vertical="top" wrapText="1"/>
    </xf>
    <xf numFmtId="0" fontId="43" fillId="44" borderId="43" xfId="0" applyFont="1" applyFill="1" applyBorder="1" applyAlignment="1">
      <alignment horizontal="center" vertical="top" wrapText="1"/>
    </xf>
    <xf numFmtId="0" fontId="43" fillId="44" borderId="4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 wrapText="1"/>
    </xf>
    <xf numFmtId="0" fontId="42" fillId="0" borderId="40" xfId="4" applyBorder="1" applyAlignment="1">
      <alignment horizontal="center" vertical="center"/>
    </xf>
    <xf numFmtId="0" fontId="42" fillId="0" borderId="103" xfId="4" applyBorder="1" applyAlignment="1">
      <alignment horizontal="center" vertical="center"/>
    </xf>
    <xf numFmtId="0" fontId="42" fillId="0" borderId="7" xfId="4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1" fontId="33" fillId="0" borderId="76" xfId="0" applyNumberFormat="1" applyFont="1" applyBorder="1" applyAlignment="1">
      <alignment horizontal="center" vertical="center"/>
    </xf>
    <xf numFmtId="1" fontId="33" fillId="0" borderId="75" xfId="0" applyNumberFormat="1" applyFont="1" applyBorder="1" applyAlignment="1">
      <alignment horizontal="center" vertical="center"/>
    </xf>
    <xf numFmtId="1" fontId="13" fillId="36" borderId="96" xfId="0" applyNumberFormat="1" applyFont="1" applyFill="1" applyBorder="1" applyAlignment="1">
      <alignment horizontal="center" vertical="center"/>
    </xf>
    <xf numFmtId="1" fontId="13" fillId="36" borderId="95" xfId="0" applyNumberFormat="1" applyFont="1" applyFill="1" applyBorder="1" applyAlignment="1">
      <alignment horizontal="center" vertical="center"/>
    </xf>
    <xf numFmtId="1" fontId="13" fillId="30" borderId="99" xfId="0" applyNumberFormat="1" applyFont="1" applyFill="1" applyBorder="1" applyAlignment="1">
      <alignment horizontal="center" vertical="center"/>
    </xf>
    <xf numFmtId="1" fontId="13" fillId="30" borderId="73" xfId="0" applyNumberFormat="1" applyFont="1" applyFill="1" applyBorder="1" applyAlignment="1">
      <alignment horizontal="center" vertical="center"/>
    </xf>
    <xf numFmtId="1" fontId="13" fillId="26" borderId="56" xfId="0" applyNumberFormat="1" applyFont="1" applyFill="1" applyBorder="1" applyAlignment="1">
      <alignment horizontal="center" vertical="center"/>
    </xf>
    <xf numFmtId="1" fontId="13" fillId="26" borderId="23" xfId="0" applyNumberFormat="1" applyFont="1" applyFill="1" applyBorder="1" applyAlignment="1">
      <alignment horizontal="center" vertical="center"/>
    </xf>
    <xf numFmtId="1" fontId="13" fillId="31" borderId="98" xfId="0" applyNumberFormat="1" applyFont="1" applyFill="1" applyBorder="1" applyAlignment="1">
      <alignment horizontal="center" vertical="center"/>
    </xf>
    <xf numFmtId="1" fontId="13" fillId="31" borderId="78" xfId="0" applyNumberFormat="1" applyFont="1" applyFill="1" applyBorder="1" applyAlignment="1">
      <alignment horizontal="center" vertical="center"/>
    </xf>
    <xf numFmtId="1" fontId="13" fillId="28" borderId="31" xfId="0" applyNumberFormat="1" applyFont="1" applyFill="1" applyBorder="1" applyAlignment="1">
      <alignment horizontal="center" vertical="center"/>
    </xf>
    <xf numFmtId="1" fontId="13" fillId="28" borderId="84" xfId="0" applyNumberFormat="1" applyFont="1" applyFill="1" applyBorder="1" applyAlignment="1">
      <alignment horizontal="center" vertical="center"/>
    </xf>
    <xf numFmtId="1" fontId="13" fillId="26" borderId="98" xfId="0" applyNumberFormat="1" applyFont="1" applyFill="1" applyBorder="1" applyAlignment="1">
      <alignment horizontal="center" vertical="center"/>
    </xf>
    <xf numFmtId="1" fontId="13" fillId="26" borderId="78" xfId="0" applyNumberFormat="1" applyFont="1" applyFill="1" applyBorder="1" applyAlignment="1">
      <alignment horizontal="center" vertical="center"/>
    </xf>
    <xf numFmtId="1" fontId="13" fillId="26" borderId="62" xfId="0" applyNumberFormat="1" applyFont="1" applyFill="1" applyBorder="1" applyAlignment="1">
      <alignment horizontal="center" vertical="center"/>
    </xf>
    <xf numFmtId="1" fontId="13" fillId="26" borderId="20" xfId="0" applyNumberFormat="1" applyFont="1" applyFill="1" applyBorder="1" applyAlignment="1">
      <alignment horizontal="center" vertical="center"/>
    </xf>
    <xf numFmtId="1" fontId="13" fillId="31" borderId="62" xfId="0" applyNumberFormat="1" applyFont="1" applyFill="1" applyBorder="1" applyAlignment="1">
      <alignment horizontal="center" vertical="center"/>
    </xf>
    <xf numFmtId="1" fontId="13" fillId="31" borderId="74" xfId="0" applyNumberFormat="1" applyFont="1" applyFill="1" applyBorder="1" applyAlignment="1">
      <alignment horizontal="center" vertical="center"/>
    </xf>
    <xf numFmtId="1" fontId="33" fillId="0" borderId="82" xfId="0" applyNumberFormat="1" applyFont="1" applyBorder="1" applyAlignment="1">
      <alignment horizontal="left" vertical="center"/>
    </xf>
    <xf numFmtId="1" fontId="33" fillId="0" borderId="83" xfId="0" applyNumberFormat="1" applyFont="1" applyBorder="1" applyAlignment="1">
      <alignment horizontal="left" vertical="center"/>
    </xf>
    <xf numFmtId="1" fontId="33" fillId="0" borderId="92" xfId="0" applyNumberFormat="1" applyFont="1" applyBorder="1" applyAlignment="1">
      <alignment horizontal="left" vertical="center"/>
    </xf>
    <xf numFmtId="1" fontId="13" fillId="28" borderId="97" xfId="0" applyNumberFormat="1" applyFont="1" applyFill="1" applyBorder="1" applyAlignment="1">
      <alignment horizontal="center" vertical="center"/>
    </xf>
    <xf numFmtId="1" fontId="13" fillId="28" borderId="21" xfId="0" applyNumberFormat="1" applyFont="1" applyFill="1" applyBorder="1" applyAlignment="1">
      <alignment horizontal="center" vertical="center"/>
    </xf>
    <xf numFmtId="1" fontId="13" fillId="28" borderId="55" xfId="0" applyNumberFormat="1" applyFont="1" applyFill="1" applyBorder="1" applyAlignment="1">
      <alignment horizontal="center" vertical="center"/>
    </xf>
    <xf numFmtId="1" fontId="13" fillId="28" borderId="86" xfId="0" applyNumberFormat="1" applyFont="1" applyFill="1" applyBorder="1" applyAlignment="1">
      <alignment horizontal="center" vertical="center"/>
    </xf>
    <xf numFmtId="0" fontId="29" fillId="0" borderId="59" xfId="0" applyFont="1" applyBorder="1" applyAlignment="1">
      <alignment horizontal="center" vertical="center"/>
    </xf>
    <xf numFmtId="0" fontId="13" fillId="28" borderId="70" xfId="0" applyFont="1" applyFill="1" applyBorder="1" applyAlignment="1">
      <alignment horizontal="center" vertical="center" wrapText="1"/>
    </xf>
    <xf numFmtId="0" fontId="13" fillId="28" borderId="48" xfId="0" applyFont="1" applyFill="1" applyBorder="1" applyAlignment="1">
      <alignment horizontal="center" vertical="center" wrapText="1"/>
    </xf>
    <xf numFmtId="0" fontId="13" fillId="28" borderId="50" xfId="0" applyFont="1" applyFill="1" applyBorder="1" applyAlignment="1">
      <alignment horizontal="center" vertical="center" wrapText="1"/>
    </xf>
    <xf numFmtId="0" fontId="13" fillId="26" borderId="44" xfId="0" applyFont="1" applyFill="1" applyBorder="1" applyAlignment="1">
      <alignment horizontal="center" vertical="center"/>
    </xf>
    <xf numFmtId="0" fontId="13" fillId="26" borderId="43" xfId="0" applyFont="1" applyFill="1" applyBorder="1" applyAlignment="1">
      <alignment horizontal="center" vertical="center"/>
    </xf>
    <xf numFmtId="0" fontId="13" fillId="28" borderId="69" xfId="0" applyFont="1" applyFill="1" applyBorder="1" applyAlignment="1">
      <alignment horizontal="center" vertical="center" wrapText="1"/>
    </xf>
    <xf numFmtId="0" fontId="13" fillId="28" borderId="63" xfId="0" applyFont="1" applyFill="1" applyBorder="1" applyAlignment="1">
      <alignment horizontal="center" vertical="center" wrapText="1"/>
    </xf>
    <xf numFmtId="0" fontId="13" fillId="26" borderId="64" xfId="0" applyFont="1" applyFill="1" applyBorder="1" applyAlignment="1">
      <alignment horizontal="center" vertical="center"/>
    </xf>
    <xf numFmtId="0" fontId="13" fillId="26" borderId="17" xfId="0" applyFont="1" applyFill="1" applyBorder="1" applyAlignment="1">
      <alignment horizontal="center" vertical="center"/>
    </xf>
    <xf numFmtId="0" fontId="13" fillId="28" borderId="60" xfId="0" applyFont="1" applyFill="1" applyBorder="1" applyAlignment="1">
      <alignment horizontal="center" vertical="center" wrapText="1"/>
    </xf>
    <xf numFmtId="0" fontId="13" fillId="28" borderId="90" xfId="0" applyFont="1" applyFill="1" applyBorder="1" applyAlignment="1">
      <alignment horizontal="center" vertical="center" wrapText="1"/>
    </xf>
    <xf numFmtId="0" fontId="13" fillId="28" borderId="26" xfId="0" applyFont="1" applyFill="1" applyBorder="1" applyAlignment="1">
      <alignment horizontal="center" vertical="center" wrapText="1"/>
    </xf>
    <xf numFmtId="0" fontId="13" fillId="28" borderId="91" xfId="0" applyFont="1" applyFill="1" applyBorder="1" applyAlignment="1">
      <alignment horizontal="center" vertical="center" wrapText="1"/>
    </xf>
    <xf numFmtId="0" fontId="13" fillId="28" borderId="51" xfId="0" applyFont="1" applyFill="1" applyBorder="1" applyAlignment="1">
      <alignment horizontal="center" vertical="center"/>
    </xf>
    <xf numFmtId="0" fontId="13" fillId="28" borderId="53" xfId="0" applyFont="1" applyFill="1" applyBorder="1" applyAlignment="1">
      <alignment horizontal="center" vertical="center"/>
    </xf>
    <xf numFmtId="0" fontId="13" fillId="28" borderId="46" xfId="0" applyFont="1" applyFill="1" applyBorder="1" applyAlignment="1">
      <alignment horizontal="center" vertical="center"/>
    </xf>
    <xf numFmtId="0" fontId="13" fillId="28" borderId="65" xfId="0" applyFont="1" applyFill="1" applyBorder="1" applyAlignment="1">
      <alignment horizontal="center" vertical="center" wrapText="1"/>
    </xf>
    <xf numFmtId="0" fontId="13" fillId="28" borderId="47" xfId="0" applyFont="1" applyFill="1" applyBorder="1" applyAlignment="1">
      <alignment horizontal="center" vertical="center" wrapText="1"/>
    </xf>
    <xf numFmtId="0" fontId="13" fillId="28" borderId="52" xfId="0" applyFont="1" applyFill="1" applyBorder="1" applyAlignment="1">
      <alignment horizontal="center" vertical="center"/>
    </xf>
    <xf numFmtId="0" fontId="13" fillId="28" borderId="87" xfId="0" applyFont="1" applyFill="1" applyBorder="1" applyAlignment="1">
      <alignment horizontal="center" vertical="center"/>
    </xf>
    <xf numFmtId="0" fontId="13" fillId="28" borderId="88" xfId="0" applyFont="1" applyFill="1" applyBorder="1" applyAlignment="1">
      <alignment horizontal="center" vertical="center"/>
    </xf>
    <xf numFmtId="0" fontId="13" fillId="28" borderId="89" xfId="0" applyFont="1" applyFill="1" applyBorder="1" applyAlignment="1">
      <alignment horizontal="center" vertical="center"/>
    </xf>
    <xf numFmtId="0" fontId="13" fillId="28" borderId="25" xfId="0" applyFont="1" applyFill="1" applyBorder="1" applyAlignment="1">
      <alignment horizontal="center" vertical="center"/>
    </xf>
    <xf numFmtId="0" fontId="13" fillId="28" borderId="24" xfId="0" applyFont="1" applyFill="1" applyBorder="1" applyAlignment="1">
      <alignment horizontal="center" vertical="center"/>
    </xf>
    <xf numFmtId="0" fontId="13" fillId="28" borderId="87" xfId="0" applyFont="1" applyFill="1" applyBorder="1" applyAlignment="1">
      <alignment horizontal="center" vertical="center" wrapText="1"/>
    </xf>
    <xf numFmtId="0" fontId="13" fillId="28" borderId="25" xfId="0" applyFont="1" applyFill="1" applyBorder="1" applyAlignment="1">
      <alignment horizontal="center" vertical="center" wrapText="1"/>
    </xf>
    <xf numFmtId="0" fontId="12" fillId="9" borderId="13" xfId="0" applyFont="1" applyFill="1" applyBorder="1" applyAlignment="1">
      <alignment horizontal="center" vertical="center"/>
    </xf>
    <xf numFmtId="0" fontId="12" fillId="9" borderId="10" xfId="0" applyFont="1" applyFill="1" applyBorder="1" applyAlignment="1">
      <alignment horizontal="center" vertical="center"/>
    </xf>
    <xf numFmtId="0" fontId="12" fillId="18" borderId="3" xfId="0" applyFont="1" applyFill="1" applyBorder="1" applyAlignment="1">
      <alignment horizontal="center" vertical="center" wrapText="1"/>
    </xf>
    <xf numFmtId="0" fontId="12" fillId="18" borderId="9" xfId="0" applyFont="1" applyFill="1" applyBorder="1" applyAlignment="1">
      <alignment horizontal="center" vertical="center" wrapText="1"/>
    </xf>
    <xf numFmtId="0" fontId="12" fillId="18" borderId="12" xfId="0" applyFont="1" applyFill="1" applyBorder="1" applyAlignment="1">
      <alignment horizontal="center" vertical="center" wrapText="1"/>
    </xf>
    <xf numFmtId="0" fontId="12" fillId="18" borderId="4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8" fillId="27" borderId="28" xfId="0" applyFont="1" applyFill="1" applyBorder="1" applyAlignment="1">
      <alignment horizontal="center" vertical="center"/>
    </xf>
    <xf numFmtId="0" fontId="2" fillId="33" borderId="29" xfId="0" applyFont="1" applyFill="1" applyBorder="1" applyAlignment="1">
      <alignment horizontal="center" vertical="center" wrapText="1"/>
    </xf>
    <xf numFmtId="0" fontId="2" fillId="33" borderId="8" xfId="0" applyFont="1" applyFill="1" applyBorder="1" applyAlignment="1">
      <alignment horizontal="center" vertical="center" wrapText="1"/>
    </xf>
    <xf numFmtId="15" fontId="2" fillId="5" borderId="1" xfId="0" applyNumberFormat="1" applyFont="1" applyFill="1" applyBorder="1" applyAlignment="1">
      <alignment horizontal="center" vertical="center"/>
    </xf>
    <xf numFmtId="0" fontId="2" fillId="28" borderId="1" xfId="0" applyFont="1" applyFill="1" applyBorder="1" applyAlignment="1">
      <alignment horizontal="center" vertical="center" wrapText="1"/>
    </xf>
    <xf numFmtId="0" fontId="2" fillId="35" borderId="1" xfId="0" applyFont="1" applyFill="1" applyBorder="1" applyAlignment="1">
      <alignment horizontal="center" vertical="center" wrapText="1"/>
    </xf>
    <xf numFmtId="0" fontId="0" fillId="6" borderId="0" xfId="0" applyFill="1" applyAlignment="1">
      <alignment horizontal="center" vertical="center"/>
    </xf>
    <xf numFmtId="0" fontId="2" fillId="10" borderId="1" xfId="0" applyFont="1" applyFill="1" applyBorder="1" applyAlignment="1">
      <alignment horizontal="center" vertical="center" wrapText="1"/>
    </xf>
    <xf numFmtId="0" fontId="2" fillId="19" borderId="1" xfId="0" applyFont="1" applyFill="1" applyBorder="1" applyAlignment="1">
      <alignment horizontal="center" vertical="center" wrapText="1"/>
    </xf>
    <xf numFmtId="0" fontId="2" fillId="33" borderId="1" xfId="0" applyFont="1" applyFill="1" applyBorder="1" applyAlignment="1">
      <alignment horizontal="center" vertical="center" wrapText="1"/>
    </xf>
    <xf numFmtId="0" fontId="2" fillId="7" borderId="29" xfId="0" applyFont="1" applyFill="1" applyBorder="1" applyAlignment="1">
      <alignment horizontal="center" vertical="center" wrapText="1"/>
    </xf>
    <xf numFmtId="0" fontId="2" fillId="7" borderId="39" xfId="0" applyFont="1" applyFill="1" applyBorder="1" applyAlignment="1">
      <alignment horizontal="center" vertical="center" wrapText="1"/>
    </xf>
    <xf numFmtId="0" fontId="2" fillId="7" borderId="8" xfId="0" applyFont="1" applyFill="1" applyBorder="1" applyAlignment="1">
      <alignment horizontal="center" vertical="center" wrapText="1"/>
    </xf>
    <xf numFmtId="0" fontId="2" fillId="28" borderId="1" xfId="0" applyFont="1" applyFill="1" applyBorder="1" applyAlignment="1">
      <alignment horizontal="center" vertical="center"/>
    </xf>
    <xf numFmtId="0" fontId="2" fillId="7" borderId="29" xfId="0" applyFont="1" applyFill="1" applyBorder="1" applyAlignment="1">
      <alignment horizontal="center" vertical="center"/>
    </xf>
    <xf numFmtId="0" fontId="2" fillId="7" borderId="39" xfId="0" applyFont="1" applyFill="1" applyBorder="1" applyAlignment="1">
      <alignment horizontal="center" vertical="center"/>
    </xf>
    <xf numFmtId="0" fontId="2" fillId="7" borderId="8" xfId="0" applyFont="1" applyFill="1" applyBorder="1" applyAlignment="1">
      <alignment horizontal="center" vertical="center"/>
    </xf>
    <xf numFmtId="0" fontId="2" fillId="35" borderId="1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0" fontId="2" fillId="19" borderId="1" xfId="0" applyFont="1" applyFill="1" applyBorder="1" applyAlignment="1">
      <alignment horizontal="center" vertical="center"/>
    </xf>
    <xf numFmtId="0" fontId="2" fillId="33" borderId="1" xfId="0" applyFont="1" applyFill="1" applyBorder="1" applyAlignment="1">
      <alignment horizontal="center" vertical="center"/>
    </xf>
    <xf numFmtId="0" fontId="2" fillId="37" borderId="1" xfId="0" applyFont="1" applyFill="1" applyBorder="1" applyAlignment="1">
      <alignment horizontal="center" vertical="center" wrapText="1"/>
    </xf>
    <xf numFmtId="0" fontId="2" fillId="37" borderId="14" xfId="0" applyFont="1" applyFill="1" applyBorder="1" applyAlignment="1">
      <alignment horizontal="center" vertical="center"/>
    </xf>
    <xf numFmtId="0" fontId="2" fillId="37" borderId="31" xfId="0" applyFont="1" applyFill="1" applyBorder="1" applyAlignment="1">
      <alignment horizontal="center" vertical="center"/>
    </xf>
    <xf numFmtId="0" fontId="2" fillId="37" borderId="42" xfId="0" applyFont="1" applyFill="1" applyBorder="1" applyAlignment="1">
      <alignment horizontal="center" vertical="center" wrapText="1"/>
    </xf>
    <xf numFmtId="0" fontId="2" fillId="37" borderId="32" xfId="0" applyFont="1" applyFill="1" applyBorder="1" applyAlignment="1">
      <alignment horizontal="center" vertical="center" wrapText="1"/>
    </xf>
    <xf numFmtId="0" fontId="2" fillId="37" borderId="57" xfId="0" applyFont="1" applyFill="1" applyBorder="1" applyAlignment="1">
      <alignment horizontal="center" vertical="center" wrapText="1"/>
    </xf>
    <xf numFmtId="0" fontId="2" fillId="37" borderId="14" xfId="0" applyFont="1" applyFill="1" applyBorder="1" applyAlignment="1">
      <alignment horizontal="center" vertical="center" wrapText="1"/>
    </xf>
    <xf numFmtId="0" fontId="2" fillId="37" borderId="27" xfId="0" applyFont="1" applyFill="1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56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80" xfId="0" applyBorder="1" applyAlignment="1">
      <alignment horizontal="center" vertical="center"/>
    </xf>
    <xf numFmtId="0" fontId="0" fillId="0" borderId="58" xfId="0" applyBorder="1" applyAlignment="1">
      <alignment horizontal="center" vertical="center"/>
    </xf>
    <xf numFmtId="0" fontId="0" fillId="0" borderId="81" xfId="0" applyBorder="1" applyAlignment="1">
      <alignment horizontal="center" vertical="center"/>
    </xf>
    <xf numFmtId="0" fontId="35" fillId="37" borderId="14" xfId="0" applyFont="1" applyFill="1" applyBorder="1" applyAlignment="1">
      <alignment horizontal="center" vertical="center" wrapText="1"/>
    </xf>
    <xf numFmtId="0" fontId="35" fillId="37" borderId="27" xfId="0" applyFont="1" applyFill="1" applyBorder="1" applyAlignment="1">
      <alignment horizontal="center" vertical="center" wrapText="1"/>
    </xf>
    <xf numFmtId="0" fontId="2" fillId="37" borderId="28" xfId="0" applyFont="1" applyFill="1" applyBorder="1" applyAlignment="1">
      <alignment horizontal="center" vertical="center" wrapText="1"/>
    </xf>
    <xf numFmtId="0" fontId="35" fillId="37" borderId="19" xfId="0" applyFont="1" applyFill="1" applyBorder="1" applyAlignment="1">
      <alignment horizontal="center" vertical="center" wrapText="1"/>
    </xf>
    <xf numFmtId="0" fontId="35" fillId="37" borderId="24" xfId="0" applyFont="1" applyFill="1" applyBorder="1" applyAlignment="1">
      <alignment horizontal="center" vertical="center" wrapText="1"/>
    </xf>
    <xf numFmtId="0" fontId="2" fillId="37" borderId="31" xfId="0" applyFont="1" applyFill="1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56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16" fillId="25" borderId="28" xfId="0" applyFont="1" applyFill="1" applyBorder="1" applyAlignment="1">
      <alignment horizontal="center" vertical="center"/>
    </xf>
    <xf numFmtId="0" fontId="16" fillId="19" borderId="14" xfId="0" applyFont="1" applyFill="1" applyBorder="1" applyAlignment="1">
      <alignment horizontal="center" vertical="center"/>
    </xf>
    <xf numFmtId="0" fontId="16" fillId="19" borderId="15" xfId="0" applyFont="1" applyFill="1" applyBorder="1" applyAlignment="1">
      <alignment horizontal="center" vertical="center"/>
    </xf>
    <xf numFmtId="0" fontId="16" fillId="20" borderId="14" xfId="0" applyFont="1" applyFill="1" applyBorder="1" applyAlignment="1">
      <alignment horizontal="center" vertical="center"/>
    </xf>
    <xf numFmtId="0" fontId="16" fillId="20" borderId="15" xfId="0" applyFont="1" applyFill="1" applyBorder="1" applyAlignment="1">
      <alignment horizontal="center" vertical="center"/>
    </xf>
    <xf numFmtId="0" fontId="16" fillId="21" borderId="14" xfId="0" applyFont="1" applyFill="1" applyBorder="1" applyAlignment="1">
      <alignment horizontal="center" vertical="center"/>
    </xf>
    <xf numFmtId="0" fontId="16" fillId="21" borderId="15" xfId="0" applyFont="1" applyFill="1" applyBorder="1" applyAlignment="1">
      <alignment horizontal="center" vertical="center"/>
    </xf>
    <xf numFmtId="0" fontId="16" fillId="23" borderId="14" xfId="0" applyFont="1" applyFill="1" applyBorder="1" applyAlignment="1">
      <alignment horizontal="center" vertical="center"/>
    </xf>
    <xf numFmtId="0" fontId="16" fillId="23" borderId="15" xfId="0" applyFont="1" applyFill="1" applyBorder="1" applyAlignment="1">
      <alignment horizontal="center" vertical="center"/>
    </xf>
    <xf numFmtId="0" fontId="16" fillId="22" borderId="16" xfId="0" applyFont="1" applyFill="1" applyBorder="1" applyAlignment="1">
      <alignment horizontal="center" vertical="center"/>
    </xf>
    <xf numFmtId="0" fontId="16" fillId="22" borderId="17" xfId="0" applyFont="1" applyFill="1" applyBorder="1" applyAlignment="1">
      <alignment horizontal="center" vertical="center"/>
    </xf>
    <xf numFmtId="0" fontId="16" fillId="22" borderId="18" xfId="0" applyFont="1" applyFill="1" applyBorder="1" applyAlignment="1">
      <alignment horizontal="center" vertical="center"/>
    </xf>
    <xf numFmtId="0" fontId="16" fillId="11" borderId="1" xfId="0" applyFont="1" applyFill="1" applyBorder="1" applyAlignment="1">
      <alignment horizontal="center" vertical="center"/>
    </xf>
    <xf numFmtId="0" fontId="16" fillId="11" borderId="29" xfId="0" applyFont="1" applyFill="1" applyBorder="1" applyAlignment="1">
      <alignment horizontal="center" vertical="center"/>
    </xf>
    <xf numFmtId="0" fontId="16" fillId="6" borderId="16" xfId="0" applyFont="1" applyFill="1" applyBorder="1" applyAlignment="1">
      <alignment horizontal="center" vertical="center"/>
    </xf>
    <xf numFmtId="0" fontId="16" fillId="6" borderId="17" xfId="0" applyFont="1" applyFill="1" applyBorder="1" applyAlignment="1">
      <alignment horizontal="center" vertical="center"/>
    </xf>
    <xf numFmtId="0" fontId="16" fillId="6" borderId="18" xfId="0" applyFont="1" applyFill="1" applyBorder="1" applyAlignment="1">
      <alignment horizontal="center" vertical="center"/>
    </xf>
    <xf numFmtId="0" fontId="16" fillId="24" borderId="1" xfId="0" applyFont="1" applyFill="1" applyBorder="1" applyAlignment="1">
      <alignment horizontal="center" vertical="center"/>
    </xf>
    <xf numFmtId="166" fontId="22" fillId="3" borderId="35" xfId="0" applyNumberFormat="1" applyFont="1" applyFill="1" applyBorder="1" applyAlignment="1">
      <alignment horizontal="center" vertical="center"/>
    </xf>
    <xf numFmtId="166" fontId="22" fillId="3" borderId="36" xfId="0" applyNumberFormat="1" applyFont="1" applyFill="1" applyBorder="1" applyAlignment="1">
      <alignment horizontal="center" vertical="center"/>
    </xf>
    <xf numFmtId="0" fontId="22" fillId="2" borderId="37" xfId="0" applyFont="1" applyFill="1" applyBorder="1" applyAlignment="1">
      <alignment horizontal="center" vertical="center"/>
    </xf>
    <xf numFmtId="0" fontId="22" fillId="2" borderId="38" xfId="0" applyFont="1" applyFill="1" applyBorder="1" applyAlignment="1">
      <alignment horizontal="center" vertical="center"/>
    </xf>
    <xf numFmtId="0" fontId="22" fillId="2" borderId="29" xfId="0" applyFont="1" applyFill="1" applyBorder="1" applyAlignment="1">
      <alignment horizontal="center" vertical="center"/>
    </xf>
    <xf numFmtId="0" fontId="22" fillId="2" borderId="8" xfId="0" applyFont="1" applyFill="1" applyBorder="1" applyAlignment="1">
      <alignment horizontal="center" vertical="center"/>
    </xf>
    <xf numFmtId="166" fontId="22" fillId="3" borderId="33" xfId="0" applyNumberFormat="1" applyFont="1" applyFill="1" applyBorder="1" applyAlignment="1">
      <alignment horizontal="center" vertical="center"/>
    </xf>
    <xf numFmtId="166" fontId="22" fillId="3" borderId="34" xfId="0" applyNumberFormat="1" applyFont="1" applyFill="1" applyBorder="1" applyAlignment="1">
      <alignment horizontal="center" vertical="center"/>
    </xf>
    <xf numFmtId="0" fontId="0" fillId="0" borderId="43" xfId="0" applyBorder="1" applyAlignment="1">
      <alignment horizontal="center"/>
    </xf>
    <xf numFmtId="0" fontId="45" fillId="17" borderId="1" xfId="0" applyFont="1" applyFill="1" applyBorder="1"/>
  </cellXfs>
  <cellStyles count="5">
    <cellStyle name="Comma" xfId="1" builtinId="3"/>
    <cellStyle name="Hyperlink" xfId="4" builtinId="8"/>
    <cellStyle name="Normal" xfId="0" builtinId="0"/>
    <cellStyle name="Normal 5" xfId="2"/>
    <cellStyle name="Percent" xfId="3" builtinId="5"/>
  </cellStyles>
  <dxfs count="144">
    <dxf>
      <fill>
        <patternFill patternType="solid">
          <bgColor rgb="FF92D050"/>
        </patternFill>
      </fill>
    </dxf>
    <dxf>
      <fill>
        <patternFill patternType="solid">
          <bgColor rgb="FFFFC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C000"/>
        </patternFill>
      </fill>
    </dxf>
    <dxf>
      <fill>
        <patternFill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 patternType="solid"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ont>
        <strike/>
        <color rgb="FFFF0000"/>
      </font>
    </dxf>
    <dxf>
      <font>
        <strike val="0"/>
      </font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ont>
        <strike/>
        <color rgb="FFFF0000"/>
      </font>
    </dxf>
    <dxf>
      <font>
        <strike val="0"/>
      </font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 patternType="solid"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ont>
        <strike/>
        <color rgb="FFFF0000"/>
      </font>
    </dxf>
    <dxf>
      <font>
        <strike val="0"/>
      </font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 patternType="solid">
          <bgColor rgb="FFFFC000"/>
        </patternFill>
      </fill>
    </dxf>
    <dxf>
      <font>
        <strike/>
        <color rgb="FFFF0000"/>
      </font>
    </dxf>
    <dxf>
      <font>
        <strike val="0"/>
      </font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 patternType="solid">
          <bgColor rgb="FFFFC000"/>
        </patternFill>
      </fill>
    </dxf>
    <dxf>
      <font>
        <strike/>
        <color rgb="FFFF0000"/>
      </font>
    </dxf>
    <dxf>
      <font>
        <strike val="0"/>
      </font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C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FFFF"/>
      </font>
      <fill>
        <patternFill patternType="solid">
          <bgColor rgb="FFFF00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ont>
        <strike/>
        <color rgb="FFFF0000"/>
      </font>
    </dxf>
    <dxf>
      <font>
        <strike val="0"/>
      </font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 patternType="solid">
          <bgColor rgb="FFFFC000"/>
        </patternFill>
      </fill>
    </dxf>
    <dxf>
      <font>
        <strike/>
        <color rgb="FF9C0006"/>
      </font>
    </dxf>
    <dxf>
      <border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vertical style="thin">
          <color indexed="64"/>
        </vertical>
        <horizontal style="thin">
          <color indexed="64"/>
        </horizontal>
      </border>
    </dxf>
    <dxf>
      <border>
        <vertical style="thin">
          <color indexed="64"/>
        </vertical>
        <horizontal style="thin">
          <color indexed="64"/>
        </horizontal>
      </border>
    </dxf>
    <dxf>
      <border>
        <vertical style="thin">
          <color indexed="64"/>
        </vertical>
        <horizontal style="thin">
          <color indexed="64"/>
        </horizontal>
      </border>
    </dxf>
    <dxf>
      <border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  <bottom style="thin">
          <color indexed="64"/>
        </bottom>
      </border>
    </dxf>
    <dxf>
      <border>
        <vertical style="hair">
          <color indexed="64"/>
        </vertical>
        <horizontal style="hair">
          <color indexed="64"/>
        </horizontal>
      </border>
    </dxf>
    <dxf>
      <border>
        <vertical style="hair">
          <color indexed="64"/>
        </vertical>
        <horizontal style="hair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  <horizontal style="thin">
          <color indexed="64"/>
        </horizontal>
      </border>
    </dxf>
    <dxf>
      <border>
        <top style="thin">
          <color indexed="64"/>
        </top>
        <horizontal style="thin">
          <color indexed="64"/>
        </horizontal>
      </border>
    </dxf>
    <dxf>
      <border>
        <top style="thin">
          <color indexed="64"/>
        </top>
        <horizontal style="thin">
          <color indexed="64"/>
        </horizontal>
      </border>
    </dxf>
    <dxf>
      <border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vertical style="thin">
          <color indexed="64"/>
        </vertical>
        <horizontal style="thin">
          <color indexed="64"/>
        </horizontal>
      </border>
    </dxf>
    <dxf>
      <border>
        <vertical style="thin">
          <color indexed="64"/>
        </vertical>
        <horizontal style="thin">
          <color indexed="64"/>
        </horizontal>
      </border>
    </dxf>
    <dxf>
      <border>
        <vertical style="thin">
          <color indexed="64"/>
        </vertical>
        <horizontal style="thin">
          <color indexed="64"/>
        </horizontal>
      </border>
    </dxf>
    <dxf>
      <border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  <bottom style="thin">
          <color indexed="64"/>
        </bottom>
      </border>
    </dxf>
    <dxf>
      <border>
        <vertical style="hair">
          <color indexed="64"/>
        </vertical>
        <horizontal style="hair">
          <color indexed="64"/>
        </horizontal>
      </border>
    </dxf>
    <dxf>
      <border>
        <vertical style="hair">
          <color indexed="64"/>
        </vertical>
        <horizontal style="hair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  <horizontal style="thin">
          <color indexed="64"/>
        </horizontal>
      </border>
    </dxf>
    <dxf>
      <border>
        <top style="thin">
          <color indexed="64"/>
        </top>
        <horizontal style="thin">
          <color indexed="64"/>
        </horizontal>
      </border>
    </dxf>
    <dxf>
      <border>
        <top style="thin">
          <color indexed="64"/>
        </top>
        <horizontal style="thin">
          <color indexed="64"/>
        </horizontal>
      </border>
    </dxf>
    <dxf>
      <border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vertical style="thin">
          <color indexed="64"/>
        </vertical>
        <horizontal style="thin">
          <color indexed="64"/>
        </horizontal>
      </border>
    </dxf>
    <dxf>
      <border>
        <vertical style="thin">
          <color indexed="64"/>
        </vertical>
        <horizontal style="thin">
          <color indexed="64"/>
        </horizontal>
      </border>
    </dxf>
    <dxf>
      <border>
        <vertical style="thin">
          <color indexed="64"/>
        </vertical>
        <horizontal style="thin">
          <color indexed="64"/>
        </horizontal>
      </border>
    </dxf>
    <dxf>
      <border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  <bottom style="thin">
          <color indexed="64"/>
        </bottom>
      </border>
    </dxf>
    <dxf>
      <border>
        <vertical style="hair">
          <color indexed="64"/>
        </vertical>
        <horizontal style="hair">
          <color indexed="64"/>
        </horizontal>
      </border>
    </dxf>
    <dxf>
      <border>
        <vertical style="hair">
          <color indexed="64"/>
        </vertical>
        <horizontal style="hair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colors>
    <mruColors>
      <color rgb="FF64FAA7"/>
      <color rgb="FFBB77F2"/>
      <color rgb="FF8F4AC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pivotCacheDefinition" Target="pivotCache/pivotCacheDefinition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externalLink" Target="externalLinks/externalLink1.xml"/><Relationship Id="rId29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32" Type="http://schemas.microsoft.com/office/2017/06/relationships/rdRichValueTypes" Target="richData/rdRichValueTyp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28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microsoft.com/office/2017/06/relationships/rdRichValue" Target="richData/rdrichvalue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Relationship Id="rId27" Type="http://schemas.openxmlformats.org/officeDocument/2006/relationships/customXml" Target="../customXml/item1.xml"/><Relationship Id="rId30" Type="http://schemas.microsoft.com/office/2017/06/relationships/rdRichValueStructure" Target="richData/rdrichvaluestructure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373380</xdr:colOff>
      <xdr:row>16</xdr:row>
      <xdr:rowOff>167641</xdr:rowOff>
    </xdr:from>
    <xdr:to>
      <xdr:col>14</xdr:col>
      <xdr:colOff>133581</xdr:colOff>
      <xdr:row>26</xdr:row>
      <xdr:rowOff>68580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063E28B-F251-049D-5069-6FD27EAC4D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99860" y="3825241"/>
          <a:ext cx="5246601" cy="1729739"/>
        </a:xfrm>
        <a:prstGeom prst="rect">
          <a:avLst/>
        </a:prstGeom>
      </xdr:spPr>
    </xdr:pic>
    <xdr:clientData/>
  </xdr:twoCellAnchor>
  <xdr:twoCellAnchor editAs="oneCell">
    <xdr:from>
      <xdr:col>6</xdr:col>
      <xdr:colOff>556261</xdr:colOff>
      <xdr:row>34</xdr:row>
      <xdr:rowOff>12842</xdr:rowOff>
    </xdr:from>
    <xdr:to>
      <xdr:col>15</xdr:col>
      <xdr:colOff>160020</xdr:colOff>
      <xdr:row>44</xdr:row>
      <xdr:rowOff>46492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A2B61DE-9B9A-A600-D76A-DFE09B9B6F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614161" y="6230762"/>
          <a:ext cx="5090159" cy="186245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highbartechnocrat-my.sharepoint.com/Users/Praghya.Gupta.PRAGHYA-G-HBT/AppData/Local/Microsoft/Windows/INetCache/Content.Outlook/O66YLR8S/MECON%20Project%20Development%20Li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atus Value"/>
    </sheetNames>
    <sheetDataSet>
      <sheetData sheetId="0" refreshError="1"/>
    </sheetDataSet>
  </externalBook>
</externalLink>
</file>

<file path=xl/namedSheetViews/namedSheetView1.xml><?xml version="1.0" encoding="utf-8"?>
<namedSheetViews xmlns="http://schemas.microsoft.com/office/spreadsheetml/2019/namedsheetviews" xmlns:x="http://schemas.openxmlformats.org/spreadsheetml/2006/main" xmlns:mc="http://schemas.openxmlformats.org/markup-compatibility/2006" xmlns:x14="http://schemas.microsoft.com/office/spreadsheetml/2009/9/main" mc:Ignorable="x14">
  <namedSheetView name="View1" id="{09DA46F7-53C9-4D59-A1ED-D497BC4E3F20}"/>
  <namedSheetView name="View2" id="{3732E79B-7C2A-4DE8-824C-D376CC3F2A1E}"/>
</namedSheetView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Shivraj.More" refreshedDate="45496.903689583334" createdVersion="6" refreshedVersion="6" minRefreshableVersion="3" recordCount="202">
  <cacheSource type="worksheet">
    <worksheetSource ref="A8:BS210" sheet="ASG Consolidate Gap List"/>
  </cacheSource>
  <cacheFields count="71">
    <cacheField name=" " numFmtId="0">
      <sharedItems containsSemiMixedTypes="0" containsString="0" containsNumber="1" containsInteger="1" minValue="1" maxValue="202"/>
    </cacheField>
    <cacheField name="Module" numFmtId="0">
      <sharedItems containsBlank="1" count="10">
        <s v="PS"/>
        <s v="DMS"/>
        <s v="FICO"/>
        <s v="SD"/>
        <s v="MM"/>
        <s v="QM"/>
        <m/>
        <s v="TRM" u="1"/>
        <s v="CM" u="1"/>
        <s v="HCM" u="1"/>
      </sharedItems>
    </cacheField>
    <cacheField name="Interface " numFmtId="0">
      <sharedItems containsBlank="1"/>
    </cacheField>
    <cacheField name="Development Description" numFmtId="0">
      <sharedItems containsBlank="1"/>
    </cacheField>
    <cacheField name="Scope" numFmtId="0">
      <sharedItems containsBlank="1"/>
    </cacheField>
    <cacheField name="FRICE Category" numFmtId="0">
      <sharedItems containsBlank="1" count="8">
        <s v="Conversion"/>
        <s v="Enhancement"/>
        <s v="Integration"/>
        <s v="Report"/>
        <s v="Form"/>
        <m/>
        <s v="Interface" u="1"/>
        <s v="Workflow" u="1"/>
      </sharedItems>
    </cacheField>
    <cacheField name="Priority" numFmtId="0">
      <sharedItems containsString="0" containsBlank="1" containsNumber="1" containsInteger="1" minValue="1" maxValue="15"/>
    </cacheField>
    <cacheField name="Priority2" numFmtId="0">
      <sharedItems containsBlank="1" count="5">
        <s v="SIT"/>
        <s v="Go Live"/>
        <s v="Hold"/>
        <s v="Post Go Live"/>
        <m/>
      </sharedItems>
    </cacheField>
    <cacheField name="Complexity" numFmtId="0">
      <sharedItems containsBlank="1" count="4">
        <s v="Simple"/>
        <s v="Complex"/>
        <s v="Medium"/>
        <m/>
      </sharedItems>
    </cacheField>
    <cacheField name="Functional Consultant" numFmtId="0">
      <sharedItems containsBlank="1"/>
    </cacheField>
    <cacheField name="Planned Preparation Start" numFmtId="168">
      <sharedItems containsDate="1" containsBlank="1" containsMixedTypes="1" minDate="2024-03-01T00:00:00" maxDate="2024-04-21T00:00:00"/>
    </cacheField>
    <cacheField name="Planned Preparation Finish" numFmtId="168">
      <sharedItems containsDate="1" containsBlank="1" containsMixedTypes="1" minDate="2024-03-04T00:00:00" maxDate="2024-04-23T00:00:00" count="18">
        <d v="2024-03-13T00:00:00"/>
        <s v="NA"/>
        <d v="2024-03-16T00:00:00"/>
        <d v="2024-03-28T00:00:00"/>
        <d v="2024-03-10T00:00:00"/>
        <d v="2024-03-11T00:00:00"/>
        <d v="2024-03-14T00:00:00"/>
        <d v="2024-03-12T00:00:00"/>
        <d v="2024-03-04T00:00:00"/>
        <d v="2024-03-29T00:00:00"/>
        <d v="2024-03-09T00:00:00"/>
        <d v="2024-03-17T00:00:00"/>
        <d v="2024-03-19T00:00:00"/>
        <d v="2024-03-20T00:00:00"/>
        <d v="2024-04-22T00:00:00"/>
        <d v="2024-04-19T00:00:00"/>
        <m/>
        <d v="2024-04-13T00:00:00" u="1"/>
      </sharedItems>
    </cacheField>
    <cacheField name="Planned Submission" numFmtId="168">
      <sharedItems containsDate="1" containsBlank="1" containsMixedTypes="1" minDate="2024-03-04T00:00:00" maxDate="2024-04-21T00:00:00"/>
    </cacheField>
    <cacheField name="Planned Approval" numFmtId="168">
      <sharedItems containsDate="1" containsBlank="1" containsMixedTypes="1" minDate="2024-03-06T00:00:00" maxDate="2024-04-23T00:00:00"/>
    </cacheField>
    <cacheField name="Revised / Actual Preparation Start" numFmtId="168">
      <sharedItems containsDate="1" containsBlank="1" containsMixedTypes="1" minDate="2024-03-06T00:00:00" maxDate="2024-04-21T00:00:00"/>
    </cacheField>
    <cacheField name="Revised / Actual Preparation Finish" numFmtId="168">
      <sharedItems containsDate="1" containsBlank="1" containsMixedTypes="1" minDate="2024-03-06T00:00:00" maxDate="2024-04-23T00:00:00" count="19">
        <d v="2024-03-13T00:00:00"/>
        <s v="NA"/>
        <d v="2024-03-16T00:00:00"/>
        <m/>
        <d v="2024-03-10T00:00:00"/>
        <d v="2024-03-11T00:00:00"/>
        <d v="2024-03-14T00:00:00"/>
        <d v="2024-03-19T00:00:00"/>
        <d v="2024-03-20T00:00:00"/>
        <d v="2024-03-06T00:00:00"/>
        <d v="2024-03-29T00:00:00"/>
        <d v="2024-03-09T00:00:00"/>
        <d v="2024-03-12T00:00:00"/>
        <d v="2024-03-22T00:00:00"/>
        <d v="2024-03-21T00:00:00"/>
        <d v="2024-03-17T00:00:00"/>
        <d v="2024-04-22T00:00:00"/>
        <d v="2024-04-19T00:00:00"/>
        <d v="2024-04-13T00:00:00" u="1"/>
      </sharedItems>
    </cacheField>
    <cacheField name="Revised / Actual Submission" numFmtId="0">
      <sharedItems containsDate="1" containsBlank="1" containsMixedTypes="1" minDate="2024-03-08T00:00:00" maxDate="2024-04-20T00:00:00"/>
    </cacheField>
    <cacheField name="Revised / Actual Approval" numFmtId="0">
      <sharedItems containsDate="1" containsBlank="1" containsMixedTypes="1" minDate="2024-03-14T00:00:00" maxDate="2024-05-11T00:00:00"/>
    </cacheField>
    <cacheField name="RGS Status" numFmtId="0">
      <sharedItems containsBlank="1" count="7">
        <s v="Approved"/>
        <s v="NA"/>
        <s v="Not Started"/>
        <s v="Hold"/>
        <s v="Submitted "/>
        <m/>
        <s v="WIP" u="1"/>
      </sharedItems>
    </cacheField>
    <cacheField name="Planned Start " numFmtId="0">
      <sharedItems containsDate="1" containsBlank="1" containsMixedTypes="1" minDate="2024-03-13T00:00:00" maxDate="2024-04-29T00:00:00"/>
    </cacheField>
    <cacheField name="Planned Finish" numFmtId="0">
      <sharedItems containsDate="1" containsBlank="1" containsMixedTypes="1" minDate="2023-03-22T00:00:00" maxDate="2024-05-28T00:00:00" count="213">
        <d v="2024-03-13T00:00:00"/>
        <s v="NA"/>
        <d v="2024-03-16T00:00:00"/>
        <d v="2024-03-15T00:00:00"/>
        <d v="2024-04-03T00:00:00"/>
        <d v="2024-04-05T00:00:00"/>
        <d v="2024-04-08T00:00:00"/>
        <d v="2024-03-19T00:00:00"/>
        <d v="2024-03-21T00:00:00"/>
        <d v="2024-03-14T00:00:00"/>
        <d v="2024-03-18T00:00:00"/>
        <d v="2024-04-10T00:00:00"/>
        <d v="2024-04-11T00:00:00"/>
        <d v="2024-04-12T00:00:00"/>
        <d v="2024-04-26T00:00:00"/>
        <d v="2024-04-28T00:00:00"/>
        <d v="2024-04-13T00:00:00"/>
        <d v="2024-04-15T00:00:00"/>
        <d v="2024-04-16T00:00:00"/>
        <d v="2024-04-18T00:00:00"/>
        <d v="2024-04-19T00:00:00"/>
        <d v="2024-04-20T00:00:00"/>
        <d v="2024-04-22T00:00:00"/>
        <d v="2024-04-25T00:00:00"/>
        <d v="2024-03-20T00:00:00"/>
        <d v="2024-04-04T00:00:00"/>
        <d v="2024-04-06T00:00:00"/>
        <d v="2024-03-28T00:00:00"/>
        <d v="2024-03-29T00:00:00"/>
        <d v="2024-03-30T00:00:00"/>
        <d v="2024-03-22T00:00:00"/>
        <d v="2024-03-23T00:00:00"/>
        <d v="2024-03-25T00:00:00"/>
        <d v="2024-03-26T00:00:00"/>
        <d v="2024-04-02T00:00:00"/>
        <d v="2024-03-27T00:00:00"/>
        <d v="2024-04-23T00:00:00"/>
        <m/>
        <d v="2023-08-22T00:00:00" u="1"/>
        <d v="2023-10-13T00:00:00" u="1"/>
        <d v="2023-12-04T00:00:00" u="1"/>
        <d v="2023-04-14T00:00:00" u="1"/>
        <d v="2023-06-05T00:00:00" u="1"/>
        <d v="2023-09-27T00:00:00" u="1"/>
        <d v="2023-05-19T00:00:00" u="1"/>
        <d v="2023-07-10T00:00:00" u="1"/>
        <d v="2023-09-01T00:00:00" u="1"/>
        <d v="2023-06-24T00:00:00" u="1"/>
        <d v="2023-09-20T00:00:00" u="1"/>
        <d v="2023-05-12T00:00:00" u="1"/>
        <d v="2023-07-03T00:00:00" u="1"/>
        <d v="2023-10-25T00:00:00" u="1"/>
        <d v="2024-04-07T00:00:00" u="1"/>
        <d v="2023-08-08T00:00:00" u="1"/>
        <d v="2023-11-30T00:00:00" u="1"/>
        <d v="2024-05-12T00:00:00" u="1"/>
        <d v="2023-05-31T00:00:00" u="1"/>
        <d v="2023-09-13T00:00:00" u="1"/>
        <d v="2023-08-27T00:00:00" u="1"/>
        <d v="2023-10-18T00:00:00" u="1"/>
        <d v="2023-04-19T00:00:00" u="1"/>
        <d v="2023-06-10T00:00:00" u="1"/>
        <d v="2023-08-01T00:00:00" u="1"/>
        <d v="2023-05-24T00:00:00" u="1"/>
        <d v="2023-07-15T00:00:00" u="1"/>
        <d v="2023-09-06T00:00:00" u="1"/>
        <d v="2023-06-29T00:00:00" u="1"/>
        <d v="2023-08-20T00:00:00" u="1"/>
        <d v="2023-10-11T00:00:00" u="1"/>
        <d v="2023-06-03T00:00:00" u="1"/>
        <d v="2023-09-25T00:00:00" u="1"/>
        <d v="2023-11-16T00:00:00" u="1"/>
        <d v="2023-05-17T00:00:00" u="1"/>
        <d v="2023-10-30T00:00:00" u="1"/>
        <d v="2023-06-22T00:00:00" u="1"/>
        <d v="2023-08-13T00:00:00" u="1"/>
        <d v="2023-10-04T00:00:00" u="1"/>
        <d v="2023-07-27T00:00:00" u="1"/>
        <d v="2023-09-18T00:00:00" u="1"/>
        <d v="2023-05-10T00:00:00" u="1"/>
        <d v="2023-07-01T00:00:00" u="1"/>
        <d v="2023-06-15T00:00:00" u="1"/>
        <d v="2023-05-29T00:00:00" u="1"/>
        <d v="2023-11-02T00:00:00" u="1"/>
        <d v="2024-04-24T00:00:00" u="1"/>
        <d v="2023-08-25T00:00:00" u="1"/>
        <d v="2023-10-16T00:00:00" u="1"/>
        <d v="2023-06-08T00:00:00" u="1"/>
        <d v="2023-09-30T00:00:00" u="1"/>
        <d v="2023-11-21T00:00:00" u="1"/>
        <d v="2024-05-03T00:00:00" u="1"/>
        <d v="2023-05-22T00:00:00" u="1"/>
        <d v="2023-07-13T00:00:00" u="1"/>
        <d v="2023-09-04T00:00:00" u="1"/>
        <d v="2024-04-17T00:00:00" u="1"/>
        <d v="2023-06-27T00:00:00" u="1"/>
        <d v="2023-10-09T00:00:00" u="1"/>
        <d v="2024-03-31T00:00:00" u="1"/>
        <d v="2024-05-22T00:00:00" u="1"/>
        <d v="2023-06-01T00:00:00" u="1"/>
        <d v="2023-09-23T00:00:00" u="1"/>
        <d v="2023-05-15T00:00:00" u="1"/>
        <d v="2023-07-06T00:00:00" u="1"/>
        <d v="2023-06-20T00:00:00" u="1"/>
        <d v="2023-08-11T00:00:00" u="1"/>
        <d v="2023-09-16T00:00:00" u="1"/>
        <d v="2023-05-08T00:00:00" u="1"/>
        <d v="2023-08-30T00:00:00" u="1"/>
        <d v="2023-10-21T00:00:00" u="1"/>
        <d v="2023-06-13T00:00:00" u="1"/>
        <d v="2023-11-26T00:00:00" u="1"/>
        <d v="2024-05-08T00:00:00" u="1"/>
        <d v="2023-05-27T00:00:00" u="1"/>
        <d v="2023-07-18T00:00:00" u="1"/>
        <d v="2023-05-01T00:00:00" u="1"/>
        <d v="2023-08-23T00:00:00" u="1"/>
        <d v="2023-10-14T00:00:00" u="1"/>
        <d v="2024-05-27T00:00:00" u="1"/>
        <d v="2023-04-15T00:00:00" u="1"/>
        <d v="2023-06-06T00:00:00" u="1"/>
        <d v="2023-09-28T00:00:00" u="1"/>
        <d v="2023-05-20T00:00:00" u="1"/>
        <d v="2023-07-11T00:00:00" u="1"/>
        <d v="2023-09-02T00:00:00" u="1"/>
        <d v="2023-10-07T00:00:00" u="1"/>
        <d v="2023-09-21T00:00:00" u="1"/>
        <d v="2023-03-22T00:00:00" u="1"/>
        <d v="2023-05-13T00:00:00" u="1"/>
        <d v="2023-06-18T00:00:00" u="1"/>
        <d v="2023-08-09T00:00:00" u="1"/>
        <d v="2023-07-23T00:00:00" u="1"/>
        <d v="2024-04-27T00:00:00" u="1"/>
        <d v="2023-05-06T00:00:00" u="1"/>
        <d v="2023-08-28T00:00:00" u="1"/>
        <d v="2023-10-19T00:00:00" u="1"/>
        <d v="2023-12-10T00:00:00" u="1"/>
        <d v="2024-04-01T00:00:00" u="1"/>
        <d v="2023-04-20T00:00:00" u="1"/>
        <d v="2023-06-11T00:00:00" u="1"/>
        <d v="2023-08-02T00:00:00" u="1"/>
        <d v="2023-05-25T00:00:00" u="1"/>
        <d v="2023-07-16T00:00:00" u="1"/>
        <d v="2023-09-07T00:00:00" u="1"/>
        <d v="2023-06-30T00:00:00" u="1"/>
        <d v="2023-08-21T00:00:00" u="1"/>
        <d v="2023-10-12T00:00:00" u="1"/>
        <d v="2023-04-13T00:00:00" u="1"/>
        <d v="2023-06-04T00:00:00" u="1"/>
        <d v="2023-09-26T00:00:00" u="1"/>
        <d v="2023-05-18T00:00:00" u="1"/>
        <d v="2023-06-23T00:00:00" u="1"/>
        <d v="2023-08-14T00:00:00" u="1"/>
        <d v="2023-10-05T00:00:00" u="1"/>
        <d v="2023-09-19T00:00:00" u="1"/>
        <d v="2023-05-11T00:00:00" u="1"/>
        <d v="2023-07-02T00:00:00" u="1"/>
        <d v="2023-10-24T00:00:00" u="1"/>
        <d v="2023-04-25T00:00:00" u="1"/>
        <d v="2023-06-16T00:00:00" u="1"/>
        <d v="2023-08-07T00:00:00" u="1"/>
        <d v="2023-05-30T00:00:00" u="1"/>
        <d v="2023-09-12T00:00:00" u="1"/>
        <d v="2023-11-03T00:00:00" u="1"/>
        <d v="2023-08-26T00:00:00" u="1"/>
        <d v="2023-10-17T00:00:00" u="1"/>
        <d v="2023-06-09T00:00:00" u="1"/>
        <d v="2024-05-04T00:00:00" u="1"/>
        <d v="2023-05-23T00:00:00" u="1"/>
        <d v="2023-06-02T00:00:00" u="1"/>
        <d v="2023-09-24T00:00:00" u="1"/>
        <d v="2023-05-16T00:00:00" u="1"/>
        <d v="2023-07-07T00:00:00" u="1"/>
        <d v="2023-10-29T00:00:00" u="1"/>
        <d v="2023-06-21T00:00:00" u="1"/>
        <d v="2023-08-12T00:00:00" u="1"/>
        <d v="2023-10-03T00:00:00" u="1"/>
        <d v="2024-05-16T00:00:00" u="1"/>
        <d v="2023-07-26T00:00:00" u="1"/>
        <d v="2023-11-08T00:00:00" u="1"/>
        <d v="2024-04-30T00:00:00" u="1"/>
        <d v="2023-05-09T00:00:00" u="1"/>
        <d v="2023-08-31T00:00:00" u="1"/>
        <d v="2023-10-22T00:00:00" u="1"/>
        <d v="2023-06-14T00:00:00" u="1"/>
        <d v="2023-08-05T00:00:00" u="1"/>
        <d v="2024-05-09T00:00:00" u="1"/>
        <d v="2023-09-10T00:00:00" u="1"/>
        <d v="2023-08-24T00:00:00" u="1"/>
        <d v="2023-04-16T00:00:00" u="1"/>
        <d v="2023-06-07T00:00:00" u="1"/>
        <d v="2023-09-29T00:00:00" u="1"/>
        <d v="2023-05-21T00:00:00" u="1"/>
        <d v="2023-06-26T00:00:00" u="1"/>
        <d v="2023-04-09T00:00:00" u="1"/>
        <d v="2023-07-31T00:00:00" u="1"/>
        <d v="2023-09-22T00:00:00" u="1"/>
        <d v="2023-07-05T00:00:00" u="1"/>
        <d v="2024-04-09T00:00:00" u="1"/>
        <d v="2023-04-28T00:00:00" u="1"/>
        <d v="2023-06-19T00:00:00" u="1"/>
        <d v="2023-08-10T00:00:00" u="1"/>
        <d v="2023-10-01T00:00:00" u="1"/>
        <d v="2024-05-14T00:00:00" u="1"/>
        <d v="2023-09-15T00:00:00" u="1"/>
        <d v="2023-11-06T00:00:00" u="1"/>
        <d v="2023-08-29T00:00:00" u="1"/>
        <d v="2023-10-20T00:00:00" u="1"/>
        <d v="2023-12-11T00:00:00" u="1"/>
        <d v="2023-04-21T00:00:00" u="1"/>
        <d v="2023-06-12T00:00:00" u="1"/>
        <d v="2023-05-26T00:00:00" u="1"/>
        <d v="2023-09-08T00:00:00" u="1"/>
        <d v="2024-04-21T00:00:00" u="1"/>
      </sharedItems>
    </cacheField>
    <cacheField name="Revised Start" numFmtId="0">
      <sharedItems containsDate="1" containsBlank="1" containsMixedTypes="1" minDate="2024-03-04T00:00:00" maxDate="2024-04-29T00:00:00"/>
    </cacheField>
    <cacheField name="Revised Finish" numFmtId="0">
      <sharedItems containsDate="1" containsBlank="1" containsMixedTypes="1" minDate="2024-03-03T00:00:00" maxDate="2024-04-29T00:00:00" count="44">
        <d v="2024-03-13T00:00:00"/>
        <s v="NA"/>
        <d v="2024-03-18T00:00:00"/>
        <d v="2024-03-16T00:00:00"/>
        <d v="2024-04-03T00:00:00"/>
        <d v="2024-04-05T00:00:00"/>
        <d v="2024-04-08T00:00:00"/>
        <d v="2024-03-15T00:00:00"/>
        <d v="2024-03-19T00:00:00"/>
        <d v="2024-03-25T00:00:00"/>
        <d v="2024-03-22T00:00:00"/>
        <d v="2024-03-26T00:00:00"/>
        <d v="2024-03-21T00:00:00"/>
        <d v="2024-03-17T00:00:00"/>
        <d v="2024-03-23T00:00:00"/>
        <d v="2024-03-03T00:00:00"/>
        <d v="2024-03-27T00:00:00"/>
        <d v="2024-03-28T00:00:00"/>
        <d v="2024-03-06T00:00:00"/>
        <d v="2024-03-07T00:00:00"/>
        <d v="2024-04-10T00:00:00"/>
        <d v="2024-04-11T00:00:00"/>
        <d v="2024-04-12T00:00:00"/>
        <d v="2024-04-26T00:00:00"/>
        <d v="2024-04-28T00:00:00"/>
        <d v="2024-04-22T00:00:00"/>
        <d v="2024-04-15T00:00:00"/>
        <d v="2024-04-16T00:00:00"/>
        <d v="2024-04-18T00:00:00"/>
        <d v="2024-04-19T00:00:00"/>
        <d v="2024-04-20T00:00:00"/>
        <d v="2024-04-25T00:00:00"/>
        <d v="2024-03-30T00:00:00"/>
        <d v="2024-03-31T00:00:00"/>
        <d v="2024-03-14T00:00:00"/>
        <d v="2024-03-20T00:00:00"/>
        <d v="2024-04-04T00:00:00"/>
        <d v="2024-04-06T00:00:00"/>
        <d v="2024-04-02T00:00:00"/>
        <d v="2024-04-01T00:00:00"/>
        <m/>
        <d v="2024-04-23T00:00:00"/>
        <d v="2024-03-29T00:00:00" u="1"/>
        <d v="2024-04-13T00:00:00" u="1"/>
      </sharedItems>
    </cacheField>
    <cacheField name="Actual Start" numFmtId="0">
      <sharedItems containsDate="1" containsBlank="1" containsMixedTypes="1" minDate="2024-03-13T00:00:00" maxDate="2024-05-10T00:00:00"/>
    </cacheField>
    <cacheField name="Actual Finish" numFmtId="0">
      <sharedItems containsDate="1" containsBlank="1" containsMixedTypes="1" minDate="2024-03-13T00:00:00" maxDate="2024-05-15T00:00:00" count="40">
        <d v="2024-03-13T00:00:00"/>
        <s v="NA"/>
        <d v="2024-03-20T00:00:00"/>
        <d v="2024-03-16T00:00:00"/>
        <d v="2024-03-22T00:00:00"/>
        <m/>
        <d v="2024-03-15T00:00:00"/>
        <d v="2024-03-19T00:00:00"/>
        <d v="2024-03-25T00:00:00"/>
        <d v="2024-03-26T00:00:00"/>
        <d v="2024-03-21T00:00:00"/>
        <d v="2024-03-18T00:00:00"/>
        <d v="2024-04-02T00:00:00"/>
        <d v="2024-04-03T00:00:00"/>
        <d v="2024-03-27T00:00:00"/>
        <d v="2024-04-14T00:00:00"/>
        <d v="2024-04-30T00:00:00"/>
        <d v="2024-04-18T00:00:00"/>
        <d v="2024-05-02T00:00:00"/>
        <d v="2024-04-22T00:00:00"/>
        <d v="2024-04-24T00:00:00"/>
        <d v="2024-04-26T00:00:00"/>
        <d v="2024-04-28T00:00:00"/>
        <d v="2024-04-23T00:00:00"/>
        <d v="2024-05-06T00:00:00"/>
        <d v="2024-05-10T00:00:00"/>
        <d v="2024-04-16T00:00:00"/>
        <d v="2024-03-28T00:00:00"/>
        <d v="2024-03-23T00:00:00"/>
        <d v="2024-05-03T00:00:00"/>
        <d v="2024-04-01T00:00:00"/>
        <d v="2024-03-24T00:00:00"/>
        <s v="Hold for A/c"/>
        <d v="2024-03-29T00:00:00"/>
        <d v="2024-04-27T00:00:00"/>
        <d v="2024-05-08T00:00:00" u="1"/>
        <d v="2024-05-01T00:00:00" u="1"/>
        <d v="2024-04-20T00:00:00" u="1"/>
        <d v="2024-05-11T00:00:00" u="1"/>
        <d v="2024-05-14T00:00:00" u="1"/>
      </sharedItems>
    </cacheField>
    <cacheField name="FS Status" numFmtId="0">
      <sharedItems containsBlank="1" count="6">
        <s v="Completed"/>
        <s v="NA"/>
        <s v="Not Started"/>
        <s v="Hold"/>
        <m/>
        <s v="WIP" u="1"/>
      </sharedItems>
    </cacheField>
    <cacheField name="Planned Date" numFmtId="168">
      <sharedItems containsNonDate="0" containsString="0" containsBlank="1"/>
    </cacheField>
    <cacheField name="Actual Date" numFmtId="168">
      <sharedItems containsNonDate="0" containsString="0" containsBlank="1"/>
    </cacheField>
    <cacheField name="Status" numFmtId="168">
      <sharedItems containsNonDate="0" containsString="0" containsBlank="1"/>
    </cacheField>
    <cacheField name="Plan ABAP Consultant" numFmtId="168">
      <sharedItems containsBlank="1"/>
    </cacheField>
    <cacheField name="Actual ABAP Consultant" numFmtId="168">
      <sharedItems containsBlank="1" count="48">
        <s v="Mohanreddy"/>
        <s v="Mayur Joshi"/>
        <s v="Sumant Bharti"/>
        <s v="Sumant"/>
        <s v="Mohanreddy Mogili"/>
        <s v="Sriniwas Moturi"/>
        <s v="Veeru"/>
        <s v="Satish Bhakth"/>
        <s v="Srinivas"/>
        <s v="Mohan Reddy"/>
        <m/>
        <s v="Viru"/>
        <s v="Sridhar"/>
        <s v="ABAP5"/>
        <s v="Satish"/>
        <s v="Pavan"/>
        <s v="Srinivas Moturi"/>
        <s v="V. Veeranajan"/>
        <s v="Satish/Mayur"/>
        <s v="Sridhar Yamala"/>
        <s v="Satish Bhakt"/>
        <s v="Srinivas M"/>
        <s v="Mayur/Sridhar"/>
        <s v="Madhu"/>
        <s v="Mohan"/>
        <s v="Susanta Nayak/Sanket/Manish" u="1"/>
        <s v="Satish-Madhu" u="1"/>
        <s v=" Azeem-Sanket-Manish" u="1"/>
        <s v="Satish/Madhu" u="1"/>
        <s v="Susanta Nayak-Madhu" u="1"/>
        <s v="Mohan Reddyt" u="1"/>
        <s v="Manish- Sanket" u="1"/>
        <s v="Sanket-Manish" u="1"/>
        <s v="Madhu " u="1"/>
        <s v="Susanta Nayak" u="1"/>
        <s v="Manish/ Sanket" u="1"/>
        <s v="Susanta Nayak/Madhu" u="1"/>
        <s v="Sanket/Manish" u="1"/>
        <s v="Bhupati" u="1"/>
        <s v="Vinay/Madhu" u="1"/>
        <s v="Azeem" u="1"/>
        <s v="Srinivas Jadda" u="1"/>
        <s v="Prasoon Kumar" u="1"/>
        <s v="ABAP4" u="1"/>
        <s v="Riya" u="1"/>
        <s v="Saravanan S" u="1"/>
        <s v="Sriniwas" u="1"/>
        <s v="Susanta Nayak-Sanket-Manish" u="1"/>
      </sharedItems>
    </cacheField>
    <cacheField name="Duration" numFmtId="1">
      <sharedItems containsString="0" containsBlank="1" containsNumber="1" containsInteger="1" minValue="1" maxValue="18"/>
    </cacheField>
    <cacheField name="Planned Start" numFmtId="0">
      <sharedItems containsNonDate="0" containsDate="1" containsString="0" containsBlank="1" minDate="2024-03-12T00:00:00" maxDate="2024-05-24T00:00:00"/>
    </cacheField>
    <cacheField name="Planned Finish2" numFmtId="0">
      <sharedItems containsNonDate="0" containsDate="1" containsString="0" containsBlank="1" minDate="2024-03-13T00:00:00" maxDate="2024-05-28T00:00:00" count="52">
        <d v="2024-03-15T00:00:00"/>
        <d v="2024-03-13T00:00:00"/>
        <d v="2024-03-30T00:00:00"/>
        <d v="2024-03-21T00:00:00"/>
        <d v="2024-04-23T00:00:00"/>
        <d v="2024-03-14T00:00:00"/>
        <d v="2024-03-22T00:00:00"/>
        <d v="2024-03-20T00:00:00"/>
        <d v="2024-03-23T00:00:00"/>
        <d v="2024-03-16T00:00:00"/>
        <d v="2024-04-27T00:00:00"/>
        <d v="2024-03-28T00:00:00"/>
        <d v="2024-04-10T00:00:00"/>
        <d v="2024-04-04T00:00:00"/>
        <d v="2024-04-07T00:00:00"/>
        <d v="2024-04-06T00:00:00"/>
        <d v="2024-03-18T00:00:00"/>
        <d v="2024-03-19T00:00:00"/>
        <m/>
        <d v="2024-03-26T00:00:00"/>
        <d v="2024-04-01T00:00:00"/>
        <d v="2024-04-03T00:00:00"/>
        <d v="2024-04-08T00:00:00"/>
        <d v="2024-04-11T00:00:00"/>
        <d v="2024-04-15T00:00:00"/>
        <d v="2024-04-18T00:00:00"/>
        <d v="2024-04-21T00:00:00"/>
        <d v="2024-04-16T00:00:00"/>
        <d v="2024-04-12T00:00:00"/>
        <d v="2024-04-14T00:00:00"/>
        <d v="2024-04-20T00:00:00"/>
        <d v="2024-05-09T00:00:00"/>
        <d v="2024-05-14T00:00:00"/>
        <d v="2024-04-25T00:00:00"/>
        <d v="2024-04-30T00:00:00"/>
        <d v="2024-05-04T00:00:00"/>
        <d v="2024-05-08T00:00:00"/>
        <d v="2024-05-12T00:00:00"/>
        <d v="2024-05-16T00:00:00"/>
        <d v="2024-05-22T00:00:00"/>
        <d v="2024-05-27T00:00:00"/>
        <d v="2024-04-22T00:00:00"/>
        <d v="2024-04-26T00:00:00"/>
        <d v="2024-05-03T00:00:00"/>
        <d v="2024-04-13T00:00:00"/>
        <d v="2024-03-27T00:00:00"/>
        <d v="2024-04-09T00:00:00"/>
        <d v="2024-03-29T00:00:00"/>
        <d v="2024-04-02T00:00:00"/>
        <d v="2024-04-05T00:00:00" u="1"/>
        <d v="2024-04-17T00:00:00" u="1"/>
        <d v="2024-03-25T00:00:00" u="1"/>
      </sharedItems>
    </cacheField>
    <cacheField name="Revised Start2" numFmtId="0">
      <sharedItems containsNonDate="0" containsDate="1" containsString="0" containsBlank="1" minDate="2024-03-12T00:00:00" maxDate="2024-07-09T00:00:00"/>
    </cacheField>
    <cacheField name="Revised Finish2" numFmtId="0">
      <sharedItems containsNonDate="0" containsDate="1" containsString="0" containsBlank="1" minDate="2024-03-13T00:00:00" maxDate="2024-07-11T00:00:00" count="63">
        <d v="2024-03-22T00:00:00"/>
        <d v="2024-03-13T00:00:00"/>
        <d v="2024-04-01T00:00:00"/>
        <d v="2024-04-06T00:00:00"/>
        <d v="2024-05-10T00:00:00"/>
        <d v="2024-05-30T00:00:00"/>
        <d v="2024-03-14T00:00:00"/>
        <d v="2024-04-10T00:00:00"/>
        <d v="2024-03-21T00:00:00"/>
        <d v="2024-03-27T00:00:00"/>
        <d v="2024-03-30T00:00:00"/>
        <d v="2024-03-23T00:00:00"/>
        <d v="2024-03-17T00:00:00"/>
        <d v="2024-04-16T00:00:00"/>
        <d v="2024-05-31T00:00:00"/>
        <d v="2024-04-02T00:00:00"/>
        <d v="2024-06-01T00:00:00"/>
        <d v="2024-04-13T00:00:00"/>
        <d v="2024-06-27T00:00:00"/>
        <d v="2024-03-18T00:00:00"/>
        <m/>
        <d v="2024-03-19T00:00:00"/>
        <d v="2024-04-08T00:00:00"/>
        <d v="2024-04-05T00:00:00"/>
        <d v="2024-04-04T00:00:00"/>
        <d v="2024-03-28T00:00:00"/>
        <d v="2024-04-24T00:00:00"/>
        <d v="2024-04-22T00:00:00"/>
        <d v="2024-04-25T00:00:00"/>
        <d v="2024-04-30T00:00:00"/>
        <d v="2024-05-04T00:00:00"/>
        <d v="2024-05-08T00:00:00"/>
        <d v="2024-05-11T00:00:00"/>
        <d v="2024-05-16T00:00:00"/>
        <d v="2024-05-20T00:00:00"/>
        <d v="2024-05-25T00:00:00"/>
        <d v="2024-05-28T00:00:00"/>
        <d v="2024-06-02T00:00:00"/>
        <d v="2024-06-04T00:00:00"/>
        <d v="2024-06-07T00:00:00"/>
        <d v="2024-06-29T00:00:00"/>
        <d v="2024-03-20T00:00:00"/>
        <d v="2024-07-04T00:00:00"/>
        <d v="2024-07-08T00:00:00"/>
        <d v="2024-04-15T00:00:00"/>
        <d v="2024-04-19T00:00:00"/>
        <d v="2024-04-20T00:00:00"/>
        <d v="2024-03-16T00:00:00"/>
        <d v="2024-04-18T00:00:00"/>
        <d v="2024-04-11T00:00:00"/>
        <d v="2024-05-01T00:00:00"/>
        <d v="2024-04-03T00:00:00"/>
        <d v="2024-04-21T00:00:00"/>
        <d v="2024-03-29T00:00:00"/>
        <d v="2024-03-26T00:00:00"/>
        <d v="2024-07-10T00:00:00"/>
        <d v="2024-04-23T00:00:00"/>
        <d v="2024-04-14T00:00:00" u="1"/>
        <d v="2024-04-07T00:00:00" u="1"/>
        <d v="2024-04-17T00:00:00" u="1"/>
        <d v="2024-04-27T00:00:00" u="1"/>
        <d v="2024-03-25T00:00:00" u="1"/>
        <d v="2024-04-09T00:00:00" u="1"/>
      </sharedItems>
    </cacheField>
    <cacheField name="Actual Start2" numFmtId="0">
      <sharedItems containsNonDate="0" containsDate="1" containsString="0" containsBlank="1" minDate="2024-03-12T00:00:00" maxDate="2024-07-02T00:00:00"/>
    </cacheField>
    <cacheField name="Actual Finish2" numFmtId="0">
      <sharedItems containsDate="1" containsBlank="1" containsMixedTypes="1" minDate="2024-03-13T00:00:00" maxDate="2024-07-01T00:00:00"/>
    </cacheField>
    <cacheField name="Development Status" numFmtId="0">
      <sharedItems containsBlank="1" count="9">
        <s v="Completed"/>
        <s v="In Process"/>
        <s v="Hold"/>
        <s v="Not Started"/>
        <m/>
        <s v="Cancelled" u="1"/>
        <s v="Functional Testing" u="1"/>
        <s v="Enhancement" u="1"/>
        <s v="Functional Correction" u="1"/>
      </sharedItems>
    </cacheField>
    <cacheField name="UT-SIT Test Scripts Planned Finish" numFmtId="0">
      <sharedItems containsNonDate="0" containsDate="1" containsString="0" containsBlank="1" minDate="2024-03-13T00:00:00" maxDate="2024-03-24T00:00:00"/>
    </cacheField>
    <cacheField name="UT-SIT Test Scripts Actual Finish" numFmtId="0">
      <sharedItems containsNonDate="0" containsDate="1" containsString="0" containsBlank="1" minDate="2024-03-13T00:00:00" maxDate="2024-03-24T00:00:00"/>
    </cacheField>
    <cacheField name="Planned Start2" numFmtId="168">
      <sharedItems containsNonDate="0" containsDate="1" containsString="0" containsBlank="1" minDate="2024-03-13T00:00:00" maxDate="2024-05-28T00:00:00"/>
    </cacheField>
    <cacheField name="Planned Finish3" numFmtId="168">
      <sharedItems containsNonDate="0" containsDate="1" containsString="0" containsBlank="1" minDate="2024-03-13T00:00:00" maxDate="2024-05-29T00:00:00"/>
    </cacheField>
    <cacheField name="Testing Planned Duration" numFmtId="0">
      <sharedItems containsString="0" containsBlank="1" containsNumber="1" containsInteger="1" minValue="45402" maxValue="45402"/>
    </cacheField>
    <cacheField name="Revised Start3" numFmtId="0">
      <sharedItems containsNonDate="0" containsDate="1" containsString="0" containsBlank="1" minDate="2024-03-13T00:00:00" maxDate="2024-07-11T00:00:00"/>
    </cacheField>
    <cacheField name="Revised Finish3" numFmtId="0">
      <sharedItems containsNonDate="0" containsDate="1" containsString="0" containsBlank="1" minDate="2024-03-14T00:00:00" maxDate="2024-07-12T00:00:00"/>
    </cacheField>
    <cacheField name="Actual Start3" numFmtId="0">
      <sharedItems containsNonDate="0" containsDate="1" containsString="0" containsBlank="1" minDate="2024-03-12T00:00:00" maxDate="2024-06-07T00:00:00"/>
    </cacheField>
    <cacheField name="Actual Finish3" numFmtId="0">
      <sharedItems containsDate="1" containsBlank="1" containsMixedTypes="1" minDate="2024-03-13T00:00:00" maxDate="2024-06-07T00:00:00"/>
    </cacheField>
    <cacheField name="HBT Testing Status" numFmtId="0">
      <sharedItems containsBlank="1" count="10">
        <s v="Completed"/>
        <s v="Not Started "/>
        <s v="Functional Testing"/>
        <s v="Hold"/>
        <s v="Functional Correction"/>
        <s v="In Process"/>
        <m/>
        <s v="Not Started" u="1"/>
        <s v="CTM Testing" u="1"/>
        <s v="CTM Correction" u="1"/>
      </sharedItems>
    </cacheField>
    <cacheField name="CTM Name" numFmtId="0">
      <sharedItems containsBlank="1"/>
    </cacheField>
    <cacheField name="Training Start" numFmtId="0">
      <sharedItems containsNonDate="0" containsDate="1" containsString="0" containsBlank="1" minDate="2024-04-15T00:00:00" maxDate="2024-05-24T00:00:00"/>
    </cacheField>
    <cacheField name="Training Finish" numFmtId="0">
      <sharedItems containsNonDate="0" containsDate="1" containsString="0" containsBlank="1" minDate="2024-04-15T00:00:00" maxDate="2024-05-24T00:00:00"/>
    </cacheField>
    <cacheField name="Duration2" numFmtId="0">
      <sharedItems containsDate="1" containsString="0" containsBlank="1" containsMixedTypes="1" minDate="2024-04-20T00:00:00" maxDate="1900-01-02T00:51:04"/>
    </cacheField>
    <cacheField name="Planned Start3" numFmtId="0">
      <sharedItems containsNonDate="0" containsDate="1" containsString="0" containsBlank="1" minDate="2024-04-15T00:00:00" maxDate="2024-05-24T00:00:00"/>
    </cacheField>
    <cacheField name="Planned Finish4" numFmtId="0">
      <sharedItems containsNonDate="0" containsDate="1" containsString="0" containsBlank="1" minDate="2024-04-15T00:00:00" maxDate="2024-05-24T00:00:00"/>
    </cacheField>
    <cacheField name="Revised Start4" numFmtId="0">
      <sharedItems containsNonDate="0" containsDate="1" containsString="0" containsBlank="1" minDate="2024-04-15T00:00:00" maxDate="2024-05-29T00:00:00"/>
    </cacheField>
    <cacheField name="Revised Finish4" numFmtId="0">
      <sharedItems containsNonDate="0" containsDate="1" containsString="0" containsBlank="1" minDate="2024-04-15T00:00:00" maxDate="2024-05-29T00:00:00"/>
    </cacheField>
    <cacheField name="Actual Start4" numFmtId="0">
      <sharedItems containsNonDate="0" containsDate="1" containsString="0" containsBlank="1" minDate="2024-04-15T00:00:00" maxDate="2024-06-05T00:00:00"/>
    </cacheField>
    <cacheField name="Actual Finish4" numFmtId="0">
      <sharedItems containsNonDate="0" containsDate="1" containsString="0" containsBlank="1" minDate="2024-04-15T00:00:00" maxDate="2024-06-06T00:00:00"/>
    </cacheField>
    <cacheField name="CTM Testing Status " numFmtId="0">
      <sharedItems containsBlank="1" count="7">
        <s v="Approved"/>
        <s v="In Correction"/>
        <s v="Not Started "/>
        <s v="In Process"/>
        <s v="Hold"/>
        <m/>
        <s v=" " u="1"/>
      </sharedItems>
    </cacheField>
    <cacheField name="Final Test Script Submission Date" numFmtId="0">
      <sharedItems containsBlank="1"/>
    </cacheField>
    <cacheField name="Planned Date2" numFmtId="0">
      <sharedItems containsNonDate="0" containsDate="1" containsString="0" containsBlank="1" minDate="2024-04-30T00:00:00" maxDate="2024-05-01T00:00:00"/>
    </cacheField>
    <cacheField name="Revised Date" numFmtId="0">
      <sharedItems containsNonDate="0" containsDate="1" containsString="0" containsBlank="1" minDate="2024-04-29T00:00:00" maxDate="2024-05-29T00:00:00"/>
    </cacheField>
    <cacheField name="Actual Date2" numFmtId="0">
      <sharedItems containsNonDate="0" containsDate="1" containsString="0" containsBlank="1" minDate="2024-04-29T00:00:00" maxDate="2024-05-08T00:00:00"/>
    </cacheField>
    <cacheField name="UAT Status" numFmtId="0">
      <sharedItems containsBlank="1"/>
    </cacheField>
    <cacheField name="PRD Status" numFmtId="0">
      <sharedItems containsBlank="1"/>
    </cacheField>
    <cacheField name="Go-Live _x000a_Planned Date" numFmtId="167">
      <sharedItems containsNonDate="0" containsDate="1" containsString="0" containsBlank="1" minDate="2024-06-07T00:00:00" maxDate="2024-06-08T00:00:00"/>
    </cacheField>
    <cacheField name="Go-Live Revised Date" numFmtId="167">
      <sharedItems containsNonDate="0" containsString="0" containsBlank="1"/>
    </cacheField>
    <cacheField name="Go-Live _x000a_Actual Date" numFmtId="0">
      <sharedItems containsBlank="1"/>
    </cacheField>
    <cacheField name="Reusable Object " numFmtId="0">
      <sharedItems containsBlank="1" count="2">
        <s v="Yes"/>
        <m/>
      </sharedItems>
    </cacheField>
    <cacheField name="Reusable Client Name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2">
  <r>
    <n v="1"/>
    <x v="0"/>
    <m/>
    <s v="WBS, Network, Activity, Mileston Upload Program"/>
    <s v="SOW"/>
    <x v="0"/>
    <n v="1"/>
    <x v="0"/>
    <x v="0"/>
    <s v="Nilesh"/>
    <d v="2024-03-11T00:00:00"/>
    <x v="0"/>
    <d v="2024-03-11T00:00:00"/>
    <d v="2024-03-12T00:00:00"/>
    <d v="2024-03-13T00:00:00"/>
    <x v="0"/>
    <d v="2024-03-13T00:00:00"/>
    <m/>
    <x v="0"/>
    <d v="2024-03-13T00:00:00"/>
    <x v="0"/>
    <d v="2024-03-13T00:00:00"/>
    <x v="0"/>
    <d v="2024-03-13T00:00:00"/>
    <x v="0"/>
    <x v="0"/>
    <m/>
    <m/>
    <m/>
    <s v="Mayur Joshi"/>
    <x v="0"/>
    <n v="2"/>
    <d v="2024-03-14T00:00:00"/>
    <x v="0"/>
    <d v="2024-03-22T00:00:00"/>
    <x v="0"/>
    <d v="2024-03-13T00:00:00"/>
    <d v="2024-03-26T00:00:00"/>
    <x v="0"/>
    <d v="2024-03-14T00:00:00"/>
    <d v="2024-03-15T00:00:00"/>
    <d v="2024-03-14T00:00:00"/>
    <d v="2024-03-14T00:00:00"/>
    <m/>
    <d v="2024-03-22T00:00:00"/>
    <d v="2024-03-22T00:00:00"/>
    <d v="2024-03-13T00:00:00"/>
    <d v="2024-03-26T00:00:00"/>
    <x v="0"/>
    <s v="Ketan"/>
    <m/>
    <m/>
    <m/>
    <m/>
    <m/>
    <m/>
    <m/>
    <m/>
    <d v="2024-05-13T00:00:00"/>
    <x v="0"/>
    <m/>
    <d v="2024-04-30T00:00:00"/>
    <m/>
    <m/>
    <s v="Not Started"/>
    <s v="Not Started"/>
    <d v="2024-06-07T00:00:00"/>
    <m/>
    <m/>
    <x v="0"/>
    <s v="Mecon, Sunteck"/>
  </r>
  <r>
    <n v="2"/>
    <x v="0"/>
    <m/>
    <s v="BPO Upload Program"/>
    <s v="SOW"/>
    <x v="0"/>
    <n v="1"/>
    <x v="1"/>
    <x v="0"/>
    <s v="Nilesh"/>
    <s v="NA"/>
    <x v="1"/>
    <s v="NA"/>
    <s v="NA"/>
    <s v="NA"/>
    <x v="1"/>
    <s v="NA"/>
    <s v="NA"/>
    <x v="1"/>
    <s v="NA"/>
    <x v="1"/>
    <m/>
    <x v="1"/>
    <s v="NA"/>
    <x v="1"/>
    <x v="1"/>
    <m/>
    <m/>
    <m/>
    <s v="Mayur Joshi"/>
    <x v="1"/>
    <n v="1"/>
    <d v="2024-03-13T00:00:00"/>
    <x v="1"/>
    <d v="2024-03-13T00:00:00"/>
    <x v="1"/>
    <d v="2024-03-13T00:00:00"/>
    <d v="2024-03-13T00:00:00"/>
    <x v="0"/>
    <d v="2024-03-14T00:00:00"/>
    <d v="2024-03-14T00:00:00"/>
    <d v="2024-03-14T00:00:00"/>
    <d v="2024-03-14T00:00:00"/>
    <m/>
    <m/>
    <m/>
    <d v="2024-03-14T00:00:00"/>
    <d v="2024-03-14T00:00:00"/>
    <x v="0"/>
    <s v="Aanas"/>
    <m/>
    <m/>
    <m/>
    <m/>
    <m/>
    <m/>
    <m/>
    <m/>
    <d v="2024-05-17T00:00:00"/>
    <x v="0"/>
    <m/>
    <d v="2024-04-30T00:00:00"/>
    <m/>
    <m/>
    <s v="Not Started"/>
    <s v="Not Started"/>
    <d v="2024-06-07T00:00:00"/>
    <m/>
    <m/>
    <x v="0"/>
    <s v="Mecon"/>
  </r>
  <r>
    <n v="3"/>
    <x v="0"/>
    <m/>
    <s v="Unit Cost Plan Upload Program"/>
    <s v="SOW"/>
    <x v="0"/>
    <n v="2"/>
    <x v="1"/>
    <x v="0"/>
    <s v="Nilesh"/>
    <s v="NA"/>
    <x v="1"/>
    <s v="NA"/>
    <s v="NA"/>
    <s v="NA"/>
    <x v="1"/>
    <s v="NA"/>
    <s v="NA"/>
    <x v="1"/>
    <s v="NA"/>
    <x v="1"/>
    <m/>
    <x v="1"/>
    <s v="NA"/>
    <x v="1"/>
    <x v="1"/>
    <m/>
    <m/>
    <m/>
    <s v="Mayur Joshi"/>
    <x v="1"/>
    <n v="1"/>
    <d v="2024-03-13T00:00:00"/>
    <x v="1"/>
    <d v="2024-03-13T00:00:00"/>
    <x v="1"/>
    <d v="2024-03-13T00:00:00"/>
    <d v="2024-03-13T00:00:00"/>
    <x v="0"/>
    <d v="2024-03-14T00:00:00"/>
    <d v="2024-03-14T00:00:00"/>
    <d v="2024-03-14T00:00:00"/>
    <d v="2024-03-14T00:00:00"/>
    <m/>
    <m/>
    <m/>
    <d v="2024-03-14T00:00:00"/>
    <d v="2024-03-14T00:00:00"/>
    <x v="0"/>
    <s v="Aanas"/>
    <m/>
    <m/>
    <m/>
    <m/>
    <m/>
    <m/>
    <m/>
    <m/>
    <d v="2024-05-17T00:00:00"/>
    <x v="0"/>
    <m/>
    <d v="2024-04-30T00:00:00"/>
    <m/>
    <m/>
    <s v="Not Started"/>
    <s v="Not Started"/>
    <d v="2024-06-07T00:00:00"/>
    <m/>
    <m/>
    <x v="0"/>
    <s v="Mecon"/>
  </r>
  <r>
    <n v="4"/>
    <x v="0"/>
    <m/>
    <s v="Budget Approval Procedure &amp; document attachment compulsary"/>
    <s v="SOW"/>
    <x v="1"/>
    <n v="2"/>
    <x v="0"/>
    <x v="1"/>
    <s v="Nilesh"/>
    <d v="2024-03-11T00:00:00"/>
    <x v="0"/>
    <d v="2024-03-11T00:00:00"/>
    <d v="2024-03-12T00:00:00"/>
    <d v="2024-03-13T00:00:00"/>
    <x v="0"/>
    <d v="2024-03-13T00:00:00"/>
    <m/>
    <x v="0"/>
    <d v="2024-03-16T00:00:00"/>
    <x v="2"/>
    <d v="2024-03-18T00:00:00"/>
    <x v="2"/>
    <d v="2024-03-18T00:00:00"/>
    <x v="2"/>
    <x v="0"/>
    <m/>
    <m/>
    <m/>
    <s v="Mayur Joshi"/>
    <x v="2"/>
    <n v="5"/>
    <d v="2024-03-26T00:00:00"/>
    <x v="2"/>
    <d v="2024-03-22T00:00:00"/>
    <x v="2"/>
    <d v="2024-03-22T00:00:00"/>
    <d v="2024-04-01T00:00:00"/>
    <x v="0"/>
    <m/>
    <m/>
    <d v="2024-03-30T00:00:00"/>
    <d v="2024-03-31T00:00:00"/>
    <m/>
    <d v="2024-04-01T00:00:00"/>
    <d v="2024-04-02T00:00:00"/>
    <d v="2024-04-01T00:00:00"/>
    <d v="2024-04-03T00:00:00"/>
    <x v="0"/>
    <s v="Aanas"/>
    <m/>
    <m/>
    <m/>
    <m/>
    <m/>
    <m/>
    <m/>
    <m/>
    <d v="2024-05-03T00:00:00"/>
    <x v="0"/>
    <m/>
    <d v="2024-04-30T00:00:00"/>
    <m/>
    <m/>
    <s v="Not Started"/>
    <s v="Not Started"/>
    <d v="2024-06-07T00:00:00"/>
    <m/>
    <m/>
    <x v="0"/>
    <s v="INDINFRAVIT"/>
  </r>
  <r>
    <n v="5"/>
    <x v="0"/>
    <m/>
    <s v="Milestone Confimation Mail Notification with completion Image &amp; architect certificate attachement"/>
    <s v="SOW"/>
    <x v="1"/>
    <n v="1"/>
    <x v="0"/>
    <x v="1"/>
    <s v="Nilesh"/>
    <d v="2024-03-12T00:00:00"/>
    <x v="0"/>
    <d v="2024-03-12T00:00:00"/>
    <d v="2024-03-13T00:00:00"/>
    <d v="2024-03-13T00:00:00"/>
    <x v="0"/>
    <d v="2024-03-13T00:00:00"/>
    <m/>
    <x v="0"/>
    <d v="2024-03-15T00:00:00"/>
    <x v="3"/>
    <d v="2024-03-16T00:00:00"/>
    <x v="3"/>
    <d v="2024-03-15T00:00:00"/>
    <x v="3"/>
    <x v="0"/>
    <m/>
    <m/>
    <m/>
    <s v="Mayur Joshi"/>
    <x v="0"/>
    <n v="3"/>
    <d v="2024-03-19T00:00:00"/>
    <x v="3"/>
    <d v="2024-04-04T00:00:00"/>
    <x v="3"/>
    <d v="2024-03-14T00:00:00"/>
    <d v="2024-03-15T00:00:00"/>
    <x v="0"/>
    <m/>
    <m/>
    <d v="2024-03-21T00:00:00"/>
    <d v="2024-03-22T00:00:00"/>
    <m/>
    <m/>
    <m/>
    <d v="2024-03-22T00:00:00"/>
    <d v="2024-03-23T00:00:00"/>
    <x v="0"/>
    <s v="Ketan"/>
    <m/>
    <m/>
    <m/>
    <m/>
    <m/>
    <m/>
    <m/>
    <m/>
    <d v="2024-05-02T00:00:00"/>
    <x v="1"/>
    <m/>
    <d v="2024-04-30T00:00:00"/>
    <m/>
    <m/>
    <s v="Not Started"/>
    <s v="Not Started"/>
    <d v="2024-06-07T00:00:00"/>
    <m/>
    <m/>
    <x v="0"/>
    <s v="Sunteck"/>
  </r>
  <r>
    <n v="6"/>
    <x v="0"/>
    <s v="Smart app"/>
    <s v="Project &amp; Work Breakdown Structure sync to smartapp"/>
    <s v="SOW"/>
    <x v="2"/>
    <n v="1"/>
    <x v="1"/>
    <x v="1"/>
    <s v="Nilesh"/>
    <d v="2024-03-16T00:00:00"/>
    <x v="2"/>
    <d v="2024-03-16T00:00:00"/>
    <d v="2024-03-16T00:00:00"/>
    <d v="2024-03-16T00:00:00"/>
    <x v="2"/>
    <d v="2024-03-22T00:00:00"/>
    <m/>
    <x v="0"/>
    <d v="2024-04-02T00:00:00"/>
    <x v="4"/>
    <d v="2024-04-02T00:00:00"/>
    <x v="4"/>
    <d v="2024-03-16T00:00:00"/>
    <x v="4"/>
    <x v="0"/>
    <m/>
    <m/>
    <m/>
    <m/>
    <x v="1"/>
    <n v="16"/>
    <d v="2024-04-08T00:00:00"/>
    <x v="4"/>
    <d v="2024-04-12T00:00:00"/>
    <x v="4"/>
    <d v="2024-04-15T00:00:00"/>
    <m/>
    <x v="0"/>
    <m/>
    <m/>
    <d v="2024-04-23T00:00:00"/>
    <d v="2024-04-24T00:00:00"/>
    <m/>
    <m/>
    <m/>
    <m/>
    <m/>
    <x v="1"/>
    <m/>
    <m/>
    <m/>
    <m/>
    <m/>
    <m/>
    <m/>
    <m/>
    <m/>
    <m/>
    <x v="2"/>
    <m/>
    <d v="2024-04-30T00:00:00"/>
    <m/>
    <m/>
    <s v="Not Started"/>
    <s v="Not Started"/>
    <d v="2024-06-07T00:00:00"/>
    <m/>
    <m/>
    <x v="1"/>
    <m/>
  </r>
  <r>
    <n v="7"/>
    <x v="0"/>
    <s v="Smart app"/>
    <s v="WBS &amp; Milestones (Payment milestones plans) sync to smartapp"/>
    <s v="SOW"/>
    <x v="2"/>
    <n v="2"/>
    <x v="1"/>
    <x v="1"/>
    <s v="Nilesh"/>
    <d v="2024-03-16T00:00:00"/>
    <x v="2"/>
    <d v="2024-03-16T00:00:00"/>
    <d v="2024-03-16T00:00:00"/>
    <d v="2024-03-16T00:00:00"/>
    <x v="2"/>
    <d v="2024-03-22T00:00:00"/>
    <m/>
    <x v="0"/>
    <d v="2024-04-02T00:00:00"/>
    <x v="4"/>
    <d v="2024-04-02T00:00:00"/>
    <x v="4"/>
    <d v="2024-03-16T00:00:00"/>
    <x v="4"/>
    <x v="0"/>
    <m/>
    <m/>
    <m/>
    <m/>
    <x v="1"/>
    <n v="16"/>
    <d v="2024-04-08T00:00:00"/>
    <x v="4"/>
    <d v="2024-04-12T00:00:00"/>
    <x v="4"/>
    <d v="2024-04-15T00:00:00"/>
    <m/>
    <x v="0"/>
    <m/>
    <m/>
    <d v="2024-04-23T00:00:00"/>
    <d v="2024-04-24T00:00:00"/>
    <m/>
    <m/>
    <m/>
    <m/>
    <m/>
    <x v="1"/>
    <m/>
    <m/>
    <m/>
    <m/>
    <m/>
    <m/>
    <m/>
    <m/>
    <m/>
    <m/>
    <x v="2"/>
    <m/>
    <d v="2024-04-30T00:00:00"/>
    <m/>
    <m/>
    <s v="Not Started"/>
    <s v="Not Started"/>
    <d v="2024-06-07T00:00:00"/>
    <m/>
    <m/>
    <x v="1"/>
    <m/>
  </r>
  <r>
    <n v="8"/>
    <x v="0"/>
    <s v="Smart app"/>
    <s v="Network Sync to Smartapp"/>
    <s v="SOW"/>
    <x v="2"/>
    <n v="4"/>
    <x v="1"/>
    <x v="1"/>
    <s v="Nilesh"/>
    <d v="2024-03-16T00:00:00"/>
    <x v="2"/>
    <d v="2024-03-16T00:00:00"/>
    <d v="2024-03-16T00:00:00"/>
    <d v="2024-03-16T00:00:00"/>
    <x v="2"/>
    <d v="2024-03-22T00:00:00"/>
    <m/>
    <x v="0"/>
    <d v="2024-04-04T00:00:00"/>
    <x v="5"/>
    <d v="2024-04-04T00:00:00"/>
    <x v="5"/>
    <d v="2024-03-16T00:00:00"/>
    <x v="4"/>
    <x v="0"/>
    <m/>
    <m/>
    <m/>
    <m/>
    <x v="1"/>
    <n v="16"/>
    <d v="2024-04-08T00:00:00"/>
    <x v="4"/>
    <d v="2024-04-12T00:00:00"/>
    <x v="4"/>
    <m/>
    <m/>
    <x v="0"/>
    <m/>
    <m/>
    <d v="2024-04-23T00:00:00"/>
    <d v="2024-04-24T00:00:00"/>
    <m/>
    <m/>
    <m/>
    <m/>
    <m/>
    <x v="1"/>
    <m/>
    <m/>
    <m/>
    <m/>
    <m/>
    <m/>
    <m/>
    <m/>
    <m/>
    <m/>
    <x v="2"/>
    <m/>
    <d v="2024-04-30T00:00:00"/>
    <m/>
    <m/>
    <s v="Not Started"/>
    <s v="Not Started"/>
    <d v="2024-06-07T00:00:00"/>
    <m/>
    <m/>
    <x v="1"/>
    <m/>
  </r>
  <r>
    <n v="9"/>
    <x v="0"/>
    <s v="Smart app"/>
    <s v="Activities Sync from Smartapp to SAP"/>
    <s v="SOW"/>
    <x v="2"/>
    <n v="5"/>
    <x v="1"/>
    <x v="1"/>
    <s v="Nilesh"/>
    <d v="2024-03-16T00:00:00"/>
    <x v="2"/>
    <d v="2024-03-16T00:00:00"/>
    <d v="2024-03-16T00:00:00"/>
    <d v="2024-03-16T00:00:00"/>
    <x v="2"/>
    <d v="2024-03-22T00:00:00"/>
    <m/>
    <x v="0"/>
    <d v="2024-04-04T00:00:00"/>
    <x v="5"/>
    <d v="2024-04-04T00:00:00"/>
    <x v="5"/>
    <d v="2024-03-16T00:00:00"/>
    <x v="4"/>
    <x v="0"/>
    <m/>
    <m/>
    <m/>
    <m/>
    <x v="1"/>
    <n v="16"/>
    <d v="2024-04-08T00:00:00"/>
    <x v="4"/>
    <d v="2024-04-12T00:00:00"/>
    <x v="4"/>
    <m/>
    <m/>
    <x v="0"/>
    <m/>
    <m/>
    <d v="2024-04-23T00:00:00"/>
    <d v="2024-04-24T00:00:00"/>
    <m/>
    <m/>
    <m/>
    <m/>
    <m/>
    <x v="1"/>
    <m/>
    <m/>
    <m/>
    <m/>
    <m/>
    <m/>
    <m/>
    <m/>
    <m/>
    <m/>
    <x v="2"/>
    <m/>
    <d v="2024-04-30T00:00:00"/>
    <m/>
    <m/>
    <s v="Not Started"/>
    <s v="Not Started"/>
    <d v="2024-06-07T00:00:00"/>
    <m/>
    <m/>
    <x v="1"/>
    <m/>
  </r>
  <r>
    <n v="10"/>
    <x v="0"/>
    <s v="Smart app"/>
    <s v="Link BOQ to WBS in SAP then sync to smartapp"/>
    <s v="SOW"/>
    <x v="2"/>
    <n v="3"/>
    <x v="1"/>
    <x v="1"/>
    <s v="Nilesh"/>
    <d v="2024-03-16T00:00:00"/>
    <x v="2"/>
    <d v="2024-03-16T00:00:00"/>
    <d v="2024-03-16T00:00:00"/>
    <d v="2024-03-16T00:00:00"/>
    <x v="2"/>
    <d v="2024-03-22T00:00:00"/>
    <m/>
    <x v="0"/>
    <d v="2024-04-04T00:00:00"/>
    <x v="5"/>
    <d v="2024-04-04T00:00:00"/>
    <x v="5"/>
    <d v="2024-03-16T00:00:00"/>
    <x v="4"/>
    <x v="0"/>
    <m/>
    <m/>
    <m/>
    <m/>
    <x v="1"/>
    <n v="16"/>
    <d v="2024-04-08T00:00:00"/>
    <x v="4"/>
    <d v="2024-04-12T00:00:00"/>
    <x v="4"/>
    <d v="2024-04-17T00:00:00"/>
    <m/>
    <x v="1"/>
    <m/>
    <m/>
    <d v="2024-04-23T00:00:00"/>
    <d v="2024-04-24T00:00:00"/>
    <m/>
    <m/>
    <m/>
    <m/>
    <m/>
    <x v="1"/>
    <m/>
    <m/>
    <m/>
    <m/>
    <m/>
    <m/>
    <m/>
    <m/>
    <m/>
    <m/>
    <x v="2"/>
    <m/>
    <d v="2024-04-30T00:00:00"/>
    <m/>
    <m/>
    <s v="Not Started"/>
    <s v="Not Started"/>
    <d v="2024-06-07T00:00:00"/>
    <m/>
    <m/>
    <x v="1"/>
    <m/>
  </r>
  <r>
    <n v="11"/>
    <x v="1"/>
    <m/>
    <s v="All attached documents in SAP to view in Contentverse DMS"/>
    <s v="SOW"/>
    <x v="2"/>
    <n v="1"/>
    <x v="1"/>
    <x v="1"/>
    <s v="Nilesh"/>
    <d v="2024-03-26T00:00:00"/>
    <x v="3"/>
    <d v="2024-03-28T00:00:00"/>
    <d v="2024-03-30T00:00:00"/>
    <m/>
    <x v="3"/>
    <m/>
    <m/>
    <x v="2"/>
    <d v="2024-04-06T00:00:00"/>
    <x v="6"/>
    <d v="2024-04-06T00:00:00"/>
    <x v="6"/>
    <m/>
    <x v="5"/>
    <x v="2"/>
    <m/>
    <m/>
    <m/>
    <m/>
    <x v="1"/>
    <n v="16"/>
    <d v="2024-04-08T00:00:00"/>
    <x v="4"/>
    <d v="2024-05-15T00:00:00"/>
    <x v="5"/>
    <d v="2024-05-15T00:00:00"/>
    <d v="2024-06-30T00:00:00"/>
    <x v="0"/>
    <m/>
    <m/>
    <d v="2024-04-23T00:00:00"/>
    <d v="2024-04-24T00:00:00"/>
    <m/>
    <m/>
    <m/>
    <m/>
    <m/>
    <x v="1"/>
    <m/>
    <m/>
    <m/>
    <m/>
    <m/>
    <m/>
    <m/>
    <m/>
    <m/>
    <m/>
    <x v="2"/>
    <m/>
    <d v="2024-04-30T00:00:00"/>
    <m/>
    <m/>
    <s v="Not Started"/>
    <s v="Not Started"/>
    <d v="2024-06-07T00:00:00"/>
    <m/>
    <m/>
    <x v="1"/>
    <m/>
  </r>
  <r>
    <n v="12"/>
    <x v="2"/>
    <m/>
    <s v="Vendor master upload"/>
    <s v="SOW"/>
    <x v="0"/>
    <n v="1"/>
    <x v="0"/>
    <x v="0"/>
    <s v="Harshad"/>
    <d v="2024-03-08T00:00:00"/>
    <x v="4"/>
    <d v="2024-03-10T00:00:00"/>
    <d v="2024-03-11T00:00:00"/>
    <d v="2024-03-08T00:00:00"/>
    <x v="4"/>
    <d v="2024-03-11T00:00:00"/>
    <m/>
    <x v="0"/>
    <d v="2024-03-14T00:00:00"/>
    <x v="3"/>
    <d v="2024-03-14T00:00:00"/>
    <x v="7"/>
    <d v="2024-03-14T00:00:00"/>
    <x v="6"/>
    <x v="0"/>
    <m/>
    <m/>
    <m/>
    <s v="Mayur Joshi"/>
    <x v="1"/>
    <n v="1"/>
    <d v="2024-03-13T00:00:00"/>
    <x v="1"/>
    <d v="2024-03-14T00:00:00"/>
    <x v="6"/>
    <d v="2024-03-14T00:00:00"/>
    <d v="2024-03-14T00:00:00"/>
    <x v="0"/>
    <d v="2024-03-13T00:00:00"/>
    <d v="2024-03-13T00:00:00"/>
    <d v="2024-03-13T00:00:00"/>
    <d v="2024-03-13T00:00:00"/>
    <m/>
    <d v="2024-04-03T00:00:00"/>
    <d v="2024-04-04T00:00:00"/>
    <d v="2024-04-22T00:00:00"/>
    <d v="2024-04-23T00:00:00"/>
    <x v="0"/>
    <m/>
    <d v="2024-04-15T00:00:00"/>
    <d v="2024-04-15T00:00:00"/>
    <m/>
    <d v="2024-04-15T00:00:00"/>
    <d v="2024-04-15T00:00:00"/>
    <d v="2024-04-15T00:00:00"/>
    <d v="2024-04-15T00:00:00"/>
    <d v="2024-04-15T00:00:00"/>
    <d v="2024-04-15T00:00:00"/>
    <x v="0"/>
    <m/>
    <d v="2024-04-30T00:00:00"/>
    <m/>
    <m/>
    <s v="Not Started"/>
    <s v="Not Started"/>
    <d v="2024-06-07T00:00:00"/>
    <m/>
    <m/>
    <x v="0"/>
    <s v="Sunteck"/>
  </r>
  <r>
    <n v="13"/>
    <x v="2"/>
    <m/>
    <s v="Asset Cutover upload Program"/>
    <s v="SOW"/>
    <x v="0"/>
    <n v="1"/>
    <x v="0"/>
    <x v="0"/>
    <s v="Harshad"/>
    <s v="NA"/>
    <x v="1"/>
    <s v="NA"/>
    <s v="NA"/>
    <s v="NA"/>
    <x v="1"/>
    <s v="NA"/>
    <m/>
    <x v="1"/>
    <m/>
    <x v="1"/>
    <m/>
    <x v="1"/>
    <m/>
    <x v="5"/>
    <x v="1"/>
    <m/>
    <m/>
    <m/>
    <s v="Mayur Joshi"/>
    <x v="1"/>
    <n v="1"/>
    <d v="2024-03-13T00:00:00"/>
    <x v="1"/>
    <d v="2024-03-14T00:00:00"/>
    <x v="6"/>
    <d v="2024-03-14T00:00:00"/>
    <d v="2024-03-14T00:00:00"/>
    <x v="0"/>
    <d v="2024-03-13T00:00:00"/>
    <d v="2024-03-13T00:00:00"/>
    <d v="2024-03-13T00:00:00"/>
    <d v="2024-03-13T00:00:00"/>
    <m/>
    <d v="2024-03-14T00:00:00"/>
    <d v="2024-03-14T00:00:00"/>
    <d v="2024-03-14T00:00:00"/>
    <d v="2024-03-14T00:00:00"/>
    <x v="0"/>
    <m/>
    <d v="2024-04-15T00:00:00"/>
    <d v="2024-04-15T00:00:00"/>
    <m/>
    <d v="2024-04-15T00:00:00"/>
    <d v="2024-04-15T00:00:00"/>
    <d v="2024-04-15T00:00:00"/>
    <d v="2024-04-15T00:00:00"/>
    <d v="2024-04-15T00:00:00"/>
    <d v="2024-04-15T00:00:00"/>
    <x v="0"/>
    <m/>
    <d v="2024-04-30T00:00:00"/>
    <m/>
    <m/>
    <s v="Not Started"/>
    <s v="Not Started"/>
    <d v="2024-06-07T00:00:00"/>
    <m/>
    <m/>
    <x v="0"/>
    <s v="Sunteck"/>
  </r>
  <r>
    <n v="14"/>
    <x v="2"/>
    <m/>
    <s v="Cutover Template"/>
    <s v="SOW"/>
    <x v="0"/>
    <n v="1"/>
    <x v="0"/>
    <x v="0"/>
    <s v="Harshad"/>
    <s v="NA"/>
    <x v="1"/>
    <s v="NA"/>
    <s v="NA"/>
    <s v="NA"/>
    <x v="1"/>
    <s v="NA"/>
    <m/>
    <x v="1"/>
    <m/>
    <x v="1"/>
    <m/>
    <x v="1"/>
    <m/>
    <x v="5"/>
    <x v="1"/>
    <m/>
    <m/>
    <m/>
    <s v="Mayur Joshi"/>
    <x v="1"/>
    <n v="1"/>
    <d v="2024-03-13T00:00:00"/>
    <x v="1"/>
    <d v="2024-03-14T00:00:00"/>
    <x v="6"/>
    <d v="2024-04-16T00:00:00"/>
    <d v="2024-04-19T00:00:00"/>
    <x v="0"/>
    <d v="2024-03-13T00:00:00"/>
    <d v="2024-03-13T00:00:00"/>
    <d v="2024-03-13T00:00:00"/>
    <d v="2024-03-13T00:00:00"/>
    <m/>
    <d v="2024-03-14T00:00:00"/>
    <d v="2024-03-14T00:00:00"/>
    <d v="2024-03-14T00:00:00"/>
    <d v="2024-03-14T00:00:00"/>
    <x v="0"/>
    <m/>
    <d v="2024-04-15T00:00:00"/>
    <d v="2024-04-15T00:00:00"/>
    <m/>
    <d v="2024-04-15T00:00:00"/>
    <d v="2024-04-15T00:00:00"/>
    <d v="2024-04-15T00:00:00"/>
    <d v="2024-04-15T00:00:00"/>
    <d v="2024-04-15T00:00:00"/>
    <d v="2024-04-15T00:00:00"/>
    <x v="0"/>
    <m/>
    <d v="2024-04-30T00:00:00"/>
    <m/>
    <m/>
    <s v="Not Started"/>
    <s v="Not Started"/>
    <d v="2024-06-07T00:00:00"/>
    <m/>
    <m/>
    <x v="0"/>
    <s v="Sunteck"/>
  </r>
  <r>
    <n v="15"/>
    <x v="2"/>
    <m/>
    <s v="GSTR1"/>
    <s v="SOW"/>
    <x v="3"/>
    <n v="1"/>
    <x v="1"/>
    <x v="0"/>
    <s v="Harshad"/>
    <d v="2024-03-08T00:00:00"/>
    <x v="4"/>
    <d v="2024-03-10T00:00:00"/>
    <d v="2024-03-11T00:00:00"/>
    <d v="2024-03-08T00:00:00"/>
    <x v="4"/>
    <d v="2024-03-11T00:00:00"/>
    <m/>
    <x v="0"/>
    <d v="2024-03-14T00:00:00"/>
    <x v="3"/>
    <d v="2024-03-14T00:00:00"/>
    <x v="7"/>
    <d v="2024-03-14T00:00:00"/>
    <x v="6"/>
    <x v="0"/>
    <m/>
    <m/>
    <m/>
    <s v="Sumant"/>
    <x v="3"/>
    <n v="2"/>
    <d v="2024-03-13T00:00:00"/>
    <x v="5"/>
    <d v="2024-04-05T00:00:00"/>
    <x v="3"/>
    <d v="2024-04-12T00:00:00"/>
    <d v="2024-04-16T00:00:00"/>
    <x v="0"/>
    <d v="2024-03-13T00:00:00"/>
    <d v="2024-03-13T00:00:00"/>
    <d v="2024-03-13T00:00:00"/>
    <d v="2024-03-13T00:00:00"/>
    <m/>
    <d v="2024-04-05T00:00:00"/>
    <d v="2024-04-06T00:00:00"/>
    <d v="2024-04-16T00:00:00"/>
    <d v="2024-04-19T00:00:00"/>
    <x v="0"/>
    <m/>
    <d v="2024-04-19T00:00:00"/>
    <d v="2024-04-19T00:00:00"/>
    <m/>
    <d v="2024-04-19T00:00:00"/>
    <d v="2024-04-19T00:00:00"/>
    <d v="2024-04-19T00:00:00"/>
    <d v="2024-04-19T00:00:00"/>
    <d v="2024-04-19T00:00:00"/>
    <d v="2024-04-19T00:00:00"/>
    <x v="1"/>
    <m/>
    <d v="2024-04-30T00:00:00"/>
    <m/>
    <m/>
    <s v="Not Started"/>
    <s v="Not Started"/>
    <d v="2024-06-07T00:00:00"/>
    <m/>
    <m/>
    <x v="0"/>
    <s v="Sunteck"/>
  </r>
  <r>
    <n v="16"/>
    <x v="2"/>
    <m/>
    <s v="GSTR2"/>
    <s v="SOW"/>
    <x v="3"/>
    <n v="1"/>
    <x v="1"/>
    <x v="0"/>
    <s v="Harshad"/>
    <d v="2024-03-08T00:00:00"/>
    <x v="4"/>
    <d v="2024-03-10T00:00:00"/>
    <d v="2024-03-11T00:00:00"/>
    <d v="2024-03-08T00:00:00"/>
    <x v="4"/>
    <d v="2024-03-11T00:00:00"/>
    <m/>
    <x v="0"/>
    <d v="2024-03-14T00:00:00"/>
    <x v="3"/>
    <d v="2024-03-14T00:00:00"/>
    <x v="7"/>
    <d v="2024-03-14T00:00:00"/>
    <x v="6"/>
    <x v="0"/>
    <m/>
    <m/>
    <m/>
    <s v="Sumant"/>
    <x v="3"/>
    <n v="2"/>
    <d v="2024-03-13T00:00:00"/>
    <x v="5"/>
    <d v="2024-04-08T00:00:00"/>
    <x v="7"/>
    <d v="2024-04-12T00:00:00"/>
    <d v="2024-04-16T00:00:00"/>
    <x v="0"/>
    <d v="2024-03-13T00:00:00"/>
    <d v="2024-03-13T00:00:00"/>
    <d v="2024-03-13T00:00:00"/>
    <d v="2024-03-13T00:00:00"/>
    <m/>
    <d v="2024-04-08T00:00:00"/>
    <d v="2024-04-10T00:00:00"/>
    <d v="2024-04-16T00:00:00"/>
    <d v="2024-04-19T00:00:00"/>
    <x v="0"/>
    <m/>
    <d v="2024-04-19T00:00:00"/>
    <d v="2024-04-19T00:00:00"/>
    <m/>
    <d v="2024-04-19T00:00:00"/>
    <d v="2024-04-19T00:00:00"/>
    <d v="2024-04-19T00:00:00"/>
    <d v="2024-04-19T00:00:00"/>
    <d v="2024-04-19T00:00:00"/>
    <d v="2024-04-19T00:00:00"/>
    <x v="1"/>
    <m/>
    <d v="2024-04-30T00:00:00"/>
    <m/>
    <m/>
    <s v="Not Started"/>
    <s v="Not Started"/>
    <d v="2024-06-07T00:00:00"/>
    <m/>
    <m/>
    <x v="0"/>
    <s v="Sunteck"/>
  </r>
  <r>
    <n v="17"/>
    <x v="2"/>
    <m/>
    <s v="Bank Reco Upload Program"/>
    <s v="SOW"/>
    <x v="0"/>
    <n v="2"/>
    <x v="0"/>
    <x v="0"/>
    <s v="Harshad"/>
    <d v="2024-03-08T00:00:00"/>
    <x v="4"/>
    <d v="2024-03-10T00:00:00"/>
    <d v="2024-03-11T00:00:00"/>
    <d v="2024-03-08T00:00:00"/>
    <x v="4"/>
    <d v="2024-03-11T00:00:00"/>
    <m/>
    <x v="0"/>
    <d v="2024-03-14T00:00:00"/>
    <x v="3"/>
    <d v="2024-03-14T00:00:00"/>
    <x v="7"/>
    <d v="2024-03-14T00:00:00"/>
    <x v="6"/>
    <x v="0"/>
    <m/>
    <m/>
    <m/>
    <s v="Mayur Joshi"/>
    <x v="1"/>
    <n v="1"/>
    <d v="2024-03-14T00:00:00"/>
    <x v="5"/>
    <d v="2024-03-21T00:00:00"/>
    <x v="8"/>
    <d v="2024-03-21T00:00:00"/>
    <d v="2024-03-21T00:00:00"/>
    <x v="0"/>
    <d v="2024-03-13T00:00:00"/>
    <d v="2024-03-13T00:00:00"/>
    <d v="2024-03-13T00:00:00"/>
    <d v="2024-03-13T00:00:00"/>
    <m/>
    <d v="2024-03-21T00:00:00"/>
    <d v="2024-03-21T00:00:00"/>
    <d v="2024-03-21T00:00:00"/>
    <d v="2024-03-21T00:00:00"/>
    <x v="0"/>
    <m/>
    <d v="2024-04-20T00:00:00"/>
    <d v="2024-04-20T00:00:00"/>
    <m/>
    <d v="2024-04-20T00:00:00"/>
    <d v="2024-04-20T00:00:00"/>
    <d v="2024-04-20T00:00:00"/>
    <d v="2024-04-20T00:00:00"/>
    <d v="2024-04-20T00:00:00"/>
    <d v="2024-04-20T00:00:00"/>
    <x v="0"/>
    <m/>
    <d v="2024-04-30T00:00:00"/>
    <m/>
    <m/>
    <s v="Not Started"/>
    <s v="Not Started"/>
    <d v="2024-06-07T00:00:00"/>
    <m/>
    <m/>
    <x v="0"/>
    <s v="Sunteck"/>
  </r>
  <r>
    <n v="18"/>
    <x v="2"/>
    <m/>
    <s v="Customer Tax Invoice (Interest)"/>
    <s v="SOW"/>
    <x v="4"/>
    <n v="2"/>
    <x v="1"/>
    <x v="0"/>
    <s v="Harshad"/>
    <d v="2024-03-08T00:00:00"/>
    <x v="4"/>
    <d v="2024-03-10T00:00:00"/>
    <d v="2024-03-11T00:00:00"/>
    <d v="2024-03-08T00:00:00"/>
    <x v="4"/>
    <d v="2024-03-11T00:00:00"/>
    <m/>
    <x v="0"/>
    <d v="2024-03-15T00:00:00"/>
    <x v="2"/>
    <d v="2024-03-15T00:00:00"/>
    <x v="3"/>
    <d v="2024-03-15T00:00:00"/>
    <x v="3"/>
    <x v="0"/>
    <m/>
    <m/>
    <m/>
    <s v="Mohanreddy Mogili"/>
    <x v="4"/>
    <n v="3"/>
    <d v="2024-03-20T00:00:00"/>
    <x v="6"/>
    <d v="2024-03-29T00:00:00"/>
    <x v="9"/>
    <d v="2024-03-30T00:00:00"/>
    <d v="2024-03-30T00:00:00"/>
    <x v="0"/>
    <m/>
    <m/>
    <d v="2024-03-22T00:00:00"/>
    <d v="2024-03-23T00:00:00"/>
    <m/>
    <d v="2024-03-29T00:00:00"/>
    <d v="2024-03-27T00:00:00"/>
    <d v="2024-03-30T00:00:00"/>
    <d v="2024-03-30T00:00:00"/>
    <x v="0"/>
    <m/>
    <d v="2024-04-16T00:00:00"/>
    <d v="2024-04-16T00:00:00"/>
    <m/>
    <d v="2024-04-16T00:00:00"/>
    <d v="2024-04-16T00:00:00"/>
    <d v="2024-04-16T00:00:00"/>
    <d v="2024-04-16T00:00:00"/>
    <d v="2024-04-16T00:00:00"/>
    <d v="2024-04-16T00:00:00"/>
    <x v="0"/>
    <m/>
    <d v="2024-04-30T00:00:00"/>
    <m/>
    <m/>
    <s v="Not Started"/>
    <s v="Not Started"/>
    <d v="2024-06-07T00:00:00"/>
    <m/>
    <m/>
    <x v="1"/>
    <m/>
  </r>
  <r>
    <n v="19"/>
    <x v="2"/>
    <m/>
    <s v="Customer Receipt Screen"/>
    <s v="SOW"/>
    <x v="1"/>
    <n v="2"/>
    <x v="0"/>
    <x v="1"/>
    <s v="Harshad"/>
    <d v="2024-03-08T00:00:00"/>
    <x v="4"/>
    <d v="2024-03-10T00:00:00"/>
    <d v="2024-03-11T00:00:00"/>
    <d v="2024-03-08T00:00:00"/>
    <x v="4"/>
    <d v="2024-03-11T00:00:00"/>
    <m/>
    <x v="0"/>
    <d v="2024-03-15T00:00:00"/>
    <x v="2"/>
    <d v="2024-03-15T00:00:00"/>
    <x v="3"/>
    <d v="2024-03-15T00:00:00"/>
    <x v="3"/>
    <x v="0"/>
    <m/>
    <m/>
    <m/>
    <s v="Mayur Joshi"/>
    <x v="1"/>
    <n v="3"/>
    <d v="2024-03-18T00:00:00"/>
    <x v="7"/>
    <d v="2024-03-21T00:00:00"/>
    <x v="10"/>
    <d v="2024-03-21T00:00:00"/>
    <d v="2024-03-30T00:00:00"/>
    <x v="0"/>
    <d v="2024-03-19T00:00:00"/>
    <d v="2024-03-20T00:00:00"/>
    <d v="2024-03-13T00:00:00"/>
    <d v="2024-03-13T00:00:00"/>
    <m/>
    <d v="2024-03-21T00:00:00"/>
    <d v="2024-03-30T00:00:00"/>
    <d v="2024-03-30T00:00:00"/>
    <d v="2024-03-30T00:00:00"/>
    <x v="0"/>
    <m/>
    <d v="2024-04-16T00:00:00"/>
    <d v="2024-04-16T00:00:00"/>
    <m/>
    <d v="2024-04-16T00:00:00"/>
    <d v="2024-04-16T00:00:00"/>
    <d v="2024-04-16T00:00:00"/>
    <d v="2024-04-16T00:00:00"/>
    <d v="2024-04-16T00:00:00"/>
    <d v="2024-04-16T00:00:00"/>
    <x v="0"/>
    <m/>
    <d v="2024-04-30T00:00:00"/>
    <m/>
    <m/>
    <s v="Not Started"/>
    <s v="Not Started"/>
    <d v="2024-06-07T00:00:00"/>
    <m/>
    <m/>
    <x v="1"/>
    <m/>
  </r>
  <r>
    <n v="20"/>
    <x v="2"/>
    <m/>
    <s v="Customer Receipt List"/>
    <s v="SOW"/>
    <x v="1"/>
    <n v="1"/>
    <x v="0"/>
    <x v="1"/>
    <s v="Harshad"/>
    <d v="2024-03-08T00:00:00"/>
    <x v="4"/>
    <d v="2024-03-10T00:00:00"/>
    <d v="2024-03-11T00:00:00"/>
    <d v="2024-03-08T00:00:00"/>
    <x v="4"/>
    <d v="2024-03-11T00:00:00"/>
    <m/>
    <x v="0"/>
    <d v="2024-03-15T00:00:00"/>
    <x v="2"/>
    <d v="2024-03-15T00:00:00"/>
    <x v="3"/>
    <d v="2024-03-15T00:00:00"/>
    <x v="3"/>
    <x v="0"/>
    <m/>
    <m/>
    <m/>
    <s v="Mayur Joshi"/>
    <x v="1"/>
    <n v="1"/>
    <d v="2024-03-23T00:00:00"/>
    <x v="8"/>
    <d v="2024-03-23T00:00:00"/>
    <x v="11"/>
    <d v="2024-03-23T00:00:00"/>
    <d v="2024-03-23T00:00:00"/>
    <x v="0"/>
    <d v="2024-03-23T00:00:00"/>
    <d v="2024-03-23T00:00:00"/>
    <d v="2024-03-23T00:00:00"/>
    <d v="2024-03-23T00:00:00"/>
    <m/>
    <d v="2024-03-22T00:00:00"/>
    <d v="2024-03-22T00:00:00"/>
    <d v="2024-03-22T00:00:00"/>
    <d v="2024-03-22T00:00:00"/>
    <x v="0"/>
    <m/>
    <d v="2024-04-16T00:00:00"/>
    <d v="2024-04-16T00:00:00"/>
    <m/>
    <d v="2024-04-16T00:00:00"/>
    <d v="2024-04-16T00:00:00"/>
    <d v="2024-04-16T00:00:00"/>
    <d v="2024-04-16T00:00:00"/>
    <d v="2024-04-16T00:00:00"/>
    <d v="2024-04-16T00:00:00"/>
    <x v="0"/>
    <m/>
    <d v="2024-04-30T00:00:00"/>
    <m/>
    <m/>
    <s v="Not Started"/>
    <s v="Not Started"/>
    <d v="2024-06-07T00:00:00"/>
    <m/>
    <m/>
    <x v="0"/>
    <s v="Sunteck"/>
  </r>
  <r>
    <n v="21"/>
    <x v="2"/>
    <m/>
    <s v="Project &amp; Plants Mapping table"/>
    <s v="SOW"/>
    <x v="1"/>
    <n v="1"/>
    <x v="0"/>
    <x v="1"/>
    <s v="Harshad"/>
    <d v="2024-03-10T00:00:00"/>
    <x v="5"/>
    <d v="2024-03-10T00:00:00"/>
    <d v="2024-03-11T00:00:00"/>
    <d v="2024-03-10T00:00:00"/>
    <x v="5"/>
    <d v="2024-03-11T00:00:00"/>
    <m/>
    <x v="0"/>
    <d v="2024-03-15T00:00:00"/>
    <x v="2"/>
    <d v="2024-03-15T00:00:00"/>
    <x v="3"/>
    <d v="2024-03-15T00:00:00"/>
    <x v="3"/>
    <x v="0"/>
    <m/>
    <m/>
    <m/>
    <s v="Mayur Joshi"/>
    <x v="1"/>
    <n v="1"/>
    <d v="2024-03-16T00:00:00"/>
    <x v="9"/>
    <d v="2024-03-17T00:00:00"/>
    <x v="12"/>
    <d v="2024-03-17T00:00:00"/>
    <d v="2024-03-17T00:00:00"/>
    <x v="0"/>
    <d v="2024-03-16T00:00:00"/>
    <d v="2024-03-16T00:00:00"/>
    <d v="2024-03-16T00:00:00"/>
    <d v="2024-03-16T00:00:00"/>
    <m/>
    <d v="2024-03-17T00:00:00"/>
    <d v="2024-03-17T00:00:00"/>
    <d v="2024-03-17T00:00:00"/>
    <d v="2024-03-17T00:00:00"/>
    <x v="0"/>
    <m/>
    <d v="2024-04-16T00:00:00"/>
    <d v="2024-04-16T00:00:00"/>
    <m/>
    <d v="2024-04-16T00:00:00"/>
    <d v="2024-04-16T00:00:00"/>
    <d v="2024-04-16T00:00:00"/>
    <d v="2024-04-16T00:00:00"/>
    <d v="2024-04-16T00:00:00"/>
    <d v="2024-04-16T00:00:00"/>
    <x v="0"/>
    <m/>
    <d v="2024-04-30T00:00:00"/>
    <m/>
    <m/>
    <s v="Not Started"/>
    <s v="Not Started"/>
    <d v="2024-06-07T00:00:00"/>
    <m/>
    <m/>
    <x v="1"/>
    <m/>
  </r>
  <r>
    <n v="22"/>
    <x v="2"/>
    <s v="SFDC"/>
    <s v="Token Amount SFDC-SAP"/>
    <s v="SOW"/>
    <x v="2"/>
    <n v="2"/>
    <x v="0"/>
    <x v="1"/>
    <s v="Harshad"/>
    <s v="NA"/>
    <x v="0"/>
    <d v="2024-03-13T00:00:00"/>
    <d v="2024-03-14T00:00:00"/>
    <d v="2024-03-13T00:00:00"/>
    <x v="6"/>
    <d v="2024-03-14T00:00:00"/>
    <m/>
    <x v="0"/>
    <d v="2024-03-15T00:00:00"/>
    <x v="2"/>
    <d v="2024-03-15T00:00:00"/>
    <x v="3"/>
    <d v="2024-03-15T00:00:00"/>
    <x v="3"/>
    <x v="0"/>
    <m/>
    <m/>
    <m/>
    <s v="Mohanreddy Mogili"/>
    <x v="4"/>
    <n v="18"/>
    <d v="2024-04-10T00:00:00"/>
    <x v="10"/>
    <d v="2024-04-16T00:00:00"/>
    <x v="13"/>
    <d v="2024-04-16T00:00:00"/>
    <m/>
    <x v="0"/>
    <m/>
    <m/>
    <d v="2024-04-27T00:00:00"/>
    <d v="2024-04-28T00:00:00"/>
    <m/>
    <m/>
    <m/>
    <m/>
    <m/>
    <x v="2"/>
    <m/>
    <m/>
    <m/>
    <m/>
    <m/>
    <m/>
    <m/>
    <m/>
    <m/>
    <m/>
    <x v="2"/>
    <m/>
    <d v="2024-04-30T00:00:00"/>
    <m/>
    <m/>
    <s v="Not Started"/>
    <s v="Not Started"/>
    <d v="2024-06-07T00:00:00"/>
    <m/>
    <m/>
    <x v="1"/>
    <m/>
  </r>
  <r>
    <n v="23"/>
    <x v="2"/>
    <s v="SFDC"/>
    <s v="Customer Receipts (SFDC)"/>
    <s v="SOW"/>
    <x v="2"/>
    <n v="1"/>
    <x v="0"/>
    <x v="1"/>
    <s v="Harshad"/>
    <s v="NA"/>
    <x v="0"/>
    <d v="2024-03-13T00:00:00"/>
    <d v="2024-03-14T00:00:00"/>
    <d v="2024-03-13T00:00:00"/>
    <x v="6"/>
    <d v="2024-03-14T00:00:00"/>
    <m/>
    <x v="0"/>
    <d v="2024-03-18T00:00:00"/>
    <x v="7"/>
    <d v="2024-03-18T00:00:00"/>
    <x v="8"/>
    <d v="2024-03-18T00:00:00"/>
    <x v="7"/>
    <x v="0"/>
    <m/>
    <m/>
    <m/>
    <s v="Mohanreddy Mogili"/>
    <x v="4"/>
    <n v="18"/>
    <d v="2024-04-10T00:00:00"/>
    <x v="10"/>
    <d v="2024-04-16T00:00:00"/>
    <x v="13"/>
    <d v="2024-04-16T00:00:00"/>
    <s v="25-04-2024"/>
    <x v="0"/>
    <m/>
    <m/>
    <d v="2024-04-27T00:00:00"/>
    <d v="2024-04-28T00:00:00"/>
    <m/>
    <d v="2024-04-23T00:00:00"/>
    <d v="2024-04-23T00:00:00"/>
    <d v="2024-04-23T00:00:00"/>
    <d v="2024-04-23T00:00:00"/>
    <x v="2"/>
    <m/>
    <m/>
    <m/>
    <m/>
    <m/>
    <m/>
    <m/>
    <m/>
    <m/>
    <m/>
    <x v="2"/>
    <m/>
    <d v="2024-04-30T00:00:00"/>
    <m/>
    <m/>
    <s v="Not Started"/>
    <s v="Not Started"/>
    <d v="2024-06-07T00:00:00"/>
    <m/>
    <m/>
    <x v="1"/>
    <m/>
  </r>
  <r>
    <n v="24"/>
    <x v="2"/>
    <s v="SFDC"/>
    <s v="Interest Waiver"/>
    <s v="SOW"/>
    <x v="2"/>
    <n v="3"/>
    <x v="0"/>
    <x v="1"/>
    <s v="Harshad"/>
    <d v="2024-03-10T00:00:00"/>
    <x v="5"/>
    <d v="2024-03-10T00:00:00"/>
    <d v="2024-03-11T00:00:00"/>
    <d v="2024-03-10T00:00:00"/>
    <x v="5"/>
    <d v="2024-03-11T00:00:00"/>
    <m/>
    <x v="0"/>
    <d v="2024-03-18T00:00:00"/>
    <x v="7"/>
    <d v="2024-03-18T00:00:00"/>
    <x v="8"/>
    <d v="2024-03-18T00:00:00"/>
    <x v="7"/>
    <x v="0"/>
    <m/>
    <m/>
    <m/>
    <s v="Mohanreddy Mogili"/>
    <x v="4"/>
    <n v="18"/>
    <d v="2024-04-10T00:00:00"/>
    <x v="10"/>
    <d v="2024-04-16T00:00:00"/>
    <x v="13"/>
    <d v="2024-04-16T00:00:00"/>
    <s v="25-04-2024"/>
    <x v="0"/>
    <m/>
    <m/>
    <d v="2024-04-27T00:00:00"/>
    <d v="2024-04-28T00:00:00"/>
    <m/>
    <d v="2024-04-20T00:00:00"/>
    <d v="2024-04-20T00:00:00"/>
    <m/>
    <m/>
    <x v="2"/>
    <m/>
    <m/>
    <m/>
    <m/>
    <m/>
    <m/>
    <m/>
    <m/>
    <m/>
    <m/>
    <x v="2"/>
    <m/>
    <d v="2024-04-30T00:00:00"/>
    <m/>
    <m/>
    <s v="Not Started"/>
    <s v="Not Started"/>
    <d v="2024-06-07T00:00:00"/>
    <m/>
    <m/>
    <x v="1"/>
    <m/>
  </r>
  <r>
    <n v="25"/>
    <x v="2"/>
    <s v="Clear tax"/>
    <s v="Invoice wise Match &amp; Mismatch Report showing  Revenue as per in P&amp;L  &amp; as per GST Outward Register"/>
    <s v="SOW"/>
    <x v="2"/>
    <n v="3"/>
    <x v="0"/>
    <x v="1"/>
    <s v="Harshad"/>
    <d v="2024-03-10T00:00:00"/>
    <x v="5"/>
    <d v="2024-03-10T00:00:00"/>
    <d v="2024-03-11T00:00:00"/>
    <d v="2024-03-10T00:00:00"/>
    <x v="5"/>
    <d v="2024-03-11T00:00:00"/>
    <m/>
    <x v="0"/>
    <d v="2024-03-18T00:00:00"/>
    <x v="7"/>
    <d v="2024-03-18T00:00:00"/>
    <x v="8"/>
    <d v="2024-03-18T00:00:00"/>
    <x v="7"/>
    <x v="0"/>
    <m/>
    <m/>
    <m/>
    <s v="Mohanreddy Mogili"/>
    <x v="4"/>
    <n v="18"/>
    <d v="2024-04-10T00:00:00"/>
    <x v="10"/>
    <d v="2024-04-16T00:00:00"/>
    <x v="13"/>
    <d v="2024-04-16T00:00:00"/>
    <s v="25-04-2024"/>
    <x v="0"/>
    <m/>
    <m/>
    <d v="2024-04-27T00:00:00"/>
    <d v="2024-04-28T00:00:00"/>
    <m/>
    <d v="2024-04-20T00:00:00"/>
    <d v="2024-04-20T00:00:00"/>
    <m/>
    <m/>
    <x v="2"/>
    <m/>
    <m/>
    <m/>
    <m/>
    <m/>
    <m/>
    <m/>
    <m/>
    <m/>
    <m/>
    <x v="2"/>
    <m/>
    <d v="2024-04-30T00:00:00"/>
    <m/>
    <m/>
    <s v="Not Started"/>
    <s v="Not Started"/>
    <d v="2024-06-07T00:00:00"/>
    <m/>
    <m/>
    <x v="1"/>
    <m/>
  </r>
  <r>
    <n v="26"/>
    <x v="2"/>
    <s v="Clear tax"/>
    <s v="GSTR 1"/>
    <s v="SOW"/>
    <x v="2"/>
    <n v="3"/>
    <x v="0"/>
    <x v="1"/>
    <s v="Harshad"/>
    <d v="2024-03-10T00:00:00"/>
    <x v="5"/>
    <d v="2024-03-10T00:00:00"/>
    <d v="2024-03-11T00:00:00"/>
    <d v="2024-03-10T00:00:00"/>
    <x v="5"/>
    <d v="2024-03-11T00:00:00"/>
    <m/>
    <x v="0"/>
    <d v="2024-03-18T00:00:00"/>
    <x v="7"/>
    <d v="2024-03-18T00:00:00"/>
    <x v="8"/>
    <d v="2024-03-18T00:00:00"/>
    <x v="7"/>
    <x v="0"/>
    <m/>
    <m/>
    <m/>
    <s v="Mohanreddy Mogili"/>
    <x v="4"/>
    <n v="18"/>
    <d v="2024-04-10T00:00:00"/>
    <x v="10"/>
    <d v="2024-04-16T00:00:00"/>
    <x v="13"/>
    <d v="2024-04-16T00:00:00"/>
    <s v="25-04-2024"/>
    <x v="0"/>
    <m/>
    <m/>
    <d v="2024-04-27T00:00:00"/>
    <d v="2024-04-28T00:00:00"/>
    <m/>
    <d v="2024-04-20T00:00:00"/>
    <d v="2024-04-20T00:00:00"/>
    <m/>
    <m/>
    <x v="2"/>
    <m/>
    <m/>
    <m/>
    <m/>
    <m/>
    <m/>
    <m/>
    <m/>
    <m/>
    <m/>
    <x v="2"/>
    <m/>
    <d v="2024-04-30T00:00:00"/>
    <m/>
    <m/>
    <s v="Not Started"/>
    <s v="Not Started"/>
    <d v="2024-06-07T00:00:00"/>
    <m/>
    <m/>
    <x v="1"/>
    <m/>
  </r>
  <r>
    <n v="27"/>
    <x v="2"/>
    <s v="Clear tax"/>
    <s v="GSTR 2"/>
    <s v="SOW"/>
    <x v="2"/>
    <n v="3"/>
    <x v="0"/>
    <x v="1"/>
    <s v="Harshad"/>
    <d v="2024-03-10T00:00:00"/>
    <x v="5"/>
    <d v="2024-03-10T00:00:00"/>
    <d v="2024-03-11T00:00:00"/>
    <d v="2024-03-10T00:00:00"/>
    <x v="5"/>
    <d v="2024-03-11T00:00:00"/>
    <m/>
    <x v="0"/>
    <d v="2024-03-18T00:00:00"/>
    <x v="7"/>
    <d v="2024-03-18T00:00:00"/>
    <x v="8"/>
    <d v="2024-03-18T00:00:00"/>
    <x v="7"/>
    <x v="0"/>
    <m/>
    <m/>
    <m/>
    <s v="Mohanreddy Mogili"/>
    <x v="4"/>
    <n v="18"/>
    <d v="2024-04-10T00:00:00"/>
    <x v="10"/>
    <d v="2024-04-16T00:00:00"/>
    <x v="13"/>
    <d v="2024-04-16T00:00:00"/>
    <s v="25-04-2024"/>
    <x v="0"/>
    <m/>
    <m/>
    <d v="2024-04-27T00:00:00"/>
    <d v="2024-04-28T00:00:00"/>
    <m/>
    <d v="2024-04-20T00:00:00"/>
    <d v="2024-04-20T00:00:00"/>
    <m/>
    <m/>
    <x v="2"/>
    <m/>
    <m/>
    <m/>
    <m/>
    <m/>
    <m/>
    <m/>
    <m/>
    <m/>
    <m/>
    <x v="2"/>
    <m/>
    <d v="2024-04-30T00:00:00"/>
    <m/>
    <m/>
    <s v="Not Started"/>
    <s v="Not Started"/>
    <d v="2024-06-07T00:00:00"/>
    <m/>
    <m/>
    <x v="1"/>
    <m/>
  </r>
  <r>
    <n v="28"/>
    <x v="2"/>
    <s v="Clear tax"/>
    <s v="GSTN , Address &amp; Pan Validation "/>
    <s v="SOW"/>
    <x v="2"/>
    <n v="2"/>
    <x v="1"/>
    <x v="1"/>
    <s v="Harshad"/>
    <d v="2024-03-14T00:00:00"/>
    <x v="6"/>
    <m/>
    <m/>
    <d v="2024-03-14T00:00:00"/>
    <x v="6"/>
    <d v="2024-03-14T00:00:00"/>
    <m/>
    <x v="0"/>
    <d v="2024-03-18T00:00:00"/>
    <x v="7"/>
    <d v="2024-03-22T00:00:00"/>
    <x v="9"/>
    <d v="2024-03-25T00:00:00"/>
    <x v="8"/>
    <x v="0"/>
    <m/>
    <m/>
    <m/>
    <s v="Mayur Joshi"/>
    <x v="1"/>
    <n v="18"/>
    <d v="2024-04-10T00:00:00"/>
    <x v="10"/>
    <d v="2024-05-21T00:00:00"/>
    <x v="14"/>
    <m/>
    <m/>
    <x v="1"/>
    <m/>
    <m/>
    <d v="2024-04-27T00:00:00"/>
    <d v="2024-04-28T00:00:00"/>
    <m/>
    <m/>
    <m/>
    <m/>
    <m/>
    <x v="1"/>
    <m/>
    <m/>
    <m/>
    <m/>
    <m/>
    <m/>
    <m/>
    <m/>
    <m/>
    <m/>
    <x v="2"/>
    <m/>
    <d v="2024-04-30T00:00:00"/>
    <m/>
    <m/>
    <s v="Not Started"/>
    <s v="Not Started"/>
    <d v="2024-06-07T00:00:00"/>
    <m/>
    <m/>
    <x v="1"/>
    <m/>
  </r>
  <r>
    <n v="29"/>
    <x v="2"/>
    <m/>
    <s v="GSTN , Address &amp; Pan Validation "/>
    <s v="SOW"/>
    <x v="3"/>
    <n v="1"/>
    <x v="1"/>
    <x v="2"/>
    <s v="Harshad"/>
    <d v="2024-03-10T00:00:00"/>
    <x v="5"/>
    <d v="2024-03-10T00:00:00"/>
    <d v="2024-03-11T00:00:00"/>
    <d v="2024-03-10T00:00:00"/>
    <x v="5"/>
    <d v="2024-03-11T00:00:00"/>
    <m/>
    <x v="0"/>
    <d v="2024-03-18T00:00:00"/>
    <x v="7"/>
    <d v="2024-03-22T00:00:00"/>
    <x v="10"/>
    <d v="2024-03-22T00:00:00"/>
    <x v="4"/>
    <x v="0"/>
    <m/>
    <m/>
    <m/>
    <s v="Sriniwas Moturi"/>
    <x v="5"/>
    <n v="3"/>
    <d v="2024-03-26T00:00:00"/>
    <x v="11"/>
    <d v="2024-03-30T00:00:00"/>
    <x v="15"/>
    <d v="2024-03-30T00:00:00"/>
    <d v="2024-04-08T00:00:00"/>
    <x v="0"/>
    <m/>
    <m/>
    <d v="2024-03-28T00:00:00"/>
    <d v="2024-03-29T00:00:00"/>
    <m/>
    <d v="2024-04-08T00:00:00"/>
    <d v="2024-04-10T00:00:00"/>
    <d v="2024-03-30T00:00:00"/>
    <d v="2024-04-08T00:00:00"/>
    <x v="0"/>
    <m/>
    <d v="2024-04-19T00:00:00"/>
    <d v="2024-04-19T00:00:00"/>
    <m/>
    <d v="2024-04-19T00:00:00"/>
    <d v="2024-04-19T00:00:00"/>
    <d v="2024-04-19T00:00:00"/>
    <d v="2024-04-19T00:00:00"/>
    <d v="2024-04-19T00:00:00"/>
    <d v="2024-04-19T00:00:00"/>
    <x v="0"/>
    <m/>
    <d v="2024-04-30T00:00:00"/>
    <m/>
    <m/>
    <s v="Not Started"/>
    <s v="Not Started"/>
    <d v="2024-06-07T00:00:00"/>
    <m/>
    <m/>
    <x v="1"/>
    <m/>
  </r>
  <r>
    <n v="30"/>
    <x v="2"/>
    <m/>
    <s v="Expense Head wise TDS deduction required"/>
    <s v="SOW"/>
    <x v="3"/>
    <n v="2"/>
    <x v="1"/>
    <x v="2"/>
    <s v="Harshad"/>
    <d v="2024-03-10T00:00:00"/>
    <x v="5"/>
    <d v="2024-03-10T00:00:00"/>
    <d v="2024-03-11T00:00:00"/>
    <d v="2024-03-10T00:00:00"/>
    <x v="5"/>
    <d v="2024-03-11T00:00:00"/>
    <m/>
    <x v="0"/>
    <d v="2024-03-20T00:00:00"/>
    <x v="8"/>
    <d v="2024-03-22T00:00:00"/>
    <x v="11"/>
    <d v="2024-03-26T00:00:00"/>
    <x v="9"/>
    <x v="0"/>
    <m/>
    <m/>
    <m/>
    <s v="Mohanreddy Mogili"/>
    <x v="4"/>
    <n v="3"/>
    <d v="2024-03-28T00:00:00"/>
    <x v="2"/>
    <d v="2024-03-29T00:00:00"/>
    <x v="15"/>
    <d v="2024-03-30T00:00:00"/>
    <d v="2024-04-03T00:00:00"/>
    <x v="0"/>
    <m/>
    <m/>
    <d v="2024-03-30T00:00:00"/>
    <d v="2024-03-31T00:00:00"/>
    <m/>
    <d v="2024-03-29T00:00:00"/>
    <d v="2024-04-02T00:00:00"/>
    <d v="2024-03-30T00:00:00"/>
    <d v="2024-04-03T00:00:00"/>
    <x v="0"/>
    <m/>
    <d v="2024-04-19T00:00:00"/>
    <d v="2024-04-19T00:00:00"/>
    <m/>
    <d v="2024-04-19T00:00:00"/>
    <d v="2024-04-19T00:00:00"/>
    <d v="2024-04-19T00:00:00"/>
    <d v="2024-04-19T00:00:00"/>
    <d v="2024-04-19T00:00:00"/>
    <d v="2024-04-19T00:00:00"/>
    <x v="2"/>
    <m/>
    <d v="2024-04-30T00:00:00"/>
    <m/>
    <m/>
    <s v="Not Started"/>
    <s v="Not Started"/>
    <d v="2024-06-07T00:00:00"/>
    <m/>
    <m/>
    <x v="1"/>
    <m/>
  </r>
  <r>
    <n v="31"/>
    <x v="2"/>
    <m/>
    <s v="ITC utilization project wise"/>
    <s v="SOW"/>
    <x v="3"/>
    <n v="2"/>
    <x v="1"/>
    <x v="2"/>
    <s v="Harshad"/>
    <d v="2024-03-10T00:00:00"/>
    <x v="5"/>
    <d v="2024-03-10T00:00:00"/>
    <d v="2024-03-11T00:00:00"/>
    <d v="2024-03-10T00:00:00"/>
    <x v="5"/>
    <d v="2024-03-11T00:00:00"/>
    <m/>
    <x v="0"/>
    <d v="2024-03-20T00:00:00"/>
    <x v="8"/>
    <d v="2024-03-22T00:00:00"/>
    <x v="11"/>
    <d v="2024-03-26T00:00:00"/>
    <x v="9"/>
    <x v="0"/>
    <m/>
    <m/>
    <m/>
    <s v="Mayur Joshi"/>
    <x v="1"/>
    <n v="3"/>
    <d v="2024-04-08T00:00:00"/>
    <x v="12"/>
    <d v="2024-05-25T00:00:00"/>
    <x v="16"/>
    <m/>
    <m/>
    <x v="2"/>
    <m/>
    <m/>
    <d v="2024-04-10T00:00:00"/>
    <d v="2024-04-11T00:00:00"/>
    <m/>
    <m/>
    <m/>
    <m/>
    <m/>
    <x v="1"/>
    <m/>
    <m/>
    <m/>
    <m/>
    <m/>
    <m/>
    <m/>
    <m/>
    <m/>
    <m/>
    <x v="2"/>
    <m/>
    <d v="2024-04-30T00:00:00"/>
    <m/>
    <m/>
    <s v="Not Started"/>
    <s v="Not Started"/>
    <d v="2024-06-07T00:00:00"/>
    <m/>
    <m/>
    <x v="1"/>
    <m/>
  </r>
  <r>
    <n v="32"/>
    <x v="2"/>
    <m/>
    <s v="Cash Flow Report"/>
    <s v="Additional"/>
    <x v="3"/>
    <n v="2"/>
    <x v="1"/>
    <x v="1"/>
    <s v="Harshad"/>
    <d v="2024-03-10T00:00:00"/>
    <x v="5"/>
    <d v="2024-03-10T00:00:00"/>
    <d v="2024-03-11T00:00:00"/>
    <d v="2024-03-10T00:00:00"/>
    <x v="5"/>
    <d v="2024-03-11T00:00:00"/>
    <m/>
    <x v="0"/>
    <d v="2024-03-20T00:00:00"/>
    <x v="8"/>
    <d v="2024-03-20T00:00:00"/>
    <x v="12"/>
    <d v="2024-03-21T00:00:00"/>
    <x v="10"/>
    <x v="0"/>
    <m/>
    <m/>
    <m/>
    <s v="Veeru"/>
    <x v="6"/>
    <n v="5"/>
    <d v="2024-03-31T00:00:00"/>
    <x v="13"/>
    <d v="2024-04-11T00:00:00"/>
    <x v="17"/>
    <d v="2024-04-16T00:00:00"/>
    <d v="2024-04-24T00:00:00"/>
    <x v="0"/>
    <m/>
    <m/>
    <d v="2024-04-04T00:00:00"/>
    <d v="2024-04-05T00:00:00"/>
    <m/>
    <d v="2024-04-11T00:00:00"/>
    <d v="2024-04-13T00:00:00"/>
    <d v="2024-04-24T00:00:00"/>
    <d v="2024-04-24T00:00:00"/>
    <x v="0"/>
    <m/>
    <m/>
    <m/>
    <m/>
    <m/>
    <m/>
    <m/>
    <m/>
    <m/>
    <m/>
    <x v="3"/>
    <m/>
    <d v="2024-04-30T00:00:00"/>
    <m/>
    <m/>
    <s v="Not Started"/>
    <s v="Not Started"/>
    <d v="2024-06-07T00:00:00"/>
    <m/>
    <m/>
    <x v="1"/>
    <m/>
  </r>
  <r>
    <n v="33"/>
    <x v="2"/>
    <m/>
    <s v="Invoice wise Match &amp; Mismatch Report showing  Revenue as per in P&amp;L  &amp; as per GST Outward Register"/>
    <s v="Additional"/>
    <x v="3"/>
    <n v="2"/>
    <x v="1"/>
    <x v="1"/>
    <s v="Harshad"/>
    <d v="2024-03-10T00:00:00"/>
    <x v="5"/>
    <d v="2024-03-10T00:00:00"/>
    <d v="2024-03-11T00:00:00"/>
    <d v="2024-03-10T00:00:00"/>
    <x v="5"/>
    <d v="2024-03-11T00:00:00"/>
    <m/>
    <x v="0"/>
    <d v="2024-03-20T00:00:00"/>
    <x v="8"/>
    <d v="2024-03-22T00:00:00"/>
    <x v="11"/>
    <m/>
    <x v="5"/>
    <x v="1"/>
    <m/>
    <m/>
    <m/>
    <s v="Mayur Joshi"/>
    <x v="1"/>
    <n v="3"/>
    <d v="2024-04-05T00:00:00"/>
    <x v="14"/>
    <d v="2024-04-05T00:00:00"/>
    <x v="18"/>
    <m/>
    <m/>
    <x v="1"/>
    <m/>
    <m/>
    <d v="2024-04-07T00:00:00"/>
    <d v="2024-04-08T00:00:00"/>
    <m/>
    <m/>
    <m/>
    <m/>
    <m/>
    <x v="1"/>
    <m/>
    <m/>
    <m/>
    <m/>
    <m/>
    <m/>
    <m/>
    <m/>
    <m/>
    <m/>
    <x v="2"/>
    <m/>
    <d v="2024-04-30T00:00:00"/>
    <m/>
    <m/>
    <s v="Not Started"/>
    <s v="Not Started"/>
    <d v="2024-06-07T00:00:00"/>
    <m/>
    <m/>
    <x v="1"/>
    <m/>
  </r>
  <r>
    <n v="34"/>
    <x v="3"/>
    <m/>
    <s v="Unit Upload Program"/>
    <s v="SOW"/>
    <x v="0"/>
    <n v="2"/>
    <x v="0"/>
    <x v="2"/>
    <s v="Bhaskar"/>
    <d v="2024-03-10T00:00:00"/>
    <x v="5"/>
    <d v="2024-03-11T00:00:00"/>
    <d v="2024-03-12T00:00:00"/>
    <d v="2024-03-13T00:00:00"/>
    <x v="6"/>
    <d v="2024-03-16T00:00:00"/>
    <d v="2024-04-15T00:00:00"/>
    <x v="0"/>
    <d v="2024-03-13T00:00:00"/>
    <x v="0"/>
    <d v="2024-03-16T00:00:00"/>
    <x v="3"/>
    <d v="2024-03-17T00:00:00"/>
    <x v="11"/>
    <x v="0"/>
    <m/>
    <m/>
    <m/>
    <s v="Satish Bhakth"/>
    <x v="7"/>
    <n v="2"/>
    <d v="2024-04-03T00:00:00"/>
    <x v="13"/>
    <d v="2024-04-05T00:00:00"/>
    <x v="3"/>
    <d v="2024-04-08T00:00:00"/>
    <d v="2024-04-10T00:00:00"/>
    <x v="0"/>
    <m/>
    <m/>
    <d v="2024-04-04T00:00:00"/>
    <d v="2024-04-05T00:00:00"/>
    <m/>
    <d v="2024-04-07T00:00:00"/>
    <d v="2024-04-08T00:00:00"/>
    <d v="2024-04-10T00:00:00"/>
    <s v="12.04.2024"/>
    <x v="0"/>
    <s v="Avinash/Bhavesh"/>
    <d v="2024-04-29T00:00:00"/>
    <d v="2024-04-18T00:00:00"/>
    <m/>
    <d v="2024-04-18T00:00:00"/>
    <d v="2024-04-18T00:00:00"/>
    <d v="2024-04-18T00:00:00"/>
    <d v="2024-04-18T00:00:00"/>
    <d v="2024-04-18T00:00:00"/>
    <d v="2024-04-18T00:00:00"/>
    <x v="0"/>
    <m/>
    <d v="2024-04-30T00:00:00"/>
    <d v="2024-04-29T00:00:00"/>
    <d v="2024-04-29T00:00:00"/>
    <s v="WIP"/>
    <s v="Not Started"/>
    <d v="2024-06-07T00:00:00"/>
    <m/>
    <m/>
    <x v="0"/>
    <s v="M3M"/>
  </r>
  <r>
    <n v="35"/>
    <x v="3"/>
    <m/>
    <s v="Other Charges Upload Program"/>
    <s v="SOW"/>
    <x v="0"/>
    <n v="2"/>
    <x v="0"/>
    <x v="2"/>
    <s v="Bhaskar"/>
    <d v="2024-03-10T00:00:00"/>
    <x v="5"/>
    <d v="2024-03-11T00:00:00"/>
    <d v="2024-03-12T00:00:00"/>
    <d v="2024-03-13T00:00:00"/>
    <x v="6"/>
    <d v="2024-03-16T00:00:00"/>
    <d v="2024-04-15T00:00:00"/>
    <x v="0"/>
    <d v="2024-03-13T00:00:00"/>
    <x v="0"/>
    <d v="2024-03-16T00:00:00"/>
    <x v="3"/>
    <d v="2024-03-17T00:00:00"/>
    <x v="11"/>
    <x v="0"/>
    <m/>
    <m/>
    <m/>
    <s v="Srinivas"/>
    <x v="8"/>
    <n v="2"/>
    <d v="2024-04-05T00:00:00"/>
    <x v="15"/>
    <d v="2024-04-08T00:00:00"/>
    <x v="7"/>
    <d v="2024-04-08T00:00:00"/>
    <d v="2024-04-10T00:00:00"/>
    <x v="0"/>
    <m/>
    <m/>
    <d v="2024-04-06T00:00:00"/>
    <d v="2024-04-07T00:00:00"/>
    <m/>
    <d v="2024-04-07T00:00:00"/>
    <d v="2024-04-08T00:00:00"/>
    <d v="2024-04-10T00:00:00"/>
    <s v="12.04.2024"/>
    <x v="0"/>
    <s v="Avinash/Bhavesh"/>
    <d v="2024-04-29T00:00:00"/>
    <d v="2024-04-18T00:00:00"/>
    <m/>
    <d v="2024-04-18T00:00:00"/>
    <d v="2024-04-18T00:00:00"/>
    <d v="2024-04-18T00:00:00"/>
    <d v="2024-04-18T00:00:00"/>
    <d v="2024-04-18T00:00:00"/>
    <d v="2024-04-18T00:00:00"/>
    <x v="0"/>
    <m/>
    <d v="2024-04-30T00:00:00"/>
    <d v="2024-04-29T00:00:00"/>
    <d v="2024-04-29T00:00:00"/>
    <s v="WIP"/>
    <s v="Not Started"/>
    <d v="2024-06-07T00:00:00"/>
    <m/>
    <m/>
    <x v="0"/>
    <s v="M3M"/>
  </r>
  <r>
    <n v="36"/>
    <x v="3"/>
    <m/>
    <s v="Customer creation Program"/>
    <s v="SOW"/>
    <x v="0"/>
    <n v="2"/>
    <x v="0"/>
    <x v="0"/>
    <s v="Bhaskar"/>
    <d v="2024-03-10T00:00:00"/>
    <x v="5"/>
    <d v="2024-03-11T00:00:00"/>
    <d v="2024-03-12T00:00:00"/>
    <d v="2024-03-13T00:00:00"/>
    <x v="6"/>
    <d v="2024-03-16T00:00:00"/>
    <d v="2024-04-15T00:00:00"/>
    <x v="0"/>
    <d v="2024-03-13T00:00:00"/>
    <x v="0"/>
    <d v="2024-03-16T00:00:00"/>
    <x v="3"/>
    <d v="2024-03-17T00:00:00"/>
    <x v="11"/>
    <x v="0"/>
    <m/>
    <m/>
    <m/>
    <s v="Mohan Reddy"/>
    <x v="9"/>
    <n v="1"/>
    <d v="2024-03-18T00:00:00"/>
    <x v="16"/>
    <d v="2024-03-18T00:00:00"/>
    <x v="19"/>
    <d v="2024-04-06T00:00:00"/>
    <d v="2024-04-10T00:00:00"/>
    <x v="0"/>
    <m/>
    <m/>
    <d v="2024-03-18T00:00:00"/>
    <d v="2024-03-19T00:00:00"/>
    <m/>
    <d v="2024-04-07T00:00:00"/>
    <d v="2024-04-08T00:00:00"/>
    <d v="2024-04-10T00:00:00"/>
    <d v="2024-04-14T00:00:00"/>
    <x v="0"/>
    <s v="Avinash/Bhavesh"/>
    <d v="2024-04-29T00:00:00"/>
    <m/>
    <m/>
    <m/>
    <m/>
    <m/>
    <m/>
    <m/>
    <m/>
    <x v="0"/>
    <m/>
    <d v="2024-04-30T00:00:00"/>
    <d v="2024-04-29T00:00:00"/>
    <d v="2024-04-29T00:00:00"/>
    <s v="WIP"/>
    <s v="Not Started"/>
    <d v="2024-06-07T00:00:00"/>
    <m/>
    <m/>
    <x v="0"/>
    <s v="Sunteck"/>
  </r>
  <r>
    <n v="37"/>
    <x v="3"/>
    <m/>
    <s v="Unit Status Auto Update"/>
    <s v="SOW"/>
    <x v="1"/>
    <n v="1"/>
    <x v="0"/>
    <x v="2"/>
    <s v="Karanpal"/>
    <d v="2024-03-10T00:00:00"/>
    <x v="5"/>
    <d v="2024-03-11T00:00:00"/>
    <d v="2024-03-12T00:00:00"/>
    <d v="2024-03-13T00:00:00"/>
    <x v="6"/>
    <d v="2024-03-16T00:00:00"/>
    <d v="2024-04-15T00:00:00"/>
    <x v="0"/>
    <d v="2024-03-15T00:00:00"/>
    <x v="3"/>
    <d v="2024-03-16T00:00:00"/>
    <x v="3"/>
    <d v="2024-03-17T00:00:00"/>
    <x v="11"/>
    <x v="0"/>
    <m/>
    <m/>
    <m/>
    <s v="Satish Bhakth"/>
    <x v="7"/>
    <n v="1"/>
    <d v="2024-03-19T00:00:00"/>
    <x v="17"/>
    <d v="2024-03-18T00:00:00"/>
    <x v="19"/>
    <d v="2024-03-18T00:00:00"/>
    <d v="2024-03-19T00:00:00"/>
    <x v="0"/>
    <d v="2024-03-19T00:00:00"/>
    <d v="2024-03-19T00:00:00"/>
    <d v="2024-03-19T00:00:00"/>
    <d v="2024-03-19T00:00:00"/>
    <m/>
    <d v="2024-03-19T00:00:00"/>
    <d v="2024-03-19T00:00:00"/>
    <d v="2024-03-19T00:00:00"/>
    <d v="2024-03-19T00:00:00"/>
    <x v="0"/>
    <s v="Avinash/Bhavesh"/>
    <m/>
    <d v="2024-04-18T00:00:00"/>
    <m/>
    <d v="2024-04-18T00:00:00"/>
    <d v="2024-04-18T00:00:00"/>
    <d v="2024-04-18T00:00:00"/>
    <d v="2024-04-18T00:00:00"/>
    <d v="2024-04-18T00:00:00"/>
    <d v="2024-04-18T00:00:00"/>
    <x v="0"/>
    <m/>
    <d v="2024-04-30T00:00:00"/>
    <d v="2024-04-29T00:00:00"/>
    <d v="2024-04-29T00:00:00"/>
    <s v="WIP"/>
    <s v="Not Started"/>
    <d v="2024-06-07T00:00:00"/>
    <m/>
    <m/>
    <x v="0"/>
    <s v="M3M"/>
  </r>
  <r>
    <n v="38"/>
    <x v="3"/>
    <m/>
    <s v="Sales Order creation Program"/>
    <s v="SOW"/>
    <x v="0"/>
    <n v="2"/>
    <x v="1"/>
    <x v="1"/>
    <s v="Bharat Nagda"/>
    <d v="2024-03-10T00:00:00"/>
    <x v="5"/>
    <d v="2024-03-11T00:00:00"/>
    <d v="2024-03-12T00:00:00"/>
    <d v="2024-03-16T00:00:00"/>
    <x v="2"/>
    <d v="2024-03-16T00:00:00"/>
    <d v="2024-04-15T00:00:00"/>
    <x v="0"/>
    <d v="2024-04-02T00:00:00"/>
    <x v="4"/>
    <d v="2024-04-02T00:00:00"/>
    <x v="4"/>
    <d v="2024-04-01T00:00:00"/>
    <x v="12"/>
    <x v="0"/>
    <m/>
    <m/>
    <m/>
    <s v="Srinivas"/>
    <x v="8"/>
    <n v="3"/>
    <d v="2024-04-04T00:00:00"/>
    <x v="15"/>
    <d v="2024-04-04T00:00:00"/>
    <x v="3"/>
    <d v="2024-05-01T00:00:00"/>
    <d v="2024-05-03T00:00:00"/>
    <x v="0"/>
    <m/>
    <m/>
    <d v="2024-04-06T00:00:00"/>
    <d v="2024-04-07T00:00:00"/>
    <m/>
    <d v="2024-04-07T00:00:00"/>
    <d v="2024-04-08T00:00:00"/>
    <d v="2024-04-30T00:00:00"/>
    <m/>
    <x v="0"/>
    <s v="Avinash/Bhavesh"/>
    <m/>
    <m/>
    <m/>
    <m/>
    <m/>
    <m/>
    <m/>
    <d v="2024-06-04T00:00:00"/>
    <d v="2024-06-05T00:00:00"/>
    <x v="0"/>
    <m/>
    <d v="2024-04-30T00:00:00"/>
    <d v="2024-04-29T00:00:00"/>
    <m/>
    <s v="Not Started"/>
    <s v="Not Started"/>
    <d v="2024-06-07T00:00:00"/>
    <m/>
    <m/>
    <x v="0"/>
    <s v="Sunteck"/>
  </r>
  <r>
    <n v="39"/>
    <x v="3"/>
    <m/>
    <s v="Mass Demand creation Program"/>
    <s v="SOW"/>
    <x v="1"/>
    <n v="1"/>
    <x v="0"/>
    <x v="2"/>
    <s v="Karanpal"/>
    <d v="2024-03-11T00:00:00"/>
    <x v="7"/>
    <d v="2024-03-12T00:00:00"/>
    <d v="2024-03-13T00:00:00"/>
    <d v="2024-03-16T00:00:00"/>
    <x v="2"/>
    <d v="2024-03-16T00:00:00"/>
    <d v="2024-04-15T00:00:00"/>
    <x v="0"/>
    <d v="2024-03-13T00:00:00"/>
    <x v="0"/>
    <d v="2024-03-18T00:00:00"/>
    <x v="2"/>
    <d v="2024-03-19T00:00:00"/>
    <x v="2"/>
    <x v="0"/>
    <m/>
    <m/>
    <m/>
    <s v="Satish Bhakth"/>
    <x v="7"/>
    <n v="1"/>
    <d v="2024-03-21T00:00:00"/>
    <x v="3"/>
    <d v="2024-03-21T00:00:00"/>
    <x v="8"/>
    <d v="2024-03-21T00:00:00"/>
    <d v="2024-03-25T00:00:00"/>
    <x v="0"/>
    <m/>
    <m/>
    <d v="2024-03-21T00:00:00"/>
    <d v="2024-03-22T00:00:00"/>
    <m/>
    <d v="2024-03-27T00:00:00"/>
    <d v="2024-03-27T00:00:00"/>
    <d v="2024-03-27T00:00:00"/>
    <d v="2024-04-03T00:00:00"/>
    <x v="0"/>
    <s v="Avinash/Bhavesh"/>
    <d v="2024-04-29T00:00:00"/>
    <d v="2024-04-30T00:00:00"/>
    <m/>
    <m/>
    <m/>
    <m/>
    <m/>
    <d v="2024-05-07T00:00:00"/>
    <d v="2024-05-08T00:00:00"/>
    <x v="0"/>
    <m/>
    <d v="2024-04-30T00:00:00"/>
    <d v="2024-04-29T00:00:00"/>
    <d v="2024-05-07T00:00:00"/>
    <s v="WIP"/>
    <s v="Not Started"/>
    <d v="2024-06-07T00:00:00"/>
    <m/>
    <m/>
    <x v="0"/>
    <s v="M3M"/>
  </r>
  <r>
    <n v="40"/>
    <x v="3"/>
    <m/>
    <s v="Auto Debit /Credit Note Program"/>
    <s v="Hold"/>
    <x v="1"/>
    <n v="1"/>
    <x v="2"/>
    <x v="1"/>
    <s v="Karanpal"/>
    <m/>
    <x v="1"/>
    <m/>
    <m/>
    <m/>
    <x v="3"/>
    <s v="Hold"/>
    <m/>
    <x v="3"/>
    <m/>
    <x v="1"/>
    <m/>
    <x v="1"/>
    <m/>
    <x v="5"/>
    <x v="3"/>
    <m/>
    <m/>
    <m/>
    <m/>
    <x v="10"/>
    <m/>
    <m/>
    <x v="18"/>
    <m/>
    <x v="20"/>
    <m/>
    <m/>
    <x v="2"/>
    <m/>
    <m/>
    <m/>
    <m/>
    <m/>
    <m/>
    <m/>
    <m/>
    <m/>
    <x v="3"/>
    <m/>
    <m/>
    <m/>
    <m/>
    <m/>
    <m/>
    <m/>
    <m/>
    <m/>
    <m/>
    <x v="4"/>
    <m/>
    <d v="2024-04-30T00:00:00"/>
    <d v="2024-05-16T00:00:00"/>
    <m/>
    <s v="Not Started"/>
    <s v="Not Started"/>
    <d v="2024-06-07T00:00:00"/>
    <m/>
    <m/>
    <x v="1"/>
    <m/>
  </r>
  <r>
    <n v="41"/>
    <x v="3"/>
    <m/>
    <s v="Additional Custom tab in SO (Additional Field)"/>
    <s v="SOW"/>
    <x v="1"/>
    <n v="2"/>
    <x v="0"/>
    <x v="2"/>
    <s v="Karanpal"/>
    <d v="2024-03-10T00:00:00"/>
    <x v="5"/>
    <d v="2024-03-12T00:00:00"/>
    <d v="2024-03-13T00:00:00"/>
    <d v="2024-03-16T00:00:00"/>
    <x v="2"/>
    <d v="2024-03-16T00:00:00"/>
    <d v="2024-04-15T00:00:00"/>
    <x v="0"/>
    <d v="2024-03-14T00:00:00"/>
    <x v="9"/>
    <d v="2024-03-15T00:00:00"/>
    <x v="7"/>
    <d v="2024-03-19T00:00:00"/>
    <x v="7"/>
    <x v="0"/>
    <m/>
    <m/>
    <m/>
    <s v="Satish Bhakth"/>
    <x v="7"/>
    <n v="2"/>
    <d v="2024-04-03T00:00:00"/>
    <x v="13"/>
    <d v="2024-03-21T00:00:00"/>
    <x v="8"/>
    <d v="2024-03-21T00:00:00"/>
    <d v="2024-03-26T00:00:00"/>
    <x v="0"/>
    <m/>
    <m/>
    <d v="2024-04-04T00:00:00"/>
    <d v="2024-04-05T00:00:00"/>
    <m/>
    <d v="2024-03-26T00:00:00"/>
    <d v="2024-03-26T00:00:00"/>
    <d v="2024-03-26T00:00:00"/>
    <d v="2024-03-26T00:00:00"/>
    <x v="0"/>
    <s v="Avinash/Bhavesh"/>
    <d v="2024-05-07T00:00:00"/>
    <d v="2024-05-08T00:00:00"/>
    <m/>
    <m/>
    <m/>
    <m/>
    <m/>
    <d v="2024-05-07T00:00:00"/>
    <d v="2024-05-08T00:00:00"/>
    <x v="0"/>
    <m/>
    <d v="2024-04-30T00:00:00"/>
    <d v="2024-05-16T00:00:00"/>
    <m/>
    <s v="Not Started"/>
    <s v="Not Started"/>
    <d v="2024-06-07T00:00:00"/>
    <m/>
    <m/>
    <x v="0"/>
    <s v="Sunteck"/>
  </r>
  <r>
    <n v="42"/>
    <x v="3"/>
    <m/>
    <s v="Price custom routine 1(land abatment) for Unit"/>
    <s v="SOW"/>
    <x v="1"/>
    <n v="2"/>
    <x v="0"/>
    <x v="1"/>
    <s v="Karanpal"/>
    <d v="2024-03-10T00:00:00"/>
    <x v="5"/>
    <d v="2024-03-12T00:00:00"/>
    <d v="2024-03-13T00:00:00"/>
    <d v="2024-03-19T00:00:00"/>
    <x v="7"/>
    <d v="2024-03-19T00:00:00"/>
    <d v="2024-05-10T00:00:00"/>
    <x v="0"/>
    <d v="2024-03-14T00:00:00"/>
    <x v="9"/>
    <d v="2024-03-21T00:00:00"/>
    <x v="12"/>
    <d v="2024-03-21T00:00:00"/>
    <x v="10"/>
    <x v="0"/>
    <m/>
    <m/>
    <m/>
    <s v="Satish Bhakth"/>
    <x v="7"/>
    <n v="2"/>
    <d v="2024-03-22T00:00:00"/>
    <x v="8"/>
    <d v="2024-03-22T00:00:00"/>
    <x v="0"/>
    <d v="2024-03-22T00:00:00"/>
    <d v="2024-03-22T00:00:00"/>
    <x v="0"/>
    <m/>
    <m/>
    <d v="2024-03-23T00:00:00"/>
    <d v="2024-03-24T00:00:00"/>
    <m/>
    <d v="2024-03-22T00:00:00"/>
    <d v="2024-03-22T00:00:00"/>
    <d v="2024-03-23T00:00:00"/>
    <d v="2024-03-23T00:00:00"/>
    <x v="0"/>
    <s v="Avinash/Bhavesh"/>
    <d v="2024-05-07T00:00:00"/>
    <d v="2024-05-08T00:00:00"/>
    <m/>
    <m/>
    <m/>
    <m/>
    <m/>
    <d v="2024-05-07T00:00:00"/>
    <d v="2024-05-17T00:00:00"/>
    <x v="0"/>
    <m/>
    <d v="2024-04-30T00:00:00"/>
    <d v="2024-05-16T00:00:00"/>
    <m/>
    <s v="Submitted "/>
    <s v="Not Started"/>
    <d v="2024-06-07T00:00:00"/>
    <m/>
    <m/>
    <x v="0"/>
    <s v="M3M"/>
  </r>
  <r>
    <n v="43"/>
    <x v="3"/>
    <m/>
    <s v="Price custom routine 2(Net of land abatment) for Unit"/>
    <s v="SOW"/>
    <x v="1"/>
    <n v="2"/>
    <x v="0"/>
    <x v="1"/>
    <s v="Karanpal"/>
    <d v="2024-03-10T00:00:00"/>
    <x v="5"/>
    <d v="2024-03-12T00:00:00"/>
    <d v="2024-03-13T00:00:00"/>
    <d v="2024-03-19T00:00:00"/>
    <x v="7"/>
    <d v="2024-03-19T00:00:00"/>
    <d v="2024-05-10T00:00:00"/>
    <x v="0"/>
    <d v="2024-03-14T00:00:00"/>
    <x v="9"/>
    <d v="2024-03-21T00:00:00"/>
    <x v="12"/>
    <d v="2024-03-21T00:00:00"/>
    <x v="10"/>
    <x v="0"/>
    <m/>
    <m/>
    <m/>
    <s v="Satish Bhakth"/>
    <x v="7"/>
    <n v="4"/>
    <d v="2024-03-23T00:00:00"/>
    <x v="19"/>
    <d v="2024-03-22T00:00:00"/>
    <x v="0"/>
    <d v="2024-03-22T00:00:00"/>
    <d v="2024-03-22T00:00:00"/>
    <x v="0"/>
    <m/>
    <m/>
    <d v="2024-03-26T00:00:00"/>
    <d v="2024-03-27T00:00:00"/>
    <m/>
    <d v="2024-03-22T00:00:00"/>
    <d v="2024-03-22T00:00:00"/>
    <d v="2024-03-23T00:00:00"/>
    <d v="2024-03-23T00:00:00"/>
    <x v="0"/>
    <s v="Avinash/Bhavesh"/>
    <d v="2024-05-07T00:00:00"/>
    <d v="2024-05-08T00:00:00"/>
    <m/>
    <m/>
    <m/>
    <m/>
    <m/>
    <d v="2024-05-07T00:00:00"/>
    <d v="2024-05-17T00:00:00"/>
    <x v="0"/>
    <m/>
    <d v="2024-04-30T00:00:00"/>
    <d v="2024-05-16T00:00:00"/>
    <m/>
    <s v="Not Started"/>
    <s v="Not Started"/>
    <d v="2024-06-07T00:00:00"/>
    <m/>
    <m/>
    <x v="0"/>
    <s v="M3M"/>
  </r>
  <r>
    <n v="44"/>
    <x v="3"/>
    <m/>
    <s v="Price custom routine for discount calculation for Unit"/>
    <s v="SOW"/>
    <x v="1"/>
    <n v="2"/>
    <x v="0"/>
    <x v="1"/>
    <s v="Karanpal"/>
    <d v="2024-03-10T00:00:00"/>
    <x v="5"/>
    <d v="2024-03-12T00:00:00"/>
    <d v="2024-03-13T00:00:00"/>
    <d v="2024-03-19T00:00:00"/>
    <x v="7"/>
    <d v="2024-03-19T00:00:00"/>
    <d v="2024-05-10T00:00:00"/>
    <x v="0"/>
    <d v="2024-03-14T00:00:00"/>
    <x v="9"/>
    <d v="2024-03-15T00:00:00"/>
    <x v="3"/>
    <d v="2024-03-19T00:00:00"/>
    <x v="7"/>
    <x v="0"/>
    <m/>
    <m/>
    <m/>
    <s v="Satish Bhakth"/>
    <x v="7"/>
    <n v="2"/>
    <d v="2024-03-27T00:00:00"/>
    <x v="11"/>
    <d v="2024-03-18T00:00:00"/>
    <x v="19"/>
    <d v="2024-03-19T00:00:00"/>
    <d v="2024-03-20T00:00:00"/>
    <x v="0"/>
    <d v="2024-03-20T00:00:00"/>
    <d v="2024-03-20T00:00:00"/>
    <d v="2024-03-20T00:00:00"/>
    <d v="2024-03-20T00:00:00"/>
    <m/>
    <d v="2024-03-20T00:00:00"/>
    <d v="2024-03-20T00:00:00"/>
    <d v="2024-03-21T00:00:00"/>
    <d v="2024-03-28T00:00:00"/>
    <x v="0"/>
    <s v="Avinash/Bhavesh/Harendra/Devenra"/>
    <d v="2024-05-07T00:00:00"/>
    <d v="2024-05-08T00:00:00"/>
    <m/>
    <m/>
    <m/>
    <m/>
    <m/>
    <d v="2024-05-07T00:00:00"/>
    <d v="2024-05-17T00:00:00"/>
    <x v="0"/>
    <m/>
    <d v="2024-04-30T00:00:00"/>
    <d v="2024-05-16T00:00:00"/>
    <m/>
    <s v="Not Started"/>
    <s v="Not Started"/>
    <d v="2024-06-07T00:00:00"/>
    <m/>
    <m/>
    <x v="1"/>
    <m/>
  </r>
  <r>
    <n v="45"/>
    <x v="3"/>
    <m/>
    <s v="Price custom routine for GST % After OC Receive for Unit"/>
    <s v="SOW"/>
    <x v="1"/>
    <n v="1"/>
    <x v="0"/>
    <x v="1"/>
    <s v="Karanpal"/>
    <d v="2024-03-10T00:00:00"/>
    <x v="5"/>
    <d v="2024-03-12T00:00:00"/>
    <d v="2024-03-13T00:00:00"/>
    <d v="2024-03-19T00:00:00"/>
    <x v="7"/>
    <d v="2024-03-19T00:00:00"/>
    <d v="2024-05-10T00:00:00"/>
    <x v="0"/>
    <d v="2024-03-14T00:00:00"/>
    <x v="9"/>
    <d v="2024-03-16T00:00:00"/>
    <x v="13"/>
    <d v="2024-03-20T00:00:00"/>
    <x v="2"/>
    <x v="0"/>
    <m/>
    <m/>
    <m/>
    <s v="Satish Bhakth"/>
    <x v="7"/>
    <n v="4"/>
    <d v="2024-03-29T00:00:00"/>
    <x v="20"/>
    <d v="2024-03-18T00:00:00"/>
    <x v="19"/>
    <d v="2024-03-20T00:00:00"/>
    <d v="2024-03-21T00:00:00"/>
    <x v="0"/>
    <m/>
    <m/>
    <d v="2024-04-01T00:00:00"/>
    <d v="2024-04-02T00:00:00"/>
    <m/>
    <d v="2024-03-21T00:00:00"/>
    <d v="2024-03-21T00:00:00"/>
    <d v="2024-03-21T00:00:00"/>
    <d v="2024-03-22T00:00:00"/>
    <x v="0"/>
    <s v="Avinash/Bhavesh/Harendra/Devenra"/>
    <d v="2024-05-07T00:00:00"/>
    <d v="2024-05-08T00:00:00"/>
    <m/>
    <m/>
    <m/>
    <m/>
    <m/>
    <d v="2024-05-07T00:00:00"/>
    <d v="2024-05-17T00:00:00"/>
    <x v="0"/>
    <m/>
    <d v="2024-04-30T00:00:00"/>
    <d v="2024-05-16T00:00:00"/>
    <m/>
    <s v="Not Started"/>
    <s v="Not Started"/>
    <d v="2024-06-07T00:00:00"/>
    <m/>
    <m/>
    <x v="0"/>
    <s v="M3M"/>
  </r>
  <r>
    <n v="46"/>
    <x v="3"/>
    <m/>
    <s v="Price custom routine for GST % After OC Receive for other charges"/>
    <s v="SOW"/>
    <x v="1"/>
    <n v="1"/>
    <x v="0"/>
    <x v="1"/>
    <s v="Karanpal"/>
    <d v="2024-03-10T00:00:00"/>
    <x v="5"/>
    <d v="2024-03-12T00:00:00"/>
    <d v="2024-03-13T00:00:00"/>
    <d v="2024-03-19T00:00:00"/>
    <x v="7"/>
    <d v="2024-03-19T00:00:00"/>
    <d v="2024-05-10T00:00:00"/>
    <x v="0"/>
    <d v="2024-03-14T00:00:00"/>
    <x v="9"/>
    <d v="2024-03-23T00:00:00"/>
    <x v="14"/>
    <d v="2024-03-20T00:00:00"/>
    <x v="2"/>
    <x v="0"/>
    <m/>
    <m/>
    <m/>
    <s v="Satish Bhakth"/>
    <x v="7"/>
    <n v="3"/>
    <d v="2024-04-01T00:00:00"/>
    <x v="21"/>
    <d v="2024-03-17T00:00:00"/>
    <x v="21"/>
    <d v="2024-03-20T00:00:00"/>
    <d v="2024-03-22T00:00:00"/>
    <x v="0"/>
    <m/>
    <m/>
    <d v="2024-04-03T00:00:00"/>
    <d v="2024-04-04T00:00:00"/>
    <m/>
    <d v="2024-03-22T00:00:00"/>
    <d v="2024-03-23T00:00:00"/>
    <d v="2024-03-24T00:00:00"/>
    <d v="2024-03-26T00:00:00"/>
    <x v="0"/>
    <s v="Avinash/Bhavesh/Harendra/Devenra"/>
    <d v="2024-05-07T00:00:00"/>
    <d v="2024-05-08T00:00:00"/>
    <m/>
    <m/>
    <m/>
    <m/>
    <m/>
    <d v="2024-05-07T00:00:00"/>
    <d v="2024-05-17T00:00:00"/>
    <x v="0"/>
    <m/>
    <d v="2024-04-30T00:00:00"/>
    <d v="2024-05-16T00:00:00"/>
    <m/>
    <s v="Not Started"/>
    <s v="Not Started"/>
    <d v="2024-06-07T00:00:00"/>
    <m/>
    <m/>
    <x v="0"/>
    <s v="M3M"/>
  </r>
  <r>
    <n v="47"/>
    <x v="3"/>
    <m/>
    <s v="Milestone wise demand report(Amout vs actual receipt amount)/MIS Sales"/>
    <s v="SOW"/>
    <x v="3"/>
    <n v="1"/>
    <x v="0"/>
    <x v="2"/>
    <s v="Karanpal"/>
    <d v="2024-03-12T00:00:00"/>
    <x v="0"/>
    <d v="2024-03-13T00:00:00"/>
    <d v="2024-03-14T00:00:00"/>
    <d v="2024-03-15T00:00:00"/>
    <x v="2"/>
    <d v="2024-03-16T00:00:00"/>
    <d v="2024-04-29T00:00:00"/>
    <x v="0"/>
    <d v="2024-03-14T00:00:00"/>
    <x v="9"/>
    <d v="2024-04-02T00:00:00"/>
    <x v="15"/>
    <d v="2024-04-02T00:00:00"/>
    <x v="13"/>
    <x v="0"/>
    <m/>
    <m/>
    <m/>
    <s v="Mohan Reddy"/>
    <x v="9"/>
    <n v="4"/>
    <d v="2024-04-05T00:00:00"/>
    <x v="22"/>
    <d v="2024-04-05T00:00:00"/>
    <x v="22"/>
    <d v="2024-04-08T00:00:00"/>
    <d v="2024-04-16T00:00:00"/>
    <x v="0"/>
    <m/>
    <m/>
    <d v="2024-04-08T00:00:00"/>
    <d v="2024-04-09T00:00:00"/>
    <m/>
    <d v="2024-04-09T00:00:00"/>
    <d v="2024-04-10T00:00:00"/>
    <d v="2024-04-17T00:00:00"/>
    <d v="2024-05-02T00:00:00"/>
    <x v="0"/>
    <m/>
    <m/>
    <m/>
    <m/>
    <m/>
    <m/>
    <m/>
    <m/>
    <m/>
    <m/>
    <x v="2"/>
    <m/>
    <d v="2024-04-30T00:00:00"/>
    <d v="2024-05-16T00:00:00"/>
    <m/>
    <s v="Not Started"/>
    <s v="Not Started"/>
    <d v="2024-06-07T00:00:00"/>
    <m/>
    <m/>
    <x v="1"/>
    <m/>
  </r>
  <r>
    <n v="48"/>
    <x v="3"/>
    <m/>
    <s v="Booking Form"/>
    <s v="SOW"/>
    <x v="4"/>
    <n v="2"/>
    <x v="0"/>
    <x v="2"/>
    <s v="Bhaskar"/>
    <d v="2024-03-12T00:00:00"/>
    <x v="0"/>
    <d v="2024-03-13T00:00:00"/>
    <d v="2024-03-14T00:00:00"/>
    <d v="2024-03-15T00:00:00"/>
    <x v="2"/>
    <d v="2024-03-16T00:00:00"/>
    <d v="2024-04-15T00:00:00"/>
    <x v="0"/>
    <d v="2024-03-15T00:00:00"/>
    <x v="3"/>
    <d v="2024-03-26T00:00:00"/>
    <x v="11"/>
    <d v="2024-03-27T00:00:00"/>
    <x v="14"/>
    <x v="0"/>
    <m/>
    <m/>
    <m/>
    <s v="Sridhar"/>
    <x v="7"/>
    <n v="3"/>
    <d v="2024-04-09T00:00:00"/>
    <x v="23"/>
    <d v="2024-04-01T00:00:00"/>
    <x v="23"/>
    <d v="2024-04-04T00:00:00"/>
    <d v="2024-04-09T00:00:00"/>
    <x v="0"/>
    <m/>
    <m/>
    <d v="2024-04-11T00:00:00"/>
    <d v="2024-04-12T00:00:00"/>
    <m/>
    <d v="2024-04-13T00:00:00"/>
    <d v="2024-04-14T00:00:00"/>
    <d v="2024-04-15T00:00:00"/>
    <d v="2024-04-15T00:00:00"/>
    <x v="0"/>
    <s v="Avinash/Bhavesh"/>
    <d v="2024-05-07T00:00:00"/>
    <d v="2024-05-08T00:00:00"/>
    <m/>
    <m/>
    <m/>
    <m/>
    <m/>
    <d v="2024-05-07T00:00:00"/>
    <d v="2024-05-08T00:00:00"/>
    <x v="0"/>
    <m/>
    <d v="2024-04-30T00:00:00"/>
    <d v="2024-05-17T00:00:00"/>
    <m/>
    <s v="Not Started"/>
    <s v="Not Started"/>
    <d v="2024-06-07T00:00:00"/>
    <m/>
    <m/>
    <x v="1"/>
    <m/>
  </r>
  <r>
    <n v="49"/>
    <x v="3"/>
    <m/>
    <s v="Reminder letter1"/>
    <s v="SOW"/>
    <x v="4"/>
    <n v="2"/>
    <x v="0"/>
    <x v="0"/>
    <s v="Karanpal"/>
    <d v="2024-03-12T00:00:00"/>
    <x v="0"/>
    <d v="2024-03-13T00:00:00"/>
    <d v="2024-03-14T00:00:00"/>
    <d v="2024-03-15T00:00:00"/>
    <x v="2"/>
    <d v="2024-03-16T00:00:00"/>
    <d v="2024-04-15T00:00:00"/>
    <x v="0"/>
    <d v="2024-03-16T00:00:00"/>
    <x v="2"/>
    <d v="2024-03-27T00:00:00"/>
    <x v="16"/>
    <d v="2024-03-27T00:00:00"/>
    <x v="14"/>
    <x v="0"/>
    <m/>
    <m/>
    <m/>
    <s v="Viru"/>
    <x v="11"/>
    <n v="4"/>
    <d v="2024-04-12T00:00:00"/>
    <x v="24"/>
    <d v="2024-03-31T00:00:00"/>
    <x v="24"/>
    <d v="2024-04-07T00:00:00"/>
    <d v="2024-04-15T00:00:00"/>
    <x v="0"/>
    <m/>
    <m/>
    <d v="2024-04-15T00:00:00"/>
    <d v="2024-04-16T00:00:00"/>
    <m/>
    <d v="2024-04-09T00:00:00"/>
    <d v="2024-04-10T00:00:00"/>
    <d v="2024-04-11T00:00:00"/>
    <m/>
    <x v="0"/>
    <m/>
    <m/>
    <m/>
    <m/>
    <m/>
    <m/>
    <m/>
    <m/>
    <m/>
    <m/>
    <x v="2"/>
    <m/>
    <d v="2024-04-30T00:00:00"/>
    <d v="2024-05-17T00:00:00"/>
    <m/>
    <s v="Not Started"/>
    <s v="Not Started"/>
    <d v="2024-06-07T00:00:00"/>
    <m/>
    <m/>
    <x v="0"/>
    <s v="Sunteck"/>
  </r>
  <r>
    <n v="50"/>
    <x v="3"/>
    <m/>
    <s v="Reminder letter2"/>
    <s v="SOW"/>
    <x v="4"/>
    <n v="2"/>
    <x v="0"/>
    <x v="0"/>
    <s v="Bhaskar"/>
    <d v="2024-03-12T00:00:00"/>
    <x v="0"/>
    <d v="2024-03-13T00:00:00"/>
    <d v="2024-03-14T00:00:00"/>
    <d v="2024-03-15T00:00:00"/>
    <x v="2"/>
    <d v="2024-03-16T00:00:00"/>
    <d v="2024-04-15T00:00:00"/>
    <x v="0"/>
    <d v="2024-03-16T00:00:00"/>
    <x v="2"/>
    <d v="2024-03-27T00:00:00"/>
    <x v="16"/>
    <d v="2024-03-27T00:00:00"/>
    <x v="14"/>
    <x v="0"/>
    <m/>
    <m/>
    <m/>
    <s v="Viru"/>
    <x v="11"/>
    <n v="4"/>
    <d v="2024-04-12T00:00:00"/>
    <x v="24"/>
    <d v="2024-04-02T00:00:00"/>
    <x v="24"/>
    <d v="2024-04-07T00:00:00"/>
    <d v="2024-04-15T00:00:00"/>
    <x v="0"/>
    <m/>
    <m/>
    <d v="2024-04-15T00:00:00"/>
    <d v="2024-04-16T00:00:00"/>
    <m/>
    <d v="2024-04-13T00:00:00"/>
    <d v="2024-04-14T00:00:00"/>
    <d v="2024-04-11T00:00:00"/>
    <m/>
    <x v="0"/>
    <m/>
    <m/>
    <m/>
    <m/>
    <m/>
    <m/>
    <m/>
    <m/>
    <m/>
    <m/>
    <x v="2"/>
    <m/>
    <d v="2024-04-30T00:00:00"/>
    <d v="2024-05-17T00:00:00"/>
    <m/>
    <s v="Not Started"/>
    <s v="Not Started"/>
    <d v="2024-06-07T00:00:00"/>
    <m/>
    <m/>
    <x v="0"/>
    <s v="Sunteck"/>
  </r>
  <r>
    <n v="51"/>
    <x v="3"/>
    <m/>
    <s v="Termination Form"/>
    <s v="SOW"/>
    <x v="4"/>
    <n v="1"/>
    <x v="3"/>
    <x v="1"/>
    <s v="Bhaskar"/>
    <d v="2024-03-12T00:00:00"/>
    <x v="0"/>
    <d v="2024-03-13T00:00:00"/>
    <d v="2024-03-14T00:00:00"/>
    <d v="2024-03-15T00:00:00"/>
    <x v="2"/>
    <d v="2024-03-16T00:00:00"/>
    <d v="2024-04-15T00:00:00"/>
    <x v="0"/>
    <d v="2024-03-16T00:00:00"/>
    <x v="2"/>
    <d v="2024-03-27T00:00:00"/>
    <x v="16"/>
    <d v="2024-03-27T00:00:00"/>
    <x v="14"/>
    <x v="0"/>
    <m/>
    <m/>
    <m/>
    <s v="Sridhar"/>
    <x v="6"/>
    <n v="4"/>
    <d v="2024-04-12T00:00:00"/>
    <x v="24"/>
    <d v="2024-04-02T00:00:00"/>
    <x v="24"/>
    <d v="2024-04-05T00:00:00"/>
    <d v="2024-04-16T00:00:00"/>
    <x v="2"/>
    <m/>
    <m/>
    <d v="2024-04-15T00:00:00"/>
    <d v="2024-04-16T00:00:00"/>
    <m/>
    <d v="2024-04-13T00:00:00"/>
    <d v="2024-04-14T00:00:00"/>
    <d v="2024-04-11T00:00:00"/>
    <m/>
    <x v="4"/>
    <m/>
    <m/>
    <m/>
    <m/>
    <m/>
    <m/>
    <m/>
    <m/>
    <m/>
    <m/>
    <x v="2"/>
    <m/>
    <d v="2024-04-30T00:00:00"/>
    <d v="2024-05-17T00:00:00"/>
    <m/>
    <s v="Not Started"/>
    <s v="Not Started"/>
    <d v="2024-06-07T00:00:00"/>
    <m/>
    <m/>
    <x v="0"/>
    <s v="Sunteck"/>
  </r>
  <r>
    <n v="52"/>
    <x v="3"/>
    <m/>
    <s v="Demand form"/>
    <s v="SOW"/>
    <x v="4"/>
    <n v="1"/>
    <x v="0"/>
    <x v="1"/>
    <s v="Karanpal"/>
    <d v="2024-03-12T00:00:00"/>
    <x v="0"/>
    <d v="2024-03-13T00:00:00"/>
    <d v="2024-03-14T00:00:00"/>
    <d v="2024-03-15T00:00:00"/>
    <x v="2"/>
    <d v="2024-03-16T00:00:00"/>
    <d v="2024-04-15T00:00:00"/>
    <x v="0"/>
    <d v="2024-03-16T00:00:00"/>
    <x v="2"/>
    <d v="2024-03-28T00:00:00"/>
    <x v="17"/>
    <d v="2024-03-25T00:00:00"/>
    <x v="14"/>
    <x v="0"/>
    <m/>
    <m/>
    <m/>
    <s v="Sridhar"/>
    <x v="12"/>
    <n v="3"/>
    <d v="2024-04-16T00:00:00"/>
    <x v="25"/>
    <d v="2024-03-28T00:00:00"/>
    <x v="25"/>
    <d v="2024-03-28T00:00:00"/>
    <d v="2024-04-04T00:00:00"/>
    <x v="0"/>
    <m/>
    <m/>
    <d v="2024-04-18T00:00:00"/>
    <d v="2024-04-19T00:00:00"/>
    <m/>
    <d v="2024-04-04T00:00:00"/>
    <d v="2024-04-05T00:00:00"/>
    <d v="2024-04-05T00:00:00"/>
    <m/>
    <x v="4"/>
    <m/>
    <m/>
    <m/>
    <m/>
    <m/>
    <m/>
    <m/>
    <m/>
    <m/>
    <m/>
    <x v="2"/>
    <m/>
    <d v="2024-04-30T00:00:00"/>
    <d v="2024-05-17T00:00:00"/>
    <m/>
    <s v="Not Started"/>
    <s v="Not Started"/>
    <d v="2024-06-07T00:00:00"/>
    <m/>
    <m/>
    <x v="1"/>
    <m/>
  </r>
  <r>
    <n v="53"/>
    <x v="3"/>
    <m/>
    <s v="Unit Cancellation Process with workflow(Approval process)"/>
    <s v="SOW"/>
    <x v="1"/>
    <n v="1"/>
    <x v="0"/>
    <x v="1"/>
    <s v="Karanpal"/>
    <d v="2024-03-12T00:00:00"/>
    <x v="0"/>
    <d v="2024-03-13T00:00:00"/>
    <d v="2024-03-14T00:00:00"/>
    <d v="2024-03-15T00:00:00"/>
    <x v="2"/>
    <d v="2024-03-16T00:00:00"/>
    <d v="2024-04-29T00:00:00"/>
    <x v="0"/>
    <d v="2024-03-16T00:00:00"/>
    <x v="2"/>
    <d v="2024-03-04T00:00:00"/>
    <x v="18"/>
    <d v="2024-04-05T00:00:00"/>
    <x v="15"/>
    <x v="0"/>
    <m/>
    <m/>
    <m/>
    <s v="Satish Bhakth"/>
    <x v="7"/>
    <n v="3"/>
    <d v="2024-04-19T00:00:00"/>
    <x v="26"/>
    <d v="2024-04-14T00:00:00"/>
    <x v="26"/>
    <d v="2024-04-14T00:00:00"/>
    <d v="2024-04-28T00:00:00"/>
    <x v="0"/>
    <m/>
    <m/>
    <d v="2024-04-21T00:00:00"/>
    <d v="2024-04-22T00:00:00"/>
    <m/>
    <d v="2024-04-28T00:00:00"/>
    <d v="2024-05-02T00:00:00"/>
    <d v="2024-04-28T00:00:00"/>
    <d v="2024-05-01T00:00:00"/>
    <x v="0"/>
    <m/>
    <m/>
    <m/>
    <m/>
    <m/>
    <m/>
    <m/>
    <m/>
    <m/>
    <m/>
    <x v="2"/>
    <m/>
    <d v="2024-04-30T00:00:00"/>
    <d v="2024-05-17T00:00:00"/>
    <m/>
    <s v="Not Started"/>
    <s v="Not Started"/>
    <d v="2024-06-07T00:00:00"/>
    <m/>
    <m/>
    <x v="1"/>
    <m/>
  </r>
  <r>
    <n v="54"/>
    <x v="3"/>
    <m/>
    <s v="Brokerage payout Process"/>
    <s v="SOW"/>
    <x v="1"/>
    <n v="1"/>
    <x v="0"/>
    <x v="1"/>
    <s v="Yousuf"/>
    <d v="2024-03-12T00:00:00"/>
    <x v="0"/>
    <d v="2024-03-13T00:00:00"/>
    <d v="2024-03-14T00:00:00"/>
    <d v="2024-03-19T00:00:00"/>
    <x v="8"/>
    <d v="2024-03-20T00:00:00"/>
    <d v="2024-04-29T00:00:00"/>
    <x v="0"/>
    <d v="2024-03-18T00:00:00"/>
    <x v="10"/>
    <d v="2024-03-06T00:00:00"/>
    <x v="19"/>
    <d v="2024-04-29T00:00:00"/>
    <x v="16"/>
    <x v="0"/>
    <m/>
    <m/>
    <m/>
    <s v="Mohan Reddy"/>
    <x v="9"/>
    <n v="4"/>
    <d v="2024-04-13T00:00:00"/>
    <x v="27"/>
    <d v="2024-04-14T00:00:00"/>
    <x v="26"/>
    <d v="2024-04-30T00:00:00"/>
    <m/>
    <x v="0"/>
    <m/>
    <m/>
    <d v="2024-04-16T00:00:00"/>
    <d v="2024-04-17T00:00:00"/>
    <m/>
    <m/>
    <m/>
    <m/>
    <m/>
    <x v="0"/>
    <m/>
    <m/>
    <m/>
    <m/>
    <m/>
    <m/>
    <m/>
    <m/>
    <m/>
    <m/>
    <x v="2"/>
    <m/>
    <d v="2024-04-30T00:00:00"/>
    <d v="2024-05-18T00:00:00"/>
    <m/>
    <s v="Not Started"/>
    <s v="Not Started"/>
    <d v="2024-06-07T00:00:00"/>
    <m/>
    <m/>
    <x v="0"/>
    <s v="Sunteck"/>
  </r>
  <r>
    <n v="55"/>
    <x v="3"/>
    <m/>
    <s v="Brokerage payout Report"/>
    <s v="SOW"/>
    <x v="3"/>
    <n v="1"/>
    <x v="1"/>
    <x v="2"/>
    <s v="Bhaskar"/>
    <d v="2024-03-13T00:00:00"/>
    <x v="6"/>
    <d v="2024-03-14T00:00:00"/>
    <d v="2024-03-15T00:00:00"/>
    <d v="2024-03-19T00:00:00"/>
    <x v="8"/>
    <d v="2024-03-20T00:00:00"/>
    <d v="2024-04-29T00:00:00"/>
    <x v="0"/>
    <d v="2024-03-18T00:00:00"/>
    <x v="10"/>
    <d v="2024-03-06T00:00:00"/>
    <x v="19"/>
    <m/>
    <x v="5"/>
    <x v="2"/>
    <m/>
    <m/>
    <m/>
    <s v="Satish Bhakth"/>
    <x v="13"/>
    <n v="2"/>
    <d v="2024-04-17T00:00:00"/>
    <x v="25"/>
    <d v="2024-04-14T00:00:00"/>
    <x v="26"/>
    <d v="2024-04-30T00:00:00"/>
    <m/>
    <x v="0"/>
    <m/>
    <m/>
    <d v="2024-04-18T00:00:00"/>
    <d v="2024-04-19T00:00:00"/>
    <m/>
    <m/>
    <m/>
    <m/>
    <m/>
    <x v="0"/>
    <m/>
    <m/>
    <m/>
    <m/>
    <m/>
    <m/>
    <m/>
    <m/>
    <m/>
    <m/>
    <x v="2"/>
    <m/>
    <d v="2024-04-30T00:00:00"/>
    <d v="2024-05-18T00:00:00"/>
    <m/>
    <s v="Not Started"/>
    <s v="Not Started"/>
    <d v="2024-06-07T00:00:00"/>
    <m/>
    <m/>
    <x v="0"/>
    <s v="Sunteck"/>
  </r>
  <r>
    <n v="56"/>
    <x v="3"/>
    <s v="SFDC"/>
    <s v="Unit Master sync with SFDC"/>
    <s v="SOW"/>
    <x v="2"/>
    <n v="1"/>
    <x v="0"/>
    <x v="1"/>
    <s v="Karanpal"/>
    <d v="2024-03-01T00:00:00"/>
    <x v="8"/>
    <d v="2024-03-04T00:00:00"/>
    <d v="2024-03-06T00:00:00"/>
    <d v="2024-03-06T00:00:00"/>
    <x v="9"/>
    <d v="2024-03-08T00:00:00"/>
    <d v="2024-04-25T00:00:00"/>
    <x v="0"/>
    <d v="2024-04-08T00:00:00"/>
    <x v="6"/>
    <d v="2024-04-08T00:00:00"/>
    <x v="6"/>
    <d v="2024-04-17T00:00:00"/>
    <x v="17"/>
    <x v="0"/>
    <m/>
    <m/>
    <m/>
    <s v="Sridhar"/>
    <x v="12"/>
    <n v="4"/>
    <d v="2024-04-09T00:00:00"/>
    <x v="28"/>
    <d v="2024-05-19T00:00:00"/>
    <x v="27"/>
    <d v="2024-05-01T00:00:00"/>
    <d v="2024-05-15T00:00:00"/>
    <x v="0"/>
    <m/>
    <m/>
    <d v="2024-04-12T00:00:00"/>
    <d v="2024-04-13T00:00:00"/>
    <m/>
    <d v="2024-05-08T00:00:00"/>
    <d v="2024-05-09T00:00:00"/>
    <d v="2024-05-09T00:00:00"/>
    <d v="2024-05-20T00:00:00"/>
    <x v="0"/>
    <s v="Avinash/Bhavesh"/>
    <m/>
    <m/>
    <m/>
    <m/>
    <m/>
    <d v="2024-05-17T00:00:00"/>
    <d v="2024-05-18T00:00:00"/>
    <m/>
    <m/>
    <x v="2"/>
    <m/>
    <d v="2024-04-30T00:00:00"/>
    <d v="2024-05-18T00:00:00"/>
    <m/>
    <s v="Not Started"/>
    <s v="Not Started"/>
    <d v="2024-06-07T00:00:00"/>
    <m/>
    <m/>
    <x v="1"/>
    <m/>
  </r>
  <r>
    <n v="57"/>
    <x v="3"/>
    <s v="SFDC"/>
    <s v="Unit master Stauts (SAP-SFDC)"/>
    <s v="SOW"/>
    <x v="2"/>
    <n v="2"/>
    <x v="0"/>
    <x v="1"/>
    <s v="Karanpal"/>
    <d v="2024-03-01T00:00:00"/>
    <x v="8"/>
    <d v="2024-03-04T00:00:00"/>
    <d v="2024-03-06T00:00:00"/>
    <d v="2024-03-06T00:00:00"/>
    <x v="9"/>
    <d v="2024-03-08T00:00:00"/>
    <d v="2024-04-25T00:00:00"/>
    <x v="0"/>
    <d v="2024-04-10T00:00:00"/>
    <x v="11"/>
    <d v="2024-04-10T00:00:00"/>
    <x v="20"/>
    <d v="2024-05-01T00:00:00"/>
    <x v="18"/>
    <x v="0"/>
    <m/>
    <m/>
    <m/>
    <s v="Satish"/>
    <x v="14"/>
    <n v="3"/>
    <d v="2024-04-13T00:00:00"/>
    <x v="24"/>
    <d v="2024-04-23T00:00:00"/>
    <x v="28"/>
    <d v="2024-05-02T00:00:00"/>
    <d v="2024-05-15T00:00:00"/>
    <x v="0"/>
    <m/>
    <m/>
    <d v="2024-04-15T00:00:00"/>
    <d v="2024-04-16T00:00:00"/>
    <m/>
    <d v="2024-05-08T00:00:00"/>
    <d v="2024-05-09T00:00:00"/>
    <d v="2024-05-15T00:00:00"/>
    <d v="2024-05-15T00:00:00"/>
    <x v="0"/>
    <s v="Avinash/Bhavesh"/>
    <m/>
    <m/>
    <m/>
    <m/>
    <m/>
    <d v="2024-05-17T00:00:00"/>
    <d v="2024-05-18T00:00:00"/>
    <m/>
    <m/>
    <x v="2"/>
    <m/>
    <d v="2024-04-30T00:00:00"/>
    <d v="2024-05-18T00:00:00"/>
    <m/>
    <s v="Not Started"/>
    <s v="Not Started"/>
    <d v="2024-06-07T00:00:00"/>
    <m/>
    <m/>
    <x v="1"/>
    <m/>
  </r>
  <r>
    <n v="58"/>
    <x v="3"/>
    <s v="SFDC"/>
    <s v="Unit master Stauts (SFDC-SAP)"/>
    <s v="SOW"/>
    <x v="2"/>
    <n v="2"/>
    <x v="0"/>
    <x v="1"/>
    <s v="Karanpal"/>
    <d v="2024-03-01T00:00:00"/>
    <x v="8"/>
    <d v="2024-03-04T00:00:00"/>
    <d v="2024-03-06T00:00:00"/>
    <d v="2024-03-06T00:00:00"/>
    <x v="9"/>
    <d v="2024-03-08T00:00:00"/>
    <d v="2024-04-25T00:00:00"/>
    <x v="0"/>
    <d v="2024-04-10T00:00:00"/>
    <x v="11"/>
    <d v="2024-04-10T00:00:00"/>
    <x v="20"/>
    <d v="2024-05-01T00:00:00"/>
    <x v="18"/>
    <x v="0"/>
    <m/>
    <m/>
    <m/>
    <s v="Satish"/>
    <x v="14"/>
    <n v="3"/>
    <d v="2024-04-13T00:00:00"/>
    <x v="24"/>
    <d v="2024-04-23T00:00:00"/>
    <x v="28"/>
    <d v="2024-05-02T00:00:00"/>
    <d v="2024-05-15T00:00:00"/>
    <x v="0"/>
    <m/>
    <m/>
    <d v="2024-04-15T00:00:00"/>
    <d v="2024-04-16T00:00:00"/>
    <m/>
    <d v="2024-05-08T00:00:00"/>
    <d v="2024-05-09T00:00:00"/>
    <d v="2024-05-15T00:00:00"/>
    <d v="2024-05-15T00:00:00"/>
    <x v="0"/>
    <s v="Avinash/Bhavesh"/>
    <m/>
    <m/>
    <m/>
    <m/>
    <m/>
    <d v="2024-05-17T00:00:00"/>
    <d v="2024-05-18T00:00:00"/>
    <m/>
    <m/>
    <x v="2"/>
    <m/>
    <d v="2024-04-30T00:00:00"/>
    <d v="2024-05-18T00:00:00"/>
    <m/>
    <s v="Not Started"/>
    <s v="Not Started"/>
    <d v="2024-06-07T00:00:00"/>
    <m/>
    <m/>
    <x v="1"/>
    <m/>
  </r>
  <r>
    <n v="59"/>
    <x v="3"/>
    <s v="SFDC"/>
    <s v="Customer master Creation  "/>
    <s v="SOW"/>
    <x v="2"/>
    <n v="3"/>
    <x v="0"/>
    <x v="1"/>
    <s v="Karanpal"/>
    <d v="2024-03-01T00:00:00"/>
    <x v="8"/>
    <d v="2024-03-04T00:00:00"/>
    <d v="2024-03-06T00:00:00"/>
    <d v="2024-03-06T00:00:00"/>
    <x v="9"/>
    <d v="2024-03-08T00:00:00"/>
    <d v="2024-04-25T00:00:00"/>
    <x v="0"/>
    <d v="2024-04-11T00:00:00"/>
    <x v="12"/>
    <d v="2024-04-11T00:00:00"/>
    <x v="21"/>
    <d v="2024-04-21T00:00:00"/>
    <x v="19"/>
    <x v="0"/>
    <m/>
    <m/>
    <m/>
    <s v="Satish"/>
    <x v="14"/>
    <n v="3"/>
    <d v="2024-04-12T00:00:00"/>
    <x v="29"/>
    <d v="2024-04-26T00:00:00"/>
    <x v="29"/>
    <d v="2024-04-29T00:00:00"/>
    <d v="2024-05-17T00:00:00"/>
    <x v="0"/>
    <m/>
    <m/>
    <d v="2024-04-14T00:00:00"/>
    <d v="2024-04-15T00:00:00"/>
    <m/>
    <d v="2024-04-14T00:00:00"/>
    <d v="2024-04-26T00:00:00"/>
    <d v="2024-04-30T00:00:00"/>
    <d v="2024-05-17T00:00:00"/>
    <x v="0"/>
    <s v="Avinash/Bhavesh"/>
    <m/>
    <m/>
    <m/>
    <m/>
    <m/>
    <d v="2024-05-17T00:00:00"/>
    <d v="2024-05-18T00:00:00"/>
    <m/>
    <m/>
    <x v="2"/>
    <m/>
    <d v="2024-04-30T00:00:00"/>
    <d v="2024-05-18T00:00:00"/>
    <m/>
    <s v="Not Started"/>
    <s v="Not Started"/>
    <d v="2024-06-07T00:00:00"/>
    <m/>
    <m/>
    <x v="1"/>
    <m/>
  </r>
  <r>
    <n v="60"/>
    <x v="3"/>
    <s v="SFDC"/>
    <s v="Broker Creation from SFDC to SAP"/>
    <s v="SOW"/>
    <x v="2"/>
    <n v="4"/>
    <x v="0"/>
    <x v="1"/>
    <s v="Karanpal"/>
    <d v="2024-03-01T00:00:00"/>
    <x v="8"/>
    <d v="2024-03-04T00:00:00"/>
    <d v="2024-03-06T00:00:00"/>
    <d v="2024-03-06T00:00:00"/>
    <x v="9"/>
    <d v="2024-03-08T00:00:00"/>
    <d v="2024-05-08T00:00:00"/>
    <x v="0"/>
    <d v="2024-04-12T00:00:00"/>
    <x v="13"/>
    <d v="2024-04-12T00:00:00"/>
    <x v="22"/>
    <d v="2024-04-23T00:00:00"/>
    <x v="20"/>
    <x v="0"/>
    <m/>
    <m/>
    <m/>
    <s v="Satish"/>
    <x v="14"/>
    <n v="5"/>
    <d v="2024-04-16T00:00:00"/>
    <x v="30"/>
    <d v="2024-05-01T00:00:00"/>
    <x v="30"/>
    <d v="2024-05-04T00:00:00"/>
    <m/>
    <x v="0"/>
    <m/>
    <m/>
    <d v="2024-04-20T00:00:00"/>
    <d v="2024-04-21T00:00:00"/>
    <m/>
    <d v="2024-05-04T00:00:00"/>
    <d v="2024-05-05T00:00:00"/>
    <d v="2024-05-05T00:00:00"/>
    <d v="2024-05-20T00:00:00"/>
    <x v="0"/>
    <s v="Avinash/Bhavesh"/>
    <m/>
    <m/>
    <m/>
    <m/>
    <m/>
    <d v="2024-05-17T00:00:00"/>
    <d v="2024-05-18T00:00:00"/>
    <m/>
    <m/>
    <x v="2"/>
    <m/>
    <d v="2024-04-30T00:00:00"/>
    <d v="2024-05-18T00:00:00"/>
    <m/>
    <s v="Not Started"/>
    <s v="Not Started"/>
    <d v="2024-06-07T00:00:00"/>
    <m/>
    <m/>
    <x v="1"/>
    <m/>
  </r>
  <r>
    <n v="61"/>
    <x v="3"/>
    <s v="SFDC"/>
    <s v="Broker Invoice creation from SAP to SFDC"/>
    <s v="SOW"/>
    <x v="2"/>
    <n v="10"/>
    <x v="0"/>
    <x v="1"/>
    <s v="Karanpal"/>
    <d v="2024-03-01T00:00:00"/>
    <x v="8"/>
    <d v="2024-03-04T00:00:00"/>
    <d v="2024-03-06T00:00:00"/>
    <d v="2024-03-06T00:00:00"/>
    <x v="9"/>
    <d v="2024-03-08T00:00:00"/>
    <m/>
    <x v="4"/>
    <d v="2024-04-26T00:00:00"/>
    <x v="14"/>
    <d v="2024-04-26T00:00:00"/>
    <x v="23"/>
    <d v="2024-04-25T00:00:00"/>
    <x v="21"/>
    <x v="2"/>
    <m/>
    <m/>
    <m/>
    <s v="Sumant Bharti"/>
    <x v="2"/>
    <n v="5"/>
    <d v="2024-05-05T00:00:00"/>
    <x v="31"/>
    <d v="2024-05-05T00:00:00"/>
    <x v="31"/>
    <m/>
    <m/>
    <x v="0"/>
    <m/>
    <m/>
    <d v="2024-05-09T00:00:00"/>
    <d v="2024-05-10T00:00:00"/>
    <m/>
    <d v="2024-05-05T00:00:00"/>
    <d v="2024-05-06T00:00:00"/>
    <d v="2024-05-12T00:00:00"/>
    <m/>
    <x v="1"/>
    <s v="Avinash/Bhavesh/Haredra/Devendra"/>
    <m/>
    <m/>
    <m/>
    <m/>
    <m/>
    <d v="2024-05-25T00:00:00"/>
    <d v="2024-05-28T00:00:00"/>
    <m/>
    <m/>
    <x v="2"/>
    <m/>
    <d v="2024-04-30T00:00:00"/>
    <d v="2024-05-28T00:00:00"/>
    <m/>
    <s v="Not Started"/>
    <s v="Not Started"/>
    <d v="2024-06-07T00:00:00"/>
    <m/>
    <m/>
    <x v="1"/>
    <m/>
  </r>
  <r>
    <n v="62"/>
    <x v="3"/>
    <s v="SFDC"/>
    <s v="Broker payment SAP-SFDC"/>
    <s v="SOW"/>
    <x v="2"/>
    <n v="11"/>
    <x v="0"/>
    <x v="1"/>
    <s v="Karanpal"/>
    <d v="2024-03-01T00:00:00"/>
    <x v="8"/>
    <d v="2024-03-04T00:00:00"/>
    <d v="2024-03-06T00:00:00"/>
    <d v="2024-03-06T00:00:00"/>
    <x v="9"/>
    <d v="2024-03-08T00:00:00"/>
    <m/>
    <x v="4"/>
    <d v="2024-04-28T00:00:00"/>
    <x v="15"/>
    <d v="2024-04-28T00:00:00"/>
    <x v="24"/>
    <d v="2024-04-27T00:00:00"/>
    <x v="22"/>
    <x v="2"/>
    <m/>
    <m/>
    <m/>
    <s v="Sumant Bharti"/>
    <x v="2"/>
    <n v="5"/>
    <d v="2024-05-10T00:00:00"/>
    <x v="32"/>
    <d v="2024-05-09T00:00:00"/>
    <x v="32"/>
    <m/>
    <m/>
    <x v="0"/>
    <m/>
    <m/>
    <d v="2024-05-14T00:00:00"/>
    <d v="2024-05-15T00:00:00"/>
    <m/>
    <d v="2024-05-05T00:00:00"/>
    <d v="2024-05-06T00:00:00"/>
    <m/>
    <m/>
    <x v="1"/>
    <s v="Avinash/Bhavesh/Haredra/Devendra"/>
    <m/>
    <m/>
    <m/>
    <m/>
    <m/>
    <d v="2024-05-25T00:00:00"/>
    <d v="2024-05-28T00:00:00"/>
    <m/>
    <m/>
    <x v="2"/>
    <m/>
    <d v="2024-04-30T00:00:00"/>
    <d v="2024-05-28T00:00:00"/>
    <m/>
    <s v="Not Started"/>
    <s v="Not Started"/>
    <d v="2024-06-07T00:00:00"/>
    <m/>
    <m/>
    <x v="1"/>
    <m/>
  </r>
  <r>
    <n v="63"/>
    <x v="3"/>
    <s v="SFDC"/>
    <s v="Booking creation SFDC-SAP"/>
    <s v="SOW"/>
    <x v="2"/>
    <n v="5"/>
    <x v="0"/>
    <x v="1"/>
    <s v="Karanpal"/>
    <d v="2024-03-01T00:00:00"/>
    <x v="8"/>
    <d v="2024-03-04T00:00:00"/>
    <d v="2024-03-06T00:00:00"/>
    <d v="2024-03-06T00:00:00"/>
    <x v="9"/>
    <d v="2024-03-08T00:00:00"/>
    <d v="2024-04-25T00:00:00"/>
    <x v="0"/>
    <d v="2024-04-13T00:00:00"/>
    <x v="16"/>
    <d v="2024-04-13T00:00:00"/>
    <x v="25"/>
    <d v="2024-04-23T00:00:00"/>
    <x v="23"/>
    <x v="0"/>
    <m/>
    <m/>
    <m/>
    <s v="Sridhar"/>
    <x v="12"/>
    <n v="5"/>
    <d v="2024-04-21T00:00:00"/>
    <x v="33"/>
    <d v="2024-05-12T00:00:00"/>
    <x v="33"/>
    <d v="2024-04-25T00:00:00"/>
    <d v="2024-05-20T00:00:00"/>
    <x v="0"/>
    <m/>
    <m/>
    <d v="2024-04-25T00:00:00"/>
    <d v="2024-04-26T00:00:00"/>
    <m/>
    <d v="2024-04-25T00:00:00"/>
    <d v="2024-04-26T00:00:00"/>
    <d v="2024-04-28T00:00:00"/>
    <d v="2024-05-20T00:00:00"/>
    <x v="0"/>
    <s v="Avinash/Bhavesh"/>
    <m/>
    <m/>
    <m/>
    <m/>
    <m/>
    <d v="2024-05-25T00:00:00"/>
    <d v="2024-05-28T00:00:00"/>
    <m/>
    <m/>
    <x v="2"/>
    <m/>
    <d v="2024-04-30T00:00:00"/>
    <d v="2024-05-28T00:00:00"/>
    <m/>
    <s v="Not Started"/>
    <s v="Not Started"/>
    <d v="2024-06-07T00:00:00"/>
    <m/>
    <m/>
    <x v="1"/>
    <m/>
  </r>
  <r>
    <n v="64"/>
    <x v="3"/>
    <s v="SFDC"/>
    <s v="Booking amendment"/>
    <s v="SOW"/>
    <x v="2"/>
    <n v="6"/>
    <x v="0"/>
    <x v="1"/>
    <s v="Karanpal"/>
    <d v="2024-03-01T00:00:00"/>
    <x v="8"/>
    <d v="2024-03-04T00:00:00"/>
    <d v="2024-03-06T00:00:00"/>
    <d v="2024-03-06T00:00:00"/>
    <x v="9"/>
    <d v="2024-03-08T00:00:00"/>
    <d v="2024-05-01T00:00:00"/>
    <x v="0"/>
    <d v="2024-04-15T00:00:00"/>
    <x v="17"/>
    <d v="2024-04-15T00:00:00"/>
    <x v="26"/>
    <d v="2024-05-02T00:00:00"/>
    <x v="24"/>
    <x v="0"/>
    <m/>
    <m/>
    <m/>
    <s v="Sumant Bharti"/>
    <x v="2"/>
    <n v="5"/>
    <d v="2024-04-26T00:00:00"/>
    <x v="34"/>
    <d v="2024-05-17T00:00:00"/>
    <x v="34"/>
    <d v="2024-05-07T00:00:00"/>
    <d v="2024-05-18T00:00:00"/>
    <x v="0"/>
    <m/>
    <m/>
    <d v="2024-04-30T00:00:00"/>
    <d v="2024-05-01T00:00:00"/>
    <m/>
    <d v="2024-05-08T00:00:00"/>
    <d v="2024-05-12T00:00:00"/>
    <d v="2024-05-20T00:00:00"/>
    <d v="2024-05-20T00:00:00"/>
    <x v="0"/>
    <s v="Avinash/Bhavesh"/>
    <m/>
    <m/>
    <m/>
    <m/>
    <m/>
    <d v="2024-05-25T00:00:00"/>
    <d v="2024-05-28T00:00:00"/>
    <m/>
    <m/>
    <x v="2"/>
    <m/>
    <d v="2024-04-30T00:00:00"/>
    <d v="2024-05-28T00:00:00"/>
    <m/>
    <s v="Not Started"/>
    <s v="Not Started"/>
    <d v="2024-06-07T00:00:00"/>
    <m/>
    <m/>
    <x v="1"/>
    <m/>
  </r>
  <r>
    <n v="65"/>
    <x v="3"/>
    <s v="SFDC"/>
    <s v="Demand information sync to SFDC"/>
    <s v="SOW"/>
    <x v="2"/>
    <n v="7"/>
    <x v="0"/>
    <x v="1"/>
    <s v="Karanpal"/>
    <d v="2024-03-01T00:00:00"/>
    <x v="8"/>
    <d v="2024-03-04T00:00:00"/>
    <d v="2024-03-06T00:00:00"/>
    <d v="2024-03-06T00:00:00"/>
    <x v="9"/>
    <d v="2024-03-08T00:00:00"/>
    <m/>
    <x v="4"/>
    <d v="2024-04-16T00:00:00"/>
    <x v="18"/>
    <d v="2024-04-16T00:00:00"/>
    <x v="27"/>
    <d v="2024-05-04T00:00:00"/>
    <x v="24"/>
    <x v="0"/>
    <m/>
    <m/>
    <m/>
    <s v="Sumant Bharti"/>
    <x v="2"/>
    <n v="4"/>
    <d v="2024-05-01T00:00:00"/>
    <x v="35"/>
    <d v="2024-05-21T00:00:00"/>
    <x v="35"/>
    <d v="2024-05-10T00:00:00"/>
    <d v="2024-05-25T00:00:00"/>
    <x v="0"/>
    <m/>
    <m/>
    <d v="2024-05-04T00:00:00"/>
    <d v="2024-05-05T00:00:00"/>
    <m/>
    <d v="2024-05-08T00:00:00"/>
    <d v="2024-05-12T00:00:00"/>
    <d v="2024-06-03T00:00:00"/>
    <d v="2024-06-04T00:00:00"/>
    <x v="0"/>
    <s v="Avinash/Bhavesh/Haredra/Devendra"/>
    <m/>
    <m/>
    <m/>
    <m/>
    <m/>
    <d v="2024-05-25T00:00:00"/>
    <d v="2024-05-28T00:00:00"/>
    <m/>
    <m/>
    <x v="2"/>
    <m/>
    <d v="2024-04-30T00:00:00"/>
    <d v="2024-05-28T00:00:00"/>
    <m/>
    <s v="Not Started"/>
    <s v="Not Started"/>
    <d v="2024-06-07T00:00:00"/>
    <m/>
    <m/>
    <x v="1"/>
    <m/>
  </r>
  <r>
    <n v="66"/>
    <x v="3"/>
    <s v="SFDC"/>
    <s v="Debit note - wrt Demand no"/>
    <s v="SOW"/>
    <x v="2"/>
    <n v="8"/>
    <x v="0"/>
    <x v="1"/>
    <s v="Karanpal"/>
    <d v="2024-03-01T00:00:00"/>
    <x v="8"/>
    <d v="2024-03-04T00:00:00"/>
    <d v="2024-03-06T00:00:00"/>
    <d v="2024-03-06T00:00:00"/>
    <x v="9"/>
    <d v="2024-03-08T00:00:00"/>
    <m/>
    <x v="4"/>
    <d v="2024-04-18T00:00:00"/>
    <x v="19"/>
    <d v="2024-04-18T00:00:00"/>
    <x v="28"/>
    <d v="2024-05-07T00:00:00"/>
    <x v="25"/>
    <x v="0"/>
    <m/>
    <m/>
    <m/>
    <s v="Veeru"/>
    <x v="6"/>
    <n v="4"/>
    <d v="2024-05-05T00:00:00"/>
    <x v="36"/>
    <d v="2024-05-26T00:00:00"/>
    <x v="36"/>
    <d v="2024-05-14T00:00:00"/>
    <m/>
    <x v="0"/>
    <m/>
    <m/>
    <d v="2024-05-08T00:00:00"/>
    <d v="2024-05-09T00:00:00"/>
    <m/>
    <d v="2024-05-08T00:00:00"/>
    <d v="2024-05-12T00:00:00"/>
    <m/>
    <m/>
    <x v="1"/>
    <s v="Avinash/Bhavesh/Haredra/Devendra"/>
    <m/>
    <m/>
    <m/>
    <m/>
    <m/>
    <d v="2024-05-25T00:00:00"/>
    <d v="2024-05-28T00:00:00"/>
    <m/>
    <m/>
    <x v="2"/>
    <m/>
    <d v="2024-04-30T00:00:00"/>
    <d v="2024-05-28T00:00:00"/>
    <m/>
    <s v="Not Started"/>
    <s v="Not Started"/>
    <d v="2024-06-07T00:00:00"/>
    <m/>
    <m/>
    <x v="1"/>
    <m/>
  </r>
  <r>
    <n v="67"/>
    <x v="3"/>
    <s v="SFDC"/>
    <s v="Credit note - wrt Demand no"/>
    <s v="SOW"/>
    <x v="2"/>
    <n v="9"/>
    <x v="0"/>
    <x v="1"/>
    <s v="Karanpal"/>
    <d v="2024-03-01T00:00:00"/>
    <x v="8"/>
    <d v="2024-03-04T00:00:00"/>
    <d v="2024-03-06T00:00:00"/>
    <d v="2024-03-06T00:00:00"/>
    <x v="9"/>
    <d v="2024-03-08T00:00:00"/>
    <m/>
    <x v="4"/>
    <d v="2024-04-18T00:00:00"/>
    <x v="19"/>
    <d v="2024-04-18T00:00:00"/>
    <x v="28"/>
    <d v="2024-05-07T00:00:00"/>
    <x v="25"/>
    <x v="0"/>
    <m/>
    <m/>
    <m/>
    <s v="Veeru"/>
    <x v="6"/>
    <n v="1"/>
    <d v="2024-05-09T00:00:00"/>
    <x v="31"/>
    <d v="2024-05-29T00:00:00"/>
    <x v="14"/>
    <d v="2024-05-14T00:00:00"/>
    <m/>
    <x v="0"/>
    <m/>
    <m/>
    <d v="2024-05-09T00:00:00"/>
    <d v="2024-05-10T00:00:00"/>
    <m/>
    <d v="2024-05-08T00:00:00"/>
    <d v="2024-05-12T00:00:00"/>
    <d v="2024-05-20T00:00:00"/>
    <m/>
    <x v="5"/>
    <s v="Avinash/Bhavesh/Haredra/Devendra"/>
    <m/>
    <m/>
    <m/>
    <m/>
    <m/>
    <d v="2024-05-25T00:00:00"/>
    <d v="2024-05-28T00:00:00"/>
    <m/>
    <m/>
    <x v="2"/>
    <m/>
    <d v="2024-04-30T00:00:00"/>
    <d v="2024-05-28T00:00:00"/>
    <m/>
    <s v="Not Started"/>
    <s v="Not Started"/>
    <d v="2024-06-07T00:00:00"/>
    <m/>
    <m/>
    <x v="1"/>
    <m/>
  </r>
  <r>
    <n v="68"/>
    <x v="3"/>
    <s v="SFDC"/>
    <s v="Unit Transfer "/>
    <s v="SOW"/>
    <x v="2"/>
    <n v="12"/>
    <x v="0"/>
    <x v="1"/>
    <s v="Karanpal"/>
    <d v="2024-03-01T00:00:00"/>
    <x v="8"/>
    <d v="2024-03-04T00:00:00"/>
    <d v="2024-03-06T00:00:00"/>
    <d v="2024-03-06T00:00:00"/>
    <x v="9"/>
    <d v="2024-03-08T00:00:00"/>
    <m/>
    <x v="4"/>
    <d v="2024-04-19T00:00:00"/>
    <x v="20"/>
    <d v="2024-04-19T00:00:00"/>
    <x v="29"/>
    <d v="2024-05-09T00:00:00"/>
    <x v="5"/>
    <x v="0"/>
    <m/>
    <m/>
    <m/>
    <s v="Sumant Bharti"/>
    <x v="2"/>
    <n v="4"/>
    <d v="2024-05-09T00:00:00"/>
    <x v="37"/>
    <d v="2024-06-01T00:00:00"/>
    <x v="37"/>
    <d v="2024-06-04T00:00:00"/>
    <d v="2024-06-05T00:00:00"/>
    <x v="0"/>
    <m/>
    <m/>
    <d v="2024-05-12T00:00:00"/>
    <d v="2024-05-13T00:00:00"/>
    <m/>
    <d v="2024-05-08T00:00:00"/>
    <d v="2024-05-12T00:00:00"/>
    <d v="2024-06-06T00:00:00"/>
    <d v="2024-06-06T00:00:00"/>
    <x v="0"/>
    <m/>
    <m/>
    <m/>
    <m/>
    <m/>
    <m/>
    <d v="2024-05-25T00:00:00"/>
    <d v="2024-05-28T00:00:00"/>
    <m/>
    <m/>
    <x v="2"/>
    <m/>
    <d v="2024-04-30T00:00:00"/>
    <d v="2024-05-28T00:00:00"/>
    <m/>
    <s v="Not Started"/>
    <s v="Not Started"/>
    <d v="2024-06-07T00:00:00"/>
    <m/>
    <m/>
    <x v="1"/>
    <m/>
  </r>
  <r>
    <n v="69"/>
    <x v="3"/>
    <s v="SFDC"/>
    <s v="Unit Cancellation"/>
    <s v="SOW"/>
    <x v="2"/>
    <n v="13"/>
    <x v="0"/>
    <x v="1"/>
    <s v="Karanpal"/>
    <d v="2024-03-01T00:00:00"/>
    <x v="8"/>
    <d v="2024-03-04T00:00:00"/>
    <d v="2024-03-06T00:00:00"/>
    <d v="2024-03-06T00:00:00"/>
    <x v="9"/>
    <m/>
    <m/>
    <x v="4"/>
    <d v="2024-04-20T00:00:00"/>
    <x v="21"/>
    <d v="2024-04-20T00:00:00"/>
    <x v="30"/>
    <d v="2024-04-12T00:00:00"/>
    <x v="5"/>
    <x v="0"/>
    <m/>
    <m/>
    <m/>
    <s v="Sumant Bharti"/>
    <x v="2"/>
    <n v="4"/>
    <d v="2024-05-13T00:00:00"/>
    <x v="38"/>
    <d v="2024-06-03T00:00:00"/>
    <x v="38"/>
    <d v="2024-06-04T00:00:00"/>
    <d v="2024-06-05T00:00:00"/>
    <x v="0"/>
    <m/>
    <m/>
    <d v="2024-05-16T00:00:00"/>
    <d v="2024-05-17T00:00:00"/>
    <m/>
    <d v="2024-05-08T00:00:00"/>
    <d v="2024-05-12T00:00:00"/>
    <d v="2024-06-06T00:00:00"/>
    <d v="2024-06-06T00:00:00"/>
    <x v="0"/>
    <m/>
    <m/>
    <m/>
    <m/>
    <m/>
    <m/>
    <d v="2024-05-25T00:00:00"/>
    <d v="2024-05-28T00:00:00"/>
    <m/>
    <m/>
    <x v="2"/>
    <m/>
    <d v="2024-04-30T00:00:00"/>
    <d v="2024-05-28T00:00:00"/>
    <m/>
    <s v="Not Started"/>
    <s v="Not Started"/>
    <d v="2024-06-07T00:00:00"/>
    <m/>
    <m/>
    <x v="1"/>
    <m/>
  </r>
  <r>
    <n v="70"/>
    <x v="3"/>
    <s v="Clear tax"/>
    <s v="E invoicing/IRN Creation SAP-CT"/>
    <s v="SOW"/>
    <x v="2"/>
    <n v="15"/>
    <x v="0"/>
    <x v="1"/>
    <s v="Bharat Nagda"/>
    <d v="2024-03-29T00:00:00"/>
    <x v="9"/>
    <d v="2024-03-29T00:00:00"/>
    <d v="2024-03-29T00:00:00"/>
    <d v="2024-03-29T00:00:00"/>
    <x v="10"/>
    <d v="2024-03-29T00:00:00"/>
    <d v="2024-05-01T00:00:00"/>
    <x v="0"/>
    <d v="2024-04-22T00:00:00"/>
    <x v="22"/>
    <d v="2024-04-22T00:00:00"/>
    <x v="25"/>
    <d v="2024-05-02T00:00:00"/>
    <x v="18"/>
    <x v="0"/>
    <m/>
    <m/>
    <m/>
    <s v="Pavan"/>
    <x v="15"/>
    <n v="6"/>
    <d v="2024-05-17T00:00:00"/>
    <x v="39"/>
    <d v="2024-05-25T00:00:00"/>
    <x v="37"/>
    <d v="2024-05-04T00:00:00"/>
    <d v="2024-05-15T00:00:00"/>
    <x v="0"/>
    <m/>
    <m/>
    <d v="2024-05-22T00:00:00"/>
    <d v="2024-05-23T00:00:00"/>
    <m/>
    <d v="2024-05-08T00:00:00"/>
    <d v="2024-05-12T00:00:00"/>
    <d v="2024-05-23T00:00:00"/>
    <d v="2024-05-23T00:00:00"/>
    <x v="0"/>
    <s v="Harendra / Devendra / Surendra"/>
    <m/>
    <m/>
    <m/>
    <m/>
    <m/>
    <d v="2024-05-25T00:00:00"/>
    <d v="2024-05-28T00:00:00"/>
    <m/>
    <m/>
    <x v="2"/>
    <m/>
    <d v="2024-04-30T00:00:00"/>
    <d v="2024-05-28T00:00:00"/>
    <m/>
    <s v="Not Started"/>
    <s v="Not Started"/>
    <d v="2024-06-07T00:00:00"/>
    <m/>
    <m/>
    <x v="1"/>
    <m/>
  </r>
  <r>
    <n v="71"/>
    <x v="3"/>
    <s v="Clear tax"/>
    <s v="E invoicing/IRN Cancellation SAP-CT"/>
    <s v="SOW"/>
    <x v="2"/>
    <n v="15"/>
    <x v="0"/>
    <x v="1"/>
    <s v="Bharat Nagda"/>
    <d v="2024-03-29T00:00:00"/>
    <x v="9"/>
    <d v="2024-03-29T00:00:00"/>
    <d v="2024-03-29T00:00:00"/>
    <d v="2024-03-29T00:00:00"/>
    <x v="10"/>
    <d v="2024-03-29T00:00:00"/>
    <d v="2024-05-01T00:00:00"/>
    <x v="0"/>
    <d v="2024-04-22T00:00:00"/>
    <x v="22"/>
    <d v="2024-04-22T00:00:00"/>
    <x v="25"/>
    <d v="2024-05-02T00:00:00"/>
    <x v="18"/>
    <x v="0"/>
    <m/>
    <m/>
    <m/>
    <s v="Pavan"/>
    <x v="15"/>
    <n v="6"/>
    <d v="2024-05-17T00:00:00"/>
    <x v="39"/>
    <d v="2024-05-25T00:00:00"/>
    <x v="37"/>
    <d v="2024-05-18T00:00:00"/>
    <d v="2024-05-15T00:00:00"/>
    <x v="0"/>
    <m/>
    <m/>
    <d v="2024-05-22T00:00:00"/>
    <d v="2024-05-23T00:00:00"/>
    <m/>
    <d v="2024-05-08T00:00:00"/>
    <d v="2024-05-12T00:00:00"/>
    <d v="2024-05-23T00:00:00"/>
    <d v="2024-05-23T00:00:00"/>
    <x v="0"/>
    <s v="Harendra / Devendra / Surendra"/>
    <m/>
    <m/>
    <m/>
    <m/>
    <m/>
    <d v="2024-05-25T00:00:00"/>
    <d v="2024-05-28T00:00:00"/>
    <m/>
    <m/>
    <x v="2"/>
    <m/>
    <d v="2024-04-30T00:00:00"/>
    <d v="2024-05-28T00:00:00"/>
    <m/>
    <s v="Not Started"/>
    <s v="Not Started"/>
    <d v="2024-06-07T00:00:00"/>
    <m/>
    <m/>
    <x v="1"/>
    <m/>
  </r>
  <r>
    <n v="72"/>
    <x v="3"/>
    <s v="Clear tax"/>
    <s v="Eway Bill Generation SAP-CT"/>
    <s v="SOW"/>
    <x v="2"/>
    <n v="15"/>
    <x v="0"/>
    <x v="1"/>
    <s v="Bharat Nagda"/>
    <d v="2024-03-29T00:00:00"/>
    <x v="9"/>
    <d v="2024-03-29T00:00:00"/>
    <d v="2024-03-29T00:00:00"/>
    <d v="2024-03-29T00:00:00"/>
    <x v="10"/>
    <d v="2024-03-29T00:00:00"/>
    <d v="2024-05-01T00:00:00"/>
    <x v="0"/>
    <d v="2024-04-22T00:00:00"/>
    <x v="22"/>
    <d v="2024-04-22T00:00:00"/>
    <x v="25"/>
    <d v="2024-05-02T00:00:00"/>
    <x v="18"/>
    <x v="0"/>
    <m/>
    <m/>
    <m/>
    <s v="Pavan"/>
    <x v="15"/>
    <n v="6"/>
    <d v="2024-05-17T00:00:00"/>
    <x v="39"/>
    <d v="2024-05-25T00:00:00"/>
    <x v="37"/>
    <d v="2024-05-18T00:00:00"/>
    <d v="2024-05-20T00:00:00"/>
    <x v="0"/>
    <m/>
    <m/>
    <d v="2024-05-22T00:00:00"/>
    <d v="2024-05-23T00:00:00"/>
    <m/>
    <d v="2024-05-08T00:00:00"/>
    <d v="2024-05-12T00:00:00"/>
    <d v="2024-05-23T00:00:00"/>
    <d v="2024-05-23T00:00:00"/>
    <x v="5"/>
    <s v="Harendra / Devendra / Surendra"/>
    <m/>
    <m/>
    <m/>
    <m/>
    <m/>
    <d v="2024-05-25T00:00:00"/>
    <d v="2024-05-28T00:00:00"/>
    <m/>
    <m/>
    <x v="2"/>
    <m/>
    <d v="2024-04-30T00:00:00"/>
    <d v="2024-05-28T00:00:00"/>
    <m/>
    <s v="Not Started"/>
    <s v="Not Started"/>
    <d v="2024-06-07T00:00:00"/>
    <m/>
    <m/>
    <x v="1"/>
    <m/>
  </r>
  <r>
    <n v="73"/>
    <x v="3"/>
    <s v="Clear tax"/>
    <s v="Eway Bill Cancellation SAP-CT"/>
    <s v="SOW"/>
    <x v="2"/>
    <n v="15"/>
    <x v="0"/>
    <x v="1"/>
    <s v="Bharat Nagda"/>
    <d v="2024-03-29T00:00:00"/>
    <x v="9"/>
    <d v="2024-03-29T00:00:00"/>
    <d v="2024-03-29T00:00:00"/>
    <d v="2024-03-29T00:00:00"/>
    <x v="10"/>
    <d v="2024-03-29T00:00:00"/>
    <d v="2024-05-01T00:00:00"/>
    <x v="0"/>
    <d v="2024-04-22T00:00:00"/>
    <x v="22"/>
    <d v="2024-04-22T00:00:00"/>
    <x v="25"/>
    <d v="2024-05-02T00:00:00"/>
    <x v="18"/>
    <x v="0"/>
    <m/>
    <m/>
    <m/>
    <s v="Pavan"/>
    <x v="15"/>
    <n v="6"/>
    <d v="2024-05-17T00:00:00"/>
    <x v="39"/>
    <d v="2024-05-25T00:00:00"/>
    <x v="37"/>
    <d v="2024-05-18T00:00:00"/>
    <d v="2024-05-20T00:00:00"/>
    <x v="0"/>
    <m/>
    <m/>
    <d v="2024-05-22T00:00:00"/>
    <d v="2024-05-23T00:00:00"/>
    <m/>
    <d v="2024-05-08T00:00:00"/>
    <d v="2024-05-12T00:00:00"/>
    <d v="2024-05-23T00:00:00"/>
    <d v="2024-05-23T00:00:00"/>
    <x v="5"/>
    <s v="Harendra / Devendra / Surendra"/>
    <m/>
    <m/>
    <m/>
    <m/>
    <m/>
    <d v="2024-05-25T00:00:00"/>
    <d v="2024-05-28T00:00:00"/>
    <m/>
    <m/>
    <x v="2"/>
    <m/>
    <d v="2024-04-30T00:00:00"/>
    <d v="2024-05-28T00:00:00"/>
    <m/>
    <s v="Not Started"/>
    <s v="Not Started"/>
    <d v="2024-06-07T00:00:00"/>
    <m/>
    <m/>
    <x v="1"/>
    <m/>
  </r>
  <r>
    <n v="74"/>
    <x v="3"/>
    <s v="Clear tax"/>
    <s v="Get Eway Bill PDF "/>
    <s v="SOW"/>
    <x v="2"/>
    <n v="15"/>
    <x v="0"/>
    <x v="1"/>
    <s v="Bharat Nagda"/>
    <d v="2024-03-29T00:00:00"/>
    <x v="9"/>
    <d v="2024-03-29T00:00:00"/>
    <d v="2024-03-29T00:00:00"/>
    <d v="2024-03-29T00:00:00"/>
    <x v="10"/>
    <d v="2024-03-29T00:00:00"/>
    <d v="2024-05-01T00:00:00"/>
    <x v="0"/>
    <d v="2024-04-22T00:00:00"/>
    <x v="22"/>
    <d v="2024-04-22T00:00:00"/>
    <x v="25"/>
    <d v="2024-05-02T00:00:00"/>
    <x v="18"/>
    <x v="0"/>
    <m/>
    <m/>
    <m/>
    <s v="Pavan"/>
    <x v="15"/>
    <n v="6"/>
    <d v="2024-05-17T00:00:00"/>
    <x v="39"/>
    <d v="2024-05-25T00:00:00"/>
    <x v="37"/>
    <d v="2024-06-02T00:00:00"/>
    <d v="2024-05-25T00:00:00"/>
    <x v="0"/>
    <m/>
    <m/>
    <d v="2024-05-22T00:00:00"/>
    <d v="2024-05-23T00:00:00"/>
    <m/>
    <d v="2024-05-08T00:00:00"/>
    <d v="2024-05-12T00:00:00"/>
    <d v="2024-05-31T00:00:00"/>
    <d v="2024-05-31T00:00:00"/>
    <x v="0"/>
    <m/>
    <m/>
    <m/>
    <m/>
    <m/>
    <m/>
    <d v="2024-05-25T00:00:00"/>
    <d v="2024-05-28T00:00:00"/>
    <m/>
    <m/>
    <x v="2"/>
    <m/>
    <d v="2024-04-30T00:00:00"/>
    <d v="2024-05-28T00:00:00"/>
    <m/>
    <s v="Not Started"/>
    <s v="Not Started"/>
    <d v="2024-06-07T00:00:00"/>
    <m/>
    <m/>
    <x v="1"/>
    <m/>
  </r>
  <r>
    <n v="75"/>
    <x v="3"/>
    <s v="SFDC"/>
    <s v="Post Possession clearance "/>
    <s v="SOW"/>
    <x v="2"/>
    <n v="14"/>
    <x v="0"/>
    <x v="1"/>
    <s v="Karanpal"/>
    <d v="2024-03-01T00:00:00"/>
    <x v="8"/>
    <d v="2024-03-04T00:00:00"/>
    <d v="2024-03-06T00:00:00"/>
    <d v="2024-03-06T00:00:00"/>
    <x v="9"/>
    <d v="2024-03-08T00:00:00"/>
    <m/>
    <x v="4"/>
    <d v="2024-04-25T00:00:00"/>
    <x v="23"/>
    <d v="2024-04-25T00:00:00"/>
    <x v="31"/>
    <d v="2024-04-15T00:00:00"/>
    <x v="26"/>
    <x v="2"/>
    <m/>
    <m/>
    <m/>
    <s v="Sumant Bharti"/>
    <x v="2"/>
    <n v="5"/>
    <d v="2024-05-23T00:00:00"/>
    <x v="40"/>
    <d v="2024-06-05T00:00:00"/>
    <x v="39"/>
    <m/>
    <m/>
    <x v="1"/>
    <m/>
    <m/>
    <d v="2024-05-27T00:00:00"/>
    <d v="2024-05-28T00:00:00"/>
    <m/>
    <m/>
    <m/>
    <m/>
    <m/>
    <x v="1"/>
    <m/>
    <m/>
    <m/>
    <m/>
    <m/>
    <m/>
    <m/>
    <m/>
    <m/>
    <m/>
    <x v="2"/>
    <m/>
    <d v="2024-04-30T00:00:00"/>
    <d v="2024-05-28T00:00:00"/>
    <m/>
    <s v="Not Started"/>
    <s v="Not Started"/>
    <d v="2024-06-07T00:00:00"/>
    <m/>
    <m/>
    <x v="1"/>
    <m/>
  </r>
  <r>
    <n v="76"/>
    <x v="3"/>
    <m/>
    <s v="Future Demand &amp; Cash flow report"/>
    <s v="SOW"/>
    <x v="3"/>
    <n v="2"/>
    <x v="1"/>
    <x v="1"/>
    <s v="Karanpal"/>
    <d v="2024-03-13T00:00:00"/>
    <x v="6"/>
    <d v="2024-03-14T00:00:00"/>
    <d v="2024-03-15T00:00:00"/>
    <d v="2024-03-16T00:00:00"/>
    <x v="2"/>
    <d v="2024-03-16T00:00:00"/>
    <d v="2024-04-29T00:00:00"/>
    <x v="0"/>
    <d v="2024-03-18T00:00:00"/>
    <x v="10"/>
    <d v="2024-03-30T00:00:00"/>
    <x v="32"/>
    <d v="2024-04-01T00:00:00"/>
    <x v="12"/>
    <x v="0"/>
    <m/>
    <m/>
    <m/>
    <s v="Srinivas"/>
    <x v="8"/>
    <n v="3"/>
    <d v="2024-04-19T00:00:00"/>
    <x v="26"/>
    <d v="2024-04-01T00:00:00"/>
    <x v="23"/>
    <d v="2024-04-04T00:00:00"/>
    <d v="2024-04-19T00:00:00"/>
    <x v="0"/>
    <m/>
    <m/>
    <d v="2024-04-21T00:00:00"/>
    <d v="2024-04-22T00:00:00"/>
    <m/>
    <d v="2024-04-23T00:00:00"/>
    <d v="2024-04-24T00:00:00"/>
    <d v="2024-04-19T00:00:00"/>
    <d v="2024-04-20T00:00:00"/>
    <x v="0"/>
    <m/>
    <m/>
    <m/>
    <m/>
    <m/>
    <m/>
    <m/>
    <m/>
    <m/>
    <m/>
    <x v="2"/>
    <m/>
    <d v="2024-04-30T00:00:00"/>
    <d v="2024-05-18T00:00:00"/>
    <m/>
    <s v="Not Started"/>
    <s v="Not Started"/>
    <d v="2024-06-07T00:00:00"/>
    <m/>
    <m/>
    <x v="1"/>
    <m/>
  </r>
  <r>
    <n v="77"/>
    <x v="3"/>
    <m/>
    <s v="Demand will not create if customer blocked"/>
    <s v="SOW"/>
    <x v="1"/>
    <n v="1"/>
    <x v="0"/>
    <x v="1"/>
    <s v="Karanpal"/>
    <d v="2024-03-13T00:00:00"/>
    <x v="6"/>
    <d v="2024-03-14T00:00:00"/>
    <d v="2024-03-15T00:00:00"/>
    <d v="2024-03-16T00:00:00"/>
    <x v="2"/>
    <d v="2024-03-16T00:00:00"/>
    <d v="2024-04-15T00:00:00"/>
    <x v="0"/>
    <d v="2024-03-18T00:00:00"/>
    <x v="10"/>
    <d v="2024-03-30T00:00:00"/>
    <x v="32"/>
    <d v="2024-03-26T00:00:00"/>
    <x v="27"/>
    <x v="0"/>
    <m/>
    <m/>
    <m/>
    <s v="Satish Bhakth"/>
    <x v="7"/>
    <n v="1"/>
    <d v="2024-04-22T00:00:00"/>
    <x v="41"/>
    <d v="2024-03-28T00:00:00"/>
    <x v="25"/>
    <d v="2024-03-28T00:00:00"/>
    <d v="2024-03-28T00:00:00"/>
    <x v="0"/>
    <m/>
    <m/>
    <d v="2024-04-22T00:00:00"/>
    <d v="2024-04-23T00:00:00"/>
    <m/>
    <d v="2024-03-28T00:00:00"/>
    <d v="2024-03-28T00:00:00"/>
    <d v="2024-03-28T00:00:00"/>
    <d v="2024-03-28T00:00:00"/>
    <x v="0"/>
    <s v="Avinash / Bhavesh"/>
    <d v="2024-05-23T00:00:00"/>
    <d v="2024-05-23T00:00:00"/>
    <m/>
    <d v="2024-05-23T00:00:00"/>
    <d v="2024-05-23T00:00:00"/>
    <d v="2024-05-23T00:00:00"/>
    <d v="2024-05-23T00:00:00"/>
    <d v="2024-05-23T00:00:00"/>
    <d v="2024-05-23T00:00:00"/>
    <x v="0"/>
    <m/>
    <d v="2024-04-30T00:00:00"/>
    <d v="2024-05-18T00:00:00"/>
    <m/>
    <s v="Not Started"/>
    <s v="Not Started"/>
    <d v="2024-06-07T00:00:00"/>
    <m/>
    <m/>
    <x v="1"/>
    <m/>
  </r>
  <r>
    <n v="78"/>
    <x v="3"/>
    <m/>
    <s v="Delay In Process Report to identify the demand(Milestone trigger But due for billing)"/>
    <s v="SOW"/>
    <x v="3"/>
    <n v="1"/>
    <x v="3"/>
    <x v="2"/>
    <s v="Karanpal"/>
    <d v="2024-03-13T00:00:00"/>
    <x v="6"/>
    <d v="2024-03-14T00:00:00"/>
    <d v="2024-03-15T00:00:00"/>
    <d v="2024-03-16T00:00:00"/>
    <x v="2"/>
    <d v="2024-03-16T00:00:00"/>
    <d v="2024-04-15T00:00:00"/>
    <x v="0"/>
    <d v="2024-03-19T00:00:00"/>
    <x v="7"/>
    <d v="2024-03-30T00:00:00"/>
    <x v="32"/>
    <d v="2024-03-22T00:00:00"/>
    <x v="28"/>
    <x v="0"/>
    <m/>
    <m/>
    <m/>
    <s v="Satish Bhakth"/>
    <x v="13"/>
    <n v="2"/>
    <d v="2024-04-22T00:00:00"/>
    <x v="4"/>
    <d v="2024-06-26T00:00:00"/>
    <x v="40"/>
    <m/>
    <m/>
    <x v="1"/>
    <m/>
    <m/>
    <d v="2024-04-23T00:00:00"/>
    <d v="2024-04-24T00:00:00"/>
    <m/>
    <m/>
    <m/>
    <m/>
    <m/>
    <x v="1"/>
    <m/>
    <m/>
    <m/>
    <m/>
    <m/>
    <m/>
    <m/>
    <m/>
    <m/>
    <m/>
    <x v="2"/>
    <m/>
    <d v="2024-04-30T00:00:00"/>
    <d v="2024-05-18T00:00:00"/>
    <m/>
    <s v="Not Started"/>
    <s v="Not Started"/>
    <d v="2024-06-07T00:00:00"/>
    <m/>
    <m/>
    <x v="1"/>
    <m/>
  </r>
  <r>
    <n v="79"/>
    <x v="3"/>
    <m/>
    <s v="RERA Form-3"/>
    <s v="SOW"/>
    <x v="4"/>
    <n v="2"/>
    <x v="3"/>
    <x v="2"/>
    <s v="Karanpal"/>
    <m/>
    <x v="1"/>
    <s v="NA"/>
    <s v="NA"/>
    <m/>
    <x v="3"/>
    <m/>
    <m/>
    <x v="3"/>
    <d v="2024-03-19T00:00:00"/>
    <x v="7"/>
    <d v="2024-03-31T00:00:00"/>
    <x v="33"/>
    <m/>
    <x v="5"/>
    <x v="3"/>
    <m/>
    <m/>
    <m/>
    <s v="Satish Bhakth"/>
    <x v="13"/>
    <n v="3"/>
    <d v="2024-04-24T00:00:00"/>
    <x v="42"/>
    <m/>
    <x v="20"/>
    <m/>
    <m/>
    <x v="2"/>
    <m/>
    <m/>
    <d v="2024-04-26T00:00:00"/>
    <d v="2024-04-27T00:00:00"/>
    <m/>
    <m/>
    <m/>
    <m/>
    <m/>
    <x v="1"/>
    <m/>
    <m/>
    <m/>
    <m/>
    <m/>
    <m/>
    <m/>
    <m/>
    <m/>
    <m/>
    <x v="2"/>
    <m/>
    <d v="2024-04-30T00:00:00"/>
    <m/>
    <m/>
    <s v="Not Started"/>
    <s v="Not Started"/>
    <d v="2024-06-07T00:00:00"/>
    <m/>
    <m/>
    <x v="1"/>
    <m/>
  </r>
  <r>
    <n v="80"/>
    <x v="3"/>
    <m/>
    <s v="RERA Form-5"/>
    <s v="SOW"/>
    <x v="4"/>
    <n v="2"/>
    <x v="3"/>
    <x v="2"/>
    <s v="Karanpal"/>
    <m/>
    <x v="1"/>
    <s v="NA"/>
    <s v="NA"/>
    <m/>
    <x v="3"/>
    <m/>
    <m/>
    <x v="3"/>
    <d v="2024-03-19T00:00:00"/>
    <x v="7"/>
    <d v="2024-03-31T00:00:00"/>
    <x v="33"/>
    <m/>
    <x v="5"/>
    <x v="3"/>
    <m/>
    <m/>
    <m/>
    <s v="Satish Bhakth"/>
    <x v="13"/>
    <n v="4"/>
    <d v="2024-04-27T00:00:00"/>
    <x v="34"/>
    <m/>
    <x v="20"/>
    <m/>
    <m/>
    <x v="2"/>
    <m/>
    <m/>
    <d v="2024-04-30T00:00:00"/>
    <d v="2024-05-01T00:00:00"/>
    <m/>
    <m/>
    <m/>
    <m/>
    <m/>
    <x v="1"/>
    <m/>
    <m/>
    <m/>
    <m/>
    <m/>
    <m/>
    <m/>
    <m/>
    <m/>
    <m/>
    <x v="2"/>
    <m/>
    <d v="2024-04-30T00:00:00"/>
    <m/>
    <m/>
    <s v="Not Started"/>
    <s v="Not Started"/>
    <d v="2024-06-07T00:00:00"/>
    <m/>
    <m/>
    <x v="1"/>
    <m/>
  </r>
  <r>
    <n v="81"/>
    <x v="3"/>
    <m/>
    <s v="Scrap Invoice"/>
    <s v="SOW"/>
    <x v="4"/>
    <n v="2"/>
    <x v="1"/>
    <x v="2"/>
    <s v="Bharat Nagda"/>
    <d v="2024-03-13T00:00:00"/>
    <x v="6"/>
    <d v="2024-03-14T00:00:00"/>
    <d v="2024-03-15T00:00:00"/>
    <d v="2024-03-16T00:00:00"/>
    <x v="2"/>
    <d v="2024-03-23T00:00:00"/>
    <m/>
    <x v="4"/>
    <d v="2024-03-19T00:00:00"/>
    <x v="7"/>
    <d v="2024-03-31T00:00:00"/>
    <x v="33"/>
    <d v="2024-04-02T00:00:00"/>
    <x v="29"/>
    <x v="0"/>
    <m/>
    <m/>
    <m/>
    <s v="Mohan Reddy"/>
    <x v="9"/>
    <n v="3"/>
    <d v="2024-05-01T00:00:00"/>
    <x v="43"/>
    <d v="2024-04-01T00:00:00"/>
    <x v="23"/>
    <d v="2024-05-04T00:00:00"/>
    <d v="2024-05-25T00:00:00"/>
    <x v="0"/>
    <m/>
    <m/>
    <d v="2024-05-03T00:00:00"/>
    <d v="2024-05-04T00:00:00"/>
    <m/>
    <d v="2024-05-20T00:00:00"/>
    <d v="2024-05-23T00:00:00"/>
    <d v="2024-05-24T00:00:00"/>
    <d v="2024-05-25T00:00:00"/>
    <x v="0"/>
    <m/>
    <m/>
    <m/>
    <m/>
    <m/>
    <m/>
    <m/>
    <m/>
    <m/>
    <m/>
    <x v="2"/>
    <m/>
    <d v="2024-04-30T00:00:00"/>
    <d v="2024-05-18T00:00:00"/>
    <m/>
    <s v="Not Started"/>
    <s v="Not Started"/>
    <d v="2024-06-07T00:00:00"/>
    <m/>
    <m/>
    <x v="1"/>
    <m/>
  </r>
  <r>
    <n v="82"/>
    <x v="3"/>
    <m/>
    <s v="Legacy Data Table &amp; Upload Program"/>
    <s v="SOW"/>
    <x v="3"/>
    <n v="2"/>
    <x v="1"/>
    <x v="2"/>
    <s v="Bharat Nagda"/>
    <d v="2024-03-13T00:00:00"/>
    <x v="6"/>
    <d v="2024-03-14T00:00:00"/>
    <d v="2024-03-15T00:00:00"/>
    <d v="2024-03-16T00:00:00"/>
    <x v="2"/>
    <d v="2024-03-23T00:00:00"/>
    <d v="2024-03-23T00:00:00"/>
    <x v="0"/>
    <d v="2024-03-19T00:00:00"/>
    <x v="7"/>
    <d v="2024-03-31T00:00:00"/>
    <x v="33"/>
    <d v="2024-04-02T00:00:00"/>
    <x v="29"/>
    <x v="0"/>
    <m/>
    <m/>
    <m/>
    <s v="Srinivas Moturi"/>
    <x v="16"/>
    <n v="3"/>
    <d v="2024-05-01T00:00:00"/>
    <x v="43"/>
    <d v="2024-04-01T00:00:00"/>
    <x v="23"/>
    <d v="2024-05-04T00:00:00"/>
    <d v="2024-05-14T00:00:00"/>
    <x v="0"/>
    <m/>
    <m/>
    <d v="2024-05-03T00:00:00"/>
    <d v="2024-05-04T00:00:00"/>
    <m/>
    <d v="2024-05-08T00:00:00"/>
    <d v="2024-05-09T00:00:00"/>
    <d v="2024-05-11T00:00:00"/>
    <d v="2024-05-14T00:00:00"/>
    <x v="0"/>
    <m/>
    <m/>
    <m/>
    <m/>
    <m/>
    <m/>
    <m/>
    <m/>
    <m/>
    <m/>
    <x v="2"/>
    <m/>
    <d v="2024-04-30T00:00:00"/>
    <d v="2024-05-18T00:00:00"/>
    <m/>
    <s v="Not Started"/>
    <s v="Not Started"/>
    <d v="2024-06-07T00:00:00"/>
    <m/>
    <m/>
    <x v="1"/>
    <m/>
  </r>
  <r>
    <n v="83"/>
    <x v="4"/>
    <m/>
    <s v="Material Master Upload Program"/>
    <s v="SOW"/>
    <x v="0"/>
    <n v="1"/>
    <x v="1"/>
    <x v="0"/>
    <s v="Izharuddin"/>
    <d v="2024-03-08T00:00:00"/>
    <x v="10"/>
    <d v="2024-03-11T00:00:00"/>
    <d v="2024-03-12T00:00:00"/>
    <d v="2024-03-08T00:00:00"/>
    <x v="11"/>
    <d v="2024-03-13T00:00:00"/>
    <d v="2024-04-23T00:00:00"/>
    <x v="0"/>
    <s v="NA"/>
    <x v="1"/>
    <s v="NA"/>
    <x v="1"/>
    <s v="NA"/>
    <x v="1"/>
    <x v="1"/>
    <m/>
    <m/>
    <m/>
    <s v="V. Veeranajan"/>
    <x v="17"/>
    <n v="2"/>
    <d v="2024-03-12T00:00:00"/>
    <x v="1"/>
    <d v="2024-03-12T00:00:00"/>
    <x v="1"/>
    <d v="2024-03-18T00:00:00"/>
    <d v="2024-03-31T00:00:00"/>
    <x v="0"/>
    <m/>
    <m/>
    <d v="2024-03-13T00:00:00"/>
    <d v="2024-03-14T00:00:00"/>
    <m/>
    <d v="2024-03-13T00:00:00"/>
    <d v="2024-03-14T00:00:00"/>
    <d v="2024-03-31T00:00:00"/>
    <d v="2024-03-31T00:00:00"/>
    <x v="0"/>
    <s v="Rajan"/>
    <d v="2024-05-01T00:00:00"/>
    <d v="2024-05-01T00:00:00"/>
    <m/>
    <d v="2024-05-01T00:00:00"/>
    <d v="2024-05-01T00:00:00"/>
    <d v="2024-05-01T00:00:00"/>
    <d v="2024-05-01T00:00:00"/>
    <d v="2024-05-01T00:00:00"/>
    <d v="2024-05-21T00:00:00"/>
    <x v="0"/>
    <m/>
    <d v="2024-04-30T00:00:00"/>
    <m/>
    <m/>
    <s v="Not Started"/>
    <s v="Not Started"/>
    <d v="2024-06-07T00:00:00"/>
    <m/>
    <m/>
    <x v="0"/>
    <s v="RDPL"/>
  </r>
  <r>
    <n v="84"/>
    <x v="4"/>
    <m/>
    <s v="Service Master Upload Program"/>
    <s v="SOW"/>
    <x v="0"/>
    <n v="1"/>
    <x v="1"/>
    <x v="0"/>
    <s v="Izharuddin "/>
    <d v="2024-03-08T00:00:00"/>
    <x v="10"/>
    <d v="2024-03-11T00:00:00"/>
    <d v="2024-03-12T00:00:00"/>
    <d v="2024-03-08T00:00:00"/>
    <x v="11"/>
    <d v="2024-03-13T00:00:00"/>
    <d v="2024-04-23T00:00:00"/>
    <x v="0"/>
    <s v="NA"/>
    <x v="1"/>
    <s v="NA"/>
    <x v="1"/>
    <s v="NA"/>
    <x v="1"/>
    <x v="1"/>
    <m/>
    <m/>
    <m/>
    <s v="V. Veeranajan"/>
    <x v="17"/>
    <n v="2"/>
    <d v="2024-03-12T00:00:00"/>
    <x v="1"/>
    <d v="2024-03-12T00:00:00"/>
    <x v="1"/>
    <d v="2024-03-18T00:00:00"/>
    <d v="2024-03-18T00:00:00"/>
    <x v="0"/>
    <m/>
    <m/>
    <d v="2024-03-13T00:00:00"/>
    <d v="2024-03-14T00:00:00"/>
    <m/>
    <d v="2024-03-13T00:00:00"/>
    <d v="2024-03-14T00:00:00"/>
    <d v="2024-03-31T00:00:00"/>
    <d v="2024-03-31T00:00:00"/>
    <x v="0"/>
    <s v="Anas"/>
    <d v="2024-05-15T00:00:00"/>
    <d v="2024-05-15T00:00:00"/>
    <m/>
    <d v="2024-05-15T00:00:00"/>
    <d v="2024-05-15T00:00:00"/>
    <d v="2024-05-15T00:00:00"/>
    <d v="2024-05-15T00:00:00"/>
    <d v="2024-05-15T00:00:00"/>
    <d v="2024-05-21T00:00:00"/>
    <x v="0"/>
    <m/>
    <d v="2024-04-30T00:00:00"/>
    <m/>
    <m/>
    <s v="Not Started"/>
    <s v="Not Started"/>
    <d v="2024-06-07T00:00:00"/>
    <m/>
    <m/>
    <x v="0"/>
    <s v="RDPL"/>
  </r>
  <r>
    <n v="85"/>
    <x v="4"/>
    <m/>
    <s v="HSN Master Upload-LSMW"/>
    <s v="SOW"/>
    <x v="0"/>
    <n v="1"/>
    <x v="1"/>
    <x v="0"/>
    <s v="Shantanu"/>
    <d v="2024-03-08T00:00:00"/>
    <x v="10"/>
    <d v="2024-03-11T00:00:00"/>
    <d v="2024-03-12T00:00:00"/>
    <d v="2024-03-08T00:00:00"/>
    <x v="11"/>
    <d v="2024-03-13T00:00:00"/>
    <d v="2024-04-23T00:00:00"/>
    <x v="0"/>
    <s v="NA"/>
    <x v="1"/>
    <s v="NA"/>
    <x v="1"/>
    <s v="NA"/>
    <x v="1"/>
    <x v="1"/>
    <m/>
    <m/>
    <m/>
    <s v="V. Veeranajan"/>
    <x v="17"/>
    <n v="2"/>
    <d v="2024-03-12T00:00:00"/>
    <x v="1"/>
    <d v="2024-03-12T00:00:00"/>
    <x v="1"/>
    <d v="2024-03-12T00:00:00"/>
    <d v="2024-03-13T00:00:00"/>
    <x v="0"/>
    <m/>
    <m/>
    <d v="2024-03-13T00:00:00"/>
    <d v="2024-03-14T00:00:00"/>
    <m/>
    <d v="2024-03-13T00:00:00"/>
    <d v="2024-03-14T00:00:00"/>
    <d v="2024-03-12T00:00:00"/>
    <d v="2024-03-13T00:00:00"/>
    <x v="0"/>
    <s v="Sandeep Sir"/>
    <d v="2024-05-15T00:00:00"/>
    <d v="2024-05-15T00:00:00"/>
    <d v="2024-05-15T00:00:00"/>
    <d v="2024-05-15T00:00:00"/>
    <d v="2024-05-15T00:00:00"/>
    <d v="2024-05-15T00:00:00"/>
    <d v="2024-05-15T00:00:00"/>
    <d v="2024-05-15T00:00:00"/>
    <d v="2024-05-21T00:00:00"/>
    <x v="0"/>
    <m/>
    <d v="2024-04-30T00:00:00"/>
    <m/>
    <m/>
    <s v="Not Started"/>
    <s v="Not Started"/>
    <d v="2024-06-07T00:00:00"/>
    <m/>
    <m/>
    <x v="0"/>
    <s v="RDPL"/>
  </r>
  <r>
    <n v="86"/>
    <x v="4"/>
    <m/>
    <s v="Cutover Purchase Order Upload Program"/>
    <s v="SOW"/>
    <x v="0"/>
    <n v="1"/>
    <x v="1"/>
    <x v="1"/>
    <s v="Shantanu"/>
    <d v="2024-03-09T00:00:00"/>
    <x v="5"/>
    <d v="2024-03-12T00:00:00"/>
    <d v="2024-03-13T00:00:00"/>
    <d v="2024-03-09T00:00:00"/>
    <x v="5"/>
    <d v="2024-03-19T00:00:00"/>
    <d v="2024-04-23T00:00:00"/>
    <x v="0"/>
    <d v="2024-03-14T00:00:00"/>
    <x v="9"/>
    <d v="2024-03-14T00:00:00"/>
    <x v="34"/>
    <d v="2024-03-14T00:00:00"/>
    <x v="11"/>
    <x v="0"/>
    <m/>
    <m/>
    <m/>
    <s v="V. Veeranajan"/>
    <x v="17"/>
    <n v="2"/>
    <d v="2024-03-12T00:00:00"/>
    <x v="1"/>
    <d v="2024-03-12T00:00:00"/>
    <x v="1"/>
    <d v="2024-03-18T00:00:00"/>
    <d v="2024-04-26T00:00:00"/>
    <x v="0"/>
    <m/>
    <m/>
    <d v="2024-03-13T00:00:00"/>
    <d v="2024-03-14T00:00:00"/>
    <m/>
    <d v="2024-03-13T00:00:00"/>
    <d v="2024-03-14T00:00:00"/>
    <d v="2024-03-13T00:00:00"/>
    <d v="2024-05-01T00:00:00"/>
    <x v="0"/>
    <s v="Rajan"/>
    <m/>
    <m/>
    <m/>
    <m/>
    <m/>
    <m/>
    <m/>
    <m/>
    <d v="2024-05-21T00:00:00"/>
    <x v="0"/>
    <m/>
    <d v="2024-04-30T00:00:00"/>
    <m/>
    <m/>
    <s v="Not Started"/>
    <s v="Not Started"/>
    <d v="2024-06-07T00:00:00"/>
    <m/>
    <m/>
    <x v="0"/>
    <s v="RDPL"/>
  </r>
  <r>
    <n v="87"/>
    <x v="4"/>
    <m/>
    <s v="Cutover Work Order Upload Program"/>
    <s v="SOW"/>
    <x v="0"/>
    <n v="2"/>
    <x v="1"/>
    <x v="1"/>
    <s v="Shantanu"/>
    <d v="2024-03-09T00:00:00"/>
    <x v="5"/>
    <d v="2024-03-12T00:00:00"/>
    <d v="2024-03-13T00:00:00"/>
    <d v="2024-03-09T00:00:00"/>
    <x v="5"/>
    <d v="2024-03-19T00:00:00"/>
    <d v="2024-04-15T00:00:00"/>
    <x v="0"/>
    <d v="2024-03-14T00:00:00"/>
    <x v="9"/>
    <d v="2024-03-14T00:00:00"/>
    <x v="34"/>
    <d v="2024-03-14T00:00:00"/>
    <x v="11"/>
    <x v="0"/>
    <m/>
    <m/>
    <m/>
    <s v="V. Veeranajan"/>
    <x v="17"/>
    <n v="2"/>
    <d v="2024-03-12T00:00:00"/>
    <x v="1"/>
    <d v="2024-03-12T00:00:00"/>
    <x v="1"/>
    <d v="2024-03-18T00:00:00"/>
    <m/>
    <x v="0"/>
    <m/>
    <m/>
    <d v="2024-03-13T00:00:00"/>
    <d v="2024-03-14T00:00:00"/>
    <m/>
    <d v="2024-03-13T00:00:00"/>
    <d v="2024-03-14T00:00:00"/>
    <d v="2024-03-14T00:00:00"/>
    <d v="2024-05-13T00:00:00"/>
    <x v="0"/>
    <s v="Shreya Deolekar"/>
    <m/>
    <m/>
    <m/>
    <m/>
    <m/>
    <m/>
    <m/>
    <m/>
    <d v="2024-05-21T00:00:00"/>
    <x v="0"/>
    <m/>
    <d v="2024-04-30T00:00:00"/>
    <m/>
    <m/>
    <s v="Not Started"/>
    <s v="Not Started"/>
    <d v="2024-06-07T00:00:00"/>
    <m/>
    <m/>
    <x v="0"/>
    <s v="RDPL"/>
  </r>
  <r>
    <n v="88"/>
    <x v="4"/>
    <m/>
    <s v="Initial Stock Upload Program"/>
    <s v="SOW"/>
    <x v="0"/>
    <n v="2"/>
    <x v="1"/>
    <x v="0"/>
    <s v="Shantanu"/>
    <d v="2024-03-09T00:00:00"/>
    <x v="5"/>
    <d v="2024-03-12T00:00:00"/>
    <d v="2024-03-13T00:00:00"/>
    <d v="2024-03-09T00:00:00"/>
    <x v="5"/>
    <d v="2024-03-19T00:00:00"/>
    <d v="2024-04-06T00:00:00"/>
    <x v="0"/>
    <d v="2024-03-14T00:00:00"/>
    <x v="9"/>
    <d v="2024-03-14T00:00:00"/>
    <x v="34"/>
    <d v="2024-03-14T00:00:00"/>
    <x v="11"/>
    <x v="0"/>
    <m/>
    <m/>
    <m/>
    <s v="V. Veeranajan"/>
    <x v="17"/>
    <n v="2"/>
    <d v="2024-03-12T00:00:00"/>
    <x v="1"/>
    <d v="2024-03-12T00:00:00"/>
    <x v="1"/>
    <d v="2024-03-18T00:00:00"/>
    <d v="2024-04-23T00:00:00"/>
    <x v="0"/>
    <m/>
    <m/>
    <d v="2024-03-13T00:00:00"/>
    <d v="2024-03-14T00:00:00"/>
    <m/>
    <d v="2024-03-13T00:00:00"/>
    <d v="2024-03-14T00:00:00"/>
    <d v="2024-04-23T00:00:00"/>
    <d v="2024-04-23T00:00:00"/>
    <x v="0"/>
    <s v="Pramod/Somnath"/>
    <d v="2024-05-04T00:00:00"/>
    <d v="2024-05-04T00:00:00"/>
    <m/>
    <d v="2024-05-15T00:00:00"/>
    <d v="2024-05-15T00:00:00"/>
    <d v="2024-05-15T00:00:00"/>
    <d v="2024-05-15T00:00:00"/>
    <d v="2024-05-15T00:00:00"/>
    <d v="2024-05-20T00:00:00"/>
    <x v="0"/>
    <m/>
    <d v="2024-04-30T00:00:00"/>
    <m/>
    <m/>
    <s v="Not Started"/>
    <s v="Not Started"/>
    <d v="2024-06-07T00:00:00"/>
    <m/>
    <m/>
    <x v="0"/>
    <s v="RDPL"/>
  </r>
  <r>
    <n v="89"/>
    <x v="4"/>
    <m/>
    <s v="Purchase Order Print"/>
    <s v="SOW"/>
    <x v="4"/>
    <n v="1"/>
    <x v="0"/>
    <x v="1"/>
    <s v="Shantanu"/>
    <d v="2024-03-11T00:00:00"/>
    <x v="7"/>
    <d v="2024-03-13T00:00:00"/>
    <d v="2024-03-14T00:00:00"/>
    <d v="2024-03-11T00:00:00"/>
    <x v="12"/>
    <d v="2024-03-14T00:00:00"/>
    <d v="2024-04-23T00:00:00"/>
    <x v="0"/>
    <d v="2024-03-15T00:00:00"/>
    <x v="10"/>
    <d v="2024-03-15T00:00:00"/>
    <x v="8"/>
    <d v="2024-03-20T00:00:00"/>
    <x v="10"/>
    <x v="0"/>
    <m/>
    <m/>
    <m/>
    <s v="V. Veeranajan"/>
    <x v="17"/>
    <n v="6"/>
    <d v="2024-03-15T00:00:00"/>
    <x v="7"/>
    <d v="2024-03-21T00:00:00"/>
    <x v="9"/>
    <d v="2024-03-22T00:00:00"/>
    <d v="2024-03-30T00:00:00"/>
    <x v="0"/>
    <m/>
    <m/>
    <d v="2024-03-20T00:00:00"/>
    <d v="2024-03-21T00:00:00"/>
    <m/>
    <d v="2024-03-29T00:00:00"/>
    <d v="2024-03-29T00:00:00"/>
    <d v="2024-03-31T00:00:00"/>
    <d v="2024-04-02T00:00:00"/>
    <x v="0"/>
    <s v="Rajan"/>
    <d v="2024-05-12T00:00:00"/>
    <d v="2024-05-12T00:00:00"/>
    <m/>
    <d v="2024-05-12T00:00:00"/>
    <d v="2024-05-12T00:00:00"/>
    <d v="2024-05-12T00:00:00"/>
    <d v="2024-05-12T00:00:00"/>
    <d v="2024-05-12T00:00:00"/>
    <d v="2024-05-12T00:00:00"/>
    <x v="0"/>
    <m/>
    <d v="2024-04-30T00:00:00"/>
    <m/>
    <m/>
    <s v="Not Started"/>
    <s v="Not Started"/>
    <d v="2024-06-07T00:00:00"/>
    <m/>
    <m/>
    <x v="1"/>
    <m/>
  </r>
  <r>
    <n v="90"/>
    <x v="4"/>
    <m/>
    <s v="Purchase Order Amendment"/>
    <s v="SOW"/>
    <x v="4"/>
    <n v="2"/>
    <x v="0"/>
    <x v="1"/>
    <s v="Shantanu"/>
    <d v="2024-03-11T00:00:00"/>
    <x v="7"/>
    <d v="2024-03-13T00:00:00"/>
    <d v="2024-03-14T00:00:00"/>
    <d v="2024-03-11T00:00:00"/>
    <x v="12"/>
    <d v="2024-03-14T00:00:00"/>
    <d v="2024-04-23T00:00:00"/>
    <x v="0"/>
    <d v="2024-03-15T00:00:00"/>
    <x v="3"/>
    <d v="2024-03-15T00:00:00"/>
    <x v="8"/>
    <d v="2024-03-19T00:00:00"/>
    <x v="14"/>
    <x v="0"/>
    <m/>
    <m/>
    <m/>
    <s v="V. Veeranajan"/>
    <x v="17"/>
    <n v="6"/>
    <d v="2024-03-15T00:00:00"/>
    <x v="7"/>
    <d v="2024-03-15T00:00:00"/>
    <x v="41"/>
    <d v="2024-04-20T00:00:00"/>
    <d v="2024-04-27T00:00:00"/>
    <x v="0"/>
    <m/>
    <m/>
    <d v="2024-03-20T00:00:00"/>
    <d v="2024-03-21T00:00:00"/>
    <m/>
    <d v="2024-04-20T00:00:00"/>
    <d v="2024-03-21T00:00:00"/>
    <d v="2024-04-27T00:00:00"/>
    <d v="2024-04-28T00:00:00"/>
    <x v="0"/>
    <s v="Rajan"/>
    <d v="2024-05-12T00:00:00"/>
    <d v="2024-05-12T00:00:00"/>
    <d v="2024-05-11T00:00:00"/>
    <d v="2024-05-12T00:00:00"/>
    <d v="2024-05-12T00:00:00"/>
    <d v="2024-05-12T00:00:00"/>
    <d v="2024-05-12T00:00:00"/>
    <d v="2024-05-12T00:00:00"/>
    <d v="2024-05-12T00:00:00"/>
    <x v="0"/>
    <m/>
    <d v="2024-04-30T00:00:00"/>
    <m/>
    <m/>
    <s v="Not Started"/>
    <s v="Not Started"/>
    <d v="2024-06-07T00:00:00"/>
    <m/>
    <m/>
    <x v="1"/>
    <m/>
  </r>
  <r>
    <n v="91"/>
    <x v="4"/>
    <m/>
    <s v="Work Order Print "/>
    <s v="SOW"/>
    <x v="4"/>
    <n v="1"/>
    <x v="0"/>
    <x v="1"/>
    <s v="Shantanu"/>
    <d v="2024-03-11T00:00:00"/>
    <x v="7"/>
    <d v="2024-03-14T00:00:00"/>
    <d v="2024-03-15T00:00:00"/>
    <d v="2024-03-11T00:00:00"/>
    <x v="12"/>
    <d v="2024-03-14T00:00:00"/>
    <d v="2024-03-18T00:00:00"/>
    <x v="0"/>
    <d v="2024-03-16T00:00:00"/>
    <x v="2"/>
    <d v="2024-03-16T00:00:00"/>
    <x v="8"/>
    <d v="2024-03-20T00:00:00"/>
    <x v="10"/>
    <x v="0"/>
    <m/>
    <m/>
    <m/>
    <s v="V. Veeranajan"/>
    <x v="17"/>
    <n v="5"/>
    <d v="2024-03-16T00:00:00"/>
    <x v="7"/>
    <d v="2024-03-30T00:00:00"/>
    <x v="24"/>
    <d v="2024-03-30T00:00:00"/>
    <d v="2024-04-04T00:00:00"/>
    <x v="0"/>
    <m/>
    <m/>
    <d v="2024-03-20T00:00:00"/>
    <d v="2024-03-21T00:00:00"/>
    <m/>
    <d v="2024-03-30T00:00:00"/>
    <d v="2024-03-21T00:00:00"/>
    <d v="2024-04-04T00:00:00"/>
    <d v="2024-04-26T00:00:00"/>
    <x v="0"/>
    <s v="Shreya Deolekar"/>
    <d v="2024-05-12T00:00:00"/>
    <d v="2024-05-12T00:00:00"/>
    <n v="45423"/>
    <d v="2024-05-12T00:00:00"/>
    <d v="2024-05-12T00:00:00"/>
    <d v="2024-05-12T00:00:00"/>
    <d v="2024-05-12T00:00:00"/>
    <d v="2024-05-12T00:00:00"/>
    <d v="2024-05-12T00:00:00"/>
    <x v="0"/>
    <m/>
    <d v="2024-04-30T00:00:00"/>
    <m/>
    <m/>
    <s v="Not Started"/>
    <s v="Not Started"/>
    <d v="2024-06-07T00:00:00"/>
    <m/>
    <m/>
    <x v="1"/>
    <m/>
  </r>
  <r>
    <n v="92"/>
    <x v="4"/>
    <m/>
    <s v="Work Order Amendment Form"/>
    <s v="SOW"/>
    <x v="4"/>
    <n v="2"/>
    <x v="0"/>
    <x v="1"/>
    <s v="Shantanu"/>
    <d v="2024-03-11T00:00:00"/>
    <x v="7"/>
    <d v="2024-03-14T00:00:00"/>
    <d v="2024-03-15T00:00:00"/>
    <d v="2024-03-11T00:00:00"/>
    <x v="12"/>
    <d v="2024-03-14T00:00:00"/>
    <d v="2024-03-18T00:00:00"/>
    <x v="0"/>
    <d v="2024-03-16T00:00:00"/>
    <x v="2"/>
    <d v="2024-03-16T00:00:00"/>
    <x v="8"/>
    <d v="2024-03-26T00:00:00"/>
    <x v="14"/>
    <x v="0"/>
    <m/>
    <m/>
    <m/>
    <s v="V. Veeranajan"/>
    <x v="17"/>
    <n v="5"/>
    <d v="2024-03-16T00:00:00"/>
    <x v="7"/>
    <d v="2024-03-16T00:00:00"/>
    <x v="41"/>
    <d v="2024-04-20T00:00:00"/>
    <d v="2024-04-27T00:00:00"/>
    <x v="0"/>
    <m/>
    <m/>
    <d v="2024-03-20T00:00:00"/>
    <d v="2024-03-21T00:00:00"/>
    <m/>
    <d v="2024-03-20T00:00:00"/>
    <d v="2024-03-21T00:00:00"/>
    <d v="2024-04-27T00:00:00"/>
    <d v="2024-04-28T00:00:00"/>
    <x v="0"/>
    <s v="Shreya Deolekar"/>
    <d v="2024-05-12T00:00:00"/>
    <d v="2024-05-12T00:00:00"/>
    <d v="2024-05-11T00:00:00"/>
    <d v="2024-05-12T00:00:00"/>
    <d v="2024-05-12T00:00:00"/>
    <d v="2024-05-12T00:00:00"/>
    <d v="2024-05-12T00:00:00"/>
    <d v="2024-05-12T00:00:00"/>
    <d v="2024-05-12T00:00:00"/>
    <x v="0"/>
    <m/>
    <d v="2024-04-30T00:00:00"/>
    <m/>
    <m/>
    <s v="Not Started"/>
    <s v="Not Started"/>
    <d v="2024-06-07T00:00:00"/>
    <m/>
    <m/>
    <x v="1"/>
    <m/>
  </r>
  <r>
    <n v="93"/>
    <x v="4"/>
    <m/>
    <s v="Purchase (Material) Debit Note"/>
    <s v="SOW"/>
    <x v="4"/>
    <n v="2"/>
    <x v="3"/>
    <x v="0"/>
    <s v="Harshad"/>
    <d v="2024-03-16T00:00:00"/>
    <x v="2"/>
    <d v="2024-03-15T00:00:00"/>
    <d v="2024-03-16T00:00:00"/>
    <d v="2024-03-22T00:00:00"/>
    <x v="13"/>
    <d v="2024-03-22T00:00:00"/>
    <m/>
    <x v="3"/>
    <d v="2024-03-18T00:00:00"/>
    <x v="10"/>
    <d v="2024-03-22T00:00:00"/>
    <x v="14"/>
    <m/>
    <x v="5"/>
    <x v="3"/>
    <m/>
    <m/>
    <m/>
    <s v="V. Veeranajan"/>
    <x v="2"/>
    <n v="3"/>
    <d v="2024-04-08T00:00:00"/>
    <x v="12"/>
    <d v="2024-07-01T00:00:00"/>
    <x v="42"/>
    <m/>
    <m/>
    <x v="2"/>
    <m/>
    <m/>
    <d v="2024-04-10T00:00:00"/>
    <d v="2024-04-11T00:00:00"/>
    <m/>
    <m/>
    <m/>
    <m/>
    <m/>
    <x v="1"/>
    <m/>
    <m/>
    <m/>
    <m/>
    <m/>
    <m/>
    <m/>
    <m/>
    <m/>
    <m/>
    <x v="2"/>
    <m/>
    <d v="2024-04-30T00:00:00"/>
    <m/>
    <m/>
    <s v="Not Started"/>
    <s v="Not Started"/>
    <d v="2024-06-07T00:00:00"/>
    <m/>
    <m/>
    <x v="1"/>
    <m/>
  </r>
  <r>
    <n v="94"/>
    <x v="4"/>
    <m/>
    <s v="Purchase (Service) Debit Note"/>
    <s v="SOW"/>
    <x v="4"/>
    <n v="1"/>
    <x v="3"/>
    <x v="0"/>
    <s v="Harshad"/>
    <d v="2024-03-16T00:00:00"/>
    <x v="2"/>
    <d v="2024-03-15T00:00:00"/>
    <d v="2024-03-16T00:00:00"/>
    <d v="2024-03-22T00:00:00"/>
    <x v="13"/>
    <d v="2024-03-22T00:00:00"/>
    <m/>
    <x v="3"/>
    <d v="2024-03-18T00:00:00"/>
    <x v="10"/>
    <d v="2024-03-22T00:00:00"/>
    <x v="14"/>
    <m/>
    <x v="5"/>
    <x v="3"/>
    <m/>
    <m/>
    <m/>
    <s v="V. Veeranajan"/>
    <x v="2"/>
    <n v="3"/>
    <d v="2024-04-11T00:00:00"/>
    <x v="44"/>
    <d v="2024-07-04T00:00:00"/>
    <x v="43"/>
    <m/>
    <m/>
    <x v="2"/>
    <m/>
    <m/>
    <d v="2024-04-13T00:00:00"/>
    <d v="2024-04-14T00:00:00"/>
    <m/>
    <m/>
    <m/>
    <m/>
    <m/>
    <x v="1"/>
    <m/>
    <m/>
    <m/>
    <m/>
    <m/>
    <m/>
    <m/>
    <m/>
    <m/>
    <m/>
    <x v="2"/>
    <m/>
    <d v="2024-04-30T00:00:00"/>
    <m/>
    <m/>
    <s v="Not Started"/>
    <s v="Not Started"/>
    <d v="2024-06-07T00:00:00"/>
    <m/>
    <m/>
    <x v="1"/>
    <m/>
  </r>
  <r>
    <n v="95"/>
    <x v="2"/>
    <m/>
    <s v="Payment Request (Advance)"/>
    <s v="SOW"/>
    <x v="4"/>
    <n v="1"/>
    <x v="0"/>
    <x v="0"/>
    <s v="Harshad"/>
    <d v="2024-03-16T00:00:00"/>
    <x v="2"/>
    <d v="2024-03-15T00:00:00"/>
    <d v="2024-03-16T00:00:00"/>
    <d v="2024-03-22T00:00:00"/>
    <x v="13"/>
    <d v="2024-03-22T00:00:00"/>
    <m/>
    <x v="0"/>
    <d v="2024-03-18T00:00:00"/>
    <x v="10"/>
    <d v="2024-03-22T00:00:00"/>
    <x v="14"/>
    <d v="2024-04-01T00:00:00"/>
    <x v="30"/>
    <x v="0"/>
    <m/>
    <m/>
    <m/>
    <s v="Sumant"/>
    <x v="3"/>
    <n v="2"/>
    <d v="2024-04-14T00:00:00"/>
    <x v="24"/>
    <d v="2024-04-01T00:00:00"/>
    <x v="2"/>
    <d v="2024-04-01T00:00:00"/>
    <d v="2024-04-03T00:00:00"/>
    <x v="0"/>
    <m/>
    <m/>
    <d v="2024-04-15T00:00:00"/>
    <d v="2024-04-16T00:00:00"/>
    <m/>
    <d v="2024-04-01T00:00:00"/>
    <d v="2024-04-01T00:00:00"/>
    <d v="2024-04-01T00:00:00"/>
    <d v="2024-04-03T00:00:00"/>
    <x v="0"/>
    <m/>
    <d v="2024-04-18T00:00:00"/>
    <d v="2024-04-19T00:00:00"/>
    <m/>
    <d v="2024-04-18T00:00:00"/>
    <d v="2024-04-19T00:00:00"/>
    <d v="2024-04-18T00:00:00"/>
    <d v="2024-04-19T00:00:00"/>
    <d v="2024-04-18T00:00:00"/>
    <d v="2024-04-19T00:00:00"/>
    <x v="0"/>
    <m/>
    <d v="2024-04-30T00:00:00"/>
    <m/>
    <m/>
    <s v="Not Started"/>
    <s v="Not Started"/>
    <d v="2024-06-07T00:00:00"/>
    <m/>
    <m/>
    <x v="1"/>
    <m/>
  </r>
  <r>
    <n v="96"/>
    <x v="2"/>
    <m/>
    <s v="Vendor Onboading"/>
    <s v="SOW"/>
    <x v="4"/>
    <n v="2"/>
    <x v="1"/>
    <x v="0"/>
    <s v="Harshad"/>
    <d v="2024-03-16T00:00:00"/>
    <x v="2"/>
    <d v="2024-03-15T00:00:00"/>
    <d v="2024-03-16T00:00:00"/>
    <d v="2024-03-20T00:00:00"/>
    <x v="14"/>
    <d v="2024-03-21T00:00:00"/>
    <m/>
    <x v="0"/>
    <d v="2024-03-18T00:00:00"/>
    <x v="10"/>
    <d v="2024-03-18T00:00:00"/>
    <x v="8"/>
    <d v="2024-03-19T00:00:00"/>
    <x v="7"/>
    <x v="0"/>
    <m/>
    <m/>
    <m/>
    <s v="Srinivas Moturi"/>
    <x v="16"/>
    <n v="1"/>
    <d v="2024-03-27T00:00:00"/>
    <x v="45"/>
    <d v="2024-03-27T00:00:00"/>
    <x v="10"/>
    <d v="2024-03-27T00:00:00"/>
    <d v="2024-03-30T00:00:00"/>
    <x v="0"/>
    <m/>
    <m/>
    <d v="2024-03-27T00:00:00"/>
    <d v="2024-03-28T00:00:00"/>
    <m/>
    <d v="2024-03-27T00:00:00"/>
    <d v="2024-03-30T00:00:00"/>
    <d v="2024-03-27T00:00:00"/>
    <d v="2024-03-30T00:00:00"/>
    <x v="0"/>
    <m/>
    <d v="2024-04-18T00:00:00"/>
    <d v="2024-04-19T00:00:00"/>
    <m/>
    <d v="2024-04-18T00:00:00"/>
    <d v="2024-04-19T00:00:00"/>
    <d v="2024-04-18T00:00:00"/>
    <d v="2024-04-19T00:00:00"/>
    <d v="2024-04-18T00:00:00"/>
    <d v="2024-04-19T00:00:00"/>
    <x v="0"/>
    <m/>
    <d v="2024-04-30T00:00:00"/>
    <m/>
    <m/>
    <s v="Not Started"/>
    <s v="Not Started"/>
    <d v="2024-06-07T00:00:00"/>
    <m/>
    <m/>
    <x v="1"/>
    <m/>
  </r>
  <r>
    <n v="97"/>
    <x v="4"/>
    <m/>
    <s v="Purchase Register - Indent to Payment"/>
    <s v="SOW"/>
    <x v="3"/>
    <n v="1"/>
    <x v="1"/>
    <x v="1"/>
    <s v="Izharuddin"/>
    <d v="2024-03-12T00:00:00"/>
    <x v="6"/>
    <d v="2024-03-15T00:00:00"/>
    <d v="2024-03-16T00:00:00"/>
    <d v="2024-03-12T00:00:00"/>
    <x v="6"/>
    <d v="2024-03-19T00:00:00"/>
    <d v="2024-04-23T00:00:00"/>
    <x v="0"/>
    <d v="2024-03-18T00:00:00"/>
    <x v="10"/>
    <d v="2024-03-18T00:00:00"/>
    <x v="2"/>
    <d v="2024-03-18T00:00:00"/>
    <x v="11"/>
    <x v="0"/>
    <m/>
    <m/>
    <m/>
    <s v="Srinivas Moturi"/>
    <x v="16"/>
    <n v="1"/>
    <d v="2024-03-18T00:00:00"/>
    <x v="16"/>
    <d v="2024-03-18T00:00:00"/>
    <x v="19"/>
    <d v="2024-03-18T00:00:00"/>
    <d v="2024-03-18T00:00:00"/>
    <x v="0"/>
    <m/>
    <m/>
    <d v="2024-03-18T00:00:00"/>
    <d v="2024-03-19T00:00:00"/>
    <m/>
    <d v="2024-03-18T00:00:00"/>
    <d v="2024-03-19T00:00:00"/>
    <d v="2024-03-29T00:00:00"/>
    <d v="2024-05-23T00:00:00"/>
    <x v="0"/>
    <s v="Rajan/Shreya"/>
    <d v="2024-05-20T00:00:00"/>
    <d v="2024-05-20T00:00:00"/>
    <m/>
    <d v="2024-05-20T00:00:00"/>
    <d v="2024-05-20T00:00:00"/>
    <d v="2024-05-23T00:00:00"/>
    <d v="2024-05-23T00:00:00"/>
    <d v="2024-05-23T00:00:00"/>
    <m/>
    <x v="3"/>
    <m/>
    <d v="2024-04-30T00:00:00"/>
    <m/>
    <m/>
    <s v="Not Started"/>
    <s v="Not Started"/>
    <d v="2024-06-07T00:00:00"/>
    <m/>
    <m/>
    <x v="0"/>
    <s v="RDPL"/>
  </r>
  <r>
    <n v="98"/>
    <x v="4"/>
    <m/>
    <s v="Work Order Amendment Enhancement "/>
    <s v="SOW"/>
    <x v="1"/>
    <n v="1"/>
    <x v="0"/>
    <x v="1"/>
    <s v="Shantanu"/>
    <d v="2024-03-12T00:00:00"/>
    <x v="6"/>
    <d v="2024-03-15T00:00:00"/>
    <d v="2024-03-16T00:00:00"/>
    <d v="2024-03-12T00:00:00"/>
    <x v="6"/>
    <d v="2024-03-18T00:00:00"/>
    <d v="2024-04-15T00:00:00"/>
    <x v="0"/>
    <d v="2024-03-18T00:00:00"/>
    <x v="10"/>
    <d v="2024-03-18T00:00:00"/>
    <x v="2"/>
    <d v="2024-03-18T00:00:00"/>
    <x v="11"/>
    <x v="0"/>
    <m/>
    <m/>
    <m/>
    <s v="Satish Bhakt"/>
    <x v="18"/>
    <n v="4"/>
    <d v="2024-04-01T00:00:00"/>
    <x v="13"/>
    <d v="2024-04-08T00:00:00"/>
    <x v="44"/>
    <d v="2024-04-08T00:00:00"/>
    <d v="2024-04-17T00:00:00"/>
    <x v="0"/>
    <m/>
    <m/>
    <d v="2024-04-04T00:00:00"/>
    <d v="2024-04-05T00:00:00"/>
    <m/>
    <d v="2024-04-15T00:00:00"/>
    <d v="2024-04-16T00:00:00"/>
    <d v="2024-04-18T00:00:00"/>
    <d v="2024-04-22T00:00:00"/>
    <x v="0"/>
    <s v="Shreya Deolekar"/>
    <d v="2024-05-12T00:00:00"/>
    <d v="2024-05-12T00:00:00"/>
    <n v="45423"/>
    <d v="2024-05-12T00:00:00"/>
    <d v="2024-05-12T00:00:00"/>
    <d v="2024-05-12T00:00:00"/>
    <d v="2024-05-12T00:00:00"/>
    <d v="2024-05-12T00:00:00"/>
    <d v="2024-05-12T00:00:00"/>
    <x v="0"/>
    <m/>
    <d v="2024-04-30T00:00:00"/>
    <m/>
    <m/>
    <s v="Not Started"/>
    <s v="Not Started"/>
    <d v="2024-06-07T00:00:00"/>
    <m/>
    <m/>
    <x v="0"/>
    <s v="RDPL"/>
  </r>
  <r>
    <n v="99"/>
    <x v="4"/>
    <m/>
    <s v="Release Strategy mandatory for PO/WO saving"/>
    <s v="SOW"/>
    <x v="1"/>
    <n v="1"/>
    <x v="0"/>
    <x v="0"/>
    <s v="Shantanu"/>
    <d v="2024-03-12T00:00:00"/>
    <x v="6"/>
    <d v="2024-03-15T00:00:00"/>
    <d v="2024-03-16T00:00:00"/>
    <d v="2024-03-12T00:00:00"/>
    <x v="6"/>
    <d v="2024-03-19T00:00:00"/>
    <d v="2024-04-23T00:00:00"/>
    <x v="0"/>
    <d v="2024-03-18T00:00:00"/>
    <x v="10"/>
    <d v="2024-03-18T00:00:00"/>
    <x v="2"/>
    <d v="2024-03-18T00:00:00"/>
    <x v="11"/>
    <x v="0"/>
    <m/>
    <m/>
    <m/>
    <s v="V. Veeranajan"/>
    <x v="1"/>
    <n v="2"/>
    <d v="2024-04-05T00:00:00"/>
    <x v="15"/>
    <d v="2024-04-18T00:00:00"/>
    <x v="45"/>
    <d v="2024-04-18T00:00:00"/>
    <d v="2024-04-19T00:00:00"/>
    <x v="0"/>
    <m/>
    <m/>
    <d v="2024-04-06T00:00:00"/>
    <d v="2024-04-07T00:00:00"/>
    <m/>
    <d v="2024-04-19T00:00:00"/>
    <d v="2024-04-20T00:00:00"/>
    <d v="2024-04-19T00:00:00"/>
    <d v="2024-04-20T00:00:00"/>
    <x v="0"/>
    <s v="Rajan Arekar/Shreya Deolekar"/>
    <d v="2024-05-12T00:00:00"/>
    <d v="2024-05-12T00:00:00"/>
    <n v="45423"/>
    <d v="2024-05-12T00:00:00"/>
    <d v="2024-05-12T00:00:00"/>
    <d v="2024-05-12T00:00:00"/>
    <d v="2024-05-12T00:00:00"/>
    <d v="2024-05-12T00:00:00"/>
    <d v="2024-05-12T00:00:00"/>
    <x v="0"/>
    <m/>
    <d v="2024-04-30T00:00:00"/>
    <m/>
    <m/>
    <s v="Not Started"/>
    <s v="Not Started"/>
    <d v="2024-06-07T00:00:00"/>
    <m/>
    <m/>
    <x v="0"/>
    <s v="RDPL"/>
  </r>
  <r>
    <n v="100"/>
    <x v="4"/>
    <m/>
    <s v="Release Strategy Reset with Version Management "/>
    <s v="SOW"/>
    <x v="1"/>
    <n v="2"/>
    <x v="0"/>
    <x v="1"/>
    <s v="Shantanu"/>
    <d v="2024-03-12T00:00:00"/>
    <x v="6"/>
    <d v="2024-03-15T00:00:00"/>
    <d v="2024-03-16T00:00:00"/>
    <d v="2024-03-12T00:00:00"/>
    <x v="6"/>
    <d v="2024-03-19T00:00:00"/>
    <d v="2024-04-15T00:00:00"/>
    <x v="0"/>
    <d v="2024-03-18T00:00:00"/>
    <x v="10"/>
    <d v="2024-03-18T00:00:00"/>
    <x v="2"/>
    <d v="2024-03-18T00:00:00"/>
    <x v="11"/>
    <x v="0"/>
    <m/>
    <m/>
    <m/>
    <s v="V. Veeranajan"/>
    <x v="1"/>
    <n v="2"/>
    <d v="2024-04-06T00:00:00"/>
    <x v="14"/>
    <d v="2024-04-19T00:00:00"/>
    <x v="46"/>
    <d v="2024-04-19T00:00:00"/>
    <d v="2024-04-20T00:00:00"/>
    <x v="0"/>
    <m/>
    <m/>
    <d v="2024-04-07T00:00:00"/>
    <d v="2024-04-08T00:00:00"/>
    <m/>
    <d v="2024-04-20T00:00:00"/>
    <d v="2024-04-21T00:00:00"/>
    <d v="2024-04-20T00:00:00"/>
    <d v="2024-04-21T00:00:00"/>
    <x v="0"/>
    <s v="Rajan/Shreya Deolekar"/>
    <d v="2024-05-12T00:00:00"/>
    <d v="2024-05-12T00:00:00"/>
    <n v="45423"/>
    <d v="2024-05-12T00:00:00"/>
    <d v="2024-05-12T00:00:00"/>
    <d v="2024-05-12T00:00:00"/>
    <d v="2024-05-12T00:00:00"/>
    <d v="2024-05-12T00:00:00"/>
    <d v="2024-05-12T00:00:00"/>
    <x v="0"/>
    <m/>
    <d v="2024-04-30T00:00:00"/>
    <m/>
    <m/>
    <s v="Not Started"/>
    <s v="Not Started"/>
    <d v="2024-06-07T00:00:00"/>
    <m/>
    <m/>
    <x v="0"/>
    <s v="RDPL"/>
  </r>
  <r>
    <n v="101"/>
    <x v="4"/>
    <m/>
    <s v="Transfer Posting 311Q to Contractor w.r.t. WO "/>
    <s v="SOW"/>
    <x v="1"/>
    <n v="2"/>
    <x v="0"/>
    <x v="1"/>
    <s v="Izharuddin"/>
    <d v="2024-03-14T00:00:00"/>
    <x v="2"/>
    <d v="2024-03-17T00:00:00"/>
    <d v="2024-03-18T00:00:00"/>
    <d v="2024-03-12T00:00:00"/>
    <x v="6"/>
    <d v="2024-03-14T00:00:00"/>
    <d v="2024-04-23T00:00:00"/>
    <x v="0"/>
    <d v="2024-03-20T00:00:00"/>
    <x v="24"/>
    <d v="2024-03-20T00:00:00"/>
    <x v="14"/>
    <d v="2024-03-21T00:00:00"/>
    <x v="14"/>
    <x v="0"/>
    <m/>
    <m/>
    <m/>
    <s v="V. Veeranajan"/>
    <x v="19"/>
    <n v="3"/>
    <d v="2024-04-07T00:00:00"/>
    <x v="46"/>
    <d v="2024-04-21T00:00:00"/>
    <x v="27"/>
    <d v="2024-04-17T00:00:00"/>
    <d v="2024-04-27T00:00:00"/>
    <x v="0"/>
    <m/>
    <m/>
    <d v="2024-04-09T00:00:00"/>
    <d v="2024-04-10T00:00:00"/>
    <m/>
    <d v="2024-04-22T00:00:00"/>
    <d v="2024-04-23T00:00:00"/>
    <d v="2024-04-27T00:00:00"/>
    <d v="2024-05-01T00:00:00"/>
    <x v="0"/>
    <s v="Pramod Mishra"/>
    <d v="2024-05-02T00:00:00"/>
    <d v="2024-05-02T00:00:00"/>
    <m/>
    <d v="2024-05-15T00:00:00"/>
    <d v="2024-05-15T00:00:00"/>
    <d v="2024-05-15T00:00:00"/>
    <d v="2024-05-15T00:00:00"/>
    <d v="2024-05-15T00:00:00"/>
    <d v="2024-05-20T00:00:00"/>
    <x v="0"/>
    <m/>
    <d v="2024-04-30T00:00:00"/>
    <m/>
    <m/>
    <s v="Not Started"/>
    <s v="Not Started"/>
    <d v="2024-06-07T00:00:00"/>
    <m/>
    <m/>
    <x v="1"/>
    <m/>
  </r>
  <r>
    <n v="102"/>
    <x v="4"/>
    <m/>
    <s v="Maintain WO Terms &amp; Conditions – Header"/>
    <s v="SOW"/>
    <x v="1"/>
    <n v="1"/>
    <x v="0"/>
    <x v="0"/>
    <s v="Izharuddin"/>
    <d v="2024-03-14T00:00:00"/>
    <x v="2"/>
    <d v="2024-03-17T00:00:00"/>
    <d v="2024-03-18T00:00:00"/>
    <d v="2024-03-14T00:00:00"/>
    <x v="2"/>
    <d v="2024-03-19T00:00:00"/>
    <d v="2024-04-23T00:00:00"/>
    <x v="0"/>
    <d v="2024-03-20T00:00:00"/>
    <x v="24"/>
    <d v="2024-03-20T00:00:00"/>
    <x v="35"/>
    <s v="NA"/>
    <x v="1"/>
    <x v="1"/>
    <m/>
    <m/>
    <m/>
    <s v="V. Veeranajan"/>
    <x v="20"/>
    <n v="2"/>
    <d v="2024-03-18T00:00:00"/>
    <x v="17"/>
    <d v="2024-03-18T00:00:00"/>
    <x v="21"/>
    <d v="2024-03-19T00:00:00"/>
    <d v="2024-03-30T00:00:00"/>
    <x v="0"/>
    <m/>
    <m/>
    <d v="2024-03-19T00:00:00"/>
    <d v="2024-03-20T00:00:00"/>
    <m/>
    <d v="2024-03-19T00:00:00"/>
    <d v="2024-03-20T00:00:00"/>
    <d v="2024-03-19T00:00:00"/>
    <d v="2024-03-21T00:00:00"/>
    <x v="0"/>
    <s v="Shreya Deolekar"/>
    <d v="2024-04-20T00:00:00"/>
    <d v="2024-04-20T00:00:00"/>
    <d v="2024-05-14T00:00:00"/>
    <d v="2024-05-14T00:00:00"/>
    <d v="2024-05-14T00:00:00"/>
    <d v="2024-05-14T00:00:00"/>
    <d v="2024-05-14T00:00:00"/>
    <d v="2024-05-14T00:00:00"/>
    <d v="2024-05-23T00:00:00"/>
    <x v="0"/>
    <m/>
    <d v="2024-04-30T00:00:00"/>
    <m/>
    <m/>
    <s v="Not Started"/>
    <s v="Not Started"/>
    <d v="2024-06-07T00:00:00"/>
    <m/>
    <m/>
    <x v="0"/>
    <s v="M3M"/>
  </r>
  <r>
    <n v="103"/>
    <x v="4"/>
    <m/>
    <s v="Bill Inward with Workflow"/>
    <s v="SOW"/>
    <x v="1"/>
    <n v="1"/>
    <x v="0"/>
    <x v="1"/>
    <s v="Izharuddin"/>
    <d v="2024-03-14T00:00:00"/>
    <x v="2"/>
    <d v="2024-03-17T00:00:00"/>
    <d v="2024-03-18T00:00:00"/>
    <d v="2024-03-14T00:00:00"/>
    <x v="2"/>
    <d v="2024-03-19T00:00:00"/>
    <d v="2024-04-22T00:00:00"/>
    <x v="0"/>
    <d v="2024-03-20T00:00:00"/>
    <x v="8"/>
    <d v="2024-03-20T00:00:00"/>
    <x v="10"/>
    <d v="2024-03-18T00:00:00"/>
    <x v="7"/>
    <x v="0"/>
    <m/>
    <m/>
    <m/>
    <s v="V. Veeranajan"/>
    <x v="1"/>
    <n v="10"/>
    <d v="2024-03-21T00:00:00"/>
    <x v="2"/>
    <d v="2024-03-19T00:00:00"/>
    <x v="10"/>
    <d v="2024-03-19T00:00:00"/>
    <d v="2024-03-30T00:00:00"/>
    <x v="0"/>
    <m/>
    <m/>
    <d v="2024-03-30T00:00:00"/>
    <d v="2024-03-31T00:00:00"/>
    <m/>
    <d v="2024-03-29T00:00:00"/>
    <d v="2024-04-22T00:00:00"/>
    <d v="2024-03-29T00:00:00"/>
    <d v="2024-04-22T00:00:00"/>
    <x v="0"/>
    <s v="Pratik Gour"/>
    <d v="2024-05-04T00:00:00"/>
    <d v="2024-05-04T00:00:00"/>
    <d v="2024-04-20T00:00:00"/>
    <d v="2024-05-04T00:00:00"/>
    <d v="2024-05-04T00:00:00"/>
    <d v="2024-05-16T00:00:00"/>
    <d v="2024-05-28T00:00:00"/>
    <d v="2024-05-16T00:00:00"/>
    <d v="2024-05-28T00:00:00"/>
    <x v="0"/>
    <m/>
    <d v="2024-04-30T00:00:00"/>
    <m/>
    <m/>
    <s v="Not Started"/>
    <s v="Not Started"/>
    <d v="2024-06-07T00:00:00"/>
    <m/>
    <m/>
    <x v="0"/>
    <s v="RDPL"/>
  </r>
  <r>
    <n v="104"/>
    <x v="4"/>
    <s v="Smart app"/>
    <s v="PO/WO Intergration with Smart App for DPR"/>
    <s v="SOW"/>
    <x v="2"/>
    <n v="2"/>
    <x v="2"/>
    <x v="1"/>
    <s v="Izharuddin"/>
    <d v="2024-03-16T00:00:00"/>
    <x v="11"/>
    <d v="2024-03-18T00:00:00"/>
    <d v="2024-03-19T00:00:00"/>
    <d v="2024-03-16T00:00:00"/>
    <x v="15"/>
    <m/>
    <m/>
    <x v="3"/>
    <d v="2024-04-04T00:00:00"/>
    <x v="25"/>
    <d v="2024-04-04T00:00:00"/>
    <x v="36"/>
    <m/>
    <x v="5"/>
    <x v="3"/>
    <m/>
    <m/>
    <m/>
    <s v="V. Veeranajan"/>
    <x v="17"/>
    <n v="5"/>
    <d v="2024-04-08T00:00:00"/>
    <x v="28"/>
    <d v="2024-04-20T00:00:00"/>
    <x v="27"/>
    <m/>
    <m/>
    <x v="3"/>
    <m/>
    <m/>
    <d v="2024-04-12T00:00:00"/>
    <d v="2024-04-13T00:00:00"/>
    <m/>
    <d v="2024-04-22T00:00:00"/>
    <d v="2024-04-23T00:00:00"/>
    <m/>
    <m/>
    <x v="1"/>
    <m/>
    <m/>
    <m/>
    <m/>
    <m/>
    <m/>
    <m/>
    <m/>
    <m/>
    <m/>
    <x v="2"/>
    <m/>
    <d v="2024-04-30T00:00:00"/>
    <m/>
    <m/>
    <s v="Not Started"/>
    <s v="Not Started"/>
    <d v="2024-06-07T00:00:00"/>
    <m/>
    <m/>
    <x v="1"/>
    <m/>
  </r>
  <r>
    <n v="105"/>
    <x v="4"/>
    <s v="Smart app"/>
    <s v="PR Integration with Smart App"/>
    <s v="SOW"/>
    <x v="2"/>
    <n v="2"/>
    <x v="1"/>
    <x v="1"/>
    <s v="Izharuddin"/>
    <d v="2024-03-16T00:00:00"/>
    <x v="11"/>
    <d v="2024-03-18T00:00:00"/>
    <d v="2024-03-19T00:00:00"/>
    <d v="2024-03-16T00:00:00"/>
    <x v="15"/>
    <d v="2024-03-19T00:00:00"/>
    <d v="2024-04-23T00:00:00"/>
    <x v="0"/>
    <d v="2024-04-05T00:00:00"/>
    <x v="5"/>
    <d v="2024-04-05T00:00:00"/>
    <x v="5"/>
    <m/>
    <x v="5"/>
    <x v="0"/>
    <m/>
    <m/>
    <m/>
    <s v="Srinivas Moturi"/>
    <x v="16"/>
    <n v="6"/>
    <d v="2024-04-08T00:00:00"/>
    <x v="44"/>
    <d v="2024-07-01T00:00:00"/>
    <x v="43"/>
    <m/>
    <m/>
    <x v="1"/>
    <m/>
    <m/>
    <d v="2024-04-13T00:00:00"/>
    <d v="2024-04-14T00:00:00"/>
    <m/>
    <d v="2024-07-08T00:00:00"/>
    <d v="2024-07-09T00:00:00"/>
    <m/>
    <m/>
    <x v="1"/>
    <s v="Rajan Arekar/Shreya Deolekar"/>
    <m/>
    <m/>
    <m/>
    <m/>
    <m/>
    <m/>
    <m/>
    <m/>
    <m/>
    <x v="2"/>
    <m/>
    <d v="2024-04-30T00:00:00"/>
    <m/>
    <m/>
    <s v="Not Started"/>
    <s v="Not Started"/>
    <d v="2024-06-07T00:00:00"/>
    <m/>
    <m/>
    <x v="1"/>
    <m/>
  </r>
  <r>
    <n v="106"/>
    <x v="4"/>
    <s v="Smart app"/>
    <s v="Material and Service Procurement Bidding Intergration with Smart App"/>
    <s v="SOW"/>
    <x v="2"/>
    <n v="2"/>
    <x v="1"/>
    <x v="1"/>
    <s v="Izharuddin"/>
    <d v="2024-03-16T00:00:00"/>
    <x v="11"/>
    <d v="2024-03-18T00:00:00"/>
    <d v="2024-03-19T00:00:00"/>
    <d v="2024-03-16T00:00:00"/>
    <x v="15"/>
    <d v="2024-03-19T00:00:00"/>
    <d v="2024-04-23T00:00:00"/>
    <x v="0"/>
    <d v="2024-04-06T00:00:00"/>
    <x v="26"/>
    <d v="2024-04-06T00:00:00"/>
    <x v="37"/>
    <m/>
    <x v="5"/>
    <x v="0"/>
    <m/>
    <m/>
    <m/>
    <s v="Srinivas Moturi"/>
    <x v="16"/>
    <n v="8"/>
    <d v="2024-04-08T00:00:00"/>
    <x v="24"/>
    <d v="2024-07-01T00:00:00"/>
    <x v="43"/>
    <m/>
    <m/>
    <x v="1"/>
    <m/>
    <m/>
    <d v="2024-04-15T00:00:00"/>
    <d v="2024-04-16T00:00:00"/>
    <m/>
    <d v="2024-07-08T00:00:00"/>
    <d v="2024-07-09T00:00:00"/>
    <m/>
    <m/>
    <x v="1"/>
    <s v="Rajan Arekar/Shreya Deolekar"/>
    <m/>
    <m/>
    <m/>
    <m/>
    <m/>
    <m/>
    <m/>
    <m/>
    <m/>
    <x v="2"/>
    <m/>
    <d v="2024-04-30T00:00:00"/>
    <m/>
    <m/>
    <s v="Not Started"/>
    <s v="Not Started"/>
    <d v="2024-06-07T00:00:00"/>
    <m/>
    <m/>
    <x v="1"/>
    <m/>
  </r>
  <r>
    <n v="107"/>
    <x v="5"/>
    <m/>
    <s v="Inspection Plan Upload"/>
    <s v="SOW"/>
    <x v="0"/>
    <n v="2"/>
    <x v="1"/>
    <x v="2"/>
    <s v="P. Srinivasulu"/>
    <d v="2024-03-13T00:00:00"/>
    <x v="6"/>
    <d v="2024-03-13T00:00:00"/>
    <d v="2024-03-14T00:00:00"/>
    <d v="2024-03-13T00:00:00"/>
    <x v="6"/>
    <d v="2024-03-14T00:00:00"/>
    <d v="2024-03-14T00:00:00"/>
    <x v="1"/>
    <d v="2024-03-16T00:00:00"/>
    <x v="2"/>
    <d v="2024-03-20T00:00:00"/>
    <x v="10"/>
    <d v="2024-03-28T00:00:00"/>
    <x v="27"/>
    <x v="1"/>
    <m/>
    <m/>
    <m/>
    <s v="V. Veeranajan"/>
    <x v="19"/>
    <n v="2"/>
    <d v="2024-03-15T00:00:00"/>
    <x v="9"/>
    <d v="2024-03-16T00:00:00"/>
    <x v="47"/>
    <d v="2024-03-17T00:00:00"/>
    <d v="2024-03-18T00:00:00"/>
    <x v="0"/>
    <m/>
    <m/>
    <d v="2024-03-16T00:00:00"/>
    <d v="2024-03-17T00:00:00"/>
    <m/>
    <d v="2024-03-20T00:00:00"/>
    <d v="2024-03-20T00:00:00"/>
    <d v="2024-03-20T00:00:00"/>
    <d v="2024-03-20T00:00:00"/>
    <x v="0"/>
    <s v="Amol Deshpandy / Mahesh"/>
    <d v="2024-05-13T00:00:00"/>
    <d v="2024-05-13T00:00:00"/>
    <m/>
    <d v="2024-05-13T00:00:00"/>
    <m/>
    <m/>
    <m/>
    <m/>
    <m/>
    <x v="3"/>
    <m/>
    <d v="2024-04-30T00:00:00"/>
    <m/>
    <m/>
    <s v="Not Started"/>
    <s v="Not Started"/>
    <d v="2024-06-07T00:00:00"/>
    <m/>
    <m/>
    <x v="0"/>
    <s v="M3M"/>
  </r>
  <r>
    <n v="108"/>
    <x v="5"/>
    <m/>
    <s v="MIC Quantitative"/>
    <s v="SOW"/>
    <x v="0"/>
    <n v="2"/>
    <x v="1"/>
    <x v="2"/>
    <s v="P. Srinivasulu"/>
    <d v="2024-03-13T00:00:00"/>
    <x v="6"/>
    <d v="2024-03-13T00:00:00"/>
    <d v="2024-03-14T00:00:00"/>
    <d v="2024-03-13T00:00:00"/>
    <x v="6"/>
    <d v="2024-03-14T00:00:00"/>
    <d v="2024-03-14T00:00:00"/>
    <x v="1"/>
    <d v="2024-03-16T00:00:00"/>
    <x v="2"/>
    <d v="2024-03-20T00:00:00"/>
    <x v="10"/>
    <d v="2024-03-28T00:00:00"/>
    <x v="27"/>
    <x v="1"/>
    <m/>
    <m/>
    <m/>
    <s v="V. Veeranajan"/>
    <x v="17"/>
    <n v="2"/>
    <d v="2024-03-18T00:00:00"/>
    <x v="17"/>
    <d v="2024-03-16T00:00:00"/>
    <x v="47"/>
    <d v="2024-03-17T00:00:00"/>
    <d v="2024-03-18T00:00:00"/>
    <x v="0"/>
    <m/>
    <m/>
    <d v="2024-03-19T00:00:00"/>
    <d v="2024-03-20T00:00:00"/>
    <m/>
    <d v="2024-03-20T00:00:00"/>
    <d v="2024-03-20T00:00:00"/>
    <d v="2024-03-20T00:00:00"/>
    <d v="2024-03-20T00:00:00"/>
    <x v="0"/>
    <s v="Amol Deshpandy / Mahesh"/>
    <d v="2024-05-13T00:00:00"/>
    <d v="2024-05-13T00:00:00"/>
    <m/>
    <d v="2024-05-13T00:00:00"/>
    <m/>
    <m/>
    <m/>
    <m/>
    <m/>
    <x v="3"/>
    <m/>
    <d v="2024-04-30T00:00:00"/>
    <m/>
    <m/>
    <s v="Not Started"/>
    <s v="Not Started"/>
    <d v="2024-06-07T00:00:00"/>
    <m/>
    <m/>
    <x v="0"/>
    <s v="M3M"/>
  </r>
  <r>
    <n v="109"/>
    <x v="5"/>
    <m/>
    <s v="Sampling Procedure"/>
    <s v="SOW"/>
    <x v="0"/>
    <n v="2"/>
    <x v="1"/>
    <x v="2"/>
    <s v="P. Srinivasulu"/>
    <d v="2024-03-13T00:00:00"/>
    <x v="6"/>
    <d v="2024-03-13T00:00:00"/>
    <d v="2024-03-14T00:00:00"/>
    <d v="2024-03-13T00:00:00"/>
    <x v="6"/>
    <d v="2024-03-14T00:00:00"/>
    <d v="2024-03-14T00:00:00"/>
    <x v="4"/>
    <d v="2024-03-16T00:00:00"/>
    <x v="2"/>
    <d v="2024-03-20T00:00:00"/>
    <x v="10"/>
    <d v="2024-03-28T00:00:00"/>
    <x v="27"/>
    <x v="0"/>
    <m/>
    <m/>
    <m/>
    <s v="V. Veeranajan"/>
    <x v="21"/>
    <n v="5"/>
    <d v="2024-04-11T00:00:00"/>
    <x v="24"/>
    <d v="2024-04-17T00:00:00"/>
    <x v="48"/>
    <d v="2024-04-20T00:00:00"/>
    <d v="2024-04-23T00:00:00"/>
    <x v="0"/>
    <m/>
    <m/>
    <d v="2024-04-22T00:00:00"/>
    <d v="2024-04-23T00:00:00"/>
    <m/>
    <d v="2024-04-23T00:00:00"/>
    <d v="2024-04-23T00:00:00"/>
    <d v="2024-04-23T00:00:00"/>
    <d v="2024-04-23T00:00:00"/>
    <x v="0"/>
    <s v="Amol Deshpandy / Mahesh"/>
    <d v="2024-05-13T00:00:00"/>
    <d v="2024-05-13T00:00:00"/>
    <m/>
    <d v="2024-05-13T00:00:00"/>
    <m/>
    <m/>
    <m/>
    <m/>
    <m/>
    <x v="3"/>
    <m/>
    <d v="2024-04-30T00:00:00"/>
    <m/>
    <m/>
    <s v="Not Started"/>
    <s v="Not Started"/>
    <d v="2024-06-07T00:00:00"/>
    <m/>
    <m/>
    <x v="1"/>
    <m/>
  </r>
  <r>
    <n v="110"/>
    <x v="5"/>
    <m/>
    <s v="Catalog"/>
    <s v="SOW"/>
    <x v="0"/>
    <n v="2"/>
    <x v="1"/>
    <x v="2"/>
    <s v="P. Srinivasulu"/>
    <d v="2024-03-13T00:00:00"/>
    <x v="6"/>
    <d v="2024-03-13T00:00:00"/>
    <d v="2024-03-14T00:00:00"/>
    <d v="2024-03-13T00:00:00"/>
    <x v="6"/>
    <d v="2024-03-14T00:00:00"/>
    <d v="2024-03-14T00:00:00"/>
    <x v="4"/>
    <d v="2024-03-16T00:00:00"/>
    <x v="2"/>
    <d v="2024-03-20T00:00:00"/>
    <x v="10"/>
    <d v="2024-03-28T00:00:00"/>
    <x v="27"/>
    <x v="0"/>
    <m/>
    <m/>
    <m/>
    <s v="V. Veeranajan"/>
    <x v="21"/>
    <n v="5"/>
    <d v="2024-04-11T00:00:00"/>
    <x v="24"/>
    <d v="2024-04-17T00:00:00"/>
    <x v="48"/>
    <d v="2024-04-20T00:00:00"/>
    <d v="2024-04-23T00:00:00"/>
    <x v="0"/>
    <m/>
    <m/>
    <d v="2024-04-20T00:00:00"/>
    <d v="2024-04-20T00:00:00"/>
    <m/>
    <d v="2024-04-20T00:00:00"/>
    <d v="2024-04-20T00:00:00"/>
    <d v="2024-04-22T00:00:00"/>
    <d v="2024-04-23T00:00:00"/>
    <x v="0"/>
    <s v="Amol Deshpandy / Mahesh"/>
    <d v="2024-05-13T00:00:00"/>
    <d v="2024-05-13T00:00:00"/>
    <m/>
    <d v="2024-05-13T00:00:00"/>
    <m/>
    <m/>
    <m/>
    <m/>
    <m/>
    <x v="3"/>
    <m/>
    <d v="2024-04-30T00:00:00"/>
    <m/>
    <m/>
    <s v="Not Started"/>
    <s v="Not Started"/>
    <d v="2024-06-07T00:00:00"/>
    <m/>
    <m/>
    <x v="1"/>
    <m/>
  </r>
  <r>
    <n v="111"/>
    <x v="5"/>
    <m/>
    <s v="Result Record Report - Smartform "/>
    <s v="SOW"/>
    <x v="4"/>
    <n v="2"/>
    <x v="0"/>
    <x v="2"/>
    <s v="P. Srinivasulu"/>
    <d v="2024-03-13T00:00:00"/>
    <x v="6"/>
    <d v="2024-03-13T00:00:00"/>
    <d v="2024-03-14T00:00:00"/>
    <d v="2024-03-13T00:00:00"/>
    <x v="6"/>
    <d v="2024-03-14T00:00:00"/>
    <d v="2024-03-14T00:00:00"/>
    <x v="4"/>
    <d v="2024-03-18T00:00:00"/>
    <x v="10"/>
    <d v="2024-03-22T00:00:00"/>
    <x v="35"/>
    <d v="2024-03-20T00:00:00"/>
    <x v="2"/>
    <x v="0"/>
    <m/>
    <m/>
    <m/>
    <s v="V. Veeranajan"/>
    <x v="9"/>
    <n v="2"/>
    <d v="2024-04-09T00:00:00"/>
    <x v="12"/>
    <d v="2024-03-19T00:00:00"/>
    <x v="0"/>
    <d v="2024-03-19T00:00:00"/>
    <d v="2024-03-28T00:00:00"/>
    <x v="0"/>
    <m/>
    <m/>
    <d v="2024-04-10T00:00:00"/>
    <d v="2024-04-11T00:00:00"/>
    <m/>
    <d v="2024-03-27T00:00:00"/>
    <d v="2024-03-28T00:00:00"/>
    <d v="2024-03-28T00:00:00"/>
    <d v="2024-03-28T00:00:00"/>
    <x v="0"/>
    <s v="Amol Deshpandy / Mahesh"/>
    <d v="2024-05-13T00:00:00"/>
    <d v="2024-05-13T00:00:00"/>
    <m/>
    <d v="2024-05-13T00:00:00"/>
    <d v="2024-05-16T00:00:00"/>
    <d v="2024-05-16T00:00:00"/>
    <d v="2024-05-16T00:00:00"/>
    <d v="2024-05-16T00:00:00"/>
    <d v="2024-05-17T00:00:00"/>
    <x v="1"/>
    <m/>
    <d v="2024-04-30T00:00:00"/>
    <m/>
    <m/>
    <s v="Not Started"/>
    <s v="Not Started"/>
    <d v="2024-06-07T00:00:00"/>
    <m/>
    <m/>
    <x v="0"/>
    <s v="M3M"/>
  </r>
  <r>
    <n v="112"/>
    <x v="4"/>
    <m/>
    <s v="Cost Plan reference rate in Work Order/Purchase Order and warning message on higher rate than cost plan rate in purchasing"/>
    <s v="SOW"/>
    <x v="1"/>
    <n v="2"/>
    <x v="1"/>
    <x v="0"/>
    <s v="Izharuddin"/>
    <d v="2024-03-16T00:00:00"/>
    <x v="11"/>
    <d v="2024-03-18T00:00:00"/>
    <d v="2024-03-19T00:00:00"/>
    <d v="2024-03-16T00:00:00"/>
    <x v="15"/>
    <d v="2024-03-19T00:00:00"/>
    <d v="2024-04-23T00:00:00"/>
    <x v="0"/>
    <d v="2024-03-20T00:00:00"/>
    <x v="24"/>
    <d v="2024-03-20T00:00:00"/>
    <x v="35"/>
    <d v="2024-03-18T00:00:00"/>
    <x v="11"/>
    <x v="0"/>
    <m/>
    <m/>
    <m/>
    <s v="Sridhar Yamala"/>
    <x v="19"/>
    <n v="2"/>
    <d v="2024-04-08T00:00:00"/>
    <x v="46"/>
    <d v="2024-04-23T00:00:00"/>
    <x v="26"/>
    <d v="2024-04-23T00:00:00"/>
    <d v="2024-05-03T00:00:00"/>
    <x v="0"/>
    <m/>
    <m/>
    <d v="2024-04-09T00:00:00"/>
    <d v="2024-04-10T00:00:00"/>
    <m/>
    <d v="2024-04-24T00:00:00"/>
    <d v="2024-04-25T00:00:00"/>
    <d v="2024-05-04T00:00:00"/>
    <d v="2024-05-04T00:00:00"/>
    <x v="0"/>
    <s v="Rajan Arekar"/>
    <d v="2024-05-04T00:00:00"/>
    <d v="2024-05-04T00:00:00"/>
    <m/>
    <d v="2024-05-14T00:00:00"/>
    <d v="2024-05-14T00:00:00"/>
    <d v="2024-05-14T00:00:00"/>
    <d v="2024-05-14T00:00:00"/>
    <d v="2024-05-14T00:00:00"/>
    <d v="2024-05-23T00:00:00"/>
    <x v="0"/>
    <m/>
    <d v="2024-04-30T00:00:00"/>
    <m/>
    <m/>
    <s v="Not Started"/>
    <s v="Not Started"/>
    <d v="2024-06-07T00:00:00"/>
    <m/>
    <m/>
    <x v="0"/>
    <s v="RDPL"/>
  </r>
  <r>
    <n v="113"/>
    <x v="4"/>
    <m/>
    <s v="Restricting Goods Receipt against Multiple Purchase order in One GRN Document"/>
    <s v="SOW"/>
    <x v="1"/>
    <n v="2"/>
    <x v="0"/>
    <x v="0"/>
    <s v="Izharuddin"/>
    <d v="2024-03-16T00:00:00"/>
    <x v="11"/>
    <d v="2024-03-18T00:00:00"/>
    <d v="2024-03-19T00:00:00"/>
    <d v="2024-03-16T00:00:00"/>
    <x v="15"/>
    <d v="2024-03-19T00:00:00"/>
    <d v="2024-04-23T00:00:00"/>
    <x v="0"/>
    <d v="2024-03-27T00:00:00"/>
    <x v="27"/>
    <d v="2024-03-27T00:00:00"/>
    <x v="17"/>
    <d v="2024-03-22T00:00:00"/>
    <x v="31"/>
    <x v="0"/>
    <m/>
    <m/>
    <m/>
    <s v="V. Veeranajan"/>
    <x v="19"/>
    <n v="3"/>
    <d v="2024-04-09T00:00:00"/>
    <x v="23"/>
    <d v="2024-04-09T00:00:00"/>
    <x v="49"/>
    <d v="2024-04-09T00:00:00"/>
    <d v="2024-04-11T00:00:00"/>
    <x v="0"/>
    <m/>
    <m/>
    <d v="2024-04-11T00:00:00"/>
    <d v="2024-04-12T00:00:00"/>
    <m/>
    <d v="2024-04-11T00:00:00"/>
    <d v="2024-04-12T00:00:00"/>
    <d v="2024-04-11T00:00:00"/>
    <d v="2024-04-12T00:00:00"/>
    <x v="0"/>
    <s v="Pramod Mishra"/>
    <d v="2024-05-15T00:00:00"/>
    <d v="2024-05-15T00:00:00"/>
    <m/>
    <d v="2024-05-15T00:00:00"/>
    <d v="2024-05-15T00:00:00"/>
    <d v="2024-05-15T00:00:00"/>
    <d v="2024-05-15T00:00:00"/>
    <d v="2024-05-15T00:00:00"/>
    <d v="2024-05-20T00:00:00"/>
    <x v="0"/>
    <m/>
    <d v="2024-04-30T00:00:00"/>
    <m/>
    <m/>
    <s v="Not Started"/>
    <s v="Not Started"/>
    <d v="2024-06-07T00:00:00"/>
    <m/>
    <m/>
    <x v="1"/>
    <m/>
  </r>
  <r>
    <n v="114"/>
    <x v="4"/>
    <m/>
    <s v="While Transfer Posting to Contractor Storage, debitable materials (Non-FOC) has to be captured for deductions from RA Bill"/>
    <s v="SOW"/>
    <x v="1"/>
    <n v="2"/>
    <x v="0"/>
    <x v="1"/>
    <s v="Izharuddin"/>
    <d v="2024-03-16T00:00:00"/>
    <x v="11"/>
    <d v="2024-03-18T00:00:00"/>
    <d v="2024-03-19T00:00:00"/>
    <d v="2024-03-12T00:00:00"/>
    <x v="0"/>
    <d v="2024-03-14T00:00:00"/>
    <d v="2024-04-23T00:00:00"/>
    <x v="0"/>
    <d v="2024-03-28T00:00:00"/>
    <x v="28"/>
    <d v="2024-03-28T00:00:00"/>
    <x v="32"/>
    <d v="2024-03-28T00:00:00"/>
    <x v="32"/>
    <x v="2"/>
    <m/>
    <m/>
    <m/>
    <s v="V. Veeranajan"/>
    <x v="19"/>
    <n v="5"/>
    <d v="2024-04-11T00:00:00"/>
    <x v="24"/>
    <d v="2024-07-01T00:00:00"/>
    <x v="43"/>
    <m/>
    <m/>
    <x v="0"/>
    <m/>
    <m/>
    <d v="2024-04-15T00:00:00"/>
    <d v="2024-04-16T00:00:00"/>
    <m/>
    <d v="2024-07-08T00:00:00"/>
    <d v="2024-07-09T00:00:00"/>
    <m/>
    <m/>
    <x v="1"/>
    <s v="Pratik Gour"/>
    <m/>
    <m/>
    <m/>
    <m/>
    <m/>
    <m/>
    <m/>
    <m/>
    <m/>
    <x v="2"/>
    <m/>
    <d v="2024-04-30T00:00:00"/>
    <m/>
    <m/>
    <s v="Not Started"/>
    <s v="Not Started"/>
    <d v="2024-06-07T00:00:00"/>
    <m/>
    <m/>
    <x v="1"/>
    <m/>
  </r>
  <r>
    <n v="115"/>
    <x v="4"/>
    <m/>
    <s v="Quantity Validation for Project Material PR (Doc type ZPPR)"/>
    <s v="SOW"/>
    <x v="1"/>
    <n v="2"/>
    <x v="0"/>
    <x v="0"/>
    <s v="Izharuddin"/>
    <d v="2024-03-16T00:00:00"/>
    <x v="11"/>
    <d v="2024-03-17T00:00:00"/>
    <d v="2024-03-18T00:00:00"/>
    <d v="2024-03-16T00:00:00"/>
    <x v="15"/>
    <d v="2024-03-21T00:00:00"/>
    <d v="2024-04-23T00:00:00"/>
    <x v="0"/>
    <d v="2024-03-29T00:00:00"/>
    <x v="29"/>
    <d v="2024-03-29T00:00:00"/>
    <x v="32"/>
    <d v="2024-03-27T00:00:00"/>
    <x v="27"/>
    <x v="0"/>
    <m/>
    <m/>
    <m/>
    <s v="V. Veeranajan"/>
    <x v="19"/>
    <n v="2"/>
    <d v="2024-04-15T00:00:00"/>
    <x v="27"/>
    <d v="2024-04-12T00:00:00"/>
    <x v="44"/>
    <d v="2024-04-12T00:00:00"/>
    <d v="2024-04-17T00:00:00"/>
    <x v="0"/>
    <m/>
    <m/>
    <d v="2024-04-16T00:00:00"/>
    <d v="2024-04-17T00:00:00"/>
    <m/>
    <d v="2024-04-15T00:00:00"/>
    <d v="2024-04-16T00:00:00"/>
    <d v="2024-04-18T00:00:00"/>
    <d v="2024-04-20T00:00:00"/>
    <x v="0"/>
    <s v="Ketan Sawant"/>
    <d v="2024-05-02T00:00:00"/>
    <d v="2024-05-02T00:00:00"/>
    <m/>
    <d v="2024-05-02T00:00:00"/>
    <d v="2024-05-02T00:00:00"/>
    <d v="2024-05-02T00:00:00"/>
    <d v="2024-05-02T00:00:00"/>
    <d v="2024-05-02T00:00:00"/>
    <d v="2024-05-20T00:00:00"/>
    <x v="0"/>
    <m/>
    <d v="2024-04-30T00:00:00"/>
    <m/>
    <m/>
    <s v="Not Started"/>
    <s v="Not Started"/>
    <d v="2024-06-07T00:00:00"/>
    <m/>
    <m/>
    <x v="1"/>
    <m/>
  </r>
  <r>
    <n v="116"/>
    <x v="4"/>
    <m/>
    <s v="Restricting final RA Bill against Work order if any surplus material for the Work Order (Contractor Godown) is present in stock"/>
    <s v="SOW"/>
    <x v="1"/>
    <n v="2"/>
    <x v="1"/>
    <x v="0"/>
    <s v="Izharuddin"/>
    <d v="2024-03-16T00:00:00"/>
    <x v="11"/>
    <d v="2024-03-19T00:00:00"/>
    <d v="2024-03-20T00:00:00"/>
    <d v="2024-03-16T00:00:00"/>
    <x v="15"/>
    <d v="2024-03-31T00:00:00"/>
    <d v="2024-04-08T00:00:00"/>
    <x v="0"/>
    <d v="2024-03-29T00:00:00"/>
    <x v="29"/>
    <d v="2024-03-31T00:00:00"/>
    <x v="38"/>
    <d v="2024-03-31T00:00:00"/>
    <x v="12"/>
    <x v="0"/>
    <m/>
    <m/>
    <m/>
    <s v="V. Veeranajan"/>
    <x v="1"/>
    <n v="3"/>
    <d v="2024-04-18T00:00:00"/>
    <x v="30"/>
    <d v="2024-04-30T00:00:00"/>
    <x v="50"/>
    <d v="2024-05-01T00:00:00"/>
    <d v="2024-05-04T00:00:00"/>
    <x v="0"/>
    <m/>
    <m/>
    <d v="2024-04-20T00:00:00"/>
    <d v="2024-04-21T00:00:00"/>
    <m/>
    <d v="2024-05-01T00:00:00"/>
    <d v="2024-05-02T00:00:00"/>
    <d v="2024-05-04T00:00:00"/>
    <d v="2024-05-04T00:00:00"/>
    <x v="0"/>
    <s v="Pratik Gour"/>
    <d v="2024-05-04T00:00:00"/>
    <d v="2024-05-04T00:00:00"/>
    <m/>
    <d v="2024-05-16T00:00:00"/>
    <d v="2024-05-16T00:00:00"/>
    <d v="2024-05-16T00:00:00"/>
    <d v="2024-05-28T00:00:00"/>
    <d v="2024-05-16T00:00:00"/>
    <m/>
    <x v="3"/>
    <m/>
    <d v="2024-04-30T00:00:00"/>
    <m/>
    <m/>
    <s v="Not Started"/>
    <s v="Not Started"/>
    <d v="2024-06-07T00:00:00"/>
    <m/>
    <m/>
    <x v="1"/>
    <m/>
  </r>
  <r>
    <n v="117"/>
    <x v="4"/>
    <m/>
    <s v="Debit head of one contractor to be tagged to work order of other contractor"/>
    <s v="SOW"/>
    <x v="1"/>
    <n v="2"/>
    <x v="0"/>
    <x v="1"/>
    <s v="Izharuddin"/>
    <d v="2024-03-16T00:00:00"/>
    <x v="11"/>
    <d v="2024-03-19T00:00:00"/>
    <d v="2024-03-20T00:00:00"/>
    <d v="2024-03-16T00:00:00"/>
    <x v="15"/>
    <d v="2024-03-31T00:00:00"/>
    <d v="2024-04-08T00:00:00"/>
    <x v="0"/>
    <d v="2024-03-29T00:00:00"/>
    <x v="29"/>
    <d v="2024-03-31T00:00:00"/>
    <x v="39"/>
    <d v="2024-03-31T00:00:00"/>
    <x v="30"/>
    <x v="0"/>
    <m/>
    <m/>
    <m/>
    <s v="V. Veeranajan"/>
    <x v="1"/>
    <n v="2"/>
    <d v="2024-04-02T00:00:00"/>
    <x v="21"/>
    <d v="2024-04-02T00:00:00"/>
    <x v="51"/>
    <d v="2024-04-02T00:00:00"/>
    <d v="2024-04-20T00:00:00"/>
    <x v="0"/>
    <m/>
    <m/>
    <d v="2024-04-03T00:00:00"/>
    <d v="2024-04-04T00:00:00"/>
    <m/>
    <d v="2024-04-08T00:00:00"/>
    <d v="2024-04-09T00:00:00"/>
    <d v="2024-04-20T00:00:00"/>
    <d v="2024-04-22T00:00:00"/>
    <x v="0"/>
    <s v="Pratik Gour"/>
    <d v="2024-05-04T00:00:00"/>
    <d v="2024-05-04T00:00:00"/>
    <m/>
    <d v="2024-05-16T00:00:00"/>
    <d v="2024-05-16T00:00:00"/>
    <d v="2024-05-16T00:00:00"/>
    <d v="2024-05-16T00:00:00"/>
    <d v="2024-05-16T00:00:00"/>
    <d v="2024-05-24T00:00:00"/>
    <x v="0"/>
    <m/>
    <d v="2024-04-30T00:00:00"/>
    <m/>
    <m/>
    <s v="Not Started"/>
    <s v="Not Started"/>
    <d v="2024-06-07T00:00:00"/>
    <m/>
    <m/>
    <x v="1"/>
    <m/>
  </r>
  <r>
    <n v="118"/>
    <x v="4"/>
    <m/>
    <s v="Custom Table and Validation on ITC and Non-ITC Tax Code in Purchase Document."/>
    <s v="SOW"/>
    <x v="1"/>
    <n v="2"/>
    <x v="0"/>
    <x v="0"/>
    <s v="Izharuddin"/>
    <d v="2024-03-18T00:00:00"/>
    <x v="12"/>
    <d v="2024-03-19T00:00:00"/>
    <d v="2024-03-20T00:00:00"/>
    <d v="2024-03-13T00:00:00"/>
    <x v="6"/>
    <d v="2024-03-15T00:00:00"/>
    <m/>
    <x v="4"/>
    <d v="2024-03-22T00:00:00"/>
    <x v="30"/>
    <d v="2024-03-22T00:00:00"/>
    <x v="10"/>
    <d v="2024-03-22T00:00:00"/>
    <x v="14"/>
    <x v="0"/>
    <m/>
    <m/>
    <m/>
    <s v="V. Veeranajan"/>
    <x v="22"/>
    <n v="1"/>
    <d v="2024-04-21T00:00:00"/>
    <x v="26"/>
    <d v="2024-04-21T00:00:00"/>
    <x v="52"/>
    <d v="2024-04-11T00:00:00"/>
    <d v="2024-04-12T00:00:00"/>
    <x v="0"/>
    <m/>
    <m/>
    <d v="2024-04-21T00:00:00"/>
    <d v="2024-04-22T00:00:00"/>
    <m/>
    <d v="2024-04-11T00:00:00"/>
    <d v="2024-04-12T00:00:00"/>
    <d v="2024-04-11T00:00:00"/>
    <d v="2024-04-12T00:00:00"/>
    <x v="0"/>
    <s v="Sandeep Pimpalkar"/>
    <d v="2024-05-04T00:00:00"/>
    <d v="2024-05-04T00:00:00"/>
    <m/>
    <d v="2024-05-16T00:00:00"/>
    <d v="2024-05-16T00:00:00"/>
    <d v="2024-05-16T00:00:00"/>
    <d v="2024-05-17T00:00:00"/>
    <d v="2024-05-17T00:00:00"/>
    <m/>
    <x v="0"/>
    <m/>
    <d v="2024-04-30T00:00:00"/>
    <m/>
    <m/>
    <s v="Not Started"/>
    <s v="Not Started"/>
    <d v="2024-06-07T00:00:00"/>
    <m/>
    <m/>
    <x v="1"/>
    <m/>
  </r>
  <r>
    <n v="119"/>
    <x v="4"/>
    <m/>
    <s v="For Manufacturing Material require Barcode system . Which is Check after Delivery (Test / Performance Report)"/>
    <s v="Hold"/>
    <x v="2"/>
    <n v="2"/>
    <x v="2"/>
    <x v="1"/>
    <s v="Izharuddin"/>
    <d v="2024-03-18T00:00:00"/>
    <x v="12"/>
    <d v="2024-03-21T00:00:00"/>
    <d v="2024-03-22T00:00:00"/>
    <d v="2024-03-18T00:00:00"/>
    <x v="7"/>
    <s v="Hold"/>
    <m/>
    <x v="3"/>
    <d v="2024-04-05T00:00:00"/>
    <x v="5"/>
    <d v="2024-04-05T00:00:00"/>
    <x v="5"/>
    <m/>
    <x v="5"/>
    <x v="3"/>
    <m/>
    <m/>
    <m/>
    <s v="V. Veeranajan"/>
    <x v="1"/>
    <m/>
    <m/>
    <x v="18"/>
    <m/>
    <x v="20"/>
    <m/>
    <m/>
    <x v="2"/>
    <m/>
    <m/>
    <m/>
    <m/>
    <m/>
    <m/>
    <m/>
    <m/>
    <m/>
    <x v="3"/>
    <m/>
    <m/>
    <m/>
    <m/>
    <m/>
    <m/>
    <m/>
    <m/>
    <m/>
    <m/>
    <x v="4"/>
    <m/>
    <d v="2024-04-30T00:00:00"/>
    <m/>
    <m/>
    <s v="Hold"/>
    <s v="Not Started"/>
    <d v="2024-06-07T00:00:00"/>
    <m/>
    <m/>
    <x v="1"/>
    <m/>
  </r>
  <r>
    <n v="120"/>
    <x v="4"/>
    <m/>
    <s v="Email trigger as per TAT for Bill Inward"/>
    <s v="SOW"/>
    <x v="1"/>
    <n v="2"/>
    <x v="0"/>
    <x v="0"/>
    <s v="Izharuddin"/>
    <d v="2024-03-18T00:00:00"/>
    <x v="12"/>
    <d v="2024-03-21T00:00:00"/>
    <d v="2024-03-22T00:00:00"/>
    <d v="2024-03-18T00:00:00"/>
    <x v="7"/>
    <d v="2024-03-21T00:00:00"/>
    <m/>
    <x v="4"/>
    <d v="2024-03-22T00:00:00"/>
    <x v="31"/>
    <d v="2024-03-22T00:00:00"/>
    <x v="14"/>
    <d v="2024-03-22T00:00:00"/>
    <x v="9"/>
    <x v="0"/>
    <m/>
    <m/>
    <m/>
    <s v="V. Veeranajan"/>
    <x v="1"/>
    <n v="2"/>
    <d v="2024-04-02T00:00:00"/>
    <x v="21"/>
    <d v="2024-04-02T00:00:00"/>
    <x v="51"/>
    <d v="2024-04-02T00:00:00"/>
    <d v="2024-04-03T00:00:00"/>
    <x v="0"/>
    <m/>
    <m/>
    <d v="2024-04-03T00:00:00"/>
    <d v="2024-04-04T00:00:00"/>
    <m/>
    <d v="2024-04-06T00:00:00"/>
    <d v="2024-04-08T00:00:00"/>
    <d v="2024-04-06T00:00:00"/>
    <d v="2024-04-08T00:00:00"/>
    <x v="0"/>
    <s v="Sandeep Pimpalkar"/>
    <d v="2024-05-04T00:00:00"/>
    <d v="2024-05-04T00:00:00"/>
    <m/>
    <d v="2024-05-16T00:00:00"/>
    <d v="2024-05-16T00:00:00"/>
    <d v="2024-05-16T00:00:00"/>
    <d v="2024-05-16T00:00:00"/>
    <d v="2024-05-16T00:00:00"/>
    <m/>
    <x v="0"/>
    <s v="ep"/>
    <d v="2024-04-30T00:00:00"/>
    <m/>
    <m/>
    <s v="Not Started"/>
    <s v="Not Started"/>
    <d v="2024-06-07T00:00:00"/>
    <m/>
    <m/>
    <x v="1"/>
    <m/>
  </r>
  <r>
    <n v="121"/>
    <x v="4"/>
    <m/>
    <s v="Bill Inward TAT report"/>
    <s v="SOW"/>
    <x v="3"/>
    <n v="2"/>
    <x v="3"/>
    <x v="0"/>
    <s v="Shantanu/Izharuddin"/>
    <d v="2024-03-18T00:00:00"/>
    <x v="12"/>
    <d v="2024-03-20T00:00:00"/>
    <d v="2024-03-21T00:00:00"/>
    <d v="2024-03-18T00:00:00"/>
    <x v="7"/>
    <d v="2024-03-21T00:00:00"/>
    <m/>
    <x v="4"/>
    <d v="2024-03-22T00:00:00"/>
    <x v="30"/>
    <d v="2024-03-22T00:00:00"/>
    <x v="10"/>
    <d v="2024-03-22T00:00:00"/>
    <x v="33"/>
    <x v="0"/>
    <m/>
    <m/>
    <m/>
    <s v="V. Veeranajan"/>
    <x v="1"/>
    <n v="3"/>
    <d v="2024-04-11T00:00:00"/>
    <x v="44"/>
    <d v="2024-03-29T00:00:00"/>
    <x v="10"/>
    <d v="2024-03-29T00:00:00"/>
    <d v="2024-03-30T00:00:00"/>
    <x v="0"/>
    <m/>
    <m/>
    <d v="2024-04-13T00:00:00"/>
    <d v="2024-04-14T00:00:00"/>
    <m/>
    <d v="2024-04-13T00:00:00"/>
    <d v="2024-04-14T00:00:00"/>
    <d v="2024-04-13T00:00:00"/>
    <m/>
    <x v="4"/>
    <s v="Sandeep Pimpalkar"/>
    <d v="2024-05-04T00:00:00"/>
    <d v="2024-05-04T00:00:00"/>
    <m/>
    <d v="2024-05-16T00:00:00"/>
    <d v="2024-05-16T00:00:00"/>
    <d v="2024-05-16T00:00:00"/>
    <d v="2024-05-16T00:00:00"/>
    <d v="2024-05-16T00:00:00"/>
    <m/>
    <x v="0"/>
    <s v="ep"/>
    <d v="2024-04-30T00:00:00"/>
    <m/>
    <m/>
    <s v="Not Started"/>
    <s v="Not Started"/>
    <d v="2024-06-07T00:00:00"/>
    <m/>
    <m/>
    <x v="1"/>
    <m/>
  </r>
  <r>
    <n v="122"/>
    <x v="4"/>
    <m/>
    <s v="Email trigger as per TAT for Project service indent"/>
    <s v="SOW"/>
    <x v="1"/>
    <n v="2"/>
    <x v="0"/>
    <x v="0"/>
    <s v="Shantanu"/>
    <d v="2024-03-18T00:00:00"/>
    <x v="12"/>
    <d v="2024-03-20T00:00:00"/>
    <d v="2024-03-21T00:00:00"/>
    <d v="2024-03-18T00:00:00"/>
    <x v="7"/>
    <d v="2024-03-21T00:00:00"/>
    <d v="2024-04-23T00:00:00"/>
    <x v="0"/>
    <d v="2024-03-29T00:00:00"/>
    <x v="29"/>
    <d v="2024-03-29T00:00:00"/>
    <x v="32"/>
    <m/>
    <x v="5"/>
    <x v="2"/>
    <m/>
    <m/>
    <m/>
    <s v="V. Veeranajan"/>
    <x v="23"/>
    <n v="4"/>
    <d v="2024-04-06T00:00:00"/>
    <x v="46"/>
    <d v="2024-04-17T00:00:00"/>
    <x v="45"/>
    <d v="2024-04-17T00:00:00"/>
    <m/>
    <x v="0"/>
    <m/>
    <m/>
    <d v="2024-04-09T00:00:00"/>
    <d v="2024-04-10T00:00:00"/>
    <m/>
    <d v="2024-04-19T00:00:00"/>
    <d v="2024-04-20T00:00:00"/>
    <d v="2024-05-08T00:00:00"/>
    <d v="2024-05-13T00:00:00"/>
    <x v="0"/>
    <s v="Ketan Sawant"/>
    <d v="2024-05-04T00:00:00"/>
    <d v="2024-05-04T00:00:00"/>
    <m/>
    <d v="2024-05-16T00:00:00"/>
    <d v="2024-05-16T00:00:00"/>
    <d v="2024-05-18T00:00:00"/>
    <d v="2024-05-18T00:00:00"/>
    <d v="2024-05-20T00:00:00"/>
    <d v="2024-05-21T00:00:00"/>
    <x v="0"/>
    <m/>
    <d v="2024-04-30T00:00:00"/>
    <m/>
    <m/>
    <s v="Not Started"/>
    <s v="Not Started"/>
    <d v="2024-06-07T00:00:00"/>
    <m/>
    <m/>
    <x v="1"/>
    <m/>
  </r>
  <r>
    <n v="123"/>
    <x v="4"/>
    <m/>
    <s v="Process payment abstract Print/COP"/>
    <s v="SOW"/>
    <x v="4"/>
    <n v="3"/>
    <x v="0"/>
    <x v="1"/>
    <s v="Izharuddin "/>
    <d v="2024-03-18T00:00:00"/>
    <x v="12"/>
    <d v="2024-03-21T00:00:00"/>
    <d v="2024-03-22T00:00:00"/>
    <d v="2024-03-18T00:00:00"/>
    <x v="7"/>
    <d v="2024-03-21T00:00:00"/>
    <d v="2024-04-22T00:00:00"/>
    <x v="0"/>
    <d v="2024-03-25T00:00:00"/>
    <x v="32"/>
    <d v="2024-03-25T00:00:00"/>
    <x v="9"/>
    <d v="2024-03-25T00:00:00"/>
    <x v="8"/>
    <x v="0"/>
    <m/>
    <m/>
    <m/>
    <s v="V. Veeranajan"/>
    <x v="1"/>
    <n v="5"/>
    <d v="2024-03-25T00:00:00"/>
    <x v="47"/>
    <d v="2024-03-25T00:00:00"/>
    <x v="53"/>
    <d v="2024-03-25T00:00:00"/>
    <d v="2024-03-29T00:00:00"/>
    <x v="0"/>
    <m/>
    <m/>
    <d v="2024-03-29T00:00:00"/>
    <d v="2024-03-30T00:00:00"/>
    <m/>
    <d v="2024-03-28T00:00:00"/>
    <d v="2024-03-29T00:00:00"/>
    <d v="2024-03-28T00:00:00"/>
    <d v="2024-03-29T00:00:00"/>
    <x v="0"/>
    <s v="Pratik Gour"/>
    <d v="2024-05-04T00:00:00"/>
    <d v="2024-05-04T00:00:00"/>
    <m/>
    <d v="2024-05-04T00:00:00"/>
    <d v="2024-05-04T00:00:00"/>
    <d v="2024-05-04T00:00:00"/>
    <d v="2024-05-04T00:00:00"/>
    <d v="2024-05-04T00:00:00"/>
    <d v="2024-05-04T00:00:00"/>
    <x v="0"/>
    <m/>
    <d v="2024-04-30T00:00:00"/>
    <m/>
    <m/>
    <s v="Not Started"/>
    <s v="Not Started"/>
    <d v="2024-06-07T00:00:00"/>
    <m/>
    <m/>
    <x v="0"/>
    <s v="M3M"/>
  </r>
  <r>
    <n v="124"/>
    <x v="4"/>
    <m/>
    <s v="SLA Report"/>
    <s v="SOW"/>
    <x v="3"/>
    <n v="3"/>
    <x v="3"/>
    <x v="1"/>
    <s v="Shantanu/Izharuddin"/>
    <d v="2024-03-19T00:00:00"/>
    <x v="13"/>
    <d v="2024-03-21T00:00:00"/>
    <d v="2024-03-22T00:00:00"/>
    <d v="2024-03-19T00:00:00"/>
    <x v="8"/>
    <d v="2024-03-20T00:00:00"/>
    <d v="2024-04-22T00:00:00"/>
    <x v="0"/>
    <d v="2024-03-20T00:00:00"/>
    <x v="24"/>
    <d v="2024-03-20T00:00:00"/>
    <x v="35"/>
    <d v="2024-03-18T00:00:00"/>
    <x v="11"/>
    <x v="0"/>
    <m/>
    <m/>
    <m/>
    <s v="V. Veeranajan"/>
    <x v="1"/>
    <n v="7"/>
    <d v="2024-03-20T00:00:00"/>
    <x v="19"/>
    <d v="2024-03-20T00:00:00"/>
    <x v="54"/>
    <d v="2024-03-20T00:00:00"/>
    <d v="2024-03-30T00:00:00"/>
    <x v="0"/>
    <m/>
    <m/>
    <d v="2024-03-26T00:00:00"/>
    <d v="2024-03-27T00:00:00"/>
    <m/>
    <d v="2024-03-29T00:00:00"/>
    <d v="2024-03-30T00:00:00"/>
    <d v="2024-03-29T00:00:00"/>
    <d v="2024-03-30T00:00:00"/>
    <x v="0"/>
    <s v="Pratik Gour"/>
    <d v="2024-05-04T00:00:00"/>
    <d v="2024-05-04T00:00:00"/>
    <m/>
    <d v="2024-05-16T00:00:00"/>
    <d v="2024-05-16T00:00:00"/>
    <d v="2024-05-18T00:00:00"/>
    <d v="2024-05-18T00:00:00"/>
    <d v="2024-05-18T00:00:00"/>
    <d v="2024-05-23T00:00:00"/>
    <x v="0"/>
    <m/>
    <d v="2024-04-30T00:00:00"/>
    <m/>
    <m/>
    <s v="Not Started"/>
    <s v="Not Started"/>
    <d v="2024-06-07T00:00:00"/>
    <m/>
    <m/>
    <x v="0"/>
    <s v="RDPL"/>
  </r>
  <r>
    <n v="125"/>
    <x v="4"/>
    <m/>
    <s v="Escalation / Price variation calculation in RA Bill"/>
    <s v="SOW"/>
    <x v="1"/>
    <n v="3"/>
    <x v="0"/>
    <x v="1"/>
    <s v="Izharuddin"/>
    <d v="2024-03-19T00:00:00"/>
    <x v="13"/>
    <d v="2024-03-21T00:00:00"/>
    <d v="2024-03-22T00:00:00"/>
    <d v="2024-03-19T00:00:00"/>
    <x v="8"/>
    <d v="2024-03-22T00:00:00"/>
    <d v="2024-04-29T00:00:00"/>
    <x v="0"/>
    <d v="2024-03-26T00:00:00"/>
    <x v="33"/>
    <d v="2024-03-26T00:00:00"/>
    <x v="11"/>
    <d v="2024-03-18T00:00:00"/>
    <x v="11"/>
    <x v="0"/>
    <m/>
    <m/>
    <m/>
    <s v="V. Veeranajan"/>
    <x v="1"/>
    <n v="3"/>
    <d v="2024-03-26T00:00:00"/>
    <x v="11"/>
    <d v="2024-07-08T00:00:00"/>
    <x v="55"/>
    <m/>
    <m/>
    <x v="1"/>
    <m/>
    <m/>
    <d v="2024-03-28T00:00:00"/>
    <d v="2024-03-29T00:00:00"/>
    <m/>
    <d v="2024-07-10T00:00:00"/>
    <d v="2024-07-11T00:00:00"/>
    <d v="2024-04-27T00:00:00"/>
    <m/>
    <x v="5"/>
    <s v="Pratik Gour"/>
    <d v="2024-05-04T00:00:00"/>
    <d v="2024-05-04T00:00:00"/>
    <m/>
    <d v="2024-05-04T00:00:00"/>
    <d v="2024-05-04T00:00:00"/>
    <d v="2024-05-28T00:00:00"/>
    <d v="2024-05-28T00:00:00"/>
    <d v="2024-05-28T00:00:00"/>
    <d v="2024-05-28T00:00:00"/>
    <x v="0"/>
    <m/>
    <d v="2024-04-30T00:00:00"/>
    <m/>
    <m/>
    <s v="Not Started"/>
    <s v="Not Started"/>
    <d v="2024-06-07T00:00:00"/>
    <m/>
    <m/>
    <x v="0"/>
    <s v="M3M"/>
  </r>
  <r>
    <n v="126"/>
    <x v="4"/>
    <m/>
    <s v="Material reconciliation &amp; material recovery"/>
    <s v="SOW"/>
    <x v="1"/>
    <n v="3"/>
    <x v="0"/>
    <x v="1"/>
    <s v="Izharuddin"/>
    <d v="2024-03-19T00:00:00"/>
    <x v="13"/>
    <d v="2024-03-21T00:00:00"/>
    <d v="2024-03-22T00:00:00"/>
    <d v="2024-03-19T00:00:00"/>
    <x v="8"/>
    <d v="2024-03-22T00:00:00"/>
    <d v="2024-04-29T00:00:00"/>
    <x v="0"/>
    <d v="2024-03-26T00:00:00"/>
    <x v="33"/>
    <d v="2024-03-26T00:00:00"/>
    <x v="11"/>
    <d v="2024-03-18T00:00:00"/>
    <x v="11"/>
    <x v="0"/>
    <m/>
    <m/>
    <m/>
    <s v="V. Veeranajan"/>
    <x v="18"/>
    <n v="2"/>
    <d v="2024-03-28T00:00:00"/>
    <x v="47"/>
    <d v="2024-04-19T00:00:00"/>
    <x v="56"/>
    <d v="2024-04-30T00:00:00"/>
    <d v="2024-05-12T00:00:00"/>
    <x v="0"/>
    <m/>
    <m/>
    <d v="2024-03-29T00:00:00"/>
    <d v="2024-03-30T00:00:00"/>
    <m/>
    <d v="2024-04-23T00:00:00"/>
    <d v="2024-04-24T00:00:00"/>
    <d v="2024-05-03T00:00:00"/>
    <d v="2024-05-12T00:00:00"/>
    <x v="0"/>
    <s v="Pratik Gour"/>
    <d v="2024-05-04T00:00:00"/>
    <d v="2024-05-04T00:00:00"/>
    <n v="45416"/>
    <d v="2024-05-04T00:00:00"/>
    <d v="2024-05-16T00:00:00"/>
    <d v="2024-05-16T00:00:00"/>
    <d v="2024-05-28T00:00:00"/>
    <d v="2024-05-16T00:00:00"/>
    <d v="2024-05-04T00:00:00"/>
    <x v="0"/>
    <m/>
    <d v="2024-04-30T00:00:00"/>
    <m/>
    <m/>
    <s v="Not Started"/>
    <s v="Not Started"/>
    <d v="2024-06-07T00:00:00"/>
    <m/>
    <m/>
    <x v="0"/>
    <s v="M3M"/>
  </r>
  <r>
    <n v="127"/>
    <x v="4"/>
    <m/>
    <s v="Recovery of advances in RA Bill"/>
    <s v="SOW"/>
    <x v="1"/>
    <n v="3"/>
    <x v="0"/>
    <x v="1"/>
    <s v="Izharuddin"/>
    <d v="2024-03-19T00:00:00"/>
    <x v="13"/>
    <d v="2024-03-21T00:00:00"/>
    <d v="2024-03-22T00:00:00"/>
    <d v="2024-03-19T00:00:00"/>
    <x v="8"/>
    <d v="2024-03-22T00:00:00"/>
    <d v="2024-04-29T00:00:00"/>
    <x v="0"/>
    <d v="2024-04-01T00:00:00"/>
    <x v="34"/>
    <d v="2024-04-01T00:00:00"/>
    <x v="4"/>
    <d v="2024-04-01T00:00:00"/>
    <x v="13"/>
    <x v="0"/>
    <m/>
    <m/>
    <m/>
    <s v="V. Veeranajan"/>
    <x v="1"/>
    <n v="4"/>
    <d v="2024-04-03T00:00:00"/>
    <x v="15"/>
    <d v="2024-04-26T00:00:00"/>
    <x v="29"/>
    <d v="2024-04-26T00:00:00"/>
    <d v="2024-04-29T00:00:00"/>
    <x v="0"/>
    <m/>
    <m/>
    <d v="2024-04-06T00:00:00"/>
    <d v="2024-04-07T00:00:00"/>
    <m/>
    <d v="2024-04-30T00:00:00"/>
    <d v="2024-05-01T00:00:00"/>
    <d v="2024-04-30T00:00:00"/>
    <d v="2024-05-01T00:00:00"/>
    <x v="0"/>
    <s v="Pratik Gour"/>
    <d v="2024-05-04T00:00:00"/>
    <d v="2024-05-04T00:00:00"/>
    <n v="45416"/>
    <d v="2024-05-04T00:00:00"/>
    <d v="2024-05-04T00:00:00"/>
    <d v="2024-05-04T00:00:00"/>
    <d v="2024-05-04T00:00:00"/>
    <d v="2024-05-04T00:00:00"/>
    <d v="2024-05-23T00:00:00"/>
    <x v="0"/>
    <m/>
    <d v="2024-04-30T00:00:00"/>
    <m/>
    <m/>
    <s v="Not Started"/>
    <s v="Not Started"/>
    <d v="2024-06-07T00:00:00"/>
    <m/>
    <m/>
    <x v="0"/>
    <s v="M3M"/>
  </r>
  <r>
    <n v="128"/>
    <x v="4"/>
    <m/>
    <s v="Maintain materials to be issued against the Work Order (Free Supply / Debitable)"/>
    <s v="SOW"/>
    <x v="1"/>
    <n v="3"/>
    <x v="0"/>
    <x v="1"/>
    <s v="Izharuddin"/>
    <d v="2024-03-19T00:00:00"/>
    <x v="13"/>
    <d v="2024-03-21T00:00:00"/>
    <d v="2024-03-22T00:00:00"/>
    <d v="2024-03-19T00:00:00"/>
    <x v="8"/>
    <d v="2024-03-27T00:00:00"/>
    <d v="2024-04-29T00:00:00"/>
    <x v="0"/>
    <d v="2024-03-28T00:00:00"/>
    <x v="27"/>
    <d v="2024-03-28T00:00:00"/>
    <x v="17"/>
    <d v="2024-03-28T00:00:00"/>
    <x v="27"/>
    <x v="0"/>
    <m/>
    <m/>
    <m/>
    <s v="V. Veeranajan"/>
    <x v="1"/>
    <n v="5"/>
    <d v="2024-03-22T00:00:00"/>
    <x v="19"/>
    <d v="2024-03-22T00:00:00"/>
    <x v="54"/>
    <d v="2024-03-22T00:00:00"/>
    <d v="2024-03-29T00:00:00"/>
    <x v="0"/>
    <m/>
    <m/>
    <d v="2024-03-26T00:00:00"/>
    <d v="2024-03-27T00:00:00"/>
    <m/>
    <d v="2024-03-26T00:00:00"/>
    <d v="2024-03-29T00:00:00"/>
    <d v="2024-03-26T00:00:00"/>
    <d v="2024-03-29T00:00:00"/>
    <x v="0"/>
    <s v="Anas Shaikh"/>
    <d v="2024-04-20T00:00:00"/>
    <d v="2024-04-20T00:00:00"/>
    <m/>
    <d v="2024-05-14T00:00:00"/>
    <d v="2024-05-14T00:00:00"/>
    <d v="2024-05-14T00:00:00"/>
    <d v="2024-05-28T00:00:00"/>
    <d v="2024-05-14T00:00:00"/>
    <d v="2024-05-31T00:00:00"/>
    <x v="0"/>
    <m/>
    <d v="2024-04-30T00:00:00"/>
    <m/>
    <m/>
    <s v="Not Started"/>
    <s v="Not Started"/>
    <d v="2024-06-07T00:00:00"/>
    <m/>
    <m/>
    <x v="0"/>
    <s v="M3M"/>
  </r>
  <r>
    <n v="129"/>
    <x v="4"/>
    <m/>
    <s v="Creation of advance request RA Bill against the Work Order"/>
    <s v="SOW"/>
    <x v="1"/>
    <n v="3"/>
    <x v="0"/>
    <x v="1"/>
    <s v="Izharuddin"/>
    <d v="2024-03-19T00:00:00"/>
    <x v="13"/>
    <d v="2024-03-21T00:00:00"/>
    <d v="2024-03-22T00:00:00"/>
    <d v="2024-03-19T00:00:00"/>
    <x v="8"/>
    <d v="2024-03-22T00:00:00"/>
    <d v="2024-04-29T00:00:00"/>
    <x v="0"/>
    <d v="2024-03-27T00:00:00"/>
    <x v="35"/>
    <d v="2024-03-27T00:00:00"/>
    <x v="16"/>
    <d v="2024-03-28T00:00:00"/>
    <x v="27"/>
    <x v="0"/>
    <m/>
    <m/>
    <m/>
    <s v="V. Veeranajan"/>
    <x v="20"/>
    <n v="7"/>
    <d v="2024-03-27T00:00:00"/>
    <x v="48"/>
    <d v="2024-03-27T00:00:00"/>
    <x v="15"/>
    <d v="2024-03-27T00:00:00"/>
    <d v="2024-04-09T00:00:00"/>
    <x v="0"/>
    <m/>
    <m/>
    <d v="2024-04-02T00:00:00"/>
    <d v="2024-04-03T00:00:00"/>
    <m/>
    <d v="2024-04-03T00:00:00"/>
    <d v="2024-04-09T00:00:00"/>
    <d v="2024-04-03T00:00:00"/>
    <d v="2024-04-09T00:00:00"/>
    <x v="0"/>
    <s v="Pratik Gour"/>
    <d v="2024-05-04T00:00:00"/>
    <d v="2024-05-04T00:00:00"/>
    <m/>
    <d v="2024-05-04T00:00:00"/>
    <d v="2024-05-04T00:00:00"/>
    <d v="2024-05-04T00:00:00"/>
    <d v="2024-05-04T00:00:00"/>
    <d v="2024-05-04T00:00:00"/>
    <d v="2024-05-04T00:00:00"/>
    <x v="0"/>
    <m/>
    <d v="2024-04-30T00:00:00"/>
    <m/>
    <m/>
    <s v="Not Started"/>
    <s v="Not Started"/>
    <d v="2024-06-07T00:00:00"/>
    <m/>
    <m/>
    <x v="0"/>
    <s v="M3M"/>
  </r>
  <r>
    <n v="130"/>
    <x v="4"/>
    <m/>
    <s v="Project service indent TAT report"/>
    <s v="SOW"/>
    <x v="3"/>
    <n v="2"/>
    <x v="3"/>
    <x v="0"/>
    <s v="Shantanu"/>
    <d v="2024-03-18T00:00:00"/>
    <x v="12"/>
    <d v="2024-03-20T00:00:00"/>
    <d v="2024-03-21T00:00:00"/>
    <d v="2024-03-18T00:00:00"/>
    <x v="7"/>
    <d v="2024-03-21T00:00:00"/>
    <d v="2024-04-23T00:00:00"/>
    <x v="0"/>
    <d v="2024-03-27T00:00:00"/>
    <x v="35"/>
    <d v="2024-03-27T00:00:00"/>
    <x v="16"/>
    <d v="2024-04-26T00:00:00"/>
    <x v="34"/>
    <x v="0"/>
    <m/>
    <m/>
    <m/>
    <s v="V. Veeranajan"/>
    <x v="17"/>
    <n v="1"/>
    <d v="2024-04-25T00:00:00"/>
    <x v="33"/>
    <d v="2024-07-01T00:00:00"/>
    <x v="43"/>
    <d v="2024-07-01T00:00:00"/>
    <m/>
    <x v="0"/>
    <m/>
    <m/>
    <d v="2024-04-25T00:00:00"/>
    <d v="2024-04-26T00:00:00"/>
    <m/>
    <d v="2024-07-08T00:00:00"/>
    <d v="2024-07-09T00:00:00"/>
    <m/>
    <m/>
    <x v="1"/>
    <s v="Ketan Sawant"/>
    <m/>
    <m/>
    <m/>
    <m/>
    <m/>
    <m/>
    <m/>
    <m/>
    <m/>
    <x v="2"/>
    <m/>
    <d v="2024-04-30T00:00:00"/>
    <m/>
    <m/>
    <s v="Not Started"/>
    <s v="Not Started"/>
    <d v="2024-06-07T00:00:00"/>
    <m/>
    <m/>
    <x v="1"/>
    <m/>
  </r>
  <r>
    <n v="131"/>
    <x v="2"/>
    <s v="HDFC/ICICI"/>
    <s v="Bank Interface"/>
    <s v="SOW"/>
    <x v="2"/>
    <n v="2"/>
    <x v="1"/>
    <x v="1"/>
    <s v="Harshad"/>
    <d v="2024-04-20T00:00:00"/>
    <x v="14"/>
    <d v="2024-04-20T00:00:00"/>
    <d v="2024-04-22T00:00:00"/>
    <d v="2024-04-20T00:00:00"/>
    <x v="16"/>
    <m/>
    <m/>
    <x v="1"/>
    <d v="2024-04-20T00:00:00"/>
    <x v="22"/>
    <m/>
    <x v="40"/>
    <m/>
    <x v="5"/>
    <x v="2"/>
    <m/>
    <m/>
    <m/>
    <s v="Mayur Joshi"/>
    <x v="1"/>
    <n v="3"/>
    <d v="2024-04-20T00:00:00"/>
    <x v="41"/>
    <d v="2024-05-15T00:00:00"/>
    <x v="14"/>
    <d v="2024-05-15T00:00:00"/>
    <m/>
    <x v="1"/>
    <m/>
    <m/>
    <d v="2024-04-20T00:00:00"/>
    <d v="2024-04-22T00:00:00"/>
    <n v="45402"/>
    <m/>
    <m/>
    <m/>
    <m/>
    <x v="1"/>
    <m/>
    <m/>
    <m/>
    <m/>
    <m/>
    <m/>
    <m/>
    <m/>
    <m/>
    <m/>
    <x v="2"/>
    <m/>
    <d v="2024-04-30T00:00:00"/>
    <m/>
    <m/>
    <s v="Not Started"/>
    <s v="Not Started"/>
    <d v="2024-06-07T00:00:00"/>
    <m/>
    <m/>
    <x v="1"/>
    <m/>
  </r>
  <r>
    <n v="132"/>
    <x v="2"/>
    <m/>
    <s v="Cheque Back Print "/>
    <s v="SOW"/>
    <x v="4"/>
    <n v="2"/>
    <x v="1"/>
    <x v="1"/>
    <s v="Harshad"/>
    <d v="2024-04-19T00:00:00"/>
    <x v="15"/>
    <d v="2024-04-19T00:00:00"/>
    <d v="2024-04-19T00:00:00"/>
    <d v="2024-04-19T00:00:00"/>
    <x v="17"/>
    <d v="2024-04-19T00:00:00"/>
    <d v="2024-04-19T00:00:00"/>
    <x v="0"/>
    <d v="2024-04-22T00:00:00"/>
    <x v="36"/>
    <d v="2024-04-22T00:00:00"/>
    <x v="41"/>
    <d v="2024-04-22T00:00:00"/>
    <x v="23"/>
    <x v="2"/>
    <m/>
    <m/>
    <m/>
    <s v="Mohan"/>
    <x v="24"/>
    <n v="2"/>
    <d v="2024-04-22T00:00:00"/>
    <x v="4"/>
    <d v="2024-04-22T00:00:00"/>
    <x v="56"/>
    <d v="2024-04-20T00:00:00"/>
    <s v="26-04-2024"/>
    <x v="0"/>
    <m/>
    <m/>
    <d v="2024-04-22T00:00:00"/>
    <d v="2024-04-23T00:00:00"/>
    <n v="45402"/>
    <d v="2024-04-22T00:00:00"/>
    <d v="2024-04-23T00:00:00"/>
    <d v="2024-04-23T00:00:00"/>
    <s v="26-04-2024"/>
    <x v="0"/>
    <m/>
    <d v="2024-04-18T00:00:00"/>
    <d v="2024-04-19T00:00:00"/>
    <m/>
    <m/>
    <m/>
    <m/>
    <m/>
    <m/>
    <m/>
    <x v="0"/>
    <m/>
    <d v="2024-04-30T00:00:00"/>
    <m/>
    <m/>
    <s v="Not Started"/>
    <s v="Not Started"/>
    <d v="2024-06-07T00:00:00"/>
    <m/>
    <m/>
    <x v="1"/>
    <m/>
  </r>
  <r>
    <n v="133"/>
    <x v="6"/>
    <m/>
    <m/>
    <m/>
    <x v="5"/>
    <m/>
    <x v="4"/>
    <x v="3"/>
    <m/>
    <m/>
    <x v="16"/>
    <m/>
    <m/>
    <m/>
    <x v="3"/>
    <m/>
    <m/>
    <x v="5"/>
    <m/>
    <x v="37"/>
    <m/>
    <x v="40"/>
    <m/>
    <x v="5"/>
    <x v="4"/>
    <m/>
    <m/>
    <m/>
    <m/>
    <x v="10"/>
    <m/>
    <m/>
    <x v="18"/>
    <m/>
    <x v="20"/>
    <m/>
    <m/>
    <x v="4"/>
    <m/>
    <m/>
    <m/>
    <m/>
    <m/>
    <m/>
    <m/>
    <m/>
    <m/>
    <x v="6"/>
    <m/>
    <m/>
    <m/>
    <m/>
    <m/>
    <m/>
    <m/>
    <m/>
    <m/>
    <m/>
    <x v="5"/>
    <m/>
    <m/>
    <m/>
    <m/>
    <m/>
    <m/>
    <m/>
    <m/>
    <m/>
    <x v="1"/>
    <m/>
  </r>
  <r>
    <n v="134"/>
    <x v="6"/>
    <m/>
    <m/>
    <m/>
    <x v="5"/>
    <m/>
    <x v="4"/>
    <x v="3"/>
    <m/>
    <m/>
    <x v="16"/>
    <m/>
    <m/>
    <m/>
    <x v="3"/>
    <m/>
    <m/>
    <x v="5"/>
    <m/>
    <x v="37"/>
    <m/>
    <x v="40"/>
    <m/>
    <x v="5"/>
    <x v="4"/>
    <m/>
    <m/>
    <m/>
    <m/>
    <x v="10"/>
    <m/>
    <m/>
    <x v="18"/>
    <m/>
    <x v="20"/>
    <m/>
    <m/>
    <x v="4"/>
    <m/>
    <m/>
    <m/>
    <m/>
    <m/>
    <m/>
    <m/>
    <m/>
    <m/>
    <x v="6"/>
    <m/>
    <m/>
    <m/>
    <m/>
    <m/>
    <m/>
    <m/>
    <m/>
    <m/>
    <m/>
    <x v="5"/>
    <m/>
    <m/>
    <m/>
    <m/>
    <m/>
    <m/>
    <m/>
    <m/>
    <m/>
    <x v="1"/>
    <m/>
  </r>
  <r>
    <n v="135"/>
    <x v="6"/>
    <m/>
    <m/>
    <m/>
    <x v="5"/>
    <m/>
    <x v="4"/>
    <x v="3"/>
    <m/>
    <m/>
    <x v="16"/>
    <m/>
    <m/>
    <m/>
    <x v="3"/>
    <m/>
    <m/>
    <x v="5"/>
    <m/>
    <x v="37"/>
    <m/>
    <x v="40"/>
    <m/>
    <x v="5"/>
    <x v="4"/>
    <m/>
    <m/>
    <m/>
    <m/>
    <x v="10"/>
    <m/>
    <m/>
    <x v="18"/>
    <m/>
    <x v="20"/>
    <m/>
    <m/>
    <x v="4"/>
    <m/>
    <m/>
    <m/>
    <m/>
    <m/>
    <m/>
    <m/>
    <m/>
    <m/>
    <x v="6"/>
    <m/>
    <m/>
    <m/>
    <m/>
    <m/>
    <m/>
    <m/>
    <m/>
    <m/>
    <m/>
    <x v="5"/>
    <m/>
    <m/>
    <m/>
    <m/>
    <m/>
    <m/>
    <m/>
    <m/>
    <m/>
    <x v="1"/>
    <m/>
  </r>
  <r>
    <n v="136"/>
    <x v="6"/>
    <m/>
    <m/>
    <m/>
    <x v="5"/>
    <m/>
    <x v="4"/>
    <x v="3"/>
    <m/>
    <m/>
    <x v="16"/>
    <m/>
    <m/>
    <m/>
    <x v="3"/>
    <m/>
    <m/>
    <x v="5"/>
    <m/>
    <x v="37"/>
    <m/>
    <x v="40"/>
    <m/>
    <x v="5"/>
    <x v="4"/>
    <m/>
    <m/>
    <m/>
    <m/>
    <x v="10"/>
    <m/>
    <m/>
    <x v="18"/>
    <m/>
    <x v="20"/>
    <m/>
    <m/>
    <x v="4"/>
    <m/>
    <m/>
    <m/>
    <m/>
    <m/>
    <m/>
    <m/>
    <m/>
    <m/>
    <x v="6"/>
    <m/>
    <m/>
    <m/>
    <m/>
    <m/>
    <m/>
    <m/>
    <m/>
    <m/>
    <m/>
    <x v="5"/>
    <m/>
    <m/>
    <m/>
    <m/>
    <m/>
    <m/>
    <m/>
    <m/>
    <m/>
    <x v="1"/>
    <m/>
  </r>
  <r>
    <n v="137"/>
    <x v="6"/>
    <m/>
    <m/>
    <m/>
    <x v="5"/>
    <m/>
    <x v="4"/>
    <x v="3"/>
    <m/>
    <m/>
    <x v="16"/>
    <m/>
    <m/>
    <m/>
    <x v="3"/>
    <m/>
    <m/>
    <x v="5"/>
    <m/>
    <x v="37"/>
    <m/>
    <x v="40"/>
    <m/>
    <x v="5"/>
    <x v="4"/>
    <m/>
    <m/>
    <m/>
    <m/>
    <x v="10"/>
    <m/>
    <m/>
    <x v="18"/>
    <m/>
    <x v="20"/>
    <m/>
    <m/>
    <x v="4"/>
    <m/>
    <m/>
    <m/>
    <m/>
    <m/>
    <m/>
    <m/>
    <m/>
    <m/>
    <x v="6"/>
    <m/>
    <m/>
    <m/>
    <m/>
    <m/>
    <m/>
    <m/>
    <m/>
    <m/>
    <m/>
    <x v="5"/>
    <m/>
    <m/>
    <m/>
    <m/>
    <m/>
    <m/>
    <m/>
    <m/>
    <m/>
    <x v="1"/>
    <m/>
  </r>
  <r>
    <n v="138"/>
    <x v="6"/>
    <m/>
    <m/>
    <m/>
    <x v="5"/>
    <m/>
    <x v="4"/>
    <x v="3"/>
    <m/>
    <m/>
    <x v="16"/>
    <m/>
    <m/>
    <m/>
    <x v="3"/>
    <m/>
    <m/>
    <x v="5"/>
    <m/>
    <x v="37"/>
    <m/>
    <x v="40"/>
    <m/>
    <x v="5"/>
    <x v="4"/>
    <m/>
    <m/>
    <m/>
    <m/>
    <x v="10"/>
    <m/>
    <m/>
    <x v="18"/>
    <m/>
    <x v="20"/>
    <m/>
    <m/>
    <x v="4"/>
    <m/>
    <m/>
    <m/>
    <m/>
    <m/>
    <m/>
    <m/>
    <m/>
    <m/>
    <x v="6"/>
    <m/>
    <m/>
    <m/>
    <m/>
    <m/>
    <m/>
    <m/>
    <m/>
    <m/>
    <m/>
    <x v="5"/>
    <m/>
    <m/>
    <m/>
    <m/>
    <m/>
    <m/>
    <m/>
    <m/>
    <m/>
    <x v="1"/>
    <m/>
  </r>
  <r>
    <n v="139"/>
    <x v="6"/>
    <m/>
    <m/>
    <m/>
    <x v="5"/>
    <m/>
    <x v="4"/>
    <x v="3"/>
    <m/>
    <m/>
    <x v="16"/>
    <m/>
    <m/>
    <m/>
    <x v="3"/>
    <m/>
    <m/>
    <x v="5"/>
    <m/>
    <x v="37"/>
    <m/>
    <x v="40"/>
    <m/>
    <x v="5"/>
    <x v="4"/>
    <m/>
    <m/>
    <m/>
    <m/>
    <x v="10"/>
    <m/>
    <m/>
    <x v="18"/>
    <m/>
    <x v="20"/>
    <m/>
    <m/>
    <x v="4"/>
    <m/>
    <m/>
    <m/>
    <m/>
    <m/>
    <m/>
    <m/>
    <m/>
    <m/>
    <x v="6"/>
    <m/>
    <m/>
    <m/>
    <m/>
    <m/>
    <m/>
    <m/>
    <m/>
    <m/>
    <m/>
    <x v="5"/>
    <m/>
    <m/>
    <m/>
    <m/>
    <m/>
    <m/>
    <m/>
    <m/>
    <m/>
    <x v="1"/>
    <m/>
  </r>
  <r>
    <n v="140"/>
    <x v="6"/>
    <m/>
    <m/>
    <m/>
    <x v="5"/>
    <m/>
    <x v="4"/>
    <x v="3"/>
    <m/>
    <m/>
    <x v="16"/>
    <m/>
    <m/>
    <m/>
    <x v="3"/>
    <m/>
    <m/>
    <x v="5"/>
    <m/>
    <x v="37"/>
    <m/>
    <x v="40"/>
    <m/>
    <x v="5"/>
    <x v="4"/>
    <m/>
    <m/>
    <m/>
    <m/>
    <x v="10"/>
    <m/>
    <m/>
    <x v="18"/>
    <m/>
    <x v="20"/>
    <m/>
    <m/>
    <x v="4"/>
    <m/>
    <m/>
    <m/>
    <m/>
    <m/>
    <m/>
    <m/>
    <m/>
    <m/>
    <x v="6"/>
    <m/>
    <m/>
    <m/>
    <m/>
    <m/>
    <m/>
    <m/>
    <m/>
    <m/>
    <m/>
    <x v="5"/>
    <m/>
    <m/>
    <m/>
    <m/>
    <m/>
    <m/>
    <m/>
    <m/>
    <m/>
    <x v="1"/>
    <m/>
  </r>
  <r>
    <n v="141"/>
    <x v="6"/>
    <m/>
    <m/>
    <m/>
    <x v="5"/>
    <m/>
    <x v="4"/>
    <x v="3"/>
    <m/>
    <m/>
    <x v="16"/>
    <m/>
    <m/>
    <m/>
    <x v="3"/>
    <m/>
    <m/>
    <x v="5"/>
    <m/>
    <x v="37"/>
    <m/>
    <x v="40"/>
    <m/>
    <x v="5"/>
    <x v="4"/>
    <m/>
    <m/>
    <m/>
    <m/>
    <x v="10"/>
    <m/>
    <m/>
    <x v="18"/>
    <m/>
    <x v="20"/>
    <m/>
    <m/>
    <x v="4"/>
    <m/>
    <m/>
    <m/>
    <m/>
    <m/>
    <m/>
    <m/>
    <m/>
    <m/>
    <x v="6"/>
    <m/>
    <m/>
    <m/>
    <m/>
    <m/>
    <m/>
    <m/>
    <m/>
    <m/>
    <m/>
    <x v="5"/>
    <m/>
    <m/>
    <m/>
    <m/>
    <m/>
    <m/>
    <m/>
    <m/>
    <m/>
    <x v="1"/>
    <m/>
  </r>
  <r>
    <n v="142"/>
    <x v="6"/>
    <m/>
    <m/>
    <m/>
    <x v="5"/>
    <m/>
    <x v="4"/>
    <x v="3"/>
    <m/>
    <m/>
    <x v="16"/>
    <m/>
    <m/>
    <m/>
    <x v="3"/>
    <m/>
    <m/>
    <x v="5"/>
    <m/>
    <x v="37"/>
    <m/>
    <x v="40"/>
    <m/>
    <x v="5"/>
    <x v="4"/>
    <m/>
    <m/>
    <m/>
    <m/>
    <x v="10"/>
    <m/>
    <m/>
    <x v="18"/>
    <m/>
    <x v="20"/>
    <m/>
    <m/>
    <x v="4"/>
    <m/>
    <m/>
    <m/>
    <m/>
    <m/>
    <m/>
    <m/>
    <m/>
    <m/>
    <x v="6"/>
    <m/>
    <m/>
    <m/>
    <m/>
    <m/>
    <m/>
    <m/>
    <m/>
    <m/>
    <m/>
    <x v="5"/>
    <m/>
    <m/>
    <m/>
    <m/>
    <m/>
    <m/>
    <m/>
    <m/>
    <m/>
    <x v="1"/>
    <m/>
  </r>
  <r>
    <n v="143"/>
    <x v="6"/>
    <m/>
    <m/>
    <m/>
    <x v="5"/>
    <m/>
    <x v="4"/>
    <x v="3"/>
    <m/>
    <m/>
    <x v="16"/>
    <m/>
    <m/>
    <m/>
    <x v="3"/>
    <m/>
    <m/>
    <x v="5"/>
    <m/>
    <x v="37"/>
    <m/>
    <x v="40"/>
    <m/>
    <x v="5"/>
    <x v="4"/>
    <m/>
    <m/>
    <m/>
    <m/>
    <x v="10"/>
    <m/>
    <m/>
    <x v="18"/>
    <m/>
    <x v="20"/>
    <m/>
    <m/>
    <x v="4"/>
    <m/>
    <m/>
    <m/>
    <m/>
    <m/>
    <m/>
    <m/>
    <m/>
    <m/>
    <x v="6"/>
    <m/>
    <m/>
    <m/>
    <m/>
    <m/>
    <m/>
    <m/>
    <m/>
    <m/>
    <m/>
    <x v="5"/>
    <m/>
    <m/>
    <m/>
    <m/>
    <m/>
    <m/>
    <m/>
    <m/>
    <m/>
    <x v="1"/>
    <m/>
  </r>
  <r>
    <n v="144"/>
    <x v="6"/>
    <m/>
    <m/>
    <m/>
    <x v="5"/>
    <m/>
    <x v="4"/>
    <x v="3"/>
    <m/>
    <m/>
    <x v="16"/>
    <m/>
    <m/>
    <m/>
    <x v="3"/>
    <m/>
    <m/>
    <x v="5"/>
    <m/>
    <x v="37"/>
    <m/>
    <x v="40"/>
    <m/>
    <x v="5"/>
    <x v="4"/>
    <m/>
    <m/>
    <m/>
    <m/>
    <x v="10"/>
    <m/>
    <m/>
    <x v="18"/>
    <m/>
    <x v="20"/>
    <m/>
    <m/>
    <x v="4"/>
    <m/>
    <m/>
    <m/>
    <m/>
    <m/>
    <m/>
    <m/>
    <m/>
    <m/>
    <x v="6"/>
    <m/>
    <m/>
    <m/>
    <m/>
    <m/>
    <m/>
    <m/>
    <m/>
    <m/>
    <m/>
    <x v="5"/>
    <m/>
    <m/>
    <m/>
    <m/>
    <m/>
    <m/>
    <m/>
    <m/>
    <m/>
    <x v="1"/>
    <m/>
  </r>
  <r>
    <n v="145"/>
    <x v="6"/>
    <m/>
    <m/>
    <m/>
    <x v="5"/>
    <m/>
    <x v="4"/>
    <x v="3"/>
    <m/>
    <m/>
    <x v="16"/>
    <m/>
    <m/>
    <m/>
    <x v="3"/>
    <m/>
    <m/>
    <x v="5"/>
    <m/>
    <x v="37"/>
    <m/>
    <x v="40"/>
    <m/>
    <x v="5"/>
    <x v="4"/>
    <m/>
    <m/>
    <m/>
    <m/>
    <x v="10"/>
    <m/>
    <m/>
    <x v="18"/>
    <m/>
    <x v="20"/>
    <m/>
    <m/>
    <x v="4"/>
    <m/>
    <m/>
    <m/>
    <m/>
    <m/>
    <m/>
    <m/>
    <m/>
    <m/>
    <x v="6"/>
    <m/>
    <m/>
    <m/>
    <m/>
    <m/>
    <m/>
    <m/>
    <m/>
    <m/>
    <m/>
    <x v="5"/>
    <m/>
    <m/>
    <m/>
    <m/>
    <m/>
    <m/>
    <m/>
    <m/>
    <m/>
    <x v="1"/>
    <m/>
  </r>
  <r>
    <n v="146"/>
    <x v="6"/>
    <m/>
    <m/>
    <m/>
    <x v="5"/>
    <m/>
    <x v="4"/>
    <x v="3"/>
    <m/>
    <m/>
    <x v="16"/>
    <m/>
    <m/>
    <m/>
    <x v="3"/>
    <m/>
    <m/>
    <x v="5"/>
    <m/>
    <x v="37"/>
    <m/>
    <x v="40"/>
    <m/>
    <x v="5"/>
    <x v="4"/>
    <m/>
    <m/>
    <m/>
    <m/>
    <x v="10"/>
    <m/>
    <m/>
    <x v="18"/>
    <m/>
    <x v="20"/>
    <m/>
    <m/>
    <x v="4"/>
    <m/>
    <m/>
    <m/>
    <m/>
    <m/>
    <m/>
    <m/>
    <m/>
    <m/>
    <x v="6"/>
    <m/>
    <m/>
    <m/>
    <m/>
    <m/>
    <m/>
    <m/>
    <m/>
    <m/>
    <m/>
    <x v="5"/>
    <m/>
    <m/>
    <m/>
    <m/>
    <m/>
    <m/>
    <m/>
    <m/>
    <m/>
    <x v="1"/>
    <m/>
  </r>
  <r>
    <n v="147"/>
    <x v="6"/>
    <m/>
    <m/>
    <m/>
    <x v="5"/>
    <m/>
    <x v="4"/>
    <x v="3"/>
    <m/>
    <m/>
    <x v="16"/>
    <m/>
    <m/>
    <m/>
    <x v="3"/>
    <m/>
    <m/>
    <x v="5"/>
    <m/>
    <x v="37"/>
    <m/>
    <x v="40"/>
    <m/>
    <x v="5"/>
    <x v="4"/>
    <m/>
    <m/>
    <m/>
    <m/>
    <x v="10"/>
    <m/>
    <m/>
    <x v="18"/>
    <m/>
    <x v="20"/>
    <m/>
    <m/>
    <x v="4"/>
    <m/>
    <m/>
    <m/>
    <m/>
    <m/>
    <m/>
    <m/>
    <m/>
    <m/>
    <x v="6"/>
    <m/>
    <m/>
    <m/>
    <m/>
    <m/>
    <m/>
    <m/>
    <m/>
    <m/>
    <m/>
    <x v="5"/>
    <m/>
    <m/>
    <m/>
    <m/>
    <m/>
    <m/>
    <m/>
    <m/>
    <m/>
    <x v="1"/>
    <m/>
  </r>
  <r>
    <n v="148"/>
    <x v="6"/>
    <m/>
    <m/>
    <m/>
    <x v="5"/>
    <m/>
    <x v="4"/>
    <x v="3"/>
    <m/>
    <m/>
    <x v="16"/>
    <m/>
    <m/>
    <m/>
    <x v="3"/>
    <m/>
    <m/>
    <x v="5"/>
    <m/>
    <x v="37"/>
    <m/>
    <x v="40"/>
    <m/>
    <x v="5"/>
    <x v="4"/>
    <m/>
    <m/>
    <m/>
    <m/>
    <x v="10"/>
    <m/>
    <m/>
    <x v="18"/>
    <m/>
    <x v="20"/>
    <m/>
    <m/>
    <x v="4"/>
    <m/>
    <m/>
    <m/>
    <m/>
    <m/>
    <m/>
    <m/>
    <m/>
    <m/>
    <x v="6"/>
    <m/>
    <m/>
    <m/>
    <m/>
    <m/>
    <m/>
    <m/>
    <m/>
    <m/>
    <m/>
    <x v="5"/>
    <m/>
    <m/>
    <m/>
    <m/>
    <m/>
    <m/>
    <m/>
    <m/>
    <m/>
    <x v="1"/>
    <m/>
  </r>
  <r>
    <n v="149"/>
    <x v="6"/>
    <m/>
    <m/>
    <m/>
    <x v="5"/>
    <m/>
    <x v="4"/>
    <x v="3"/>
    <m/>
    <m/>
    <x v="16"/>
    <m/>
    <m/>
    <m/>
    <x v="3"/>
    <m/>
    <m/>
    <x v="5"/>
    <m/>
    <x v="37"/>
    <m/>
    <x v="40"/>
    <m/>
    <x v="5"/>
    <x v="4"/>
    <m/>
    <m/>
    <m/>
    <m/>
    <x v="10"/>
    <m/>
    <m/>
    <x v="18"/>
    <m/>
    <x v="20"/>
    <m/>
    <m/>
    <x v="4"/>
    <m/>
    <m/>
    <m/>
    <m/>
    <m/>
    <m/>
    <m/>
    <m/>
    <m/>
    <x v="6"/>
    <m/>
    <m/>
    <m/>
    <m/>
    <m/>
    <m/>
    <m/>
    <m/>
    <m/>
    <m/>
    <x v="5"/>
    <m/>
    <m/>
    <m/>
    <m/>
    <m/>
    <m/>
    <m/>
    <m/>
    <m/>
    <x v="1"/>
    <m/>
  </r>
  <r>
    <n v="150"/>
    <x v="6"/>
    <m/>
    <m/>
    <m/>
    <x v="5"/>
    <m/>
    <x v="4"/>
    <x v="3"/>
    <m/>
    <m/>
    <x v="16"/>
    <m/>
    <m/>
    <m/>
    <x v="3"/>
    <m/>
    <m/>
    <x v="5"/>
    <m/>
    <x v="37"/>
    <m/>
    <x v="40"/>
    <m/>
    <x v="5"/>
    <x v="4"/>
    <m/>
    <m/>
    <m/>
    <m/>
    <x v="10"/>
    <m/>
    <m/>
    <x v="18"/>
    <m/>
    <x v="20"/>
    <m/>
    <m/>
    <x v="4"/>
    <m/>
    <m/>
    <m/>
    <m/>
    <m/>
    <m/>
    <m/>
    <m/>
    <m/>
    <x v="6"/>
    <m/>
    <m/>
    <m/>
    <m/>
    <m/>
    <m/>
    <m/>
    <m/>
    <m/>
    <m/>
    <x v="5"/>
    <m/>
    <m/>
    <m/>
    <m/>
    <m/>
    <m/>
    <m/>
    <m/>
    <m/>
    <x v="1"/>
    <m/>
  </r>
  <r>
    <n v="151"/>
    <x v="6"/>
    <m/>
    <m/>
    <m/>
    <x v="5"/>
    <m/>
    <x v="4"/>
    <x v="3"/>
    <m/>
    <m/>
    <x v="16"/>
    <m/>
    <m/>
    <m/>
    <x v="3"/>
    <m/>
    <m/>
    <x v="5"/>
    <m/>
    <x v="37"/>
    <m/>
    <x v="40"/>
    <m/>
    <x v="5"/>
    <x v="4"/>
    <m/>
    <m/>
    <m/>
    <m/>
    <x v="10"/>
    <m/>
    <m/>
    <x v="18"/>
    <m/>
    <x v="20"/>
    <m/>
    <m/>
    <x v="4"/>
    <m/>
    <m/>
    <m/>
    <m/>
    <m/>
    <m/>
    <m/>
    <m/>
    <m/>
    <x v="6"/>
    <m/>
    <m/>
    <m/>
    <m/>
    <m/>
    <m/>
    <m/>
    <m/>
    <m/>
    <m/>
    <x v="5"/>
    <m/>
    <m/>
    <m/>
    <m/>
    <m/>
    <m/>
    <m/>
    <m/>
    <m/>
    <x v="1"/>
    <m/>
  </r>
  <r>
    <n v="152"/>
    <x v="6"/>
    <m/>
    <m/>
    <m/>
    <x v="5"/>
    <m/>
    <x v="4"/>
    <x v="3"/>
    <m/>
    <m/>
    <x v="16"/>
    <m/>
    <m/>
    <m/>
    <x v="3"/>
    <m/>
    <m/>
    <x v="5"/>
    <m/>
    <x v="37"/>
    <m/>
    <x v="40"/>
    <m/>
    <x v="5"/>
    <x v="4"/>
    <m/>
    <m/>
    <m/>
    <m/>
    <x v="10"/>
    <m/>
    <m/>
    <x v="18"/>
    <m/>
    <x v="20"/>
    <m/>
    <m/>
    <x v="4"/>
    <m/>
    <m/>
    <m/>
    <m/>
    <m/>
    <m/>
    <m/>
    <m/>
    <m/>
    <x v="6"/>
    <m/>
    <m/>
    <m/>
    <m/>
    <m/>
    <m/>
    <m/>
    <m/>
    <m/>
    <m/>
    <x v="5"/>
    <m/>
    <m/>
    <m/>
    <m/>
    <m/>
    <m/>
    <m/>
    <m/>
    <m/>
    <x v="1"/>
    <m/>
  </r>
  <r>
    <n v="153"/>
    <x v="6"/>
    <m/>
    <m/>
    <m/>
    <x v="5"/>
    <m/>
    <x v="4"/>
    <x v="3"/>
    <m/>
    <m/>
    <x v="16"/>
    <m/>
    <m/>
    <m/>
    <x v="3"/>
    <m/>
    <m/>
    <x v="5"/>
    <m/>
    <x v="37"/>
    <m/>
    <x v="40"/>
    <m/>
    <x v="5"/>
    <x v="4"/>
    <m/>
    <m/>
    <m/>
    <m/>
    <x v="10"/>
    <m/>
    <m/>
    <x v="18"/>
    <m/>
    <x v="20"/>
    <m/>
    <m/>
    <x v="4"/>
    <m/>
    <m/>
    <m/>
    <m/>
    <m/>
    <m/>
    <m/>
    <m/>
    <m/>
    <x v="6"/>
    <m/>
    <m/>
    <m/>
    <m/>
    <m/>
    <m/>
    <m/>
    <m/>
    <m/>
    <m/>
    <x v="5"/>
    <m/>
    <m/>
    <m/>
    <m/>
    <m/>
    <m/>
    <m/>
    <m/>
    <m/>
    <x v="1"/>
    <m/>
  </r>
  <r>
    <n v="154"/>
    <x v="6"/>
    <m/>
    <m/>
    <m/>
    <x v="5"/>
    <m/>
    <x v="4"/>
    <x v="3"/>
    <m/>
    <m/>
    <x v="16"/>
    <m/>
    <m/>
    <m/>
    <x v="3"/>
    <m/>
    <m/>
    <x v="5"/>
    <m/>
    <x v="37"/>
    <m/>
    <x v="40"/>
    <m/>
    <x v="5"/>
    <x v="4"/>
    <m/>
    <m/>
    <m/>
    <m/>
    <x v="10"/>
    <m/>
    <m/>
    <x v="18"/>
    <m/>
    <x v="20"/>
    <m/>
    <m/>
    <x v="4"/>
    <m/>
    <m/>
    <m/>
    <m/>
    <m/>
    <m/>
    <m/>
    <m/>
    <m/>
    <x v="6"/>
    <m/>
    <m/>
    <m/>
    <m/>
    <m/>
    <m/>
    <m/>
    <m/>
    <m/>
    <m/>
    <x v="5"/>
    <m/>
    <m/>
    <m/>
    <m/>
    <m/>
    <m/>
    <m/>
    <m/>
    <m/>
    <x v="1"/>
    <m/>
  </r>
  <r>
    <n v="155"/>
    <x v="6"/>
    <m/>
    <m/>
    <m/>
    <x v="5"/>
    <m/>
    <x v="4"/>
    <x v="3"/>
    <m/>
    <m/>
    <x v="16"/>
    <m/>
    <m/>
    <m/>
    <x v="3"/>
    <m/>
    <m/>
    <x v="5"/>
    <m/>
    <x v="37"/>
    <m/>
    <x v="40"/>
    <m/>
    <x v="5"/>
    <x v="4"/>
    <m/>
    <m/>
    <m/>
    <m/>
    <x v="10"/>
    <m/>
    <m/>
    <x v="18"/>
    <m/>
    <x v="20"/>
    <m/>
    <m/>
    <x v="4"/>
    <m/>
    <m/>
    <m/>
    <m/>
    <m/>
    <m/>
    <m/>
    <m/>
    <m/>
    <x v="6"/>
    <m/>
    <m/>
    <m/>
    <m/>
    <m/>
    <m/>
    <m/>
    <m/>
    <m/>
    <m/>
    <x v="5"/>
    <m/>
    <m/>
    <m/>
    <m/>
    <m/>
    <m/>
    <m/>
    <m/>
    <m/>
    <x v="1"/>
    <m/>
  </r>
  <r>
    <n v="156"/>
    <x v="6"/>
    <m/>
    <m/>
    <m/>
    <x v="5"/>
    <m/>
    <x v="4"/>
    <x v="3"/>
    <m/>
    <m/>
    <x v="16"/>
    <m/>
    <m/>
    <m/>
    <x v="3"/>
    <m/>
    <m/>
    <x v="5"/>
    <m/>
    <x v="37"/>
    <m/>
    <x v="40"/>
    <m/>
    <x v="5"/>
    <x v="4"/>
    <m/>
    <m/>
    <m/>
    <m/>
    <x v="10"/>
    <m/>
    <m/>
    <x v="18"/>
    <m/>
    <x v="20"/>
    <m/>
    <m/>
    <x v="4"/>
    <m/>
    <m/>
    <m/>
    <m/>
    <m/>
    <m/>
    <m/>
    <m/>
    <m/>
    <x v="6"/>
    <m/>
    <m/>
    <m/>
    <m/>
    <m/>
    <m/>
    <m/>
    <m/>
    <m/>
    <m/>
    <x v="5"/>
    <m/>
    <m/>
    <m/>
    <m/>
    <m/>
    <m/>
    <m/>
    <m/>
    <m/>
    <x v="1"/>
    <m/>
  </r>
  <r>
    <n v="157"/>
    <x v="6"/>
    <m/>
    <m/>
    <m/>
    <x v="5"/>
    <m/>
    <x v="4"/>
    <x v="3"/>
    <m/>
    <m/>
    <x v="16"/>
    <m/>
    <m/>
    <m/>
    <x v="3"/>
    <m/>
    <m/>
    <x v="5"/>
    <m/>
    <x v="37"/>
    <m/>
    <x v="40"/>
    <m/>
    <x v="5"/>
    <x v="4"/>
    <m/>
    <m/>
    <m/>
    <m/>
    <x v="10"/>
    <m/>
    <m/>
    <x v="18"/>
    <m/>
    <x v="20"/>
    <m/>
    <m/>
    <x v="4"/>
    <m/>
    <m/>
    <m/>
    <m/>
    <m/>
    <m/>
    <m/>
    <m/>
    <m/>
    <x v="6"/>
    <m/>
    <m/>
    <m/>
    <m/>
    <m/>
    <m/>
    <m/>
    <m/>
    <m/>
    <m/>
    <x v="5"/>
    <m/>
    <m/>
    <m/>
    <m/>
    <m/>
    <m/>
    <m/>
    <m/>
    <m/>
    <x v="1"/>
    <m/>
  </r>
  <r>
    <n v="158"/>
    <x v="6"/>
    <m/>
    <m/>
    <m/>
    <x v="5"/>
    <m/>
    <x v="4"/>
    <x v="3"/>
    <m/>
    <m/>
    <x v="16"/>
    <m/>
    <m/>
    <m/>
    <x v="3"/>
    <m/>
    <m/>
    <x v="5"/>
    <m/>
    <x v="37"/>
    <m/>
    <x v="40"/>
    <m/>
    <x v="5"/>
    <x v="4"/>
    <m/>
    <m/>
    <m/>
    <m/>
    <x v="10"/>
    <m/>
    <m/>
    <x v="18"/>
    <m/>
    <x v="20"/>
    <m/>
    <m/>
    <x v="4"/>
    <m/>
    <m/>
    <m/>
    <m/>
    <m/>
    <m/>
    <m/>
    <m/>
    <m/>
    <x v="6"/>
    <m/>
    <m/>
    <m/>
    <m/>
    <m/>
    <m/>
    <m/>
    <m/>
    <m/>
    <m/>
    <x v="5"/>
    <m/>
    <m/>
    <m/>
    <m/>
    <m/>
    <m/>
    <m/>
    <m/>
    <m/>
    <x v="1"/>
    <m/>
  </r>
  <r>
    <n v="159"/>
    <x v="6"/>
    <m/>
    <m/>
    <m/>
    <x v="5"/>
    <m/>
    <x v="4"/>
    <x v="3"/>
    <m/>
    <m/>
    <x v="16"/>
    <m/>
    <m/>
    <m/>
    <x v="3"/>
    <m/>
    <m/>
    <x v="5"/>
    <m/>
    <x v="37"/>
    <m/>
    <x v="40"/>
    <m/>
    <x v="5"/>
    <x v="4"/>
    <m/>
    <m/>
    <m/>
    <m/>
    <x v="10"/>
    <m/>
    <m/>
    <x v="18"/>
    <m/>
    <x v="20"/>
    <m/>
    <m/>
    <x v="4"/>
    <m/>
    <m/>
    <m/>
    <m/>
    <m/>
    <m/>
    <m/>
    <m/>
    <m/>
    <x v="6"/>
    <m/>
    <m/>
    <m/>
    <m/>
    <m/>
    <m/>
    <m/>
    <m/>
    <m/>
    <m/>
    <x v="5"/>
    <m/>
    <m/>
    <m/>
    <m/>
    <m/>
    <m/>
    <m/>
    <m/>
    <m/>
    <x v="1"/>
    <m/>
  </r>
  <r>
    <n v="160"/>
    <x v="6"/>
    <m/>
    <m/>
    <m/>
    <x v="5"/>
    <m/>
    <x v="4"/>
    <x v="3"/>
    <m/>
    <m/>
    <x v="16"/>
    <m/>
    <m/>
    <m/>
    <x v="3"/>
    <m/>
    <m/>
    <x v="5"/>
    <m/>
    <x v="37"/>
    <m/>
    <x v="40"/>
    <m/>
    <x v="5"/>
    <x v="4"/>
    <m/>
    <m/>
    <m/>
    <m/>
    <x v="10"/>
    <m/>
    <m/>
    <x v="18"/>
    <m/>
    <x v="20"/>
    <m/>
    <m/>
    <x v="4"/>
    <m/>
    <m/>
    <m/>
    <m/>
    <m/>
    <m/>
    <m/>
    <m/>
    <m/>
    <x v="6"/>
    <m/>
    <m/>
    <m/>
    <m/>
    <m/>
    <m/>
    <m/>
    <m/>
    <m/>
    <m/>
    <x v="5"/>
    <m/>
    <m/>
    <m/>
    <m/>
    <m/>
    <m/>
    <m/>
    <m/>
    <m/>
    <x v="1"/>
    <m/>
  </r>
  <r>
    <n v="161"/>
    <x v="6"/>
    <m/>
    <m/>
    <m/>
    <x v="5"/>
    <m/>
    <x v="4"/>
    <x v="3"/>
    <m/>
    <m/>
    <x v="16"/>
    <m/>
    <m/>
    <m/>
    <x v="3"/>
    <m/>
    <m/>
    <x v="5"/>
    <m/>
    <x v="37"/>
    <m/>
    <x v="40"/>
    <m/>
    <x v="5"/>
    <x v="4"/>
    <m/>
    <m/>
    <m/>
    <m/>
    <x v="10"/>
    <m/>
    <m/>
    <x v="18"/>
    <m/>
    <x v="20"/>
    <m/>
    <m/>
    <x v="4"/>
    <m/>
    <m/>
    <m/>
    <m/>
    <m/>
    <m/>
    <m/>
    <m/>
    <m/>
    <x v="6"/>
    <m/>
    <m/>
    <m/>
    <m/>
    <m/>
    <m/>
    <m/>
    <m/>
    <m/>
    <m/>
    <x v="5"/>
    <m/>
    <m/>
    <m/>
    <m/>
    <m/>
    <m/>
    <m/>
    <m/>
    <m/>
    <x v="1"/>
    <m/>
  </r>
  <r>
    <n v="162"/>
    <x v="6"/>
    <m/>
    <m/>
    <m/>
    <x v="5"/>
    <m/>
    <x v="4"/>
    <x v="3"/>
    <m/>
    <m/>
    <x v="16"/>
    <m/>
    <m/>
    <m/>
    <x v="3"/>
    <m/>
    <m/>
    <x v="5"/>
    <m/>
    <x v="37"/>
    <m/>
    <x v="40"/>
    <m/>
    <x v="5"/>
    <x v="4"/>
    <m/>
    <m/>
    <m/>
    <m/>
    <x v="10"/>
    <m/>
    <m/>
    <x v="18"/>
    <m/>
    <x v="20"/>
    <m/>
    <m/>
    <x v="4"/>
    <m/>
    <m/>
    <m/>
    <m/>
    <m/>
    <m/>
    <m/>
    <m/>
    <m/>
    <x v="6"/>
    <m/>
    <m/>
    <m/>
    <m/>
    <m/>
    <m/>
    <m/>
    <m/>
    <m/>
    <m/>
    <x v="5"/>
    <m/>
    <m/>
    <m/>
    <m/>
    <m/>
    <m/>
    <m/>
    <m/>
    <m/>
    <x v="1"/>
    <m/>
  </r>
  <r>
    <n v="163"/>
    <x v="6"/>
    <m/>
    <m/>
    <m/>
    <x v="5"/>
    <m/>
    <x v="4"/>
    <x v="3"/>
    <m/>
    <m/>
    <x v="16"/>
    <m/>
    <m/>
    <m/>
    <x v="3"/>
    <m/>
    <m/>
    <x v="5"/>
    <m/>
    <x v="37"/>
    <m/>
    <x v="40"/>
    <m/>
    <x v="5"/>
    <x v="4"/>
    <m/>
    <m/>
    <m/>
    <m/>
    <x v="10"/>
    <m/>
    <m/>
    <x v="18"/>
    <m/>
    <x v="20"/>
    <m/>
    <m/>
    <x v="4"/>
    <m/>
    <m/>
    <m/>
    <m/>
    <m/>
    <m/>
    <m/>
    <m/>
    <m/>
    <x v="6"/>
    <m/>
    <m/>
    <m/>
    <m/>
    <m/>
    <m/>
    <m/>
    <m/>
    <m/>
    <m/>
    <x v="5"/>
    <m/>
    <m/>
    <m/>
    <m/>
    <m/>
    <m/>
    <m/>
    <m/>
    <m/>
    <x v="1"/>
    <m/>
  </r>
  <r>
    <n v="164"/>
    <x v="6"/>
    <m/>
    <m/>
    <m/>
    <x v="5"/>
    <m/>
    <x v="4"/>
    <x v="3"/>
    <m/>
    <m/>
    <x v="16"/>
    <m/>
    <m/>
    <m/>
    <x v="3"/>
    <m/>
    <m/>
    <x v="5"/>
    <m/>
    <x v="37"/>
    <m/>
    <x v="40"/>
    <m/>
    <x v="5"/>
    <x v="4"/>
    <m/>
    <m/>
    <m/>
    <m/>
    <x v="10"/>
    <m/>
    <m/>
    <x v="18"/>
    <m/>
    <x v="20"/>
    <m/>
    <m/>
    <x v="4"/>
    <m/>
    <m/>
    <m/>
    <m/>
    <m/>
    <m/>
    <m/>
    <m/>
    <m/>
    <x v="6"/>
    <m/>
    <m/>
    <m/>
    <m/>
    <m/>
    <m/>
    <m/>
    <m/>
    <m/>
    <m/>
    <x v="5"/>
    <m/>
    <m/>
    <m/>
    <m/>
    <m/>
    <m/>
    <m/>
    <m/>
    <m/>
    <x v="1"/>
    <m/>
  </r>
  <r>
    <n v="165"/>
    <x v="6"/>
    <m/>
    <m/>
    <m/>
    <x v="5"/>
    <m/>
    <x v="4"/>
    <x v="3"/>
    <m/>
    <m/>
    <x v="16"/>
    <m/>
    <m/>
    <m/>
    <x v="3"/>
    <m/>
    <m/>
    <x v="5"/>
    <m/>
    <x v="37"/>
    <m/>
    <x v="40"/>
    <m/>
    <x v="5"/>
    <x v="4"/>
    <m/>
    <m/>
    <m/>
    <m/>
    <x v="10"/>
    <m/>
    <m/>
    <x v="18"/>
    <m/>
    <x v="20"/>
    <m/>
    <m/>
    <x v="4"/>
    <m/>
    <m/>
    <m/>
    <m/>
    <m/>
    <m/>
    <m/>
    <m/>
    <m/>
    <x v="6"/>
    <m/>
    <m/>
    <m/>
    <m/>
    <m/>
    <m/>
    <m/>
    <m/>
    <m/>
    <m/>
    <x v="5"/>
    <m/>
    <m/>
    <m/>
    <m/>
    <m/>
    <m/>
    <m/>
    <m/>
    <m/>
    <x v="1"/>
    <m/>
  </r>
  <r>
    <n v="166"/>
    <x v="6"/>
    <m/>
    <m/>
    <m/>
    <x v="5"/>
    <m/>
    <x v="4"/>
    <x v="3"/>
    <m/>
    <m/>
    <x v="16"/>
    <m/>
    <m/>
    <m/>
    <x v="3"/>
    <m/>
    <m/>
    <x v="5"/>
    <m/>
    <x v="37"/>
    <m/>
    <x v="40"/>
    <m/>
    <x v="5"/>
    <x v="4"/>
    <m/>
    <m/>
    <m/>
    <m/>
    <x v="10"/>
    <m/>
    <m/>
    <x v="18"/>
    <m/>
    <x v="20"/>
    <m/>
    <m/>
    <x v="4"/>
    <m/>
    <m/>
    <m/>
    <m/>
    <m/>
    <m/>
    <m/>
    <m/>
    <m/>
    <x v="6"/>
    <m/>
    <m/>
    <m/>
    <m/>
    <m/>
    <m/>
    <m/>
    <m/>
    <m/>
    <m/>
    <x v="5"/>
    <m/>
    <m/>
    <m/>
    <m/>
    <m/>
    <m/>
    <m/>
    <m/>
    <m/>
    <x v="1"/>
    <m/>
  </r>
  <r>
    <n v="167"/>
    <x v="6"/>
    <m/>
    <m/>
    <m/>
    <x v="5"/>
    <m/>
    <x v="4"/>
    <x v="3"/>
    <m/>
    <m/>
    <x v="16"/>
    <m/>
    <m/>
    <m/>
    <x v="3"/>
    <m/>
    <m/>
    <x v="5"/>
    <m/>
    <x v="37"/>
    <m/>
    <x v="40"/>
    <m/>
    <x v="5"/>
    <x v="4"/>
    <m/>
    <m/>
    <m/>
    <m/>
    <x v="10"/>
    <m/>
    <m/>
    <x v="18"/>
    <m/>
    <x v="20"/>
    <m/>
    <m/>
    <x v="4"/>
    <m/>
    <m/>
    <m/>
    <m/>
    <m/>
    <m/>
    <m/>
    <m/>
    <m/>
    <x v="6"/>
    <m/>
    <m/>
    <m/>
    <m/>
    <m/>
    <m/>
    <m/>
    <m/>
    <m/>
    <m/>
    <x v="5"/>
    <m/>
    <m/>
    <m/>
    <m/>
    <m/>
    <m/>
    <m/>
    <m/>
    <m/>
    <x v="1"/>
    <m/>
  </r>
  <r>
    <n v="168"/>
    <x v="6"/>
    <m/>
    <m/>
    <m/>
    <x v="5"/>
    <m/>
    <x v="4"/>
    <x v="3"/>
    <m/>
    <m/>
    <x v="16"/>
    <m/>
    <m/>
    <m/>
    <x v="3"/>
    <m/>
    <m/>
    <x v="5"/>
    <m/>
    <x v="37"/>
    <m/>
    <x v="40"/>
    <m/>
    <x v="5"/>
    <x v="4"/>
    <m/>
    <m/>
    <m/>
    <m/>
    <x v="10"/>
    <m/>
    <m/>
    <x v="18"/>
    <m/>
    <x v="20"/>
    <m/>
    <m/>
    <x v="4"/>
    <m/>
    <m/>
    <m/>
    <m/>
    <m/>
    <m/>
    <m/>
    <m/>
    <m/>
    <x v="6"/>
    <m/>
    <m/>
    <m/>
    <m/>
    <m/>
    <m/>
    <m/>
    <m/>
    <m/>
    <m/>
    <x v="5"/>
    <m/>
    <m/>
    <m/>
    <m/>
    <m/>
    <m/>
    <m/>
    <m/>
    <m/>
    <x v="1"/>
    <m/>
  </r>
  <r>
    <n v="169"/>
    <x v="6"/>
    <m/>
    <m/>
    <m/>
    <x v="5"/>
    <m/>
    <x v="4"/>
    <x v="3"/>
    <m/>
    <m/>
    <x v="16"/>
    <m/>
    <m/>
    <m/>
    <x v="3"/>
    <m/>
    <m/>
    <x v="5"/>
    <m/>
    <x v="37"/>
    <m/>
    <x v="40"/>
    <m/>
    <x v="5"/>
    <x v="4"/>
    <m/>
    <m/>
    <m/>
    <m/>
    <x v="10"/>
    <m/>
    <m/>
    <x v="18"/>
    <m/>
    <x v="20"/>
    <m/>
    <m/>
    <x v="4"/>
    <m/>
    <m/>
    <m/>
    <m/>
    <m/>
    <m/>
    <m/>
    <m/>
    <m/>
    <x v="6"/>
    <m/>
    <m/>
    <m/>
    <m/>
    <m/>
    <m/>
    <m/>
    <m/>
    <m/>
    <m/>
    <x v="5"/>
    <m/>
    <m/>
    <m/>
    <m/>
    <m/>
    <m/>
    <m/>
    <m/>
    <m/>
    <x v="1"/>
    <m/>
  </r>
  <r>
    <n v="170"/>
    <x v="6"/>
    <m/>
    <m/>
    <m/>
    <x v="5"/>
    <m/>
    <x v="4"/>
    <x v="3"/>
    <m/>
    <m/>
    <x v="16"/>
    <m/>
    <m/>
    <m/>
    <x v="3"/>
    <m/>
    <m/>
    <x v="5"/>
    <m/>
    <x v="37"/>
    <m/>
    <x v="40"/>
    <m/>
    <x v="5"/>
    <x v="4"/>
    <m/>
    <m/>
    <m/>
    <m/>
    <x v="10"/>
    <m/>
    <m/>
    <x v="18"/>
    <m/>
    <x v="20"/>
    <m/>
    <m/>
    <x v="4"/>
    <m/>
    <m/>
    <m/>
    <m/>
    <m/>
    <m/>
    <m/>
    <m/>
    <m/>
    <x v="6"/>
    <m/>
    <m/>
    <m/>
    <m/>
    <m/>
    <m/>
    <m/>
    <m/>
    <m/>
    <m/>
    <x v="5"/>
    <m/>
    <m/>
    <m/>
    <m/>
    <m/>
    <m/>
    <m/>
    <m/>
    <m/>
    <x v="1"/>
    <m/>
  </r>
  <r>
    <n v="171"/>
    <x v="6"/>
    <m/>
    <m/>
    <m/>
    <x v="5"/>
    <m/>
    <x v="4"/>
    <x v="3"/>
    <m/>
    <m/>
    <x v="16"/>
    <m/>
    <m/>
    <m/>
    <x v="3"/>
    <m/>
    <m/>
    <x v="5"/>
    <m/>
    <x v="37"/>
    <m/>
    <x v="40"/>
    <m/>
    <x v="5"/>
    <x v="4"/>
    <m/>
    <m/>
    <m/>
    <m/>
    <x v="10"/>
    <m/>
    <m/>
    <x v="18"/>
    <m/>
    <x v="20"/>
    <m/>
    <m/>
    <x v="4"/>
    <m/>
    <m/>
    <m/>
    <m/>
    <m/>
    <m/>
    <m/>
    <m/>
    <m/>
    <x v="6"/>
    <m/>
    <m/>
    <m/>
    <m/>
    <m/>
    <m/>
    <m/>
    <m/>
    <m/>
    <m/>
    <x v="5"/>
    <m/>
    <m/>
    <m/>
    <m/>
    <m/>
    <m/>
    <m/>
    <m/>
    <m/>
    <x v="1"/>
    <m/>
  </r>
  <r>
    <n v="172"/>
    <x v="6"/>
    <m/>
    <m/>
    <m/>
    <x v="5"/>
    <m/>
    <x v="4"/>
    <x v="3"/>
    <m/>
    <m/>
    <x v="16"/>
    <m/>
    <m/>
    <m/>
    <x v="3"/>
    <m/>
    <m/>
    <x v="5"/>
    <m/>
    <x v="37"/>
    <m/>
    <x v="40"/>
    <m/>
    <x v="5"/>
    <x v="4"/>
    <m/>
    <m/>
    <m/>
    <m/>
    <x v="10"/>
    <m/>
    <m/>
    <x v="18"/>
    <m/>
    <x v="20"/>
    <m/>
    <m/>
    <x v="4"/>
    <m/>
    <m/>
    <m/>
    <m/>
    <m/>
    <m/>
    <m/>
    <m/>
    <m/>
    <x v="6"/>
    <m/>
    <m/>
    <m/>
    <m/>
    <m/>
    <m/>
    <m/>
    <m/>
    <m/>
    <m/>
    <x v="5"/>
    <m/>
    <m/>
    <m/>
    <m/>
    <m/>
    <m/>
    <m/>
    <m/>
    <m/>
    <x v="1"/>
    <m/>
  </r>
  <r>
    <n v="173"/>
    <x v="6"/>
    <m/>
    <m/>
    <m/>
    <x v="5"/>
    <m/>
    <x v="4"/>
    <x v="3"/>
    <m/>
    <m/>
    <x v="16"/>
    <m/>
    <m/>
    <m/>
    <x v="3"/>
    <m/>
    <m/>
    <x v="5"/>
    <m/>
    <x v="37"/>
    <m/>
    <x v="40"/>
    <m/>
    <x v="5"/>
    <x v="4"/>
    <m/>
    <m/>
    <m/>
    <m/>
    <x v="10"/>
    <m/>
    <m/>
    <x v="18"/>
    <m/>
    <x v="20"/>
    <m/>
    <m/>
    <x v="4"/>
    <m/>
    <m/>
    <m/>
    <m/>
    <m/>
    <m/>
    <m/>
    <m/>
    <m/>
    <x v="6"/>
    <m/>
    <m/>
    <m/>
    <m/>
    <m/>
    <m/>
    <m/>
    <m/>
    <m/>
    <m/>
    <x v="5"/>
    <m/>
    <m/>
    <m/>
    <m/>
    <m/>
    <m/>
    <m/>
    <m/>
    <m/>
    <x v="1"/>
    <m/>
  </r>
  <r>
    <n v="174"/>
    <x v="6"/>
    <m/>
    <m/>
    <m/>
    <x v="5"/>
    <m/>
    <x v="4"/>
    <x v="3"/>
    <m/>
    <m/>
    <x v="16"/>
    <m/>
    <m/>
    <m/>
    <x v="3"/>
    <m/>
    <m/>
    <x v="5"/>
    <m/>
    <x v="37"/>
    <m/>
    <x v="40"/>
    <m/>
    <x v="5"/>
    <x v="4"/>
    <m/>
    <m/>
    <m/>
    <m/>
    <x v="10"/>
    <m/>
    <m/>
    <x v="18"/>
    <m/>
    <x v="20"/>
    <m/>
    <m/>
    <x v="4"/>
    <m/>
    <m/>
    <m/>
    <m/>
    <m/>
    <m/>
    <m/>
    <m/>
    <m/>
    <x v="6"/>
    <m/>
    <m/>
    <m/>
    <m/>
    <m/>
    <m/>
    <m/>
    <m/>
    <m/>
    <m/>
    <x v="5"/>
    <m/>
    <m/>
    <m/>
    <m/>
    <m/>
    <m/>
    <m/>
    <m/>
    <m/>
    <x v="1"/>
    <m/>
  </r>
  <r>
    <n v="175"/>
    <x v="6"/>
    <m/>
    <m/>
    <m/>
    <x v="5"/>
    <m/>
    <x v="4"/>
    <x v="3"/>
    <m/>
    <m/>
    <x v="16"/>
    <m/>
    <m/>
    <m/>
    <x v="3"/>
    <m/>
    <m/>
    <x v="5"/>
    <m/>
    <x v="37"/>
    <m/>
    <x v="40"/>
    <m/>
    <x v="5"/>
    <x v="4"/>
    <m/>
    <m/>
    <m/>
    <m/>
    <x v="10"/>
    <m/>
    <m/>
    <x v="18"/>
    <m/>
    <x v="20"/>
    <m/>
    <m/>
    <x v="4"/>
    <m/>
    <m/>
    <m/>
    <m/>
    <m/>
    <m/>
    <m/>
    <m/>
    <m/>
    <x v="6"/>
    <m/>
    <m/>
    <m/>
    <m/>
    <m/>
    <m/>
    <m/>
    <m/>
    <m/>
    <m/>
    <x v="5"/>
    <m/>
    <m/>
    <m/>
    <m/>
    <m/>
    <m/>
    <m/>
    <m/>
    <m/>
    <x v="1"/>
    <m/>
  </r>
  <r>
    <n v="176"/>
    <x v="6"/>
    <m/>
    <m/>
    <m/>
    <x v="5"/>
    <m/>
    <x v="4"/>
    <x v="3"/>
    <m/>
    <m/>
    <x v="16"/>
    <m/>
    <m/>
    <m/>
    <x v="3"/>
    <m/>
    <m/>
    <x v="5"/>
    <m/>
    <x v="37"/>
    <m/>
    <x v="40"/>
    <m/>
    <x v="5"/>
    <x v="4"/>
    <m/>
    <m/>
    <m/>
    <m/>
    <x v="10"/>
    <m/>
    <m/>
    <x v="18"/>
    <m/>
    <x v="20"/>
    <m/>
    <m/>
    <x v="4"/>
    <m/>
    <m/>
    <m/>
    <m/>
    <m/>
    <m/>
    <m/>
    <m/>
    <m/>
    <x v="6"/>
    <m/>
    <m/>
    <m/>
    <m/>
    <m/>
    <m/>
    <m/>
    <m/>
    <m/>
    <m/>
    <x v="5"/>
    <m/>
    <m/>
    <m/>
    <m/>
    <m/>
    <m/>
    <m/>
    <m/>
    <m/>
    <x v="1"/>
    <m/>
  </r>
  <r>
    <n v="177"/>
    <x v="6"/>
    <m/>
    <m/>
    <m/>
    <x v="5"/>
    <m/>
    <x v="4"/>
    <x v="3"/>
    <m/>
    <m/>
    <x v="16"/>
    <m/>
    <m/>
    <m/>
    <x v="3"/>
    <m/>
    <m/>
    <x v="5"/>
    <m/>
    <x v="37"/>
    <m/>
    <x v="40"/>
    <m/>
    <x v="5"/>
    <x v="4"/>
    <m/>
    <m/>
    <m/>
    <m/>
    <x v="10"/>
    <m/>
    <m/>
    <x v="18"/>
    <m/>
    <x v="20"/>
    <m/>
    <m/>
    <x v="4"/>
    <m/>
    <m/>
    <m/>
    <m/>
    <m/>
    <m/>
    <m/>
    <m/>
    <m/>
    <x v="6"/>
    <m/>
    <m/>
    <m/>
    <m/>
    <m/>
    <m/>
    <m/>
    <m/>
    <m/>
    <m/>
    <x v="5"/>
    <m/>
    <m/>
    <m/>
    <m/>
    <m/>
    <m/>
    <m/>
    <m/>
    <m/>
    <x v="1"/>
    <m/>
  </r>
  <r>
    <n v="178"/>
    <x v="6"/>
    <m/>
    <m/>
    <m/>
    <x v="5"/>
    <m/>
    <x v="4"/>
    <x v="3"/>
    <m/>
    <m/>
    <x v="16"/>
    <m/>
    <m/>
    <m/>
    <x v="3"/>
    <m/>
    <m/>
    <x v="5"/>
    <m/>
    <x v="37"/>
    <m/>
    <x v="40"/>
    <m/>
    <x v="5"/>
    <x v="4"/>
    <m/>
    <m/>
    <m/>
    <m/>
    <x v="10"/>
    <m/>
    <m/>
    <x v="18"/>
    <m/>
    <x v="20"/>
    <m/>
    <m/>
    <x v="4"/>
    <m/>
    <m/>
    <m/>
    <m/>
    <m/>
    <m/>
    <m/>
    <m/>
    <m/>
    <x v="6"/>
    <m/>
    <m/>
    <m/>
    <m/>
    <m/>
    <m/>
    <m/>
    <m/>
    <m/>
    <m/>
    <x v="5"/>
    <m/>
    <m/>
    <m/>
    <m/>
    <m/>
    <m/>
    <m/>
    <m/>
    <m/>
    <x v="1"/>
    <m/>
  </r>
  <r>
    <n v="179"/>
    <x v="6"/>
    <m/>
    <m/>
    <m/>
    <x v="5"/>
    <m/>
    <x v="4"/>
    <x v="3"/>
    <m/>
    <m/>
    <x v="16"/>
    <m/>
    <m/>
    <m/>
    <x v="3"/>
    <m/>
    <m/>
    <x v="5"/>
    <m/>
    <x v="37"/>
    <m/>
    <x v="40"/>
    <m/>
    <x v="5"/>
    <x v="4"/>
    <m/>
    <m/>
    <m/>
    <m/>
    <x v="10"/>
    <m/>
    <m/>
    <x v="18"/>
    <m/>
    <x v="20"/>
    <m/>
    <m/>
    <x v="4"/>
    <m/>
    <m/>
    <m/>
    <m/>
    <m/>
    <m/>
    <m/>
    <m/>
    <m/>
    <x v="6"/>
    <m/>
    <m/>
    <m/>
    <m/>
    <m/>
    <m/>
    <m/>
    <m/>
    <m/>
    <m/>
    <x v="5"/>
    <m/>
    <m/>
    <m/>
    <m/>
    <m/>
    <m/>
    <m/>
    <m/>
    <m/>
    <x v="1"/>
    <m/>
  </r>
  <r>
    <n v="180"/>
    <x v="6"/>
    <m/>
    <m/>
    <m/>
    <x v="5"/>
    <m/>
    <x v="4"/>
    <x v="3"/>
    <m/>
    <m/>
    <x v="16"/>
    <m/>
    <m/>
    <m/>
    <x v="3"/>
    <m/>
    <m/>
    <x v="5"/>
    <m/>
    <x v="37"/>
    <m/>
    <x v="40"/>
    <m/>
    <x v="5"/>
    <x v="4"/>
    <m/>
    <m/>
    <m/>
    <m/>
    <x v="10"/>
    <m/>
    <m/>
    <x v="18"/>
    <m/>
    <x v="20"/>
    <m/>
    <m/>
    <x v="4"/>
    <m/>
    <m/>
    <m/>
    <m/>
    <m/>
    <m/>
    <m/>
    <m/>
    <m/>
    <x v="6"/>
    <m/>
    <m/>
    <m/>
    <m/>
    <m/>
    <m/>
    <m/>
    <m/>
    <m/>
    <m/>
    <x v="5"/>
    <m/>
    <m/>
    <m/>
    <m/>
    <m/>
    <m/>
    <m/>
    <m/>
    <m/>
    <x v="1"/>
    <m/>
  </r>
  <r>
    <n v="181"/>
    <x v="6"/>
    <m/>
    <m/>
    <m/>
    <x v="5"/>
    <m/>
    <x v="4"/>
    <x v="3"/>
    <m/>
    <m/>
    <x v="16"/>
    <m/>
    <m/>
    <m/>
    <x v="3"/>
    <m/>
    <m/>
    <x v="5"/>
    <m/>
    <x v="37"/>
    <m/>
    <x v="40"/>
    <m/>
    <x v="5"/>
    <x v="4"/>
    <m/>
    <m/>
    <m/>
    <m/>
    <x v="10"/>
    <m/>
    <m/>
    <x v="18"/>
    <m/>
    <x v="20"/>
    <m/>
    <m/>
    <x v="4"/>
    <m/>
    <m/>
    <m/>
    <m/>
    <m/>
    <m/>
    <m/>
    <m/>
    <m/>
    <x v="6"/>
    <m/>
    <m/>
    <m/>
    <m/>
    <m/>
    <m/>
    <m/>
    <m/>
    <m/>
    <m/>
    <x v="5"/>
    <m/>
    <m/>
    <m/>
    <m/>
    <m/>
    <m/>
    <m/>
    <m/>
    <m/>
    <x v="1"/>
    <m/>
  </r>
  <r>
    <n v="182"/>
    <x v="6"/>
    <m/>
    <m/>
    <m/>
    <x v="5"/>
    <m/>
    <x v="4"/>
    <x v="3"/>
    <m/>
    <m/>
    <x v="16"/>
    <m/>
    <m/>
    <m/>
    <x v="3"/>
    <m/>
    <m/>
    <x v="5"/>
    <m/>
    <x v="37"/>
    <m/>
    <x v="40"/>
    <m/>
    <x v="5"/>
    <x v="4"/>
    <m/>
    <m/>
    <m/>
    <m/>
    <x v="10"/>
    <m/>
    <m/>
    <x v="18"/>
    <m/>
    <x v="20"/>
    <m/>
    <m/>
    <x v="4"/>
    <m/>
    <m/>
    <m/>
    <m/>
    <m/>
    <m/>
    <m/>
    <m/>
    <m/>
    <x v="6"/>
    <m/>
    <m/>
    <m/>
    <m/>
    <m/>
    <m/>
    <m/>
    <m/>
    <m/>
    <m/>
    <x v="5"/>
    <m/>
    <m/>
    <m/>
    <m/>
    <m/>
    <m/>
    <m/>
    <m/>
    <m/>
    <x v="1"/>
    <m/>
  </r>
  <r>
    <n v="183"/>
    <x v="6"/>
    <m/>
    <m/>
    <m/>
    <x v="5"/>
    <m/>
    <x v="4"/>
    <x v="3"/>
    <m/>
    <m/>
    <x v="16"/>
    <m/>
    <m/>
    <m/>
    <x v="3"/>
    <m/>
    <m/>
    <x v="5"/>
    <m/>
    <x v="37"/>
    <m/>
    <x v="40"/>
    <m/>
    <x v="5"/>
    <x v="4"/>
    <m/>
    <m/>
    <m/>
    <m/>
    <x v="10"/>
    <m/>
    <m/>
    <x v="18"/>
    <m/>
    <x v="20"/>
    <m/>
    <m/>
    <x v="4"/>
    <m/>
    <m/>
    <m/>
    <m/>
    <m/>
    <m/>
    <m/>
    <m/>
    <m/>
    <x v="6"/>
    <m/>
    <m/>
    <m/>
    <m/>
    <m/>
    <m/>
    <m/>
    <m/>
    <m/>
    <m/>
    <x v="5"/>
    <m/>
    <m/>
    <m/>
    <m/>
    <m/>
    <m/>
    <m/>
    <m/>
    <m/>
    <x v="1"/>
    <m/>
  </r>
  <r>
    <n v="184"/>
    <x v="6"/>
    <m/>
    <m/>
    <m/>
    <x v="5"/>
    <m/>
    <x v="4"/>
    <x v="3"/>
    <m/>
    <m/>
    <x v="16"/>
    <m/>
    <m/>
    <m/>
    <x v="3"/>
    <m/>
    <m/>
    <x v="5"/>
    <m/>
    <x v="37"/>
    <m/>
    <x v="40"/>
    <m/>
    <x v="5"/>
    <x v="4"/>
    <m/>
    <m/>
    <m/>
    <m/>
    <x v="10"/>
    <m/>
    <m/>
    <x v="18"/>
    <m/>
    <x v="20"/>
    <m/>
    <m/>
    <x v="4"/>
    <m/>
    <m/>
    <m/>
    <m/>
    <m/>
    <m/>
    <m/>
    <m/>
    <m/>
    <x v="6"/>
    <m/>
    <m/>
    <m/>
    <m/>
    <m/>
    <m/>
    <m/>
    <m/>
    <m/>
    <m/>
    <x v="5"/>
    <m/>
    <m/>
    <m/>
    <m/>
    <m/>
    <m/>
    <m/>
    <m/>
    <m/>
    <x v="1"/>
    <m/>
  </r>
  <r>
    <n v="185"/>
    <x v="6"/>
    <m/>
    <m/>
    <m/>
    <x v="5"/>
    <m/>
    <x v="4"/>
    <x v="3"/>
    <m/>
    <m/>
    <x v="16"/>
    <m/>
    <m/>
    <m/>
    <x v="3"/>
    <m/>
    <m/>
    <x v="5"/>
    <m/>
    <x v="37"/>
    <m/>
    <x v="40"/>
    <m/>
    <x v="5"/>
    <x v="4"/>
    <m/>
    <m/>
    <m/>
    <m/>
    <x v="10"/>
    <m/>
    <m/>
    <x v="18"/>
    <m/>
    <x v="20"/>
    <m/>
    <m/>
    <x v="4"/>
    <m/>
    <m/>
    <m/>
    <m/>
    <m/>
    <m/>
    <m/>
    <m/>
    <m/>
    <x v="6"/>
    <m/>
    <m/>
    <m/>
    <m/>
    <m/>
    <m/>
    <m/>
    <m/>
    <m/>
    <m/>
    <x v="5"/>
    <m/>
    <m/>
    <m/>
    <m/>
    <m/>
    <m/>
    <m/>
    <m/>
    <m/>
    <x v="1"/>
    <m/>
  </r>
  <r>
    <n v="186"/>
    <x v="6"/>
    <m/>
    <m/>
    <m/>
    <x v="5"/>
    <m/>
    <x v="4"/>
    <x v="3"/>
    <m/>
    <m/>
    <x v="16"/>
    <m/>
    <m/>
    <m/>
    <x v="3"/>
    <m/>
    <m/>
    <x v="5"/>
    <m/>
    <x v="37"/>
    <m/>
    <x v="40"/>
    <m/>
    <x v="5"/>
    <x v="4"/>
    <m/>
    <m/>
    <m/>
    <m/>
    <x v="10"/>
    <m/>
    <m/>
    <x v="18"/>
    <m/>
    <x v="20"/>
    <m/>
    <m/>
    <x v="4"/>
    <m/>
    <m/>
    <m/>
    <m/>
    <m/>
    <m/>
    <m/>
    <m/>
    <m/>
    <x v="6"/>
    <m/>
    <m/>
    <m/>
    <m/>
    <m/>
    <m/>
    <m/>
    <m/>
    <m/>
    <m/>
    <x v="5"/>
    <m/>
    <m/>
    <m/>
    <m/>
    <m/>
    <m/>
    <m/>
    <m/>
    <m/>
    <x v="1"/>
    <m/>
  </r>
  <r>
    <n v="187"/>
    <x v="6"/>
    <m/>
    <m/>
    <m/>
    <x v="5"/>
    <m/>
    <x v="4"/>
    <x v="3"/>
    <m/>
    <m/>
    <x v="16"/>
    <m/>
    <m/>
    <m/>
    <x v="3"/>
    <m/>
    <m/>
    <x v="5"/>
    <m/>
    <x v="37"/>
    <m/>
    <x v="40"/>
    <m/>
    <x v="5"/>
    <x v="4"/>
    <m/>
    <m/>
    <m/>
    <m/>
    <x v="10"/>
    <m/>
    <m/>
    <x v="18"/>
    <m/>
    <x v="20"/>
    <m/>
    <m/>
    <x v="4"/>
    <m/>
    <m/>
    <m/>
    <m/>
    <m/>
    <m/>
    <m/>
    <m/>
    <m/>
    <x v="6"/>
    <m/>
    <m/>
    <m/>
    <m/>
    <m/>
    <m/>
    <m/>
    <m/>
    <m/>
    <m/>
    <x v="5"/>
    <m/>
    <m/>
    <m/>
    <m/>
    <m/>
    <m/>
    <m/>
    <m/>
    <m/>
    <x v="1"/>
    <m/>
  </r>
  <r>
    <n v="188"/>
    <x v="6"/>
    <m/>
    <m/>
    <m/>
    <x v="5"/>
    <m/>
    <x v="4"/>
    <x v="3"/>
    <m/>
    <m/>
    <x v="16"/>
    <m/>
    <m/>
    <m/>
    <x v="3"/>
    <m/>
    <m/>
    <x v="5"/>
    <m/>
    <x v="37"/>
    <m/>
    <x v="40"/>
    <m/>
    <x v="5"/>
    <x v="4"/>
    <m/>
    <m/>
    <m/>
    <m/>
    <x v="10"/>
    <m/>
    <m/>
    <x v="18"/>
    <m/>
    <x v="20"/>
    <m/>
    <m/>
    <x v="4"/>
    <m/>
    <m/>
    <m/>
    <m/>
    <m/>
    <m/>
    <m/>
    <m/>
    <m/>
    <x v="6"/>
    <m/>
    <m/>
    <m/>
    <m/>
    <m/>
    <m/>
    <m/>
    <m/>
    <m/>
    <m/>
    <x v="5"/>
    <m/>
    <m/>
    <m/>
    <m/>
    <m/>
    <m/>
    <m/>
    <m/>
    <m/>
    <x v="1"/>
    <m/>
  </r>
  <r>
    <n v="189"/>
    <x v="6"/>
    <m/>
    <m/>
    <m/>
    <x v="5"/>
    <m/>
    <x v="4"/>
    <x v="3"/>
    <m/>
    <m/>
    <x v="16"/>
    <m/>
    <m/>
    <m/>
    <x v="3"/>
    <m/>
    <m/>
    <x v="5"/>
    <m/>
    <x v="37"/>
    <m/>
    <x v="40"/>
    <m/>
    <x v="5"/>
    <x v="4"/>
    <m/>
    <m/>
    <m/>
    <m/>
    <x v="10"/>
    <m/>
    <m/>
    <x v="18"/>
    <m/>
    <x v="20"/>
    <m/>
    <m/>
    <x v="4"/>
    <m/>
    <m/>
    <m/>
    <m/>
    <m/>
    <m/>
    <m/>
    <m/>
    <m/>
    <x v="6"/>
    <m/>
    <m/>
    <m/>
    <m/>
    <m/>
    <m/>
    <m/>
    <m/>
    <m/>
    <m/>
    <x v="5"/>
    <m/>
    <m/>
    <m/>
    <m/>
    <m/>
    <m/>
    <m/>
    <m/>
    <m/>
    <x v="1"/>
    <m/>
  </r>
  <r>
    <n v="190"/>
    <x v="6"/>
    <m/>
    <m/>
    <m/>
    <x v="5"/>
    <m/>
    <x v="4"/>
    <x v="3"/>
    <m/>
    <m/>
    <x v="16"/>
    <m/>
    <m/>
    <m/>
    <x v="3"/>
    <m/>
    <m/>
    <x v="5"/>
    <m/>
    <x v="37"/>
    <m/>
    <x v="40"/>
    <m/>
    <x v="5"/>
    <x v="4"/>
    <m/>
    <m/>
    <m/>
    <m/>
    <x v="10"/>
    <m/>
    <m/>
    <x v="18"/>
    <m/>
    <x v="20"/>
    <m/>
    <m/>
    <x v="4"/>
    <m/>
    <m/>
    <m/>
    <m/>
    <m/>
    <m/>
    <m/>
    <m/>
    <m/>
    <x v="6"/>
    <m/>
    <m/>
    <m/>
    <m/>
    <m/>
    <m/>
    <m/>
    <m/>
    <m/>
    <m/>
    <x v="5"/>
    <m/>
    <m/>
    <m/>
    <m/>
    <m/>
    <m/>
    <m/>
    <m/>
    <m/>
    <x v="1"/>
    <m/>
  </r>
  <r>
    <n v="191"/>
    <x v="6"/>
    <m/>
    <m/>
    <m/>
    <x v="5"/>
    <m/>
    <x v="4"/>
    <x v="3"/>
    <m/>
    <m/>
    <x v="16"/>
    <m/>
    <m/>
    <m/>
    <x v="3"/>
    <m/>
    <m/>
    <x v="5"/>
    <m/>
    <x v="37"/>
    <m/>
    <x v="40"/>
    <m/>
    <x v="5"/>
    <x v="4"/>
    <m/>
    <m/>
    <m/>
    <m/>
    <x v="10"/>
    <m/>
    <m/>
    <x v="18"/>
    <m/>
    <x v="20"/>
    <m/>
    <m/>
    <x v="4"/>
    <m/>
    <m/>
    <m/>
    <m/>
    <m/>
    <m/>
    <m/>
    <m/>
    <m/>
    <x v="6"/>
    <m/>
    <m/>
    <m/>
    <m/>
    <m/>
    <m/>
    <m/>
    <m/>
    <m/>
    <m/>
    <x v="5"/>
    <m/>
    <m/>
    <m/>
    <m/>
    <m/>
    <m/>
    <m/>
    <m/>
    <m/>
    <x v="1"/>
    <m/>
  </r>
  <r>
    <n v="192"/>
    <x v="6"/>
    <m/>
    <m/>
    <m/>
    <x v="5"/>
    <m/>
    <x v="4"/>
    <x v="3"/>
    <m/>
    <m/>
    <x v="16"/>
    <m/>
    <m/>
    <m/>
    <x v="3"/>
    <m/>
    <m/>
    <x v="5"/>
    <m/>
    <x v="37"/>
    <m/>
    <x v="40"/>
    <m/>
    <x v="5"/>
    <x v="4"/>
    <m/>
    <m/>
    <m/>
    <m/>
    <x v="10"/>
    <m/>
    <m/>
    <x v="18"/>
    <m/>
    <x v="20"/>
    <m/>
    <m/>
    <x v="4"/>
    <m/>
    <m/>
    <m/>
    <m/>
    <m/>
    <m/>
    <m/>
    <m/>
    <m/>
    <x v="6"/>
    <m/>
    <m/>
    <m/>
    <m/>
    <m/>
    <m/>
    <m/>
    <m/>
    <m/>
    <m/>
    <x v="5"/>
    <m/>
    <m/>
    <m/>
    <m/>
    <m/>
    <m/>
    <m/>
    <m/>
    <m/>
    <x v="1"/>
    <m/>
  </r>
  <r>
    <n v="193"/>
    <x v="6"/>
    <m/>
    <m/>
    <m/>
    <x v="5"/>
    <m/>
    <x v="4"/>
    <x v="3"/>
    <m/>
    <m/>
    <x v="16"/>
    <m/>
    <m/>
    <m/>
    <x v="3"/>
    <m/>
    <m/>
    <x v="5"/>
    <m/>
    <x v="37"/>
    <m/>
    <x v="40"/>
    <m/>
    <x v="5"/>
    <x v="4"/>
    <m/>
    <m/>
    <m/>
    <m/>
    <x v="10"/>
    <m/>
    <m/>
    <x v="18"/>
    <m/>
    <x v="20"/>
    <m/>
    <m/>
    <x v="4"/>
    <m/>
    <m/>
    <m/>
    <m/>
    <m/>
    <m/>
    <m/>
    <m/>
    <m/>
    <x v="6"/>
    <m/>
    <m/>
    <m/>
    <m/>
    <m/>
    <m/>
    <m/>
    <m/>
    <m/>
    <m/>
    <x v="5"/>
    <m/>
    <m/>
    <m/>
    <m/>
    <m/>
    <m/>
    <m/>
    <m/>
    <m/>
    <x v="1"/>
    <m/>
  </r>
  <r>
    <n v="194"/>
    <x v="6"/>
    <m/>
    <m/>
    <m/>
    <x v="5"/>
    <m/>
    <x v="4"/>
    <x v="3"/>
    <m/>
    <m/>
    <x v="16"/>
    <m/>
    <m/>
    <m/>
    <x v="3"/>
    <m/>
    <m/>
    <x v="5"/>
    <m/>
    <x v="37"/>
    <m/>
    <x v="40"/>
    <m/>
    <x v="5"/>
    <x v="4"/>
    <m/>
    <m/>
    <m/>
    <m/>
    <x v="10"/>
    <m/>
    <m/>
    <x v="18"/>
    <m/>
    <x v="20"/>
    <m/>
    <m/>
    <x v="4"/>
    <m/>
    <m/>
    <m/>
    <m/>
    <m/>
    <m/>
    <m/>
    <m/>
    <m/>
    <x v="6"/>
    <m/>
    <m/>
    <m/>
    <m/>
    <m/>
    <m/>
    <m/>
    <m/>
    <m/>
    <m/>
    <x v="5"/>
    <m/>
    <m/>
    <m/>
    <m/>
    <m/>
    <m/>
    <m/>
    <m/>
    <s v=" "/>
    <x v="1"/>
    <m/>
  </r>
  <r>
    <n v="195"/>
    <x v="6"/>
    <m/>
    <m/>
    <m/>
    <x v="5"/>
    <m/>
    <x v="4"/>
    <x v="3"/>
    <m/>
    <m/>
    <x v="16"/>
    <m/>
    <m/>
    <m/>
    <x v="3"/>
    <m/>
    <m/>
    <x v="5"/>
    <m/>
    <x v="37"/>
    <m/>
    <x v="40"/>
    <m/>
    <x v="5"/>
    <x v="4"/>
    <m/>
    <m/>
    <m/>
    <m/>
    <x v="10"/>
    <m/>
    <m/>
    <x v="18"/>
    <m/>
    <x v="20"/>
    <m/>
    <m/>
    <x v="4"/>
    <m/>
    <m/>
    <m/>
    <m/>
    <m/>
    <m/>
    <m/>
    <m/>
    <m/>
    <x v="6"/>
    <m/>
    <m/>
    <m/>
    <m/>
    <m/>
    <m/>
    <m/>
    <m/>
    <m/>
    <m/>
    <x v="5"/>
    <m/>
    <m/>
    <m/>
    <m/>
    <m/>
    <m/>
    <m/>
    <m/>
    <s v=" "/>
    <x v="1"/>
    <m/>
  </r>
  <r>
    <n v="196"/>
    <x v="6"/>
    <m/>
    <m/>
    <m/>
    <x v="5"/>
    <m/>
    <x v="4"/>
    <x v="3"/>
    <m/>
    <m/>
    <x v="16"/>
    <m/>
    <m/>
    <m/>
    <x v="3"/>
    <m/>
    <m/>
    <x v="5"/>
    <m/>
    <x v="37"/>
    <m/>
    <x v="40"/>
    <m/>
    <x v="5"/>
    <x v="4"/>
    <m/>
    <m/>
    <m/>
    <m/>
    <x v="10"/>
    <m/>
    <m/>
    <x v="18"/>
    <m/>
    <x v="20"/>
    <m/>
    <m/>
    <x v="4"/>
    <m/>
    <m/>
    <m/>
    <m/>
    <m/>
    <m/>
    <m/>
    <m/>
    <m/>
    <x v="6"/>
    <m/>
    <m/>
    <m/>
    <m/>
    <m/>
    <m/>
    <m/>
    <m/>
    <m/>
    <m/>
    <x v="5"/>
    <m/>
    <m/>
    <m/>
    <m/>
    <m/>
    <m/>
    <m/>
    <m/>
    <s v=" "/>
    <x v="1"/>
    <m/>
  </r>
  <r>
    <n v="197"/>
    <x v="6"/>
    <m/>
    <m/>
    <m/>
    <x v="5"/>
    <m/>
    <x v="4"/>
    <x v="3"/>
    <m/>
    <m/>
    <x v="16"/>
    <m/>
    <m/>
    <m/>
    <x v="3"/>
    <m/>
    <m/>
    <x v="5"/>
    <m/>
    <x v="37"/>
    <m/>
    <x v="40"/>
    <m/>
    <x v="5"/>
    <x v="4"/>
    <m/>
    <m/>
    <m/>
    <m/>
    <x v="10"/>
    <m/>
    <m/>
    <x v="18"/>
    <m/>
    <x v="20"/>
    <m/>
    <m/>
    <x v="4"/>
    <m/>
    <m/>
    <m/>
    <m/>
    <m/>
    <m/>
    <m/>
    <m/>
    <m/>
    <x v="6"/>
    <m/>
    <m/>
    <m/>
    <m/>
    <m/>
    <m/>
    <m/>
    <m/>
    <m/>
    <m/>
    <x v="5"/>
    <m/>
    <m/>
    <m/>
    <m/>
    <m/>
    <m/>
    <m/>
    <m/>
    <s v=" "/>
    <x v="1"/>
    <m/>
  </r>
  <r>
    <n v="198"/>
    <x v="6"/>
    <m/>
    <m/>
    <m/>
    <x v="5"/>
    <m/>
    <x v="4"/>
    <x v="3"/>
    <m/>
    <m/>
    <x v="16"/>
    <m/>
    <m/>
    <m/>
    <x v="3"/>
    <m/>
    <m/>
    <x v="5"/>
    <m/>
    <x v="37"/>
    <m/>
    <x v="40"/>
    <m/>
    <x v="5"/>
    <x v="4"/>
    <m/>
    <m/>
    <m/>
    <m/>
    <x v="10"/>
    <m/>
    <m/>
    <x v="18"/>
    <m/>
    <x v="20"/>
    <m/>
    <m/>
    <x v="4"/>
    <m/>
    <m/>
    <m/>
    <m/>
    <m/>
    <m/>
    <m/>
    <m/>
    <m/>
    <x v="6"/>
    <m/>
    <m/>
    <m/>
    <m/>
    <m/>
    <m/>
    <m/>
    <m/>
    <m/>
    <m/>
    <x v="5"/>
    <m/>
    <m/>
    <m/>
    <m/>
    <m/>
    <m/>
    <m/>
    <m/>
    <s v=" "/>
    <x v="1"/>
    <m/>
  </r>
  <r>
    <n v="199"/>
    <x v="6"/>
    <m/>
    <m/>
    <m/>
    <x v="5"/>
    <m/>
    <x v="4"/>
    <x v="3"/>
    <m/>
    <m/>
    <x v="16"/>
    <m/>
    <m/>
    <m/>
    <x v="3"/>
    <m/>
    <m/>
    <x v="5"/>
    <m/>
    <x v="37"/>
    <m/>
    <x v="40"/>
    <m/>
    <x v="5"/>
    <x v="4"/>
    <m/>
    <m/>
    <m/>
    <m/>
    <x v="10"/>
    <m/>
    <m/>
    <x v="18"/>
    <m/>
    <x v="20"/>
    <m/>
    <m/>
    <x v="4"/>
    <m/>
    <m/>
    <m/>
    <m/>
    <m/>
    <m/>
    <m/>
    <m/>
    <m/>
    <x v="6"/>
    <m/>
    <m/>
    <m/>
    <m/>
    <m/>
    <m/>
    <m/>
    <m/>
    <m/>
    <m/>
    <x v="5"/>
    <m/>
    <m/>
    <m/>
    <m/>
    <m/>
    <m/>
    <m/>
    <m/>
    <s v=" "/>
    <x v="1"/>
    <m/>
  </r>
  <r>
    <n v="200"/>
    <x v="6"/>
    <m/>
    <m/>
    <m/>
    <x v="5"/>
    <m/>
    <x v="4"/>
    <x v="3"/>
    <m/>
    <m/>
    <x v="16"/>
    <m/>
    <m/>
    <m/>
    <x v="3"/>
    <m/>
    <m/>
    <x v="5"/>
    <m/>
    <x v="37"/>
    <m/>
    <x v="40"/>
    <m/>
    <x v="5"/>
    <x v="4"/>
    <m/>
    <m/>
    <m/>
    <m/>
    <x v="10"/>
    <m/>
    <m/>
    <x v="18"/>
    <m/>
    <x v="20"/>
    <m/>
    <m/>
    <x v="4"/>
    <m/>
    <m/>
    <m/>
    <m/>
    <m/>
    <m/>
    <m/>
    <m/>
    <m/>
    <x v="6"/>
    <m/>
    <m/>
    <m/>
    <m/>
    <m/>
    <m/>
    <m/>
    <m/>
    <m/>
    <m/>
    <x v="5"/>
    <m/>
    <m/>
    <m/>
    <m/>
    <m/>
    <m/>
    <m/>
    <m/>
    <s v=" "/>
    <x v="1"/>
    <m/>
  </r>
  <r>
    <n v="201"/>
    <x v="6"/>
    <m/>
    <m/>
    <m/>
    <x v="5"/>
    <m/>
    <x v="4"/>
    <x v="3"/>
    <m/>
    <m/>
    <x v="16"/>
    <m/>
    <m/>
    <m/>
    <x v="3"/>
    <m/>
    <m/>
    <x v="5"/>
    <m/>
    <x v="37"/>
    <m/>
    <x v="40"/>
    <m/>
    <x v="5"/>
    <x v="4"/>
    <m/>
    <m/>
    <m/>
    <m/>
    <x v="10"/>
    <m/>
    <m/>
    <x v="18"/>
    <m/>
    <x v="20"/>
    <m/>
    <m/>
    <x v="4"/>
    <m/>
    <m/>
    <m/>
    <m/>
    <m/>
    <m/>
    <m/>
    <m/>
    <m/>
    <x v="6"/>
    <m/>
    <m/>
    <m/>
    <m/>
    <m/>
    <m/>
    <m/>
    <m/>
    <m/>
    <m/>
    <x v="5"/>
    <m/>
    <m/>
    <m/>
    <m/>
    <m/>
    <m/>
    <m/>
    <m/>
    <s v=" "/>
    <x v="1"/>
    <m/>
  </r>
  <r>
    <n v="202"/>
    <x v="6"/>
    <m/>
    <m/>
    <m/>
    <x v="5"/>
    <m/>
    <x v="4"/>
    <x v="3"/>
    <m/>
    <m/>
    <x v="16"/>
    <m/>
    <m/>
    <m/>
    <x v="3"/>
    <m/>
    <m/>
    <x v="5"/>
    <m/>
    <x v="37"/>
    <m/>
    <x v="40"/>
    <m/>
    <x v="5"/>
    <x v="4"/>
    <m/>
    <m/>
    <m/>
    <m/>
    <x v="10"/>
    <m/>
    <m/>
    <x v="18"/>
    <m/>
    <x v="20"/>
    <m/>
    <m/>
    <x v="4"/>
    <m/>
    <m/>
    <m/>
    <m/>
    <m/>
    <m/>
    <m/>
    <m/>
    <m/>
    <x v="6"/>
    <m/>
    <m/>
    <m/>
    <m/>
    <m/>
    <m/>
    <m/>
    <m/>
    <m/>
    <m/>
    <x v="5"/>
    <m/>
    <m/>
    <m/>
    <m/>
    <m/>
    <m/>
    <m/>
    <m/>
    <s v=" "/>
    <x v="1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4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85:H94" firstHeaderRow="1" firstDataRow="2" firstDataCol="1" rowPageCount="7" colPageCount="1"/>
  <pivotFields count="71">
    <pivotField showAll="0" defaultSubtotal="0"/>
    <pivotField axis="axisRow" showAll="0">
      <items count="11">
        <item m="1" x="8"/>
        <item x="2"/>
        <item m="1" x="9"/>
        <item x="4"/>
        <item x="0"/>
        <item x="3"/>
        <item m="1" x="7"/>
        <item x="1"/>
        <item x="5"/>
        <item x="6"/>
        <item t="default"/>
      </items>
    </pivotField>
    <pivotField showAll="0" defaultSubtotal="0"/>
    <pivotField dataField="1" showAll="0"/>
    <pivotField showAll="0"/>
    <pivotField axis="axisPage" multipleItemSelectionAllowed="1" showAll="0">
      <items count="9">
        <item x="0"/>
        <item x="1"/>
        <item x="4"/>
        <item m="1" x="6"/>
        <item x="3"/>
        <item m="1" x="7"/>
        <item x="5"/>
        <item x="2"/>
        <item t="default"/>
      </items>
    </pivotField>
    <pivotField showAll="0"/>
    <pivotField axis="axisPage" multipleItemSelectionAllowed="1" showAll="0">
      <items count="6">
        <item x="1"/>
        <item x="3"/>
        <item x="0"/>
        <item x="4"/>
        <item x="2"/>
        <item t="default"/>
      </items>
    </pivotField>
    <pivotField axis="axisPage" multipleItemSelectionAllowed="1" showAll="0">
      <items count="5">
        <item x="1"/>
        <item x="2"/>
        <item x="0"/>
        <item x="3"/>
        <item t="default"/>
      </items>
    </pivotField>
    <pivotField showAll="0"/>
    <pivotField showAll="0" defaultSubtotal="0"/>
    <pivotField showAll="0" defaultSubtotal="0"/>
    <pivotField showAll="0" defaultSubtotal="0"/>
    <pivotField showAll="0"/>
    <pivotField showAll="0" defaultSubtotal="0"/>
    <pivotField showAll="0" defaultSubtotal="0"/>
    <pivotField showAll="0" defaultSubtotal="0"/>
    <pivotField showAll="0" defaultSubtotal="0"/>
    <pivotField showAll="0"/>
    <pivotField showAll="0" defaultSubtotal="0"/>
    <pivotField axis="axisPage" multipleItemSelectionAllowed="1" showAll="0">
      <items count="214">
        <item m="1" x="126"/>
        <item m="1" x="193"/>
        <item m="1" x="146"/>
        <item m="1" x="41"/>
        <item m="1" x="118"/>
        <item m="1" x="188"/>
        <item m="1" x="60"/>
        <item m="1" x="137"/>
        <item m="1" x="208"/>
        <item m="1" x="157"/>
        <item m="1" x="198"/>
        <item m="1" x="114"/>
        <item m="1" x="132"/>
        <item m="1" x="106"/>
        <item m="1" x="180"/>
        <item m="1" x="79"/>
        <item m="1" x="154"/>
        <item m="1" x="49"/>
        <item m="1" x="127"/>
        <item m="1" x="101"/>
        <item m="1" x="170"/>
        <item m="1" x="72"/>
        <item m="1" x="149"/>
        <item m="1" x="44"/>
        <item m="1" x="121"/>
        <item m="1" x="191"/>
        <item m="1" x="91"/>
        <item m="1" x="167"/>
        <item m="1" x="63"/>
        <item m="1" x="140"/>
        <item m="1" x="210"/>
        <item m="1" x="112"/>
        <item m="1" x="82"/>
        <item m="1" x="160"/>
        <item m="1" x="56"/>
        <item m="1" x="99"/>
        <item m="1" x="168"/>
        <item m="1" x="69"/>
        <item m="1" x="147"/>
        <item m="1" x="42"/>
        <item m="1" x="119"/>
        <item m="1" x="189"/>
        <item m="1" x="165"/>
        <item m="1" x="61"/>
        <item m="1" x="138"/>
        <item m="1" x="209"/>
        <item m="1" x="109"/>
        <item m="1" x="81"/>
        <item m="1" x="158"/>
        <item m="1" x="103"/>
        <item m="1" x="150"/>
        <item m="1" x="192"/>
        <item m="1" x="66"/>
        <item x="37"/>
        <item m="1" x="87"/>
        <item m="1" x="128"/>
        <item m="1" x="183"/>
        <item m="1" x="199"/>
        <item m="1" x="74"/>
        <item m="1" x="95"/>
        <item m="1" x="173"/>
        <item m="1" x="143"/>
        <item m="1" x="47"/>
        <item m="1" x="80"/>
        <item m="1" x="102"/>
        <item m="1" x="196"/>
        <item m="1" x="171"/>
        <item m="1" x="92"/>
        <item m="1" x="155"/>
        <item m="1" x="64"/>
        <item m="1" x="45"/>
        <item m="1" x="50"/>
        <item m="1" x="184"/>
        <item m="1" x="62"/>
        <item m="1" x="130"/>
        <item m="1" x="194"/>
        <item m="1" x="139"/>
        <item m="1" x="122"/>
        <item m="1" x="141"/>
        <item m="1" x="177"/>
        <item m="1" x="113"/>
        <item m="1" x="200"/>
        <item m="1" x="187"/>
        <item m="1" x="67"/>
        <item m="1" x="129"/>
        <item m="1" x="53"/>
        <item m="1" x="38"/>
        <item m="1" x="104"/>
        <item m="1" x="174"/>
        <item m="1" x="75"/>
        <item m="1" x="151"/>
        <item m="1" x="133"/>
        <item m="1" x="144"/>
        <item m="1" x="163"/>
        <item m="1" x="58"/>
        <item m="1" x="85"/>
        <item m="1" x="107"/>
        <item m="1" x="123"/>
        <item m="1" x="115"/>
        <item m="1" x="181"/>
        <item m="1" x="205"/>
        <item m="1" x="159"/>
        <item m="1" x="77"/>
        <item m="1" x="93"/>
        <item m="1" x="65"/>
        <item m="1" x="142"/>
        <item m="1" x="46"/>
        <item m="1" x="105"/>
        <item m="1" x="211"/>
        <item m="1" x="124"/>
        <item m="1" x="161"/>
        <item m="1" x="164"/>
        <item m="1" x="134"/>
        <item m="1" x="182"/>
        <item m="1" x="51"/>
        <item m="1" x="54"/>
        <item m="1" x="186"/>
        <item m="1" x="203"/>
        <item m="1" x="78"/>
        <item m="1" x="153"/>
        <item m="1" x="48"/>
        <item m="1" x="125"/>
        <item m="1" x="70"/>
        <item m="1" x="148"/>
        <item m="1" x="88"/>
        <item m="1" x="76"/>
        <item m="1" x="96"/>
        <item m="1" x="116"/>
        <item m="1" x="156"/>
        <item m="1" x="172"/>
        <item m="1" x="100"/>
        <item m="1" x="73"/>
        <item m="1" x="83"/>
        <item m="1" x="162"/>
        <item m="1" x="169"/>
        <item m="1" x="204"/>
        <item m="1" x="178"/>
        <item m="1" x="57"/>
        <item m="1" x="71"/>
        <item m="1" x="89"/>
        <item m="1" x="43"/>
        <item m="1" x="120"/>
        <item m="1" x="190"/>
        <item m="1" x="110"/>
        <item m="1" x="201"/>
        <item m="1" x="175"/>
        <item m="1" x="40"/>
        <item m="1" x="152"/>
        <item m="1" x="195"/>
        <item m="1" x="68"/>
        <item m="1" x="145"/>
        <item m="1" x="135"/>
        <item m="1" x="39"/>
        <item m="1" x="86"/>
        <item m="1" x="207"/>
        <item m="1" x="59"/>
        <item m="1" x="206"/>
        <item m="1" x="108"/>
        <item x="3"/>
        <item x="0"/>
        <item x="29"/>
        <item x="8"/>
        <item x="36"/>
        <item x="9"/>
        <item x="30"/>
        <item x="24"/>
        <item x="31"/>
        <item x="2"/>
        <item m="1" x="131"/>
        <item x="27"/>
        <item x="25"/>
        <item m="1" x="52"/>
        <item x="10"/>
        <item x="7"/>
        <item x="33"/>
        <item m="1" x="136"/>
        <item x="4"/>
        <item x="6"/>
        <item x="12"/>
        <item x="17"/>
        <item x="19"/>
        <item m="1" x="212"/>
        <item x="18"/>
        <item x="13"/>
        <item x="21"/>
        <item m="1" x="185"/>
        <item m="1" x="202"/>
        <item x="23"/>
        <item m="1" x="179"/>
        <item m="1" x="166"/>
        <item m="1" x="111"/>
        <item m="1" x="55"/>
        <item m="1" x="176"/>
        <item m="1" x="98"/>
        <item m="1" x="117"/>
        <item x="22"/>
        <item x="14"/>
        <item m="1" x="90"/>
        <item x="11"/>
        <item x="16"/>
        <item m="1" x="94"/>
        <item x="5"/>
        <item x="26"/>
        <item x="35"/>
        <item x="28"/>
        <item m="1" x="197"/>
        <item m="1" x="84"/>
        <item x="32"/>
        <item x="34"/>
        <item x="1"/>
        <item x="15"/>
        <item x="20"/>
        <item m="1" x="97"/>
        <item t="default"/>
      </items>
    </pivotField>
    <pivotField showAll="0" defaultSubtotal="0"/>
    <pivotField showAll="0" defaultSubtota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49">
        <item m="1" x="40"/>
        <item m="1" x="38"/>
        <item m="1" x="42"/>
        <item m="1" x="44"/>
        <item m="1" x="45"/>
        <item m="1" x="34"/>
        <item x="10"/>
        <item m="1" x="37"/>
        <item x="14"/>
        <item x="23"/>
        <item m="1" x="25"/>
        <item m="1" x="28"/>
        <item m="1" x="36"/>
        <item x="8"/>
        <item m="1" x="35"/>
        <item m="1" x="46"/>
        <item m="1" x="33"/>
        <item m="1" x="41"/>
        <item m="1" x="32"/>
        <item m="1" x="47"/>
        <item m="1" x="27"/>
        <item m="1" x="31"/>
        <item m="1" x="39"/>
        <item m="1" x="26"/>
        <item m="1" x="29"/>
        <item x="1"/>
        <item x="7"/>
        <item m="1" x="43"/>
        <item x="2"/>
        <item x="17"/>
        <item x="3"/>
        <item x="13"/>
        <item x="0"/>
        <item x="4"/>
        <item x="16"/>
        <item x="5"/>
        <item x="12"/>
        <item x="9"/>
        <item x="20"/>
        <item m="1" x="30"/>
        <item x="11"/>
        <item x="19"/>
        <item x="22"/>
        <item x="18"/>
        <item x="6"/>
        <item x="21"/>
        <item x="24"/>
        <item x="15"/>
        <item t="default"/>
      </items>
    </pivotField>
    <pivotField showAll="0"/>
    <pivotField showAll="0"/>
    <pivotField showAll="0"/>
    <pivotField showAll="0" defaultSubtotal="0"/>
    <pivotField showAll="0" defaultSubtotal="0"/>
    <pivotField showAll="0"/>
    <pivotField showAll="0"/>
    <pivotField multipleItemSelectionAllowed="1" showAll="0"/>
    <pivotField showAll="0"/>
    <pivotField showAll="0"/>
    <pivotField showAll="0"/>
    <pivotField showAll="0" defaultSubtotal="0"/>
    <pivotField showAll="0"/>
    <pivotField showAll="0" defaultSubtotal="0"/>
    <pivotField showAll="0" defaultSubtotal="0"/>
    <pivotField showAll="0" defaultSubtotal="0"/>
    <pivotField showAll="0" defaultSubtotal="0"/>
    <pivotField axis="axisPage" multipleItemSelectionAllowed="1" showAll="0">
      <items count="11">
        <item x="0"/>
        <item x="3"/>
        <item x="5"/>
        <item x="6"/>
        <item m="1" x="9"/>
        <item m="1" x="8"/>
        <item x="1"/>
        <item x="4"/>
        <item m="1" x="7"/>
        <item x="2"/>
        <item t="default"/>
      </items>
    </pivotField>
    <pivotField showAll="0"/>
    <pivotField showAll="0"/>
    <pivotField showAll="0"/>
    <pivotField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axis="axisCol" multipleItemSelectionAllowed="1" showAll="0">
      <items count="8">
        <item m="1" x="6"/>
        <item x="5"/>
        <item x="0"/>
        <item x="2"/>
        <item x="1"/>
        <item x="3"/>
        <item x="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/>
    <pivotField axis="axisPage" multipleItemSelectionAllowed="1" showAll="0">
      <items count="3">
        <item x="0"/>
        <item x="1"/>
        <item t="default"/>
      </items>
    </pivotField>
    <pivotField showAll="0"/>
  </pivotFields>
  <rowFields count="1">
    <field x="1"/>
  </rowFields>
  <rowItems count="8">
    <i>
      <x v="1"/>
    </i>
    <i>
      <x v="3"/>
    </i>
    <i>
      <x v="4"/>
    </i>
    <i>
      <x v="5"/>
    </i>
    <i>
      <x v="7"/>
    </i>
    <i>
      <x v="8"/>
    </i>
    <i>
      <x v="9"/>
    </i>
    <i t="grand">
      <x/>
    </i>
  </rowItems>
  <colFields count="1">
    <field x="59"/>
  </colFields>
  <colItems count="7">
    <i>
      <x v="1"/>
    </i>
    <i>
      <x v="2"/>
    </i>
    <i>
      <x v="3"/>
    </i>
    <i>
      <x v="4"/>
    </i>
    <i>
      <x v="5"/>
    </i>
    <i>
      <x v="6"/>
    </i>
    <i t="grand">
      <x/>
    </i>
  </colItems>
  <pageFields count="7">
    <pageField fld="8" hier="-1"/>
    <pageField fld="48" hier="-1"/>
    <pageField fld="7" hier="-1"/>
    <pageField fld="20" hier="-1"/>
    <pageField fld="30" hier="-1"/>
    <pageField fld="5" hier="-1"/>
    <pageField fld="69" hier="-1"/>
  </pageFields>
  <dataFields count="1">
    <dataField name="Count of Development Description" fld="3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PivotTable3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11:G19" firstHeaderRow="1" firstDataRow="2" firstDataCol="1" rowPageCount="4" colPageCount="1"/>
  <pivotFields count="71">
    <pivotField showAll="0" defaultSubtotal="0"/>
    <pivotField axis="axisRow" showAll="0">
      <items count="11">
        <item m="1" x="8"/>
        <item x="2"/>
        <item m="1" x="9"/>
        <item x="4"/>
        <item x="0"/>
        <item x="3"/>
        <item m="1" x="7"/>
        <item x="1"/>
        <item x="5"/>
        <item x="6"/>
        <item t="default"/>
      </items>
    </pivotField>
    <pivotField showAll="0" defaultSubtotal="0"/>
    <pivotField dataField="1" showAll="0"/>
    <pivotField showAll="0"/>
    <pivotField showAll="0"/>
    <pivotField showAll="0"/>
    <pivotField axis="axisPage" multipleItemSelectionAllowed="1" showAll="0">
      <items count="6">
        <item x="1"/>
        <item x="3"/>
        <item x="0"/>
        <item x="4"/>
        <item x="2"/>
        <item t="default"/>
      </items>
    </pivotField>
    <pivotField showAll="0"/>
    <pivotField showAll="0"/>
    <pivotField showAll="0" defaultSubtotal="0"/>
    <pivotField axis="axisPage" multipleItemSelectionAllowed="1" showAll="0" defaultSubtotal="0">
      <items count="18">
        <item x="1"/>
        <item x="8"/>
        <item x="10"/>
        <item x="4"/>
        <item x="5"/>
        <item x="7"/>
        <item x="0"/>
        <item x="6"/>
        <item x="2"/>
        <item x="11"/>
        <item x="12"/>
        <item x="13"/>
        <item x="3"/>
        <item h="1" x="16"/>
        <item x="9"/>
        <item h="1" m="1" x="17"/>
        <item x="14"/>
        <item x="15"/>
      </items>
    </pivotField>
    <pivotField showAll="0" defaultSubtotal="0"/>
    <pivotField showAll="0"/>
    <pivotField showAll="0" defaultSubtotal="0"/>
    <pivotField showAll="0" defaultSubtotal="0"/>
    <pivotField showAll="0" defaultSubtotal="0"/>
    <pivotField showAll="0" defaultSubtotal="0"/>
    <pivotField axis="axisCol" showAll="0">
      <items count="8">
        <item x="0"/>
        <item x="3"/>
        <item x="1"/>
        <item x="2"/>
        <item x="4"/>
        <item m="1" x="6"/>
        <item x="5"/>
        <item t="default"/>
      </items>
    </pivotField>
    <pivotField showAll="0" defaultSubtotal="0"/>
    <pivotField axis="axisPage" multipleItemSelectionAllowed="1" showAll="0">
      <items count="214">
        <item x="1"/>
        <item m="1" x="126"/>
        <item m="1" x="193"/>
        <item m="1" x="146"/>
        <item m="1" x="41"/>
        <item m="1" x="118"/>
        <item m="1" x="188"/>
        <item m="1" x="60"/>
        <item m="1" x="137"/>
        <item m="1" x="208"/>
        <item m="1" x="157"/>
        <item m="1" x="198"/>
        <item m="1" x="114"/>
        <item m="1" x="132"/>
        <item m="1" x="106"/>
        <item m="1" x="180"/>
        <item m="1" x="79"/>
        <item m="1" x="154"/>
        <item m="1" x="49"/>
        <item m="1" x="127"/>
        <item m="1" x="101"/>
        <item m="1" x="170"/>
        <item m="1" x="72"/>
        <item m="1" x="149"/>
        <item m="1" x="44"/>
        <item m="1" x="121"/>
        <item m="1" x="191"/>
        <item m="1" x="91"/>
        <item m="1" x="167"/>
        <item m="1" x="63"/>
        <item m="1" x="140"/>
        <item m="1" x="210"/>
        <item m="1" x="112"/>
        <item m="1" x="82"/>
        <item m="1" x="160"/>
        <item m="1" x="56"/>
        <item m="1" x="99"/>
        <item m="1" x="168"/>
        <item m="1" x="69"/>
        <item m="1" x="147"/>
        <item m="1" x="42"/>
        <item m="1" x="119"/>
        <item m="1" x="189"/>
        <item m="1" x="87"/>
        <item m="1" x="165"/>
        <item m="1" x="61"/>
        <item m="1" x="138"/>
        <item m="1" x="209"/>
        <item m="1" x="109"/>
        <item m="1" x="183"/>
        <item m="1" x="81"/>
        <item m="1" x="158"/>
        <item m="1" x="128"/>
        <item m="1" x="199"/>
        <item m="1" x="103"/>
        <item m="1" x="173"/>
        <item m="1" x="74"/>
        <item m="1" x="150"/>
        <item m="1" x="47"/>
        <item m="1" x="192"/>
        <item m="1" x="95"/>
        <item m="1" x="66"/>
        <item m="1" x="143"/>
        <item m="1" x="80"/>
        <item m="1" x="155"/>
        <item m="1" x="50"/>
        <item m="1" x="196"/>
        <item m="1" x="102"/>
        <item m="1" x="171"/>
        <item m="1" x="45"/>
        <item m="1" x="122"/>
        <item m="1" x="92"/>
        <item m="1" x="64"/>
        <item m="1" x="141"/>
        <item m="1" x="113"/>
        <item m="1" x="130"/>
        <item m="1" x="177"/>
        <item m="1" x="77"/>
        <item m="1" x="194"/>
        <item m="1" x="62"/>
        <item m="1" x="139"/>
        <item m="1" x="184"/>
        <item m="1" x="159"/>
        <item m="1" x="53"/>
        <item m="1" x="129"/>
        <item m="1" x="200"/>
        <item m="1" x="104"/>
        <item m="1" x="174"/>
        <item m="1" x="75"/>
        <item m="1" x="151"/>
        <item m="1" x="67"/>
        <item m="1" x="144"/>
        <item m="1" x="38"/>
        <item m="1" x="115"/>
        <item m="1" x="187"/>
        <item m="1" x="85"/>
        <item m="1" x="163"/>
        <item m="1" x="58"/>
        <item m="1" x="133"/>
        <item m="1" x="205"/>
        <item m="1" x="107"/>
        <item m="1" x="181"/>
        <item m="1" x="46"/>
        <item m="1" x="123"/>
        <item m="1" x="93"/>
        <item m="1" x="65"/>
        <item m="1" x="142"/>
        <item m="1" x="211"/>
        <item m="1" x="186"/>
        <item m="1" x="161"/>
        <item m="1" x="57"/>
        <item m="1" x="203"/>
        <item m="1" x="105"/>
        <item m="1" x="78"/>
        <item m="1" x="153"/>
        <item m="1" x="48"/>
        <item m="1" x="125"/>
        <item m="1" x="195"/>
        <item m="1" x="100"/>
        <item m="1" x="169"/>
        <item m="1" x="70"/>
        <item m="1" x="148"/>
        <item m="1" x="43"/>
        <item m="1" x="120"/>
        <item m="1" x="190"/>
        <item m="1" x="88"/>
        <item m="1" x="201"/>
        <item m="1" x="175"/>
        <item m="1" x="76"/>
        <item m="1" x="152"/>
        <item m="1" x="124"/>
        <item m="1" x="96"/>
        <item m="1" x="68"/>
        <item m="1" x="145"/>
        <item m="1" x="39"/>
        <item m="1" x="116"/>
        <item m="1" x="86"/>
        <item m="1" x="164"/>
        <item m="1" x="59"/>
        <item m="1" x="134"/>
        <item m="1" x="206"/>
        <item m="1" x="108"/>
        <item m="1" x="182"/>
        <item m="1" x="156"/>
        <item m="1" x="51"/>
        <item m="1" x="172"/>
        <item m="1" x="73"/>
        <item m="1" x="83"/>
        <item m="1" x="162"/>
        <item m="1" x="204"/>
        <item m="1" x="178"/>
        <item m="1" x="71"/>
        <item m="1" x="89"/>
        <item m="1" x="110"/>
        <item m="1" x="54"/>
        <item m="1" x="40"/>
        <item m="1" x="135"/>
        <item m="1" x="207"/>
        <item x="0"/>
        <item x="9"/>
        <item x="3"/>
        <item x="2"/>
        <item x="10"/>
        <item x="7"/>
        <item x="24"/>
        <item x="8"/>
        <item x="30"/>
        <item x="31"/>
        <item x="32"/>
        <item x="33"/>
        <item x="35"/>
        <item x="27"/>
        <item x="28"/>
        <item x="29"/>
        <item m="1" x="136"/>
        <item x="34"/>
        <item x="4"/>
        <item x="25"/>
        <item x="5"/>
        <item x="26"/>
        <item m="1" x="52"/>
        <item x="6"/>
        <item m="1" x="197"/>
        <item x="11"/>
        <item x="12"/>
        <item x="13"/>
        <item x="16"/>
        <item x="17"/>
        <item x="18"/>
        <item m="1" x="94"/>
        <item x="19"/>
        <item x="20"/>
        <item x="21"/>
        <item m="1" x="212"/>
        <item x="22"/>
        <item x="36"/>
        <item m="1" x="84"/>
        <item x="23"/>
        <item x="14"/>
        <item m="1" x="131"/>
        <item x="15"/>
        <item m="1" x="179"/>
        <item m="1" x="90"/>
        <item m="1" x="166"/>
        <item m="1" x="111"/>
        <item m="1" x="185"/>
        <item m="1" x="55"/>
        <item m="1" x="202"/>
        <item m="1" x="176"/>
        <item m="1" x="98"/>
        <item m="1" x="117"/>
        <item x="37"/>
        <item m="1" x="97"/>
        <item t="default"/>
      </items>
    </pivotField>
    <pivotField showAll="0" defaultSubtotal="0"/>
    <pivotField showAll="0" defaultSubtotal="0"/>
    <pivotField showAll="0"/>
    <pivotField showAll="0"/>
    <pivotField multipleItemSelectionAllowed="1"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53">
        <item x="1"/>
        <item x="5"/>
        <item x="0"/>
        <item x="9"/>
        <item x="16"/>
        <item x="17"/>
        <item x="7"/>
        <item x="3"/>
        <item x="6"/>
        <item x="8"/>
        <item m="1" x="51"/>
        <item x="19"/>
        <item x="45"/>
        <item x="11"/>
        <item x="47"/>
        <item x="2"/>
        <item x="20"/>
        <item x="48"/>
        <item x="21"/>
        <item x="13"/>
        <item m="1" x="49"/>
        <item x="15"/>
        <item x="14"/>
        <item x="22"/>
        <item x="46"/>
        <item x="12"/>
        <item x="23"/>
        <item x="28"/>
        <item x="44"/>
        <item x="29"/>
        <item x="24"/>
        <item x="27"/>
        <item m="1" x="50"/>
        <item x="25"/>
        <item x="30"/>
        <item x="26"/>
        <item x="41"/>
        <item x="4"/>
        <item x="33"/>
        <item x="42"/>
        <item x="10"/>
        <item x="34"/>
        <item x="43"/>
        <item x="35"/>
        <item x="36"/>
        <item x="31"/>
        <item x="37"/>
        <item x="32"/>
        <item x="38"/>
        <item x="39"/>
        <item x="40"/>
        <item x="18"/>
        <item t="default"/>
      </items>
    </pivotField>
    <pivotField showAll="0" defaultSubtotal="0"/>
    <pivotField showAll="0" defaultSubtotal="0"/>
    <pivotField showAll="0"/>
    <pivotField showAll="0"/>
    <pivotField multipleItemSelectionAllowed="1" showAll="0"/>
    <pivotField showAll="0"/>
    <pivotField showAll="0"/>
    <pivotField showAll="0"/>
    <pivotField showAll="0" defaultSubtotal="0"/>
    <pivotField showAll="0"/>
    <pivotField showAll="0" defaultSubtotal="0"/>
    <pivotField showAll="0" defaultSubtotal="0"/>
    <pivotField showAll="0" defaultSubtotal="0"/>
    <pivotField showAll="0" defaultSubtotal="0"/>
    <pivotField showAll="0"/>
    <pivotField showAll="0"/>
    <pivotField showAll="0"/>
    <pivotField showAll="0"/>
    <pivotField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/>
    <pivotField showAll="0"/>
    <pivotField showAll="0"/>
  </pivotFields>
  <rowFields count="1">
    <field x="1"/>
  </rowFields>
  <rowItems count="7">
    <i>
      <x v="1"/>
    </i>
    <i>
      <x v="3"/>
    </i>
    <i>
      <x v="4"/>
    </i>
    <i>
      <x v="5"/>
    </i>
    <i>
      <x v="7"/>
    </i>
    <i>
      <x v="8"/>
    </i>
    <i t="grand">
      <x/>
    </i>
  </rowItems>
  <colFields count="1">
    <field x="18"/>
  </colFields>
  <colItems count="6">
    <i>
      <x/>
    </i>
    <i>
      <x v="1"/>
    </i>
    <i>
      <x v="2"/>
    </i>
    <i>
      <x v="3"/>
    </i>
    <i>
      <x v="4"/>
    </i>
    <i t="grand">
      <x/>
    </i>
  </colItems>
  <pageFields count="4">
    <pageField fld="7" hier="-1"/>
    <pageField fld="33" hier="-1"/>
    <pageField fld="20" hier="-1"/>
    <pageField fld="11" hier="-1"/>
  </pageFields>
  <dataFields count="1">
    <dataField name="Count of Development Description" fld="3" subtotal="count" baseField="0" baseItem="0"/>
  </dataFields>
  <formats count="19">
    <format dxfId="101">
      <pivotArea outline="0" collapsedLevelsAreSubtotals="1" fieldPosition="0"/>
    </format>
    <format dxfId="100">
      <pivotArea field="1" type="button" dataOnly="0" labelOnly="1" outline="0" axis="axisRow" fieldPosition="0"/>
    </format>
    <format dxfId="99">
      <pivotArea dataOnly="0" labelOnly="1" fieldPosition="0">
        <references count="1">
          <reference field="1" count="4">
            <x v="1"/>
            <x v="3"/>
            <x v="4"/>
            <x v="5"/>
          </reference>
        </references>
      </pivotArea>
    </format>
    <format dxfId="98">
      <pivotArea dataOnly="0" labelOnly="1" grandRow="1" outline="0" fieldPosition="0"/>
    </format>
    <format dxfId="97">
      <pivotArea dataOnly="0" labelOnly="1" grandCol="1" outline="0" fieldPosition="0"/>
    </format>
    <format dxfId="96">
      <pivotArea collapsedLevelsAreSubtotals="1" fieldPosition="0">
        <references count="1">
          <reference field="1" count="4">
            <x v="1"/>
            <x v="3"/>
            <x v="4"/>
            <x v="5"/>
          </reference>
        </references>
      </pivotArea>
    </format>
    <format dxfId="95">
      <pivotArea dataOnly="0" labelOnly="1" fieldPosition="0">
        <references count="1">
          <reference field="1" count="4">
            <x v="1"/>
            <x v="3"/>
            <x v="4"/>
            <x v="5"/>
          </reference>
        </references>
      </pivotArea>
    </format>
    <format dxfId="94">
      <pivotArea field="1" type="button" dataOnly="0" labelOnly="1" outline="0" axis="axisRow" fieldPosition="0"/>
    </format>
    <format dxfId="93">
      <pivotArea dataOnly="0" labelOnly="1" grandCol="1" outline="0" fieldPosition="0"/>
    </format>
    <format dxfId="92">
      <pivotArea grandRow="1" outline="0" collapsedLevelsAreSubtotals="1" fieldPosition="0"/>
    </format>
    <format dxfId="91">
      <pivotArea dataOnly="0" labelOnly="1" grandRow="1" outline="0" fieldPosition="0"/>
    </format>
    <format dxfId="90">
      <pivotArea field="1" type="button" dataOnly="0" labelOnly="1" outline="0" axis="axisRow" fieldPosition="0"/>
    </format>
    <format dxfId="89">
      <pivotArea dataOnly="0" labelOnly="1" grandCol="1" outline="0" fieldPosition="0"/>
    </format>
    <format dxfId="88">
      <pivotArea grandRow="1" outline="0" collapsedLevelsAreSubtotals="1" fieldPosition="0"/>
    </format>
    <format dxfId="87">
      <pivotArea dataOnly="0" labelOnly="1" grandRow="1" outline="0" fieldPosition="0"/>
    </format>
    <format dxfId="86">
      <pivotArea dataOnly="0" labelOnly="1" grandCol="1" outline="0" fieldPosition="0"/>
    </format>
    <format dxfId="85">
      <pivotArea dataOnly="0" labelOnly="1" grandCol="1" outline="0" fieldPosition="0"/>
    </format>
    <format dxfId="84">
      <pivotArea dataOnly="0" labelOnly="1" fieldPosition="0">
        <references count="1">
          <reference field="18" count="6">
            <x v="0"/>
            <x v="1"/>
            <x v="2"/>
            <x v="3"/>
            <x v="4"/>
            <x v="5"/>
          </reference>
        </references>
      </pivotArea>
    </format>
    <format dxfId="83">
      <pivotArea dataOnly="0" labelOnly="1" grandCol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name="PivotTable5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44:F52" firstHeaderRow="1" firstDataRow="2" firstDataCol="1" rowPageCount="6" colPageCount="1"/>
  <pivotFields count="71">
    <pivotField showAll="0" defaultSubtotal="0"/>
    <pivotField axis="axisRow" showAll="0">
      <items count="11">
        <item m="1" x="8"/>
        <item x="2"/>
        <item m="1" x="9"/>
        <item x="4"/>
        <item x="0"/>
        <item x="3"/>
        <item m="1" x="7"/>
        <item x="1"/>
        <item x="5"/>
        <item x="6"/>
        <item t="default"/>
      </items>
    </pivotField>
    <pivotField showAll="0" defaultSubtotal="0"/>
    <pivotField dataField="1" showAll="0"/>
    <pivotField showAll="0"/>
    <pivotField axis="axisPage" showAll="0">
      <items count="9">
        <item x="0"/>
        <item x="1"/>
        <item x="4"/>
        <item x="2"/>
        <item m="1" x="6"/>
        <item x="3"/>
        <item m="1" x="7"/>
        <item x="5"/>
        <item t="default"/>
      </items>
    </pivotField>
    <pivotField showAll="0"/>
    <pivotField axis="axisPage" multipleItemSelectionAllowed="1" showAll="0">
      <items count="6">
        <item x="1"/>
        <item x="3"/>
        <item x="0"/>
        <item x="4"/>
        <item x="2"/>
        <item t="default"/>
      </items>
    </pivotField>
    <pivotField showAll="0"/>
    <pivotField showAll="0"/>
    <pivotField showAll="0" defaultSubtotal="0"/>
    <pivotField axis="axisPage" multipleItemSelectionAllowed="1" showAll="0" defaultSubtotal="0">
      <items count="18">
        <item x="1"/>
        <item x="8"/>
        <item x="10"/>
        <item x="4"/>
        <item x="5"/>
        <item x="7"/>
        <item x="0"/>
        <item x="6"/>
        <item x="2"/>
        <item x="11"/>
        <item x="12"/>
        <item x="13"/>
        <item x="3"/>
        <item x="16"/>
        <item x="9"/>
        <item m="1" x="17"/>
        <item x="14"/>
        <item x="15"/>
      </items>
    </pivotField>
    <pivotField showAll="0" defaultSubtotal="0"/>
    <pivotField showAll="0"/>
    <pivotField showAll="0" defaultSubtotal="0"/>
    <pivotField showAll="0" defaultSubtotal="0"/>
    <pivotField showAll="0" defaultSubtotal="0"/>
    <pivotField showAll="0" defaultSubtotal="0"/>
    <pivotField showAll="0"/>
    <pivotField showAll="0" defaultSubtotal="0"/>
    <pivotField axis="axisPage" multipleItemSelectionAllowed="1" showAll="0">
      <items count="214">
        <item x="1"/>
        <item m="1" x="126"/>
        <item m="1" x="193"/>
        <item m="1" x="146"/>
        <item m="1" x="41"/>
        <item m="1" x="118"/>
        <item m="1" x="188"/>
        <item m="1" x="60"/>
        <item m="1" x="137"/>
        <item m="1" x="208"/>
        <item m="1" x="157"/>
        <item m="1" x="198"/>
        <item m="1" x="114"/>
        <item m="1" x="132"/>
        <item m="1" x="106"/>
        <item m="1" x="180"/>
        <item m="1" x="79"/>
        <item m="1" x="154"/>
        <item m="1" x="49"/>
        <item m="1" x="127"/>
        <item m="1" x="101"/>
        <item m="1" x="170"/>
        <item m="1" x="72"/>
        <item m="1" x="149"/>
        <item m="1" x="44"/>
        <item m="1" x="121"/>
        <item m="1" x="191"/>
        <item m="1" x="91"/>
        <item m="1" x="167"/>
        <item m="1" x="63"/>
        <item m="1" x="140"/>
        <item m="1" x="210"/>
        <item m="1" x="112"/>
        <item m="1" x="82"/>
        <item m="1" x="160"/>
        <item m="1" x="56"/>
        <item m="1" x="99"/>
        <item m="1" x="168"/>
        <item m="1" x="69"/>
        <item m="1" x="147"/>
        <item m="1" x="42"/>
        <item m="1" x="119"/>
        <item m="1" x="189"/>
        <item m="1" x="87"/>
        <item m="1" x="165"/>
        <item m="1" x="61"/>
        <item m="1" x="138"/>
        <item m="1" x="209"/>
        <item m="1" x="109"/>
        <item m="1" x="183"/>
        <item m="1" x="81"/>
        <item m="1" x="158"/>
        <item m="1" x="128"/>
        <item m="1" x="199"/>
        <item m="1" x="103"/>
        <item m="1" x="173"/>
        <item m="1" x="74"/>
        <item m="1" x="150"/>
        <item m="1" x="47"/>
        <item m="1" x="192"/>
        <item m="1" x="95"/>
        <item m="1" x="66"/>
        <item m="1" x="143"/>
        <item m="1" x="80"/>
        <item m="1" x="155"/>
        <item m="1" x="50"/>
        <item m="1" x="196"/>
        <item m="1" x="102"/>
        <item m="1" x="171"/>
        <item m="1" x="45"/>
        <item m="1" x="122"/>
        <item m="1" x="92"/>
        <item m="1" x="64"/>
        <item m="1" x="141"/>
        <item m="1" x="113"/>
        <item m="1" x="130"/>
        <item m="1" x="177"/>
        <item m="1" x="77"/>
        <item m="1" x="194"/>
        <item m="1" x="62"/>
        <item m="1" x="139"/>
        <item m="1" x="184"/>
        <item m="1" x="159"/>
        <item m="1" x="53"/>
        <item m="1" x="129"/>
        <item m="1" x="200"/>
        <item m="1" x="104"/>
        <item m="1" x="174"/>
        <item m="1" x="75"/>
        <item m="1" x="151"/>
        <item m="1" x="67"/>
        <item m="1" x="144"/>
        <item m="1" x="38"/>
        <item m="1" x="115"/>
        <item m="1" x="187"/>
        <item m="1" x="85"/>
        <item m="1" x="163"/>
        <item m="1" x="58"/>
        <item m="1" x="133"/>
        <item m="1" x="205"/>
        <item m="1" x="107"/>
        <item m="1" x="181"/>
        <item m="1" x="46"/>
        <item m="1" x="123"/>
        <item m="1" x="93"/>
        <item m="1" x="65"/>
        <item m="1" x="142"/>
        <item m="1" x="211"/>
        <item m="1" x="186"/>
        <item m="1" x="161"/>
        <item m="1" x="57"/>
        <item m="1" x="203"/>
        <item m="1" x="105"/>
        <item m="1" x="78"/>
        <item m="1" x="153"/>
        <item m="1" x="48"/>
        <item m="1" x="125"/>
        <item m="1" x="195"/>
        <item m="1" x="100"/>
        <item m="1" x="169"/>
        <item m="1" x="70"/>
        <item m="1" x="148"/>
        <item m="1" x="43"/>
        <item m="1" x="120"/>
        <item m="1" x="190"/>
        <item m="1" x="88"/>
        <item m="1" x="201"/>
        <item m="1" x="175"/>
        <item m="1" x="76"/>
        <item m="1" x="152"/>
        <item m="1" x="124"/>
        <item m="1" x="96"/>
        <item m="1" x="68"/>
        <item m="1" x="145"/>
        <item m="1" x="39"/>
        <item m="1" x="116"/>
        <item m="1" x="86"/>
        <item m="1" x="164"/>
        <item m="1" x="59"/>
        <item m="1" x="134"/>
        <item m="1" x="206"/>
        <item m="1" x="108"/>
        <item m="1" x="182"/>
        <item m="1" x="156"/>
        <item m="1" x="51"/>
        <item m="1" x="172"/>
        <item m="1" x="73"/>
        <item m="1" x="83"/>
        <item m="1" x="162"/>
        <item m="1" x="204"/>
        <item m="1" x="178"/>
        <item m="1" x="71"/>
        <item m="1" x="89"/>
        <item m="1" x="110"/>
        <item m="1" x="54"/>
        <item m="1" x="40"/>
        <item m="1" x="135"/>
        <item m="1" x="207"/>
        <item x="0"/>
        <item x="9"/>
        <item x="3"/>
        <item x="2"/>
        <item x="10"/>
        <item x="7"/>
        <item x="24"/>
        <item x="8"/>
        <item x="30"/>
        <item x="31"/>
        <item x="32"/>
        <item x="33"/>
        <item x="35"/>
        <item x="27"/>
        <item x="28"/>
        <item x="29"/>
        <item m="1" x="136"/>
        <item x="34"/>
        <item x="4"/>
        <item x="25"/>
        <item x="5"/>
        <item x="26"/>
        <item m="1" x="52"/>
        <item x="6"/>
        <item m="1" x="197"/>
        <item x="11"/>
        <item x="12"/>
        <item x="13"/>
        <item x="16"/>
        <item x="17"/>
        <item x="18"/>
        <item m="1" x="94"/>
        <item x="19"/>
        <item x="20"/>
        <item x="21"/>
        <item m="1" x="212"/>
        <item x="22"/>
        <item x="36"/>
        <item m="1" x="84"/>
        <item x="23"/>
        <item x="14"/>
        <item m="1" x="131"/>
        <item x="15"/>
        <item m="1" x="179"/>
        <item m="1" x="90"/>
        <item m="1" x="166"/>
        <item m="1" x="111"/>
        <item m="1" x="185"/>
        <item m="1" x="55"/>
        <item m="1" x="202"/>
        <item m="1" x="176"/>
        <item m="1" x="98"/>
        <item m="1" x="117"/>
        <item x="37"/>
        <item m="1" x="97"/>
        <item t="default"/>
      </items>
    </pivotField>
    <pivotField showAll="0" defaultSubtotal="0"/>
    <pivotField multipleItemSelectionAllowed="1" showAll="0" defaultSubtotal="0"/>
    <pivotField showAll="0"/>
    <pivotField showAll="0"/>
    <pivotField multipleItemSelectionAllowed="1"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53">
        <item x="1"/>
        <item x="5"/>
        <item x="0"/>
        <item x="9"/>
        <item x="16"/>
        <item x="17"/>
        <item x="7"/>
        <item x="3"/>
        <item x="6"/>
        <item x="8"/>
        <item m="1" x="51"/>
        <item x="19"/>
        <item x="45"/>
        <item x="11"/>
        <item x="47"/>
        <item x="2"/>
        <item x="20"/>
        <item x="48"/>
        <item x="21"/>
        <item x="13"/>
        <item m="1" x="49"/>
        <item x="15"/>
        <item x="14"/>
        <item x="22"/>
        <item x="46"/>
        <item x="12"/>
        <item x="23"/>
        <item x="28"/>
        <item x="44"/>
        <item x="29"/>
        <item x="24"/>
        <item x="27"/>
        <item m="1" x="50"/>
        <item x="25"/>
        <item x="30"/>
        <item x="26"/>
        <item x="41"/>
        <item x="4"/>
        <item x="33"/>
        <item x="42"/>
        <item x="10"/>
        <item x="34"/>
        <item x="43"/>
        <item x="35"/>
        <item x="36"/>
        <item x="31"/>
        <item x="37"/>
        <item x="32"/>
        <item x="38"/>
        <item x="39"/>
        <item x="40"/>
        <item x="18"/>
        <item t="default"/>
      </items>
    </pivotField>
    <pivotField showAll="0" defaultSubtotal="0"/>
    <pivotField axis="axisPage" multipleItemSelectionAllowed="1" showAll="0" defaultSubtotal="0">
      <items count="63">
        <item x="1"/>
        <item x="6"/>
        <item x="47"/>
        <item x="12"/>
        <item x="19"/>
        <item x="21"/>
        <item x="41"/>
        <item x="8"/>
        <item x="0"/>
        <item x="11"/>
        <item m="1" x="61"/>
        <item x="9"/>
        <item x="25"/>
        <item x="10"/>
        <item x="2"/>
        <item x="15"/>
        <item x="24"/>
        <item x="3"/>
        <item x="7"/>
        <item x="17"/>
        <item x="20"/>
        <item m="1" x="62"/>
        <item x="54"/>
        <item x="53"/>
        <item x="23"/>
        <item x="46"/>
        <item x="51"/>
        <item x="52"/>
        <item m="1" x="58"/>
        <item x="22"/>
        <item x="44"/>
        <item x="45"/>
        <item x="27"/>
        <item x="26"/>
        <item x="49"/>
        <item m="1" x="59"/>
        <item x="28"/>
        <item x="29"/>
        <item x="30"/>
        <item x="31"/>
        <item x="32"/>
        <item x="33"/>
        <item x="34"/>
        <item x="35"/>
        <item x="36"/>
        <item x="14"/>
        <item x="37"/>
        <item x="38"/>
        <item x="39"/>
        <item x="13"/>
        <item m="1" x="57"/>
        <item x="48"/>
        <item x="56"/>
        <item h="1" m="1" x="60"/>
        <item x="4"/>
        <item x="50"/>
        <item x="5"/>
        <item x="16"/>
        <item x="18"/>
        <item x="40"/>
        <item x="42"/>
        <item x="43"/>
        <item x="55"/>
      </items>
    </pivotField>
    <pivotField showAll="0"/>
    <pivotField showAll="0"/>
    <pivotField axis="axisCol" multipleItemSelectionAllowed="1" showAll="0">
      <items count="10">
        <item m="1" x="5"/>
        <item x="0"/>
        <item m="1" x="7"/>
        <item m="1" x="8"/>
        <item m="1" x="6"/>
        <item x="2"/>
        <item x="1"/>
        <item x="3"/>
        <item h="1" x="4"/>
        <item t="default"/>
      </items>
    </pivotField>
    <pivotField showAll="0"/>
    <pivotField showAll="0"/>
    <pivotField showAll="0"/>
    <pivotField showAll="0" defaultSubtotal="0"/>
    <pivotField showAll="0"/>
    <pivotField showAll="0" defaultSubtotal="0"/>
    <pivotField showAll="0" defaultSubtotal="0"/>
    <pivotField showAll="0" defaultSubtotal="0"/>
    <pivotField showAll="0" defaultSubtotal="0"/>
    <pivotField showAll="0"/>
    <pivotField showAll="0"/>
    <pivotField showAll="0"/>
    <pivotField showAll="0"/>
    <pivotField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/>
    <pivotField showAll="0"/>
    <pivotField showAll="0"/>
  </pivotFields>
  <rowFields count="1">
    <field x="1"/>
  </rowFields>
  <rowItems count="7">
    <i>
      <x v="1"/>
    </i>
    <i>
      <x v="3"/>
    </i>
    <i>
      <x v="4"/>
    </i>
    <i>
      <x v="5"/>
    </i>
    <i>
      <x v="7"/>
    </i>
    <i>
      <x v="8"/>
    </i>
    <i t="grand">
      <x/>
    </i>
  </rowItems>
  <colFields count="1">
    <field x="38"/>
  </colFields>
  <colItems count="5">
    <i>
      <x v="1"/>
    </i>
    <i>
      <x v="5"/>
    </i>
    <i>
      <x v="6"/>
    </i>
    <i>
      <x v="7"/>
    </i>
    <i t="grand">
      <x/>
    </i>
  </colItems>
  <pageFields count="6">
    <pageField fld="7" hier="-1"/>
    <pageField fld="35" hier="-1"/>
    <pageField fld="5" hier="-1"/>
    <pageField fld="33" hier="-1"/>
    <pageField fld="20" hier="-1"/>
    <pageField fld="11" hier="-1"/>
  </pageFields>
  <dataFields count="1">
    <dataField name="Count of Development Description" fld="3" subtotal="count" baseField="0" baseItem="0"/>
  </dataFields>
  <formats count="22">
    <format dxfId="123">
      <pivotArea outline="0" collapsedLevelsAreSubtotals="1" fieldPosition="0"/>
    </format>
    <format dxfId="122">
      <pivotArea field="1" type="button" dataOnly="0" labelOnly="1" outline="0" axis="axisRow" fieldPosition="0"/>
    </format>
    <format dxfId="121">
      <pivotArea dataOnly="0" labelOnly="1" fieldPosition="0">
        <references count="1">
          <reference field="1" count="4">
            <x v="1"/>
            <x v="3"/>
            <x v="4"/>
            <x v="5"/>
          </reference>
        </references>
      </pivotArea>
    </format>
    <format dxfId="120">
      <pivotArea dataOnly="0" labelOnly="1" grandRow="1" outline="0" fieldPosition="0"/>
    </format>
    <format dxfId="119">
      <pivotArea dataOnly="0" labelOnly="1" grandCol="1" outline="0" fieldPosition="0"/>
    </format>
    <format dxfId="118">
      <pivotArea collapsedLevelsAreSubtotals="1" fieldPosition="0">
        <references count="1">
          <reference field="1" count="4">
            <x v="1"/>
            <x v="3"/>
            <x v="4"/>
            <x v="5"/>
          </reference>
        </references>
      </pivotArea>
    </format>
    <format dxfId="117">
      <pivotArea dataOnly="0" labelOnly="1" fieldPosition="0">
        <references count="1">
          <reference field="1" count="4">
            <x v="1"/>
            <x v="3"/>
            <x v="4"/>
            <x v="5"/>
          </reference>
        </references>
      </pivotArea>
    </format>
    <format dxfId="116">
      <pivotArea field="1" type="button" dataOnly="0" labelOnly="1" outline="0" axis="axisRow" fieldPosition="0"/>
    </format>
    <format dxfId="115">
      <pivotArea dataOnly="0" labelOnly="1" grandCol="1" outline="0" fieldPosition="0"/>
    </format>
    <format dxfId="114">
      <pivotArea grandRow="1" outline="0" collapsedLevelsAreSubtotals="1" fieldPosition="0"/>
    </format>
    <format dxfId="113">
      <pivotArea dataOnly="0" labelOnly="1" grandRow="1" outline="0" fieldPosition="0"/>
    </format>
    <format dxfId="112">
      <pivotArea field="1" type="button" dataOnly="0" labelOnly="1" outline="0" axis="axisRow" fieldPosition="0"/>
    </format>
    <format dxfId="111">
      <pivotArea dataOnly="0" labelOnly="1" grandCol="1" outline="0" fieldPosition="0"/>
    </format>
    <format dxfId="110">
      <pivotArea grandRow="1" outline="0" collapsedLevelsAreSubtotals="1" fieldPosition="0"/>
    </format>
    <format dxfId="109">
      <pivotArea dataOnly="0" labelOnly="1" grandRow="1" outline="0" fieldPosition="0"/>
    </format>
    <format dxfId="108">
      <pivotArea dataOnly="0" labelOnly="1" grandCol="1" outline="0" fieldPosition="0"/>
    </format>
    <format dxfId="107">
      <pivotArea dataOnly="0" labelOnly="1" grandCol="1" outline="0" fieldPosition="0"/>
    </format>
    <format dxfId="106">
      <pivotArea field="1" type="button" dataOnly="0" labelOnly="1" outline="0" axis="axisRow" fieldPosition="0"/>
    </format>
    <format dxfId="105">
      <pivotArea dataOnly="0" labelOnly="1" fieldPosition="0">
        <references count="1">
          <reference field="38" count="5">
            <x v="1"/>
            <x v="2"/>
            <x v="3"/>
            <x v="6"/>
            <x v="7"/>
          </reference>
        </references>
      </pivotArea>
    </format>
    <format dxfId="104">
      <pivotArea dataOnly="0" labelOnly="1" grandCol="1" outline="0" fieldPosition="0"/>
    </format>
    <format dxfId="103">
      <pivotArea dataOnly="0" labelOnly="1" fieldPosition="0">
        <references count="1">
          <reference field="38" count="6">
            <x v="1"/>
            <x v="2"/>
            <x v="3"/>
            <x v="4"/>
            <x v="6"/>
            <x v="7"/>
          </reference>
        </references>
      </pivotArea>
    </format>
    <format dxfId="102">
      <pivotArea dataOnly="0" labelOnly="1" grandCol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name="PivotTable2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27:F35" firstHeaderRow="1" firstDataRow="2" firstDataCol="1" rowPageCount="5" colPageCount="1"/>
  <pivotFields count="71">
    <pivotField showAll="0" defaultSubtotal="0"/>
    <pivotField axis="axisRow" showAll="0">
      <items count="11">
        <item m="1" x="8"/>
        <item x="2"/>
        <item m="1" x="9"/>
        <item x="4"/>
        <item x="0"/>
        <item x="3"/>
        <item m="1" x="7"/>
        <item x="1"/>
        <item x="5"/>
        <item x="6"/>
        <item t="default"/>
      </items>
    </pivotField>
    <pivotField showAll="0" defaultSubtotal="0"/>
    <pivotField dataField="1" showAll="0"/>
    <pivotField showAll="0"/>
    <pivotField showAll="0"/>
    <pivotField showAll="0"/>
    <pivotField axis="axisPage" multipleItemSelectionAllowed="1" showAll="0">
      <items count="6">
        <item x="1"/>
        <item x="3"/>
        <item x="0"/>
        <item h="1" x="4"/>
        <item x="2"/>
        <item t="default"/>
      </items>
    </pivotField>
    <pivotField showAll="0"/>
    <pivotField showAll="0"/>
    <pivotField showAll="0" defaultSubtotal="0"/>
    <pivotField axis="axisPage" multipleItemSelectionAllowed="1" showAll="0" defaultSubtotal="0">
      <items count="18">
        <item x="1"/>
        <item x="8"/>
        <item x="10"/>
        <item x="4"/>
        <item x="5"/>
        <item x="7"/>
        <item x="0"/>
        <item x="6"/>
        <item x="2"/>
        <item x="11"/>
        <item x="12"/>
        <item x="13"/>
        <item x="3"/>
        <item x="16"/>
        <item x="9"/>
        <item m="1" x="17"/>
        <item x="14"/>
        <item x="15"/>
      </items>
    </pivotField>
    <pivotField showAll="0" defaultSubtotal="0"/>
    <pivotField showAll="0"/>
    <pivotField showAll="0" defaultSubtotal="0"/>
    <pivotField showAll="0" defaultSubtotal="0"/>
    <pivotField showAll="0" defaultSubtotal="0"/>
    <pivotField showAll="0" defaultSubtotal="0"/>
    <pivotField showAll="0"/>
    <pivotField showAll="0" defaultSubtotal="0"/>
    <pivotField axis="axisPage" multipleItemSelectionAllowed="1" showAll="0">
      <items count="214">
        <item x="1"/>
        <item m="1" x="126"/>
        <item m="1" x="193"/>
        <item m="1" x="146"/>
        <item m="1" x="41"/>
        <item m="1" x="118"/>
        <item m="1" x="188"/>
        <item m="1" x="60"/>
        <item m="1" x="137"/>
        <item m="1" x="208"/>
        <item m="1" x="157"/>
        <item m="1" x="198"/>
        <item m="1" x="114"/>
        <item m="1" x="132"/>
        <item m="1" x="106"/>
        <item m="1" x="180"/>
        <item m="1" x="79"/>
        <item m="1" x="154"/>
        <item m="1" x="49"/>
        <item m="1" x="127"/>
        <item m="1" x="101"/>
        <item m="1" x="170"/>
        <item m="1" x="72"/>
        <item m="1" x="149"/>
        <item m="1" x="44"/>
        <item m="1" x="121"/>
        <item m="1" x="191"/>
        <item m="1" x="91"/>
        <item m="1" x="167"/>
        <item m="1" x="63"/>
        <item m="1" x="140"/>
        <item m="1" x="210"/>
        <item m="1" x="112"/>
        <item m="1" x="82"/>
        <item m="1" x="160"/>
        <item m="1" x="56"/>
        <item m="1" x="99"/>
        <item m="1" x="168"/>
        <item m="1" x="69"/>
        <item m="1" x="147"/>
        <item m="1" x="42"/>
        <item m="1" x="119"/>
        <item m="1" x="189"/>
        <item m="1" x="87"/>
        <item m="1" x="165"/>
        <item m="1" x="61"/>
        <item m="1" x="138"/>
        <item m="1" x="209"/>
        <item m="1" x="109"/>
        <item m="1" x="183"/>
        <item m="1" x="81"/>
        <item m="1" x="158"/>
        <item m="1" x="128"/>
        <item m="1" x="199"/>
        <item m="1" x="103"/>
        <item m="1" x="173"/>
        <item m="1" x="74"/>
        <item m="1" x="150"/>
        <item m="1" x="47"/>
        <item m="1" x="192"/>
        <item m="1" x="95"/>
        <item m="1" x="66"/>
        <item m="1" x="143"/>
        <item m="1" x="80"/>
        <item m="1" x="155"/>
        <item m="1" x="50"/>
        <item m="1" x="196"/>
        <item m="1" x="102"/>
        <item m="1" x="171"/>
        <item m="1" x="45"/>
        <item m="1" x="122"/>
        <item m="1" x="92"/>
        <item m="1" x="64"/>
        <item m="1" x="141"/>
        <item m="1" x="113"/>
        <item m="1" x="130"/>
        <item m="1" x="177"/>
        <item m="1" x="77"/>
        <item m="1" x="194"/>
        <item m="1" x="62"/>
        <item m="1" x="139"/>
        <item m="1" x="184"/>
        <item m="1" x="159"/>
        <item m="1" x="53"/>
        <item m="1" x="129"/>
        <item m="1" x="200"/>
        <item m="1" x="104"/>
        <item m="1" x="174"/>
        <item m="1" x="75"/>
        <item m="1" x="151"/>
        <item m="1" x="67"/>
        <item m="1" x="144"/>
        <item m="1" x="38"/>
        <item m="1" x="115"/>
        <item m="1" x="187"/>
        <item m="1" x="85"/>
        <item m="1" x="163"/>
        <item m="1" x="58"/>
        <item m="1" x="133"/>
        <item m="1" x="205"/>
        <item m="1" x="107"/>
        <item m="1" x="181"/>
        <item m="1" x="46"/>
        <item m="1" x="123"/>
        <item m="1" x="93"/>
        <item m="1" x="65"/>
        <item m="1" x="142"/>
        <item m="1" x="211"/>
        <item m="1" x="186"/>
        <item m="1" x="161"/>
        <item m="1" x="57"/>
        <item m="1" x="203"/>
        <item m="1" x="105"/>
        <item m="1" x="78"/>
        <item m="1" x="153"/>
        <item m="1" x="48"/>
        <item m="1" x="125"/>
        <item m="1" x="195"/>
        <item m="1" x="100"/>
        <item m="1" x="169"/>
        <item m="1" x="70"/>
        <item m="1" x="148"/>
        <item m="1" x="43"/>
        <item m="1" x="120"/>
        <item m="1" x="190"/>
        <item m="1" x="88"/>
        <item m="1" x="201"/>
        <item m="1" x="175"/>
        <item m="1" x="76"/>
        <item m="1" x="152"/>
        <item m="1" x="124"/>
        <item m="1" x="96"/>
        <item m="1" x="68"/>
        <item m="1" x="145"/>
        <item m="1" x="39"/>
        <item m="1" x="116"/>
        <item m="1" x="86"/>
        <item m="1" x="164"/>
        <item m="1" x="59"/>
        <item m="1" x="134"/>
        <item m="1" x="206"/>
        <item m="1" x="108"/>
        <item m="1" x="182"/>
        <item m="1" x="156"/>
        <item m="1" x="51"/>
        <item m="1" x="172"/>
        <item m="1" x="73"/>
        <item m="1" x="83"/>
        <item m="1" x="162"/>
        <item m="1" x="204"/>
        <item m="1" x="178"/>
        <item m="1" x="71"/>
        <item m="1" x="89"/>
        <item m="1" x="110"/>
        <item m="1" x="54"/>
        <item m="1" x="40"/>
        <item m="1" x="135"/>
        <item m="1" x="207"/>
        <item x="0"/>
        <item x="9"/>
        <item x="3"/>
        <item x="2"/>
        <item x="10"/>
        <item x="7"/>
        <item x="24"/>
        <item x="8"/>
        <item x="30"/>
        <item x="31"/>
        <item x="32"/>
        <item x="33"/>
        <item x="35"/>
        <item x="27"/>
        <item x="28"/>
        <item x="29"/>
        <item m="1" x="136"/>
        <item x="34"/>
        <item x="4"/>
        <item x="25"/>
        <item x="5"/>
        <item x="26"/>
        <item m="1" x="52"/>
        <item x="6"/>
        <item m="1" x="197"/>
        <item x="11"/>
        <item x="12"/>
        <item x="13"/>
        <item x="16"/>
        <item x="17"/>
        <item x="18"/>
        <item m="1" x="94"/>
        <item x="19"/>
        <item x="20"/>
        <item x="21"/>
        <item m="1" x="212"/>
        <item x="22"/>
        <item x="36"/>
        <item m="1" x="84"/>
        <item x="23"/>
        <item x="14"/>
        <item m="1" x="131"/>
        <item x="15"/>
        <item m="1" x="179"/>
        <item m="1" x="90"/>
        <item m="1" x="166"/>
        <item m="1" x="111"/>
        <item m="1" x="185"/>
        <item m="1" x="55"/>
        <item m="1" x="202"/>
        <item m="1" x="176"/>
        <item m="1" x="98"/>
        <item m="1" x="117"/>
        <item x="37"/>
        <item m="1" x="97"/>
        <item t="default"/>
      </items>
    </pivotField>
    <pivotField showAll="0" defaultSubtotal="0"/>
    <pivotField axis="axisPage" multipleItemSelectionAllowed="1" showAll="0" defaultSubtotal="0">
      <items count="44">
        <item x="1"/>
        <item x="34"/>
        <item x="7"/>
        <item x="3"/>
        <item x="13"/>
        <item x="2"/>
        <item x="8"/>
        <item x="35"/>
        <item x="12"/>
        <item x="10"/>
        <item x="14"/>
        <item x="9"/>
        <item x="11"/>
        <item x="16"/>
        <item x="17"/>
        <item m="1" x="42"/>
        <item x="32"/>
        <item x="33"/>
        <item h="1" x="40"/>
        <item x="0"/>
        <item x="4"/>
        <item x="5"/>
        <item x="6"/>
        <item x="20"/>
        <item x="21"/>
        <item x="22"/>
        <item x="23"/>
        <item x="24"/>
        <item h="1" m="1" x="43"/>
        <item x="26"/>
        <item x="27"/>
        <item x="28"/>
        <item x="29"/>
        <item x="30"/>
        <item x="25"/>
        <item x="31"/>
        <item x="36"/>
        <item x="37"/>
        <item x="15"/>
        <item x="18"/>
        <item x="19"/>
        <item x="38"/>
        <item x="39"/>
        <item x="41"/>
      </items>
    </pivotField>
    <pivotField showAll="0"/>
    <pivotField showAll="0"/>
    <pivotField axis="axisCol" multipleItemSelectionAllowed="1" showAll="0">
      <items count="7">
        <item x="0"/>
        <item x="3"/>
        <item x="1"/>
        <item x="2"/>
        <item m="1" x="5"/>
        <item x="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53">
        <item x="1"/>
        <item x="5"/>
        <item x="0"/>
        <item x="9"/>
        <item x="16"/>
        <item x="17"/>
        <item x="7"/>
        <item x="3"/>
        <item x="6"/>
        <item x="8"/>
        <item m="1" x="51"/>
        <item x="19"/>
        <item x="45"/>
        <item x="11"/>
        <item x="47"/>
        <item x="2"/>
        <item x="20"/>
        <item x="48"/>
        <item x="21"/>
        <item x="13"/>
        <item m="1" x="49"/>
        <item x="15"/>
        <item x="14"/>
        <item x="22"/>
        <item x="46"/>
        <item x="12"/>
        <item x="23"/>
        <item x="28"/>
        <item x="44"/>
        <item x="29"/>
        <item x="24"/>
        <item x="27"/>
        <item m="1" x="50"/>
        <item x="25"/>
        <item x="30"/>
        <item x="26"/>
        <item x="41"/>
        <item x="4"/>
        <item x="33"/>
        <item x="42"/>
        <item x="10"/>
        <item x="34"/>
        <item x="43"/>
        <item x="35"/>
        <item x="36"/>
        <item x="31"/>
        <item x="37"/>
        <item x="32"/>
        <item x="38"/>
        <item x="39"/>
        <item x="40"/>
        <item x="18"/>
        <item t="default"/>
      </items>
    </pivotField>
    <pivotField showAll="0" defaultSubtotal="0"/>
    <pivotField showAll="0" defaultSubtotal="0"/>
    <pivotField showAll="0"/>
    <pivotField showAll="0"/>
    <pivotField multipleItemSelectionAllowed="1" showAll="0"/>
    <pivotField showAll="0"/>
    <pivotField showAll="0"/>
    <pivotField showAll="0"/>
    <pivotField showAll="0" defaultSubtotal="0"/>
    <pivotField showAll="0"/>
    <pivotField showAll="0" defaultSubtotal="0"/>
    <pivotField showAll="0" defaultSubtotal="0"/>
    <pivotField showAll="0" defaultSubtotal="0"/>
    <pivotField showAll="0" defaultSubtotal="0"/>
    <pivotField showAll="0"/>
    <pivotField showAll="0"/>
    <pivotField showAll="0"/>
    <pivotField showAll="0"/>
    <pivotField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/>
    <pivotField showAll="0"/>
    <pivotField showAll="0"/>
  </pivotFields>
  <rowFields count="1">
    <field x="1"/>
  </rowFields>
  <rowItems count="7">
    <i>
      <x v="1"/>
    </i>
    <i>
      <x v="3"/>
    </i>
    <i>
      <x v="4"/>
    </i>
    <i>
      <x v="5"/>
    </i>
    <i>
      <x v="7"/>
    </i>
    <i>
      <x v="8"/>
    </i>
    <i t="grand">
      <x/>
    </i>
  </rowItems>
  <colFields count="1">
    <field x="25"/>
  </colFields>
  <colItems count="5">
    <i>
      <x/>
    </i>
    <i>
      <x v="1"/>
    </i>
    <i>
      <x v="2"/>
    </i>
    <i>
      <x v="3"/>
    </i>
    <i t="grand">
      <x/>
    </i>
  </colItems>
  <pageFields count="5">
    <pageField fld="7" hier="-1"/>
    <pageField fld="22" hier="-1"/>
    <pageField fld="33" hier="-1"/>
    <pageField fld="20" hier="-1"/>
    <pageField fld="11" hier="-1"/>
  </pageFields>
  <dataFields count="1">
    <dataField name="Count of Development Description" fld="3" subtotal="count" baseField="0" baseItem="0"/>
  </dataFields>
  <formats count="20">
    <format dxfId="143">
      <pivotArea outline="0" collapsedLevelsAreSubtotals="1" fieldPosition="0"/>
    </format>
    <format dxfId="142">
      <pivotArea field="1" type="button" dataOnly="0" labelOnly="1" outline="0" axis="axisRow" fieldPosition="0"/>
    </format>
    <format dxfId="141">
      <pivotArea dataOnly="0" labelOnly="1" fieldPosition="0">
        <references count="1">
          <reference field="1" count="4">
            <x v="1"/>
            <x v="3"/>
            <x v="4"/>
            <x v="5"/>
          </reference>
        </references>
      </pivotArea>
    </format>
    <format dxfId="140">
      <pivotArea dataOnly="0" labelOnly="1" grandRow="1" outline="0" fieldPosition="0"/>
    </format>
    <format dxfId="139">
      <pivotArea dataOnly="0" labelOnly="1" grandCol="1" outline="0" fieldPosition="0"/>
    </format>
    <format dxfId="138">
      <pivotArea collapsedLevelsAreSubtotals="1" fieldPosition="0">
        <references count="1">
          <reference field="1" count="4">
            <x v="1"/>
            <x v="3"/>
            <x v="4"/>
            <x v="5"/>
          </reference>
        </references>
      </pivotArea>
    </format>
    <format dxfId="137">
      <pivotArea dataOnly="0" labelOnly="1" fieldPosition="0">
        <references count="1">
          <reference field="1" count="4">
            <x v="1"/>
            <x v="3"/>
            <x v="4"/>
            <x v="5"/>
          </reference>
        </references>
      </pivotArea>
    </format>
    <format dxfId="136">
      <pivotArea field="1" type="button" dataOnly="0" labelOnly="1" outline="0" axis="axisRow" fieldPosition="0"/>
    </format>
    <format dxfId="135">
      <pivotArea dataOnly="0" labelOnly="1" grandCol="1" outline="0" fieldPosition="0"/>
    </format>
    <format dxfId="134">
      <pivotArea grandRow="1" outline="0" collapsedLevelsAreSubtotals="1" fieldPosition="0"/>
    </format>
    <format dxfId="133">
      <pivotArea dataOnly="0" labelOnly="1" grandRow="1" outline="0" fieldPosition="0"/>
    </format>
    <format dxfId="132">
      <pivotArea field="1" type="button" dataOnly="0" labelOnly="1" outline="0" axis="axisRow" fieldPosition="0"/>
    </format>
    <format dxfId="131">
      <pivotArea dataOnly="0" labelOnly="1" grandCol="1" outline="0" fieldPosition="0"/>
    </format>
    <format dxfId="130">
      <pivotArea grandRow="1" outline="0" collapsedLevelsAreSubtotals="1" fieldPosition="0"/>
    </format>
    <format dxfId="129">
      <pivotArea dataOnly="0" labelOnly="1" grandRow="1" outline="0" fieldPosition="0"/>
    </format>
    <format dxfId="128">
      <pivotArea dataOnly="0" labelOnly="1" grandCol="1" outline="0" fieldPosition="0"/>
    </format>
    <format dxfId="127">
      <pivotArea dataOnly="0" labelOnly="1" grandCol="1" outline="0" fieldPosition="0"/>
    </format>
    <format dxfId="126">
      <pivotArea field="1" type="button" dataOnly="0" labelOnly="1" outline="0" axis="axisRow" fieldPosition="0"/>
    </format>
    <format dxfId="125">
      <pivotArea dataOnly="0" labelOnly="1" fieldPosition="0">
        <references count="1">
          <reference field="25" count="5">
            <x v="0"/>
            <x v="1"/>
            <x v="2"/>
            <x v="3"/>
            <x v="4"/>
          </reference>
        </references>
      </pivotArea>
    </format>
    <format dxfId="124">
      <pivotArea dataOnly="0" labelOnly="1" grandCol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66:H75" firstHeaderRow="1" firstDataRow="2" firstDataCol="1" rowPageCount="5" colPageCount="1"/>
  <pivotFields count="71">
    <pivotField showAll="0" defaultSubtotal="0"/>
    <pivotField axis="axisRow" showAll="0">
      <items count="11">
        <item m="1" x="8"/>
        <item x="2"/>
        <item m="1" x="9"/>
        <item x="4"/>
        <item x="0"/>
        <item x="3"/>
        <item m="1" x="7"/>
        <item x="1"/>
        <item x="5"/>
        <item x="6"/>
        <item t="default"/>
      </items>
    </pivotField>
    <pivotField showAll="0" defaultSubtotal="0"/>
    <pivotField dataField="1" showAll="0"/>
    <pivotField showAll="0"/>
    <pivotField showAll="0"/>
    <pivotField showAll="0"/>
    <pivotField axis="axisPage" multipleItemSelectionAllowed="1" showAll="0">
      <items count="6">
        <item x="1"/>
        <item x="3"/>
        <item x="0"/>
        <item x="4"/>
        <item x="2"/>
        <item t="default"/>
      </items>
    </pivotField>
    <pivotField showAll="0"/>
    <pivotField showAll="0"/>
    <pivotField showAll="0" defaultSubtotal="0"/>
    <pivotField showAll="0" defaultSubtotal="0"/>
    <pivotField showAll="0" defaultSubtotal="0"/>
    <pivotField showAll="0"/>
    <pivotField showAll="0" defaultSubtotal="0"/>
    <pivotField axis="axisPage" multipleItemSelectionAllowed="1" showAll="0" defaultSubtotal="0">
      <items count="19">
        <item x="1"/>
        <item x="9"/>
        <item x="11"/>
        <item x="4"/>
        <item x="5"/>
        <item x="12"/>
        <item x="0"/>
        <item x="6"/>
        <item x="2"/>
        <item x="15"/>
        <item x="7"/>
        <item x="8"/>
        <item x="3"/>
        <item x="13"/>
        <item x="14"/>
        <item x="10"/>
        <item m="1" x="18"/>
        <item x="16"/>
        <item x="17"/>
      </items>
    </pivotField>
    <pivotField showAll="0" defaultSubtotal="0"/>
    <pivotField showAll="0" defaultSubtotal="0"/>
    <pivotField axis="axisCol" multipleItemSelectionAllowed="1" showAll="0">
      <items count="8">
        <item x="0"/>
        <item x="3"/>
        <item x="1"/>
        <item x="2"/>
        <item x="4"/>
        <item m="1" x="6"/>
        <item x="5"/>
        <item t="default"/>
      </items>
    </pivotField>
    <pivotField showAll="0" defaultSubtotal="0"/>
    <pivotField showAll="0"/>
    <pivotField showAll="0" defaultSubtotal="0"/>
    <pivotField showAll="0" defaultSubtotal="0"/>
    <pivotField showAll="0"/>
    <pivotField axis="axisPage" showAll="0">
      <items count="41">
        <item x="1"/>
        <item x="0"/>
        <item x="6"/>
        <item x="3"/>
        <item x="11"/>
        <item x="7"/>
        <item x="2"/>
        <item x="10"/>
        <item x="5"/>
        <item x="14"/>
        <item x="28"/>
        <item x="4"/>
        <item x="27"/>
        <item x="31"/>
        <item x="8"/>
        <item x="9"/>
        <item x="33"/>
        <item x="12"/>
        <item x="30"/>
        <item x="13"/>
        <item x="32"/>
        <item x="15"/>
        <item x="17"/>
        <item m="1" x="37"/>
        <item x="19"/>
        <item x="20"/>
        <item x="21"/>
        <item x="22"/>
        <item m="1" x="36"/>
        <item x="24"/>
        <item m="1" x="35"/>
        <item m="1" x="38"/>
        <item m="1" x="39"/>
        <item x="26"/>
        <item x="23"/>
        <item x="16"/>
        <item x="18"/>
        <item x="25"/>
        <item x="29"/>
        <item x="34"/>
        <item t="default"/>
      </items>
    </pivotField>
    <pivotField axis="axisPage" showAll="0">
      <items count="7">
        <item x="0"/>
        <item x="3"/>
        <item x="1"/>
        <item x="2"/>
        <item m="1" x="5"/>
        <item x="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 defaultSubtotal="0"/>
    <pivotField showAll="0"/>
    <pivotField showAll="0"/>
    <pivotField axis="axisPage" multipleItemSelectionAllowed="1" showAll="0">
      <items count="10">
        <item x="0"/>
        <item m="1" x="6"/>
        <item x="2"/>
        <item x="1"/>
        <item x="3"/>
        <item x="4"/>
        <item m="1" x="5"/>
        <item m="1" x="8"/>
        <item m="1" x="7"/>
        <item t="default"/>
      </items>
    </pivotField>
    <pivotField showAll="0"/>
    <pivotField showAll="0"/>
    <pivotField showAll="0"/>
    <pivotField showAll="0" defaultSubtotal="0"/>
    <pivotField showAll="0"/>
    <pivotField showAll="0" defaultSubtotal="0"/>
    <pivotField showAll="0" defaultSubtotal="0"/>
    <pivotField showAll="0" defaultSubtotal="0"/>
    <pivotField showAll="0" defaultSubtotal="0"/>
    <pivotField showAll="0"/>
    <pivotField showAll="0"/>
    <pivotField showAll="0"/>
    <pivotField showAll="0"/>
    <pivotField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/>
    <pivotField showAll="0"/>
    <pivotField showAll="0"/>
  </pivotFields>
  <rowFields count="1">
    <field x="1"/>
  </rowFields>
  <rowItems count="8">
    <i>
      <x v="1"/>
    </i>
    <i>
      <x v="3"/>
    </i>
    <i>
      <x v="4"/>
    </i>
    <i>
      <x v="5"/>
    </i>
    <i>
      <x v="7"/>
    </i>
    <i>
      <x v="8"/>
    </i>
    <i>
      <x v="9"/>
    </i>
    <i t="grand">
      <x/>
    </i>
  </rowItems>
  <colFields count="1">
    <field x="18"/>
  </colFields>
  <colItems count="7">
    <i>
      <x/>
    </i>
    <i>
      <x v="1"/>
    </i>
    <i>
      <x v="2"/>
    </i>
    <i>
      <x v="3"/>
    </i>
    <i>
      <x v="4"/>
    </i>
    <i>
      <x v="6"/>
    </i>
    <i t="grand">
      <x/>
    </i>
  </colItems>
  <pageFields count="5">
    <pageField fld="7" hier="-1"/>
    <pageField fld="25" hier="-1"/>
    <pageField fld="38" hier="-1"/>
    <pageField fld="15" hier="-1"/>
    <pageField fld="24" hier="-1"/>
  </pageFields>
  <dataFields count="1">
    <dataField name="Count of Development Description" fld="3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3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rinterSettings" Target="../printerSettings/printerSettings5.bin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_rels/sheet18.xml.rels><?xml version="1.0" encoding="UTF-8" standalone="yes"?>
<Relationships xmlns="http://schemas.openxmlformats.org/package/2006/relationships"><Relationship Id="rId2" Type="http://schemas.microsoft.com/office/2019/04/relationships/namedSheetView" Target="../namedSheetViews/namedSheetView1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8"/>
  <sheetViews>
    <sheetView topLeftCell="A25" workbookViewId="0">
      <selection activeCell="D48" sqref="D48"/>
    </sheetView>
  </sheetViews>
  <sheetFormatPr defaultRowHeight="14.5"/>
  <cols>
    <col min="1" max="1" width="11" bestFit="1" customWidth="1"/>
    <col min="2" max="3" width="9.83203125" customWidth="1"/>
    <col min="4" max="4" width="42.5" bestFit="1" customWidth="1"/>
    <col min="5" max="5" width="22.5" customWidth="1"/>
  </cols>
  <sheetData>
    <row r="1" spans="1:24">
      <c r="A1" s="437">
        <v>45577</v>
      </c>
      <c r="B1" s="436" t="s">
        <v>1128</v>
      </c>
      <c r="C1" s="436" t="s">
        <v>627</v>
      </c>
      <c r="D1" s="436"/>
      <c r="E1" s="436"/>
      <c r="F1" s="436"/>
      <c r="G1" s="436"/>
      <c r="H1" s="436"/>
      <c r="I1" s="436"/>
      <c r="J1" s="436"/>
      <c r="K1" s="436"/>
      <c r="L1" s="436"/>
      <c r="M1" s="436"/>
      <c r="N1" s="436"/>
      <c r="O1" s="436"/>
      <c r="P1" s="436"/>
      <c r="Q1" s="436"/>
      <c r="R1" s="436"/>
      <c r="S1" s="436"/>
      <c r="T1" s="436"/>
      <c r="U1" s="436"/>
      <c r="V1" s="436"/>
      <c r="W1" s="436"/>
      <c r="X1" s="436"/>
    </row>
    <row r="2" spans="1:24">
      <c r="C2" t="s">
        <v>1154</v>
      </c>
      <c r="D2" s="441" t="s">
        <v>1132</v>
      </c>
      <c r="E2" t="s">
        <v>1129</v>
      </c>
    </row>
    <row r="3" spans="1:24">
      <c r="C3" t="s">
        <v>1154</v>
      </c>
      <c r="D3" s="441"/>
      <c r="E3" t="s">
        <v>1130</v>
      </c>
    </row>
    <row r="4" spans="1:24">
      <c r="C4" t="s">
        <v>1154</v>
      </c>
      <c r="D4" s="441"/>
      <c r="E4" t="s">
        <v>1131</v>
      </c>
    </row>
    <row r="6" spans="1:24">
      <c r="D6" s="442" t="s">
        <v>1133</v>
      </c>
      <c r="E6" t="s">
        <v>1134</v>
      </c>
    </row>
    <row r="7" spans="1:24">
      <c r="C7" t="s">
        <v>1154</v>
      </c>
      <c r="D7" s="442"/>
      <c r="E7" t="s">
        <v>1135</v>
      </c>
    </row>
    <row r="8" spans="1:24">
      <c r="C8" t="s">
        <v>1154</v>
      </c>
      <c r="D8" s="442"/>
      <c r="E8" t="s">
        <v>1136</v>
      </c>
    </row>
    <row r="9" spans="1:24">
      <c r="C9" t="s">
        <v>1154</v>
      </c>
      <c r="D9" s="442"/>
      <c r="E9" t="s">
        <v>1137</v>
      </c>
    </row>
    <row r="10" spans="1:24">
      <c r="D10" s="442"/>
      <c r="E10" t="s">
        <v>1138</v>
      </c>
      <c r="K10" s="438"/>
    </row>
    <row r="11" spans="1:24">
      <c r="D11" s="442"/>
      <c r="E11" t="s">
        <v>1139</v>
      </c>
    </row>
    <row r="13" spans="1:24">
      <c r="D13" t="s">
        <v>1140</v>
      </c>
      <c r="E13" t="s">
        <v>1141</v>
      </c>
    </row>
    <row r="15" spans="1:24">
      <c r="D15" s="441" t="s">
        <v>1142</v>
      </c>
      <c r="E15" t="s">
        <v>1143</v>
      </c>
    </row>
    <row r="16" spans="1:24">
      <c r="D16" s="441"/>
      <c r="E16" t="s">
        <v>1155</v>
      </c>
    </row>
    <row r="18" spans="4:5">
      <c r="D18" t="s">
        <v>1144</v>
      </c>
      <c r="E18" t="s">
        <v>1145</v>
      </c>
    </row>
    <row r="29" spans="4:5">
      <c r="D29" t="s">
        <v>1146</v>
      </c>
      <c r="E29" t="s">
        <v>1147</v>
      </c>
    </row>
    <row r="31" spans="4:5">
      <c r="D31" t="s">
        <v>1148</v>
      </c>
      <c r="E31" t="s">
        <v>1149</v>
      </c>
    </row>
    <row r="33" spans="3:5">
      <c r="D33" t="s">
        <v>1150</v>
      </c>
      <c r="E33" t="s">
        <v>1151</v>
      </c>
    </row>
    <row r="35" spans="3:5">
      <c r="D35" t="s">
        <v>1152</v>
      </c>
      <c r="E35" t="s">
        <v>1153</v>
      </c>
    </row>
    <row r="46" spans="3:5">
      <c r="C46" t="s">
        <v>1154</v>
      </c>
      <c r="D46" t="s">
        <v>1156</v>
      </c>
      <c r="E46" t="s">
        <v>1157</v>
      </c>
    </row>
    <row r="48" spans="3:5">
      <c r="C48" t="s">
        <v>1154</v>
      </c>
      <c r="D48" t="s">
        <v>1158</v>
      </c>
      <c r="E48" t="s">
        <v>1159</v>
      </c>
    </row>
  </sheetData>
  <mergeCells count="3">
    <mergeCell ref="D2:D4"/>
    <mergeCell ref="D6:D11"/>
    <mergeCell ref="D15:D1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01"/>
  <sheetViews>
    <sheetView topLeftCell="A237" zoomScale="90" zoomScaleNormal="90" workbookViewId="0">
      <selection activeCell="G261" sqref="G261"/>
    </sheetView>
  </sheetViews>
  <sheetFormatPr defaultRowHeight="14.5"/>
  <cols>
    <col min="2" max="2" width="36.08203125" style="186" bestFit="1" customWidth="1"/>
    <col min="3" max="3" width="23.33203125" bestFit="1" customWidth="1"/>
    <col min="4" max="4" width="10.5" bestFit="1" customWidth="1"/>
    <col min="5" max="5" width="9.75" bestFit="1" customWidth="1"/>
    <col min="6" max="6" width="6.83203125" bestFit="1" customWidth="1"/>
    <col min="7" max="7" width="92.25" bestFit="1" customWidth="1"/>
  </cols>
  <sheetData>
    <row r="1" spans="2:16" ht="14.5" customHeight="1">
      <c r="B1" s="447" t="s">
        <v>913</v>
      </c>
      <c r="C1" s="448"/>
      <c r="D1" s="448"/>
      <c r="E1" s="448"/>
      <c r="F1" s="448"/>
      <c r="G1" s="449"/>
      <c r="H1" s="420"/>
      <c r="I1" s="420"/>
      <c r="J1" s="420"/>
      <c r="K1" s="420"/>
      <c r="L1" s="420"/>
      <c r="M1" s="420"/>
      <c r="N1" s="420"/>
      <c r="O1" s="420"/>
      <c r="P1" s="420"/>
    </row>
    <row r="2" spans="2:16" ht="14.5" customHeight="1">
      <c r="B2" s="450"/>
      <c r="C2" s="451"/>
      <c r="D2" s="451"/>
      <c r="E2" s="451"/>
      <c r="F2" s="451"/>
      <c r="G2" s="452"/>
      <c r="H2" s="420"/>
      <c r="I2" s="420"/>
      <c r="J2" s="420"/>
      <c r="K2" s="420"/>
      <c r="L2" s="420"/>
      <c r="M2" s="420"/>
      <c r="N2" s="420"/>
      <c r="O2" s="420"/>
      <c r="P2" s="420"/>
    </row>
    <row r="4" spans="2:16">
      <c r="F4" s="186"/>
    </row>
    <row r="5" spans="2:16">
      <c r="B5" s="415" t="s">
        <v>912</v>
      </c>
      <c r="C5" s="412" t="s">
        <v>911</v>
      </c>
      <c r="D5" s="412" t="s">
        <v>910</v>
      </c>
      <c r="E5" s="412" t="s">
        <v>909</v>
      </c>
      <c r="F5" s="415" t="s">
        <v>908</v>
      </c>
      <c r="G5" s="412" t="s">
        <v>628</v>
      </c>
    </row>
    <row r="6" spans="2:16">
      <c r="B6" s="446" t="s">
        <v>914</v>
      </c>
      <c r="C6" s="1" t="s">
        <v>915</v>
      </c>
      <c r="D6" s="1" t="s">
        <v>916</v>
      </c>
      <c r="E6" s="1"/>
      <c r="F6" s="41" t="s">
        <v>917</v>
      </c>
      <c r="G6" s="1"/>
    </row>
    <row r="7" spans="2:16">
      <c r="B7" s="446"/>
      <c r="C7" s="1" t="s">
        <v>918</v>
      </c>
      <c r="D7" s="1" t="s">
        <v>906</v>
      </c>
      <c r="E7" s="1">
        <v>5</v>
      </c>
      <c r="F7" s="41"/>
      <c r="G7" s="1"/>
    </row>
    <row r="8" spans="2:16">
      <c r="B8" s="446"/>
      <c r="C8" s="1" t="s">
        <v>919</v>
      </c>
      <c r="D8" s="1" t="s">
        <v>906</v>
      </c>
      <c r="E8" s="1">
        <v>50</v>
      </c>
      <c r="F8" s="41"/>
      <c r="G8" s="1"/>
    </row>
    <row r="9" spans="2:16">
      <c r="B9" s="446"/>
      <c r="C9" s="1" t="s">
        <v>907</v>
      </c>
      <c r="D9" s="1" t="s">
        <v>906</v>
      </c>
      <c r="E9" s="1">
        <v>10</v>
      </c>
      <c r="F9" s="41"/>
      <c r="G9" s="1"/>
    </row>
    <row r="10" spans="2:16">
      <c r="F10" s="186"/>
    </row>
    <row r="11" spans="2:16">
      <c r="F11" s="186"/>
    </row>
    <row r="12" spans="2:16">
      <c r="B12" s="415" t="s">
        <v>912</v>
      </c>
      <c r="C12" s="412" t="s">
        <v>911</v>
      </c>
      <c r="D12" s="412" t="s">
        <v>910</v>
      </c>
      <c r="E12" s="412" t="s">
        <v>909</v>
      </c>
      <c r="F12" s="415" t="s">
        <v>908</v>
      </c>
      <c r="G12" s="412" t="s">
        <v>628</v>
      </c>
    </row>
    <row r="13" spans="2:16">
      <c r="B13" s="446" t="s">
        <v>920</v>
      </c>
      <c r="C13" s="1" t="s">
        <v>921</v>
      </c>
      <c r="D13" s="1" t="s">
        <v>916</v>
      </c>
      <c r="E13" s="1"/>
      <c r="F13" s="41" t="s">
        <v>917</v>
      </c>
      <c r="G13" s="1"/>
    </row>
    <row r="14" spans="2:16">
      <c r="B14" s="446"/>
      <c r="C14" s="1" t="s">
        <v>922</v>
      </c>
      <c r="D14" s="1" t="s">
        <v>906</v>
      </c>
      <c r="E14" s="1">
        <v>15</v>
      </c>
      <c r="F14" s="41"/>
      <c r="G14" s="1"/>
    </row>
    <row r="15" spans="2:16">
      <c r="B15" s="446"/>
      <c r="C15" s="1" t="s">
        <v>907</v>
      </c>
      <c r="D15" s="1" t="s">
        <v>906</v>
      </c>
      <c r="E15" s="1">
        <v>10</v>
      </c>
      <c r="F15" s="41"/>
      <c r="G15" s="1"/>
    </row>
    <row r="16" spans="2:16">
      <c r="F16" s="186"/>
    </row>
    <row r="17" spans="2:7">
      <c r="F17" s="186"/>
    </row>
    <row r="18" spans="2:7">
      <c r="B18" s="415" t="s">
        <v>912</v>
      </c>
      <c r="C18" s="412" t="s">
        <v>911</v>
      </c>
      <c r="D18" s="412" t="s">
        <v>910</v>
      </c>
      <c r="E18" s="412" t="s">
        <v>909</v>
      </c>
      <c r="F18" s="415" t="s">
        <v>908</v>
      </c>
      <c r="G18" s="412" t="s">
        <v>628</v>
      </c>
    </row>
    <row r="19" spans="2:7">
      <c r="B19" s="446" t="s">
        <v>923</v>
      </c>
      <c r="C19" s="1" t="s">
        <v>924</v>
      </c>
      <c r="D19" s="1" t="s">
        <v>916</v>
      </c>
      <c r="E19" s="1"/>
      <c r="F19" s="41" t="s">
        <v>917</v>
      </c>
      <c r="G19" s="1"/>
    </row>
    <row r="20" spans="2:7">
      <c r="B20" s="446"/>
      <c r="C20" s="1" t="s">
        <v>925</v>
      </c>
      <c r="D20" s="1" t="s">
        <v>906</v>
      </c>
      <c r="E20" s="1">
        <v>15</v>
      </c>
      <c r="F20" s="41"/>
      <c r="G20" s="1"/>
    </row>
    <row r="21" spans="2:7">
      <c r="B21" s="446"/>
      <c r="C21" s="1" t="s">
        <v>907</v>
      </c>
      <c r="D21" s="1" t="s">
        <v>906</v>
      </c>
      <c r="E21" s="1">
        <v>10</v>
      </c>
      <c r="F21" s="41"/>
      <c r="G21" s="1"/>
    </row>
    <row r="22" spans="2:7">
      <c r="F22" s="186"/>
    </row>
    <row r="23" spans="2:7">
      <c r="F23" s="186"/>
    </row>
    <row r="24" spans="2:7">
      <c r="B24" s="415" t="s">
        <v>912</v>
      </c>
      <c r="C24" s="412" t="s">
        <v>911</v>
      </c>
      <c r="D24" s="412" t="s">
        <v>910</v>
      </c>
      <c r="E24" s="412" t="s">
        <v>909</v>
      </c>
      <c r="F24" s="415" t="s">
        <v>908</v>
      </c>
      <c r="G24" s="412" t="s">
        <v>628</v>
      </c>
    </row>
    <row r="25" spans="2:7">
      <c r="B25" s="446" t="s">
        <v>926</v>
      </c>
      <c r="C25" s="1" t="s">
        <v>927</v>
      </c>
      <c r="D25" s="1" t="s">
        <v>916</v>
      </c>
      <c r="E25" s="1"/>
      <c r="F25" s="41" t="s">
        <v>917</v>
      </c>
      <c r="G25" s="1"/>
    </row>
    <row r="26" spans="2:7">
      <c r="B26" s="446"/>
      <c r="C26" s="1" t="s">
        <v>928</v>
      </c>
      <c r="D26" s="1" t="s">
        <v>906</v>
      </c>
      <c r="E26" s="1">
        <v>10</v>
      </c>
      <c r="F26" s="41"/>
      <c r="G26" s="1"/>
    </row>
    <row r="27" spans="2:7">
      <c r="B27" s="446"/>
      <c r="C27" s="1" t="s">
        <v>907</v>
      </c>
      <c r="D27" s="1" t="s">
        <v>906</v>
      </c>
      <c r="E27" s="1">
        <v>10</v>
      </c>
      <c r="F27" s="41"/>
      <c r="G27" s="1"/>
    </row>
    <row r="28" spans="2:7">
      <c r="F28" s="186"/>
    </row>
    <row r="29" spans="2:7">
      <c r="F29" s="186"/>
    </row>
    <row r="30" spans="2:7">
      <c r="B30" s="415" t="s">
        <v>912</v>
      </c>
      <c r="C30" s="412" t="s">
        <v>911</v>
      </c>
      <c r="D30" s="412" t="s">
        <v>910</v>
      </c>
      <c r="E30" s="412" t="s">
        <v>909</v>
      </c>
      <c r="F30" s="415" t="s">
        <v>908</v>
      </c>
      <c r="G30" s="412" t="s">
        <v>628</v>
      </c>
    </row>
    <row r="31" spans="2:7">
      <c r="B31" s="446" t="s">
        <v>929</v>
      </c>
      <c r="C31" s="1" t="s">
        <v>930</v>
      </c>
      <c r="D31" s="1" t="s">
        <v>916</v>
      </c>
      <c r="E31" s="1"/>
      <c r="F31" s="41" t="s">
        <v>917</v>
      </c>
      <c r="G31" s="1"/>
    </row>
    <row r="32" spans="2:7">
      <c r="B32" s="446"/>
      <c r="C32" s="1" t="s">
        <v>931</v>
      </c>
      <c r="D32" s="1" t="s">
        <v>906</v>
      </c>
      <c r="E32" s="1">
        <v>50</v>
      </c>
      <c r="F32" s="41"/>
      <c r="G32" s="1"/>
    </row>
    <row r="33" spans="2:7">
      <c r="B33" s="446"/>
      <c r="C33" s="1" t="s">
        <v>932</v>
      </c>
      <c r="D33" s="1" t="s">
        <v>933</v>
      </c>
      <c r="E33" s="1"/>
      <c r="F33" s="41"/>
      <c r="G33" s="1"/>
    </row>
    <row r="34" spans="2:7">
      <c r="B34" s="446"/>
      <c r="C34" s="1" t="s">
        <v>934</v>
      </c>
      <c r="D34" s="1" t="s">
        <v>933</v>
      </c>
      <c r="E34" s="1"/>
      <c r="F34" s="41"/>
      <c r="G34" s="1"/>
    </row>
    <row r="35" spans="2:7">
      <c r="B35" s="446"/>
      <c r="C35" s="1" t="s">
        <v>935</v>
      </c>
      <c r="D35" s="1" t="s">
        <v>933</v>
      </c>
      <c r="E35" s="1"/>
      <c r="F35" s="41"/>
      <c r="G35" s="1"/>
    </row>
    <row r="36" spans="2:7">
      <c r="B36" s="446"/>
      <c r="C36" s="1" t="s">
        <v>936</v>
      </c>
      <c r="D36" s="1" t="s">
        <v>933</v>
      </c>
      <c r="E36" s="1"/>
      <c r="F36" s="41"/>
      <c r="G36" s="1"/>
    </row>
    <row r="37" spans="2:7">
      <c r="B37" s="446"/>
      <c r="C37" s="1" t="s">
        <v>937</v>
      </c>
      <c r="D37" s="1" t="s">
        <v>933</v>
      </c>
      <c r="E37" s="1"/>
      <c r="F37" s="41"/>
      <c r="G37" s="1"/>
    </row>
    <row r="38" spans="2:7">
      <c r="B38" s="446"/>
      <c r="C38" s="1" t="s">
        <v>938</v>
      </c>
      <c r="D38" s="1" t="s">
        <v>933</v>
      </c>
      <c r="E38" s="1"/>
      <c r="F38" s="41"/>
      <c r="G38" s="1"/>
    </row>
    <row r="39" spans="2:7">
      <c r="B39" s="446"/>
      <c r="C39" s="1" t="s">
        <v>907</v>
      </c>
      <c r="D39" s="1" t="s">
        <v>906</v>
      </c>
      <c r="E39" s="1">
        <v>10</v>
      </c>
      <c r="F39" s="41"/>
      <c r="G39" s="1"/>
    </row>
    <row r="40" spans="2:7">
      <c r="F40" s="186"/>
    </row>
    <row r="41" spans="2:7">
      <c r="F41" s="186"/>
    </row>
    <row r="42" spans="2:7">
      <c r="B42" s="415" t="s">
        <v>912</v>
      </c>
      <c r="C42" s="412" t="s">
        <v>911</v>
      </c>
      <c r="D42" s="412" t="s">
        <v>910</v>
      </c>
      <c r="E42" s="412" t="s">
        <v>909</v>
      </c>
      <c r="F42" s="415" t="s">
        <v>908</v>
      </c>
      <c r="G42" s="412" t="s">
        <v>628</v>
      </c>
    </row>
    <row r="43" spans="2:7">
      <c r="B43" s="446" t="s">
        <v>1046</v>
      </c>
      <c r="C43" s="1" t="s">
        <v>1049</v>
      </c>
      <c r="D43" s="1" t="s">
        <v>916</v>
      </c>
      <c r="E43" s="1"/>
      <c r="F43" s="41" t="s">
        <v>917</v>
      </c>
      <c r="G43" s="1"/>
    </row>
    <row r="44" spans="2:7">
      <c r="B44" s="446"/>
      <c r="C44" s="1" t="s">
        <v>941</v>
      </c>
      <c r="D44" s="1" t="s">
        <v>916</v>
      </c>
      <c r="E44" s="1"/>
      <c r="F44" s="41" t="s">
        <v>942</v>
      </c>
      <c r="G44" s="1"/>
    </row>
    <row r="45" spans="2:7">
      <c r="B45" s="446"/>
      <c r="C45" s="1" t="s">
        <v>915</v>
      </c>
      <c r="D45" s="1" t="s">
        <v>916</v>
      </c>
      <c r="E45" s="1"/>
      <c r="F45" s="41" t="s">
        <v>942</v>
      </c>
      <c r="G45" s="1"/>
    </row>
    <row r="46" spans="2:7">
      <c r="B46" s="446"/>
      <c r="C46" s="1" t="s">
        <v>174</v>
      </c>
      <c r="D46" s="1" t="s">
        <v>906</v>
      </c>
      <c r="E46" s="1">
        <v>15</v>
      </c>
      <c r="F46" s="41"/>
      <c r="G46" s="1"/>
    </row>
    <row r="47" spans="2:7">
      <c r="B47" s="446"/>
      <c r="C47" s="1" t="s">
        <v>943</v>
      </c>
      <c r="D47" s="1" t="s">
        <v>906</v>
      </c>
      <c r="E47" s="1">
        <v>200</v>
      </c>
      <c r="F47" s="41"/>
      <c r="G47" s="1"/>
    </row>
    <row r="48" spans="2:7">
      <c r="B48" s="446"/>
      <c r="C48" s="1" t="s">
        <v>575</v>
      </c>
      <c r="D48" s="1" t="s">
        <v>906</v>
      </c>
      <c r="E48" s="1">
        <v>10</v>
      </c>
      <c r="F48" s="41"/>
      <c r="G48" s="1"/>
    </row>
    <row r="49" spans="2:7">
      <c r="B49" s="446"/>
      <c r="C49" s="1" t="s">
        <v>921</v>
      </c>
      <c r="D49" s="1" t="s">
        <v>916</v>
      </c>
      <c r="E49" s="1"/>
      <c r="F49" s="41" t="s">
        <v>942</v>
      </c>
      <c r="G49" s="1"/>
    </row>
    <row r="50" spans="2:7">
      <c r="B50" s="446"/>
      <c r="C50" s="1" t="s">
        <v>43</v>
      </c>
      <c r="D50" s="1" t="s">
        <v>916</v>
      </c>
      <c r="E50" s="1"/>
      <c r="F50" s="41"/>
      <c r="G50" s="1"/>
    </row>
    <row r="51" spans="2:7">
      <c r="B51" s="446"/>
      <c r="C51" s="1" t="s">
        <v>924</v>
      </c>
      <c r="D51" s="1" t="s">
        <v>916</v>
      </c>
      <c r="E51" s="1"/>
      <c r="F51" s="41" t="s">
        <v>942</v>
      </c>
      <c r="G51" s="1"/>
    </row>
    <row r="52" spans="2:7">
      <c r="B52" s="446"/>
      <c r="C52" s="1" t="s">
        <v>927</v>
      </c>
      <c r="D52" s="1" t="s">
        <v>944</v>
      </c>
      <c r="E52" s="1"/>
      <c r="F52" s="41" t="s">
        <v>942</v>
      </c>
      <c r="G52" s="1"/>
    </row>
    <row r="53" spans="2:7">
      <c r="B53" s="446"/>
      <c r="C53" s="425" t="s">
        <v>1047</v>
      </c>
      <c r="D53" s="425" t="s">
        <v>916</v>
      </c>
      <c r="E53" s="425"/>
      <c r="F53" s="426"/>
      <c r="G53" s="425"/>
    </row>
    <row r="54" spans="2:7">
      <c r="B54" s="446"/>
      <c r="C54" s="425" t="s">
        <v>61</v>
      </c>
      <c r="D54" s="425" t="s">
        <v>906</v>
      </c>
      <c r="E54" s="425">
        <v>100</v>
      </c>
      <c r="F54" s="426"/>
      <c r="G54" s="425" t="s">
        <v>1048</v>
      </c>
    </row>
    <row r="55" spans="2:7">
      <c r="B55" s="446"/>
      <c r="C55" s="1" t="s">
        <v>945</v>
      </c>
      <c r="D55" s="1" t="s">
        <v>946</v>
      </c>
      <c r="E55" s="1"/>
      <c r="F55" s="41"/>
      <c r="G55" s="1"/>
    </row>
    <row r="56" spans="2:7">
      <c r="B56" s="446"/>
      <c r="C56" s="1" t="s">
        <v>947</v>
      </c>
      <c r="D56" s="1" t="s">
        <v>906</v>
      </c>
      <c r="E56" s="1">
        <v>10</v>
      </c>
      <c r="F56" s="186"/>
      <c r="G56" s="1"/>
    </row>
    <row r="57" spans="2:7">
      <c r="B57" s="446"/>
      <c r="C57" s="1" t="s">
        <v>948</v>
      </c>
      <c r="D57" s="1" t="s">
        <v>946</v>
      </c>
      <c r="E57" s="1"/>
      <c r="F57" s="41"/>
      <c r="G57" s="1"/>
    </row>
    <row r="58" spans="2:7">
      <c r="B58" s="446"/>
      <c r="C58" s="1" t="s">
        <v>949</v>
      </c>
      <c r="D58" s="1" t="s">
        <v>906</v>
      </c>
      <c r="E58" s="1">
        <v>10</v>
      </c>
      <c r="F58" s="41"/>
      <c r="G58" s="1"/>
    </row>
    <row r="59" spans="2:7">
      <c r="F59" s="186"/>
    </row>
    <row r="60" spans="2:7">
      <c r="F60" s="186"/>
    </row>
    <row r="61" spans="2:7">
      <c r="B61" s="415" t="s">
        <v>912</v>
      </c>
      <c r="C61" s="412" t="s">
        <v>911</v>
      </c>
      <c r="D61" s="412" t="s">
        <v>910</v>
      </c>
      <c r="E61" s="412" t="s">
        <v>909</v>
      </c>
      <c r="F61" s="415" t="s">
        <v>908</v>
      </c>
      <c r="G61" s="412" t="s">
        <v>628</v>
      </c>
    </row>
    <row r="62" spans="2:7">
      <c r="B62" s="446" t="s">
        <v>939</v>
      </c>
      <c r="C62" s="1" t="s">
        <v>940</v>
      </c>
      <c r="D62" s="1" t="s">
        <v>916</v>
      </c>
      <c r="E62" s="1"/>
      <c r="F62" s="41" t="s">
        <v>917</v>
      </c>
      <c r="G62" s="1"/>
    </row>
    <row r="63" spans="2:7">
      <c r="B63" s="446"/>
      <c r="C63" s="1" t="s">
        <v>941</v>
      </c>
      <c r="D63" s="1" t="s">
        <v>916</v>
      </c>
      <c r="E63" s="1"/>
      <c r="F63" s="41" t="s">
        <v>942</v>
      </c>
      <c r="G63" s="1"/>
    </row>
    <row r="64" spans="2:7">
      <c r="B64" s="446"/>
      <c r="C64" s="1" t="s">
        <v>915</v>
      </c>
      <c r="D64" s="1" t="s">
        <v>916</v>
      </c>
      <c r="E64" s="1"/>
      <c r="F64" s="41" t="s">
        <v>942</v>
      </c>
      <c r="G64" s="1"/>
    </row>
    <row r="65" spans="2:7">
      <c r="B65" s="446"/>
      <c r="C65" s="1" t="s">
        <v>174</v>
      </c>
      <c r="D65" s="1" t="s">
        <v>906</v>
      </c>
      <c r="E65" s="1">
        <v>15</v>
      </c>
      <c r="F65" s="41"/>
      <c r="G65" s="1"/>
    </row>
    <row r="66" spans="2:7">
      <c r="B66" s="446"/>
      <c r="C66" s="1" t="s">
        <v>943</v>
      </c>
      <c r="D66" s="1" t="s">
        <v>906</v>
      </c>
      <c r="E66" s="1">
        <v>200</v>
      </c>
      <c r="F66" s="41"/>
      <c r="G66" s="1"/>
    </row>
    <row r="67" spans="2:7">
      <c r="B67" s="446"/>
      <c r="C67" s="1" t="s">
        <v>575</v>
      </c>
      <c r="D67" s="1" t="s">
        <v>906</v>
      </c>
      <c r="E67" s="1">
        <v>10</v>
      </c>
      <c r="F67" s="41"/>
      <c r="G67" s="1"/>
    </row>
    <row r="68" spans="2:7">
      <c r="B68" s="446"/>
      <c r="C68" s="1" t="s">
        <v>921</v>
      </c>
      <c r="D68" s="1" t="s">
        <v>916</v>
      </c>
      <c r="E68" s="1"/>
      <c r="F68" s="41" t="s">
        <v>942</v>
      </c>
      <c r="G68" s="1"/>
    </row>
    <row r="69" spans="2:7">
      <c r="B69" s="446"/>
      <c r="C69" s="1" t="s">
        <v>43</v>
      </c>
      <c r="D69" s="1" t="s">
        <v>916</v>
      </c>
      <c r="E69" s="1"/>
      <c r="F69" s="41"/>
      <c r="G69" s="1"/>
    </row>
    <row r="70" spans="2:7">
      <c r="B70" s="446"/>
      <c r="C70" s="1" t="s">
        <v>924</v>
      </c>
      <c r="D70" s="1" t="s">
        <v>916</v>
      </c>
      <c r="E70" s="1"/>
      <c r="F70" s="41" t="s">
        <v>942</v>
      </c>
      <c r="G70" s="1"/>
    </row>
    <row r="71" spans="2:7">
      <c r="B71" s="446"/>
      <c r="C71" s="1" t="s">
        <v>927</v>
      </c>
      <c r="D71" s="1" t="s">
        <v>944</v>
      </c>
      <c r="E71" s="1"/>
      <c r="F71" s="41" t="s">
        <v>942</v>
      </c>
      <c r="G71" s="1"/>
    </row>
    <row r="72" spans="2:7">
      <c r="B72" s="446"/>
      <c r="C72" s="1" t="s">
        <v>945</v>
      </c>
      <c r="D72" s="1" t="s">
        <v>946</v>
      </c>
      <c r="E72" s="1"/>
      <c r="F72" s="41"/>
      <c r="G72" s="1"/>
    </row>
    <row r="73" spans="2:7">
      <c r="B73" s="446"/>
      <c r="C73" s="1" t="s">
        <v>947</v>
      </c>
      <c r="D73" s="1" t="s">
        <v>906</v>
      </c>
      <c r="E73" s="1">
        <v>10</v>
      </c>
      <c r="F73" s="186"/>
      <c r="G73" s="1"/>
    </row>
    <row r="74" spans="2:7">
      <c r="B74" s="446"/>
      <c r="C74" s="1" t="s">
        <v>948</v>
      </c>
      <c r="D74" s="1" t="s">
        <v>946</v>
      </c>
      <c r="E74" s="1"/>
      <c r="F74" s="41"/>
      <c r="G74" s="1"/>
    </row>
    <row r="75" spans="2:7">
      <c r="B75" s="446"/>
      <c r="C75" s="1" t="s">
        <v>949</v>
      </c>
      <c r="D75" s="1" t="s">
        <v>906</v>
      </c>
      <c r="E75" s="1">
        <v>10</v>
      </c>
      <c r="F75" s="41"/>
      <c r="G75" s="1"/>
    </row>
    <row r="76" spans="2:7">
      <c r="F76" s="186"/>
    </row>
    <row r="77" spans="2:7">
      <c r="F77" s="186"/>
    </row>
    <row r="78" spans="2:7">
      <c r="B78" s="415" t="s">
        <v>912</v>
      </c>
      <c r="C78" s="412" t="s">
        <v>911</v>
      </c>
      <c r="D78" s="412" t="s">
        <v>910</v>
      </c>
      <c r="E78" s="412" t="s">
        <v>909</v>
      </c>
      <c r="F78" s="415" t="s">
        <v>908</v>
      </c>
      <c r="G78" s="412" t="s">
        <v>628</v>
      </c>
    </row>
    <row r="79" spans="2:7">
      <c r="B79" s="443" t="s">
        <v>950</v>
      </c>
      <c r="C79" s="1" t="s">
        <v>951</v>
      </c>
      <c r="D79" s="1" t="s">
        <v>916</v>
      </c>
      <c r="E79" s="1"/>
      <c r="F79" s="41" t="s">
        <v>917</v>
      </c>
      <c r="G79" s="1"/>
    </row>
    <row r="80" spans="2:7">
      <c r="B80" s="444"/>
      <c r="C80" s="1" t="s">
        <v>940</v>
      </c>
      <c r="D80" s="1" t="s">
        <v>916</v>
      </c>
      <c r="E80" s="1"/>
      <c r="F80" s="41" t="s">
        <v>942</v>
      </c>
      <c r="G80" s="1"/>
    </row>
    <row r="81" spans="2:7">
      <c r="B81" s="444"/>
      <c r="C81" s="1" t="s">
        <v>952</v>
      </c>
      <c r="D81" s="1" t="s">
        <v>916</v>
      </c>
      <c r="E81" s="1"/>
      <c r="F81" s="41" t="s">
        <v>942</v>
      </c>
      <c r="G81" s="1"/>
    </row>
    <row r="82" spans="2:7">
      <c r="B82" s="444"/>
      <c r="C82" s="1" t="s">
        <v>953</v>
      </c>
      <c r="D82" s="1" t="s">
        <v>946</v>
      </c>
      <c r="E82" s="1"/>
      <c r="F82" s="41"/>
      <c r="G82" s="1"/>
    </row>
    <row r="83" spans="2:7">
      <c r="B83" s="444"/>
      <c r="C83" s="1" t="s">
        <v>954</v>
      </c>
      <c r="D83" s="1" t="s">
        <v>946</v>
      </c>
      <c r="E83" s="1"/>
      <c r="F83" s="41"/>
      <c r="G83" s="1"/>
    </row>
    <row r="84" spans="2:7">
      <c r="B84" s="444"/>
      <c r="C84" s="1" t="s">
        <v>955</v>
      </c>
      <c r="D84" s="1" t="s">
        <v>946</v>
      </c>
      <c r="E84" s="1"/>
      <c r="F84" s="41"/>
      <c r="G84" s="1"/>
    </row>
    <row r="85" spans="2:7">
      <c r="B85" s="444"/>
      <c r="C85" s="1" t="s">
        <v>956</v>
      </c>
      <c r="D85" s="1" t="s">
        <v>946</v>
      </c>
      <c r="E85" s="1"/>
      <c r="F85" s="41"/>
      <c r="G85" s="1"/>
    </row>
    <row r="86" spans="2:7">
      <c r="B86" s="444"/>
      <c r="C86" s="1" t="s">
        <v>957</v>
      </c>
      <c r="D86" s="1" t="s">
        <v>946</v>
      </c>
      <c r="E86" s="1"/>
      <c r="F86" s="41"/>
      <c r="G86" s="427" t="s">
        <v>1033</v>
      </c>
    </row>
    <row r="87" spans="2:7">
      <c r="B87" s="444"/>
      <c r="C87" s="1" t="s">
        <v>958</v>
      </c>
      <c r="D87" s="1" t="s">
        <v>946</v>
      </c>
      <c r="E87" s="1"/>
      <c r="F87" s="41"/>
      <c r="G87" s="427" t="s">
        <v>1033</v>
      </c>
    </row>
    <row r="88" spans="2:7">
      <c r="B88" s="444"/>
      <c r="C88" s="1" t="s">
        <v>959</v>
      </c>
      <c r="D88" s="1" t="s">
        <v>946</v>
      </c>
      <c r="E88" s="1"/>
      <c r="F88" s="41"/>
      <c r="G88" s="427" t="s">
        <v>1033</v>
      </c>
    </row>
    <row r="89" spans="2:7">
      <c r="B89" s="444"/>
      <c r="C89" s="1" t="s">
        <v>960</v>
      </c>
      <c r="D89" s="1" t="s">
        <v>946</v>
      </c>
      <c r="E89" s="1"/>
      <c r="F89" s="41"/>
      <c r="G89" s="427" t="s">
        <v>1033</v>
      </c>
    </row>
    <row r="90" spans="2:7">
      <c r="B90" s="444"/>
      <c r="C90" s="1" t="s">
        <v>961</v>
      </c>
      <c r="D90" s="1" t="s">
        <v>916</v>
      </c>
      <c r="E90" s="1"/>
      <c r="F90" s="41"/>
      <c r="G90" s="1"/>
    </row>
    <row r="91" spans="2:7">
      <c r="B91" s="444"/>
      <c r="C91" s="1" t="s">
        <v>61</v>
      </c>
      <c r="D91" s="1" t="s">
        <v>906</v>
      </c>
      <c r="E91" s="1">
        <v>100</v>
      </c>
      <c r="F91" s="41"/>
      <c r="G91" s="1"/>
    </row>
    <row r="92" spans="2:7">
      <c r="B92" s="444"/>
      <c r="C92" s="1" t="s">
        <v>945</v>
      </c>
      <c r="D92" s="1" t="s">
        <v>946</v>
      </c>
      <c r="E92" s="1"/>
      <c r="F92" s="41"/>
      <c r="G92" s="1"/>
    </row>
    <row r="93" spans="2:7">
      <c r="B93" s="444"/>
      <c r="C93" s="1" t="s">
        <v>947</v>
      </c>
      <c r="D93" s="1" t="s">
        <v>906</v>
      </c>
      <c r="E93" s="1">
        <v>10</v>
      </c>
      <c r="F93" s="186"/>
      <c r="G93" s="1"/>
    </row>
    <row r="94" spans="2:7">
      <c r="B94" s="444"/>
      <c r="C94" s="1" t="s">
        <v>948</v>
      </c>
      <c r="D94" s="1" t="s">
        <v>946</v>
      </c>
      <c r="E94" s="1"/>
      <c r="F94" s="41"/>
      <c r="G94" s="1"/>
    </row>
    <row r="95" spans="2:7">
      <c r="B95" s="445"/>
      <c r="C95" s="1" t="s">
        <v>949</v>
      </c>
      <c r="D95" s="1" t="s">
        <v>906</v>
      </c>
      <c r="E95" s="1">
        <v>10</v>
      </c>
      <c r="F95" s="41"/>
      <c r="G95" s="1"/>
    </row>
    <row r="96" spans="2:7">
      <c r="F96" s="186"/>
    </row>
    <row r="97" spans="2:7">
      <c r="F97" s="186"/>
    </row>
    <row r="98" spans="2:7">
      <c r="B98" s="415" t="s">
        <v>912</v>
      </c>
      <c r="C98" s="412" t="s">
        <v>911</v>
      </c>
      <c r="D98" s="412" t="s">
        <v>910</v>
      </c>
      <c r="E98" s="412" t="s">
        <v>909</v>
      </c>
      <c r="F98" s="415" t="s">
        <v>908</v>
      </c>
      <c r="G98" s="412" t="s">
        <v>628</v>
      </c>
    </row>
    <row r="99" spans="2:7">
      <c r="B99" s="446" t="s">
        <v>962</v>
      </c>
      <c r="C99" s="416" t="s">
        <v>963</v>
      </c>
      <c r="D99" s="416" t="s">
        <v>916</v>
      </c>
      <c r="E99" s="416"/>
      <c r="F99" s="41" t="s">
        <v>917</v>
      </c>
      <c r="G99" s="416"/>
    </row>
    <row r="100" spans="2:7">
      <c r="B100" s="446"/>
      <c r="C100" s="1" t="s">
        <v>951</v>
      </c>
      <c r="D100" s="1" t="s">
        <v>916</v>
      </c>
      <c r="E100" s="1"/>
      <c r="F100" s="41" t="s">
        <v>942</v>
      </c>
      <c r="G100" s="1"/>
    </row>
    <row r="101" spans="2:7">
      <c r="B101" s="446"/>
      <c r="C101" s="1" t="s">
        <v>940</v>
      </c>
      <c r="D101" s="1" t="s">
        <v>916</v>
      </c>
      <c r="E101" s="1"/>
      <c r="F101" s="41" t="s">
        <v>942</v>
      </c>
      <c r="G101" s="1"/>
    </row>
    <row r="102" spans="2:7">
      <c r="B102" s="446"/>
      <c r="C102" s="1" t="s">
        <v>952</v>
      </c>
      <c r="D102" s="1" t="s">
        <v>916</v>
      </c>
      <c r="E102" s="1"/>
      <c r="F102" s="41" t="s">
        <v>942</v>
      </c>
      <c r="G102" s="1"/>
    </row>
    <row r="103" spans="2:7">
      <c r="B103" s="446"/>
      <c r="C103" s="1" t="s">
        <v>964</v>
      </c>
      <c r="D103" s="1" t="s">
        <v>946</v>
      </c>
      <c r="E103" s="1"/>
      <c r="F103" s="41"/>
      <c r="G103" s="1"/>
    </row>
    <row r="104" spans="2:7">
      <c r="B104" s="446"/>
      <c r="C104" s="1" t="s">
        <v>965</v>
      </c>
      <c r="D104" s="1" t="s">
        <v>946</v>
      </c>
      <c r="E104" s="1"/>
      <c r="F104" s="41"/>
      <c r="G104" s="1"/>
    </row>
    <row r="105" spans="2:7">
      <c r="B105" s="446"/>
      <c r="C105" s="1" t="s">
        <v>961</v>
      </c>
      <c r="D105" s="1" t="s">
        <v>916</v>
      </c>
      <c r="E105" s="1"/>
      <c r="F105" s="41"/>
      <c r="G105" s="1"/>
    </row>
    <row r="106" spans="2:7">
      <c r="B106" s="446"/>
      <c r="C106" s="1" t="s">
        <v>966</v>
      </c>
      <c r="D106" s="1" t="s">
        <v>906</v>
      </c>
      <c r="E106" s="1">
        <v>100</v>
      </c>
      <c r="F106" s="41"/>
      <c r="G106" s="417" t="s">
        <v>967</v>
      </c>
    </row>
    <row r="107" spans="2:7">
      <c r="B107" s="446"/>
      <c r="C107" s="1" t="s">
        <v>61</v>
      </c>
      <c r="D107" s="1" t="s">
        <v>906</v>
      </c>
      <c r="E107" s="1">
        <v>100</v>
      </c>
      <c r="F107" s="41"/>
      <c r="G107" s="1"/>
    </row>
    <row r="108" spans="2:7">
      <c r="B108" s="446"/>
      <c r="C108" s="1" t="s">
        <v>945</v>
      </c>
      <c r="D108" s="1" t="s">
        <v>946</v>
      </c>
      <c r="E108" s="1"/>
      <c r="F108" s="41"/>
      <c r="G108" s="1"/>
    </row>
    <row r="109" spans="2:7">
      <c r="B109" s="446"/>
      <c r="C109" s="1" t="s">
        <v>947</v>
      </c>
      <c r="D109" s="1" t="s">
        <v>906</v>
      </c>
      <c r="E109" s="1">
        <v>10</v>
      </c>
      <c r="F109" s="41"/>
      <c r="G109" s="1"/>
    </row>
    <row r="110" spans="2:7">
      <c r="F110" s="186"/>
    </row>
    <row r="111" spans="2:7">
      <c r="F111" s="186"/>
    </row>
    <row r="112" spans="2:7">
      <c r="B112" s="415" t="s">
        <v>912</v>
      </c>
      <c r="C112" s="412" t="s">
        <v>911</v>
      </c>
      <c r="D112" s="412" t="s">
        <v>910</v>
      </c>
      <c r="E112" s="412" t="s">
        <v>909</v>
      </c>
      <c r="F112" s="415" t="s">
        <v>908</v>
      </c>
      <c r="G112" s="412" t="s">
        <v>628</v>
      </c>
    </row>
    <row r="113" spans="2:7">
      <c r="B113" s="443" t="s">
        <v>968</v>
      </c>
      <c r="C113" s="1" t="s">
        <v>969</v>
      </c>
      <c r="D113" s="1" t="s">
        <v>916</v>
      </c>
      <c r="E113" s="1"/>
      <c r="F113" s="41" t="s">
        <v>917</v>
      </c>
      <c r="G113" s="1"/>
    </row>
    <row r="114" spans="2:7">
      <c r="B114" s="444"/>
      <c r="C114" s="1" t="s">
        <v>940</v>
      </c>
      <c r="D114" s="1" t="s">
        <v>916</v>
      </c>
      <c r="E114" s="1"/>
      <c r="F114" s="41" t="s">
        <v>942</v>
      </c>
      <c r="G114" s="1"/>
    </row>
    <row r="115" spans="2:7">
      <c r="B115" s="444"/>
      <c r="C115" s="1" t="s">
        <v>952</v>
      </c>
      <c r="D115" s="1" t="s">
        <v>916</v>
      </c>
      <c r="E115" s="1"/>
      <c r="F115" s="41" t="s">
        <v>942</v>
      </c>
      <c r="G115" s="1"/>
    </row>
    <row r="116" spans="2:7">
      <c r="B116" s="444"/>
      <c r="C116" s="414" t="s">
        <v>970</v>
      </c>
      <c r="D116" s="1" t="s">
        <v>946</v>
      </c>
      <c r="E116" s="1"/>
      <c r="F116" s="41"/>
      <c r="G116" s="1"/>
    </row>
    <row r="117" spans="2:7">
      <c r="B117" s="444"/>
      <c r="C117" s="414" t="s">
        <v>971</v>
      </c>
      <c r="D117" s="1" t="s">
        <v>946</v>
      </c>
      <c r="E117" s="1"/>
      <c r="F117" s="41"/>
      <c r="G117" s="1"/>
    </row>
    <row r="118" spans="2:7">
      <c r="B118" s="444"/>
      <c r="C118" s="414" t="s">
        <v>972</v>
      </c>
      <c r="D118" s="1" t="s">
        <v>946</v>
      </c>
      <c r="E118" s="1"/>
      <c r="F118" s="41"/>
      <c r="G118" s="1"/>
    </row>
    <row r="119" spans="2:7">
      <c r="B119" s="444"/>
      <c r="C119" s="414" t="s">
        <v>973</v>
      </c>
      <c r="D119" s="1" t="s">
        <v>946</v>
      </c>
      <c r="E119" s="1"/>
      <c r="F119" s="41"/>
      <c r="G119" s="1"/>
    </row>
    <row r="120" spans="2:7">
      <c r="B120" s="444"/>
      <c r="C120" s="414" t="s">
        <v>974</v>
      </c>
      <c r="D120" s="1" t="s">
        <v>946</v>
      </c>
      <c r="E120" s="1"/>
      <c r="F120" s="41"/>
      <c r="G120" s="1"/>
    </row>
    <row r="121" spans="2:7">
      <c r="B121" s="444"/>
      <c r="C121" s="414" t="s">
        <v>975</v>
      </c>
      <c r="D121" s="1" t="s">
        <v>946</v>
      </c>
      <c r="E121" s="1"/>
      <c r="F121" s="41"/>
      <c r="G121" s="1"/>
    </row>
    <row r="122" spans="2:7">
      <c r="B122" s="444"/>
      <c r="C122" s="1" t="s">
        <v>976</v>
      </c>
      <c r="D122" s="1" t="s">
        <v>916</v>
      </c>
      <c r="E122" s="1"/>
      <c r="F122" s="41"/>
      <c r="G122" s="1"/>
    </row>
    <row r="123" spans="2:7">
      <c r="B123" s="444"/>
      <c r="C123" s="1" t="s">
        <v>61</v>
      </c>
      <c r="D123" s="1" t="s">
        <v>906</v>
      </c>
      <c r="E123" s="1">
        <v>100</v>
      </c>
      <c r="F123" s="41"/>
      <c r="G123" s="1"/>
    </row>
    <row r="124" spans="2:7">
      <c r="B124" s="444"/>
      <c r="C124" s="1" t="s">
        <v>945</v>
      </c>
      <c r="D124" s="1" t="s">
        <v>946</v>
      </c>
      <c r="E124" s="1"/>
      <c r="F124" s="41"/>
      <c r="G124" s="1"/>
    </row>
    <row r="125" spans="2:7">
      <c r="B125" s="444"/>
      <c r="C125" s="1" t="s">
        <v>947</v>
      </c>
      <c r="D125" s="1" t="s">
        <v>906</v>
      </c>
      <c r="E125" s="1">
        <v>10</v>
      </c>
      <c r="F125" s="41"/>
      <c r="G125" s="1"/>
    </row>
    <row r="126" spans="2:7">
      <c r="B126" s="444"/>
      <c r="C126" s="1" t="s">
        <v>948</v>
      </c>
      <c r="D126" s="1" t="s">
        <v>946</v>
      </c>
      <c r="E126" s="1"/>
      <c r="F126" s="41"/>
      <c r="G126" s="1"/>
    </row>
    <row r="127" spans="2:7">
      <c r="B127" s="445"/>
      <c r="C127" s="1" t="s">
        <v>949</v>
      </c>
      <c r="D127" s="1" t="s">
        <v>906</v>
      </c>
      <c r="E127" s="1">
        <v>10</v>
      </c>
      <c r="F127" s="41"/>
      <c r="G127" s="1"/>
    </row>
    <row r="128" spans="2:7">
      <c r="F128" s="186"/>
    </row>
    <row r="129" spans="1:8">
      <c r="F129" s="186"/>
    </row>
    <row r="130" spans="1:8">
      <c r="B130" s="415" t="s">
        <v>912</v>
      </c>
      <c r="C130" s="412" t="s">
        <v>911</v>
      </c>
      <c r="D130" s="412" t="s">
        <v>910</v>
      </c>
      <c r="E130" s="412" t="s">
        <v>909</v>
      </c>
      <c r="F130" s="415" t="s">
        <v>908</v>
      </c>
      <c r="G130" s="412" t="s">
        <v>628</v>
      </c>
    </row>
    <row r="131" spans="1:8">
      <c r="A131" s="413"/>
      <c r="B131" s="446" t="s">
        <v>977</v>
      </c>
      <c r="C131" s="1" t="s">
        <v>978</v>
      </c>
      <c r="D131" s="416" t="s">
        <v>916</v>
      </c>
      <c r="E131" s="416"/>
      <c r="F131" s="41" t="s">
        <v>917</v>
      </c>
      <c r="G131" s="416"/>
      <c r="H131" s="413"/>
    </row>
    <row r="132" spans="1:8">
      <c r="B132" s="446"/>
      <c r="C132" s="1" t="s">
        <v>969</v>
      </c>
      <c r="D132" s="1" t="s">
        <v>916</v>
      </c>
      <c r="E132" s="1"/>
      <c r="F132" s="186" t="s">
        <v>942</v>
      </c>
      <c r="G132" s="1"/>
    </row>
    <row r="133" spans="1:8">
      <c r="B133" s="446"/>
      <c r="C133" s="1" t="s">
        <v>940</v>
      </c>
      <c r="D133" s="1" t="s">
        <v>916</v>
      </c>
      <c r="E133" s="1"/>
      <c r="F133" s="41" t="s">
        <v>942</v>
      </c>
      <c r="G133" s="1"/>
    </row>
    <row r="134" spans="1:8">
      <c r="B134" s="446"/>
      <c r="C134" s="1" t="s">
        <v>952</v>
      </c>
      <c r="D134" s="1" t="s">
        <v>916</v>
      </c>
      <c r="E134" s="1"/>
      <c r="F134" s="41" t="s">
        <v>942</v>
      </c>
      <c r="G134" s="1"/>
    </row>
    <row r="135" spans="1:8">
      <c r="B135" s="446"/>
      <c r="C135" s="1" t="s">
        <v>964</v>
      </c>
      <c r="D135" s="1" t="s">
        <v>946</v>
      </c>
      <c r="E135" s="1"/>
      <c r="F135" s="41"/>
      <c r="G135" s="1"/>
    </row>
    <row r="136" spans="1:8">
      <c r="B136" s="446"/>
      <c r="C136" s="1" t="s">
        <v>965</v>
      </c>
      <c r="D136" s="1" t="s">
        <v>946</v>
      </c>
      <c r="E136" s="1"/>
      <c r="F136" s="41"/>
      <c r="G136" s="1"/>
    </row>
    <row r="137" spans="1:8">
      <c r="B137" s="446"/>
      <c r="C137" s="1" t="s">
        <v>976</v>
      </c>
      <c r="D137" s="1" t="s">
        <v>916</v>
      </c>
      <c r="E137" s="1"/>
      <c r="F137" s="41"/>
      <c r="G137" s="1"/>
    </row>
    <row r="138" spans="1:8">
      <c r="B138" s="446"/>
      <c r="C138" s="1" t="s">
        <v>966</v>
      </c>
      <c r="D138" s="1" t="s">
        <v>906</v>
      </c>
      <c r="E138" s="1">
        <v>100</v>
      </c>
      <c r="F138" s="41"/>
      <c r="G138" s="417" t="s">
        <v>979</v>
      </c>
    </row>
    <row r="139" spans="1:8">
      <c r="B139" s="446"/>
      <c r="C139" s="414" t="s">
        <v>61</v>
      </c>
      <c r="D139" s="1" t="s">
        <v>906</v>
      </c>
      <c r="E139" s="1">
        <v>100</v>
      </c>
      <c r="F139" s="41"/>
      <c r="G139" s="1"/>
    </row>
    <row r="140" spans="1:8">
      <c r="B140" s="446"/>
      <c r="C140" s="1" t="s">
        <v>945</v>
      </c>
      <c r="D140" s="1" t="s">
        <v>946</v>
      </c>
      <c r="E140" s="1"/>
      <c r="F140" s="41"/>
      <c r="G140" s="1"/>
    </row>
    <row r="141" spans="1:8">
      <c r="B141" s="446"/>
      <c r="C141" s="1" t="s">
        <v>947</v>
      </c>
      <c r="D141" s="1" t="s">
        <v>906</v>
      </c>
      <c r="E141" s="1">
        <v>10</v>
      </c>
      <c r="F141" s="41"/>
      <c r="G141" s="1"/>
    </row>
    <row r="142" spans="1:8">
      <c r="F142" s="186"/>
    </row>
    <row r="143" spans="1:8">
      <c r="F143" s="186"/>
    </row>
    <row r="144" spans="1:8">
      <c r="B144" s="415" t="s">
        <v>912</v>
      </c>
      <c r="C144" s="412" t="s">
        <v>911</v>
      </c>
      <c r="D144" s="412" t="s">
        <v>910</v>
      </c>
      <c r="E144" s="412" t="s">
        <v>909</v>
      </c>
      <c r="F144" s="415" t="s">
        <v>908</v>
      </c>
      <c r="G144" s="412" t="s">
        <v>628</v>
      </c>
    </row>
    <row r="145" spans="2:7">
      <c r="B145" s="443" t="s">
        <v>980</v>
      </c>
      <c r="C145" s="1" t="s">
        <v>981</v>
      </c>
      <c r="D145" s="1" t="s">
        <v>916</v>
      </c>
      <c r="E145" s="1"/>
      <c r="F145" s="41" t="s">
        <v>917</v>
      </c>
      <c r="G145" s="1"/>
    </row>
    <row r="146" spans="2:7">
      <c r="B146" s="444"/>
      <c r="C146" s="1" t="s">
        <v>940</v>
      </c>
      <c r="D146" s="1" t="s">
        <v>916</v>
      </c>
      <c r="E146" s="1"/>
      <c r="F146" s="41" t="s">
        <v>942</v>
      </c>
      <c r="G146" s="1"/>
    </row>
    <row r="147" spans="2:7">
      <c r="B147" s="444"/>
      <c r="C147" s="1" t="s">
        <v>1083</v>
      </c>
      <c r="D147" s="1" t="s">
        <v>916</v>
      </c>
      <c r="E147" s="1"/>
      <c r="F147" s="41" t="s">
        <v>942</v>
      </c>
      <c r="G147" s="1"/>
    </row>
    <row r="148" spans="2:7">
      <c r="B148" s="444"/>
      <c r="C148" s="1" t="s">
        <v>982</v>
      </c>
      <c r="D148" s="1" t="s">
        <v>906</v>
      </c>
      <c r="E148" s="1">
        <v>5</v>
      </c>
      <c r="F148" s="41"/>
      <c r="G148" s="1"/>
    </row>
    <row r="149" spans="2:7">
      <c r="B149" s="444"/>
      <c r="C149" s="414" t="s">
        <v>970</v>
      </c>
      <c r="D149" s="1" t="s">
        <v>946</v>
      </c>
      <c r="E149" s="1"/>
      <c r="F149" s="41"/>
      <c r="G149" s="1"/>
    </row>
    <row r="150" spans="2:7">
      <c r="B150" s="444"/>
      <c r="C150" s="414" t="s">
        <v>971</v>
      </c>
      <c r="D150" s="1" t="s">
        <v>946</v>
      </c>
      <c r="E150" s="1"/>
      <c r="F150" s="41"/>
      <c r="G150" s="1"/>
    </row>
    <row r="151" spans="2:7">
      <c r="B151" s="444"/>
      <c r="C151" s="414" t="s">
        <v>972</v>
      </c>
      <c r="D151" s="1" t="s">
        <v>946</v>
      </c>
      <c r="E151" s="1"/>
      <c r="F151" s="41"/>
      <c r="G151" s="1"/>
    </row>
    <row r="152" spans="2:7">
      <c r="B152" s="444"/>
      <c r="C152" s="414" t="s">
        <v>973</v>
      </c>
      <c r="D152" s="1" t="s">
        <v>946</v>
      </c>
      <c r="E152" s="1"/>
      <c r="F152" s="41"/>
      <c r="G152" s="1"/>
    </row>
    <row r="153" spans="2:7">
      <c r="B153" s="444"/>
      <c r="C153" s="414" t="s">
        <v>974</v>
      </c>
      <c r="D153" s="1" t="s">
        <v>946</v>
      </c>
      <c r="E153" s="1"/>
      <c r="F153" s="41"/>
      <c r="G153" s="1"/>
    </row>
    <row r="154" spans="2:7">
      <c r="B154" s="444"/>
      <c r="C154" s="414" t="s">
        <v>975</v>
      </c>
      <c r="D154" s="1" t="s">
        <v>946</v>
      </c>
      <c r="E154" s="1"/>
      <c r="F154" s="41"/>
      <c r="G154" s="1"/>
    </row>
    <row r="155" spans="2:7">
      <c r="B155" s="444"/>
      <c r="C155" s="1" t="s">
        <v>983</v>
      </c>
      <c r="D155" s="1" t="s">
        <v>916</v>
      </c>
      <c r="E155" s="1"/>
      <c r="F155" s="41"/>
      <c r="G155" s="1"/>
    </row>
    <row r="156" spans="2:7">
      <c r="B156" s="444"/>
      <c r="C156" s="414" t="s">
        <v>61</v>
      </c>
      <c r="D156" s="1" t="s">
        <v>906</v>
      </c>
      <c r="E156" s="1">
        <v>100</v>
      </c>
      <c r="F156" s="41"/>
      <c r="G156" s="1"/>
    </row>
    <row r="157" spans="2:7">
      <c r="B157" s="444"/>
      <c r="C157" s="1" t="s">
        <v>945</v>
      </c>
      <c r="D157" s="1" t="s">
        <v>946</v>
      </c>
      <c r="E157" s="1"/>
      <c r="F157" s="41"/>
      <c r="G157" s="1"/>
    </row>
    <row r="158" spans="2:7">
      <c r="B158" s="444"/>
      <c r="C158" s="1" t="s">
        <v>947</v>
      </c>
      <c r="D158" s="1" t="s">
        <v>906</v>
      </c>
      <c r="E158" s="1">
        <v>10</v>
      </c>
      <c r="F158" s="186"/>
      <c r="G158" s="1"/>
    </row>
    <row r="159" spans="2:7">
      <c r="B159" s="444"/>
      <c r="C159" s="1" t="s">
        <v>948</v>
      </c>
      <c r="D159" s="1" t="s">
        <v>946</v>
      </c>
      <c r="E159" s="1"/>
      <c r="F159" s="41"/>
      <c r="G159" s="1"/>
    </row>
    <row r="160" spans="2:7">
      <c r="B160" s="445"/>
      <c r="C160" s="1" t="s">
        <v>949</v>
      </c>
      <c r="D160" s="1" t="s">
        <v>906</v>
      </c>
      <c r="E160" s="1">
        <v>10</v>
      </c>
      <c r="F160" s="41"/>
      <c r="G160" s="1"/>
    </row>
    <row r="161" spans="1:8">
      <c r="F161" s="186"/>
    </row>
    <row r="162" spans="1:8">
      <c r="F162" s="186"/>
    </row>
    <row r="163" spans="1:8">
      <c r="B163" s="415" t="s">
        <v>912</v>
      </c>
      <c r="C163" s="412" t="s">
        <v>911</v>
      </c>
      <c r="D163" s="412" t="s">
        <v>910</v>
      </c>
      <c r="E163" s="412" t="s">
        <v>909</v>
      </c>
      <c r="F163" s="415" t="s">
        <v>908</v>
      </c>
      <c r="G163" s="412" t="s">
        <v>628</v>
      </c>
    </row>
    <row r="164" spans="1:8">
      <c r="A164" s="413"/>
      <c r="B164" s="443" t="s">
        <v>984</v>
      </c>
      <c r="C164" s="1" t="s">
        <v>985</v>
      </c>
      <c r="D164" s="416" t="s">
        <v>916</v>
      </c>
      <c r="E164" s="416"/>
      <c r="F164" s="41" t="s">
        <v>917</v>
      </c>
      <c r="G164" s="416"/>
      <c r="H164" s="413"/>
    </row>
    <row r="165" spans="1:8">
      <c r="B165" s="444"/>
      <c r="C165" s="1" t="s">
        <v>981</v>
      </c>
      <c r="D165" s="1" t="s">
        <v>916</v>
      </c>
      <c r="E165" s="1"/>
      <c r="F165" s="41" t="s">
        <v>942</v>
      </c>
      <c r="G165" s="1"/>
    </row>
    <row r="166" spans="1:8">
      <c r="B166" s="444"/>
      <c r="C166" s="1" t="s">
        <v>940</v>
      </c>
      <c r="D166" s="1" t="s">
        <v>916</v>
      </c>
      <c r="E166" s="1"/>
      <c r="F166" s="41" t="s">
        <v>942</v>
      </c>
      <c r="G166" s="1"/>
    </row>
    <row r="167" spans="1:8">
      <c r="B167" s="444"/>
      <c r="C167" s="1" t="s">
        <v>1083</v>
      </c>
      <c r="D167" s="1" t="s">
        <v>916</v>
      </c>
      <c r="E167" s="1"/>
      <c r="F167" s="41" t="s">
        <v>942</v>
      </c>
      <c r="G167" s="1"/>
    </row>
    <row r="168" spans="1:8">
      <c r="B168" s="444"/>
      <c r="C168" s="1" t="s">
        <v>982</v>
      </c>
      <c r="D168" s="1" t="s">
        <v>906</v>
      </c>
      <c r="E168" s="1">
        <v>5</v>
      </c>
      <c r="F168" s="41"/>
      <c r="G168" s="1"/>
    </row>
    <row r="169" spans="1:8">
      <c r="B169" s="444"/>
      <c r="C169" s="414" t="s">
        <v>964</v>
      </c>
      <c r="D169" s="1" t="s">
        <v>946</v>
      </c>
      <c r="E169" s="1"/>
      <c r="F169" s="41"/>
      <c r="G169" s="1"/>
    </row>
    <row r="170" spans="1:8">
      <c r="B170" s="444"/>
      <c r="C170" s="414" t="s">
        <v>965</v>
      </c>
      <c r="D170" s="1" t="s">
        <v>946</v>
      </c>
      <c r="E170" s="1"/>
      <c r="F170" s="41"/>
      <c r="G170" s="1"/>
    </row>
    <row r="171" spans="1:8">
      <c r="B171" s="444"/>
      <c r="C171" s="1" t="s">
        <v>983</v>
      </c>
      <c r="D171" s="1" t="s">
        <v>916</v>
      </c>
      <c r="E171" s="1"/>
      <c r="F171" s="41"/>
      <c r="G171" s="1"/>
    </row>
    <row r="172" spans="1:8">
      <c r="B172" s="444"/>
      <c r="C172" s="1" t="s">
        <v>966</v>
      </c>
      <c r="D172" s="1" t="s">
        <v>906</v>
      </c>
      <c r="E172" s="1">
        <v>100</v>
      </c>
      <c r="F172" s="41"/>
      <c r="G172" s="417" t="s">
        <v>986</v>
      </c>
    </row>
    <row r="173" spans="1:8">
      <c r="B173" s="444"/>
      <c r="C173" s="414" t="s">
        <v>61</v>
      </c>
      <c r="D173" s="1" t="s">
        <v>906</v>
      </c>
      <c r="E173" s="1">
        <v>100</v>
      </c>
      <c r="F173" s="41"/>
      <c r="G173" s="1"/>
    </row>
    <row r="174" spans="1:8">
      <c r="B174" s="444"/>
      <c r="C174" s="1" t="s">
        <v>945</v>
      </c>
      <c r="D174" s="1" t="s">
        <v>946</v>
      </c>
      <c r="E174" s="1"/>
      <c r="F174" s="41"/>
      <c r="G174" s="1"/>
    </row>
    <row r="175" spans="1:8">
      <c r="B175" s="445"/>
      <c r="C175" s="1" t="s">
        <v>947</v>
      </c>
      <c r="D175" s="1" t="s">
        <v>906</v>
      </c>
      <c r="E175" s="1">
        <v>10</v>
      </c>
      <c r="F175" s="41"/>
      <c r="G175" s="1"/>
    </row>
    <row r="176" spans="1:8">
      <c r="F176" s="186"/>
    </row>
    <row r="177" spans="2:7">
      <c r="F177" s="186"/>
    </row>
    <row r="178" spans="2:7">
      <c r="B178" s="415" t="s">
        <v>912</v>
      </c>
      <c r="C178" s="412" t="s">
        <v>911</v>
      </c>
      <c r="D178" s="412" t="s">
        <v>910</v>
      </c>
      <c r="E178" s="412" t="s">
        <v>909</v>
      </c>
      <c r="F178" s="415" t="s">
        <v>908</v>
      </c>
      <c r="G178" s="412" t="s">
        <v>628</v>
      </c>
    </row>
    <row r="179" spans="2:7">
      <c r="B179" s="443" t="s">
        <v>1014</v>
      </c>
      <c r="C179" s="1" t="s">
        <v>1015</v>
      </c>
      <c r="D179" s="416" t="s">
        <v>916</v>
      </c>
      <c r="E179" s="416"/>
      <c r="F179" s="418" t="s">
        <v>917</v>
      </c>
      <c r="G179" s="416"/>
    </row>
    <row r="180" spans="2:7">
      <c r="B180" s="444"/>
      <c r="C180" s="1" t="s">
        <v>940</v>
      </c>
      <c r="D180" s="1" t="s">
        <v>916</v>
      </c>
      <c r="E180" s="1"/>
      <c r="F180" s="41" t="s">
        <v>942</v>
      </c>
      <c r="G180" s="1"/>
    </row>
    <row r="181" spans="2:7">
      <c r="B181" s="444"/>
      <c r="C181" s="1" t="s">
        <v>1081</v>
      </c>
      <c r="D181" s="1" t="s">
        <v>906</v>
      </c>
      <c r="E181" s="41">
        <v>10</v>
      </c>
      <c r="F181" s="41" t="s">
        <v>942</v>
      </c>
      <c r="G181" s="1"/>
    </row>
    <row r="182" spans="2:7">
      <c r="B182" s="444"/>
      <c r="C182" s="414" t="s">
        <v>1082</v>
      </c>
      <c r="D182" s="1" t="s">
        <v>906</v>
      </c>
      <c r="E182" s="41">
        <v>10</v>
      </c>
      <c r="F182" s="41" t="s">
        <v>942</v>
      </c>
      <c r="G182" s="1"/>
    </row>
    <row r="183" spans="2:7">
      <c r="B183" s="444"/>
      <c r="C183" s="414" t="s">
        <v>1006</v>
      </c>
      <c r="D183" s="1" t="s">
        <v>906</v>
      </c>
      <c r="E183" s="41">
        <v>100</v>
      </c>
      <c r="F183" s="41"/>
      <c r="G183" s="1"/>
    </row>
    <row r="184" spans="2:7">
      <c r="B184" s="444"/>
      <c r="C184" s="1" t="s">
        <v>1008</v>
      </c>
      <c r="D184" s="1" t="s">
        <v>946</v>
      </c>
      <c r="E184" s="41"/>
      <c r="F184" s="41"/>
      <c r="G184" s="1"/>
    </row>
    <row r="185" spans="2:7">
      <c r="B185" s="445"/>
      <c r="C185" s="1" t="s">
        <v>1007</v>
      </c>
      <c r="D185" s="1" t="s">
        <v>906</v>
      </c>
      <c r="E185" s="41">
        <v>10</v>
      </c>
      <c r="F185" s="41"/>
      <c r="G185" s="1"/>
    </row>
    <row r="186" spans="2:7">
      <c r="F186" s="186"/>
    </row>
    <row r="187" spans="2:7">
      <c r="F187" s="186"/>
    </row>
    <row r="188" spans="2:7">
      <c r="B188" s="415" t="s">
        <v>912</v>
      </c>
      <c r="C188" s="412" t="s">
        <v>911</v>
      </c>
      <c r="D188" s="412" t="s">
        <v>910</v>
      </c>
      <c r="E188" s="412" t="s">
        <v>909</v>
      </c>
      <c r="F188" s="415" t="s">
        <v>908</v>
      </c>
      <c r="G188" s="412" t="s">
        <v>628</v>
      </c>
    </row>
    <row r="189" spans="2:7">
      <c r="B189" s="443" t="s">
        <v>987</v>
      </c>
      <c r="C189" s="1" t="s">
        <v>988</v>
      </c>
      <c r="D189" s="1" t="s">
        <v>916</v>
      </c>
      <c r="E189" s="1"/>
      <c r="F189" s="41" t="s">
        <v>917</v>
      </c>
      <c r="G189" s="1"/>
    </row>
    <row r="190" spans="2:7">
      <c r="B190" s="444"/>
      <c r="C190" s="1" t="s">
        <v>940</v>
      </c>
      <c r="D190" s="1" t="s">
        <v>916</v>
      </c>
      <c r="E190" s="1"/>
      <c r="F190" s="41" t="s">
        <v>942</v>
      </c>
      <c r="G190" s="1"/>
    </row>
    <row r="191" spans="2:7">
      <c r="B191" s="444"/>
      <c r="C191" s="1" t="s">
        <v>952</v>
      </c>
      <c r="D191" s="1" t="s">
        <v>916</v>
      </c>
      <c r="E191" s="1"/>
      <c r="F191" s="41" t="s">
        <v>942</v>
      </c>
      <c r="G191" s="1"/>
    </row>
    <row r="192" spans="2:7">
      <c r="B192" s="444"/>
      <c r="C192" s="414" t="s">
        <v>970</v>
      </c>
      <c r="D192" s="1" t="s">
        <v>946</v>
      </c>
      <c r="E192" s="1"/>
      <c r="F192" s="41"/>
      <c r="G192" s="1"/>
    </row>
    <row r="193" spans="2:7">
      <c r="B193" s="444"/>
      <c r="C193" s="414" t="s">
        <v>971</v>
      </c>
      <c r="D193" s="1" t="s">
        <v>946</v>
      </c>
      <c r="E193" s="1"/>
      <c r="F193" s="41"/>
      <c r="G193" s="1"/>
    </row>
    <row r="194" spans="2:7">
      <c r="B194" s="444"/>
      <c r="C194" s="414" t="s">
        <v>972</v>
      </c>
      <c r="D194" s="1" t="s">
        <v>946</v>
      </c>
      <c r="E194" s="1"/>
      <c r="F194" s="41"/>
      <c r="G194" s="1"/>
    </row>
    <row r="195" spans="2:7">
      <c r="B195" s="444"/>
      <c r="C195" s="414" t="s">
        <v>973</v>
      </c>
      <c r="D195" s="1" t="s">
        <v>946</v>
      </c>
      <c r="E195" s="1"/>
      <c r="F195" s="41"/>
      <c r="G195" s="1"/>
    </row>
    <row r="196" spans="2:7">
      <c r="B196" s="444"/>
      <c r="C196" s="414" t="s">
        <v>974</v>
      </c>
      <c r="D196" s="1" t="s">
        <v>946</v>
      </c>
      <c r="E196" s="1"/>
      <c r="F196" s="41"/>
      <c r="G196" s="1"/>
    </row>
    <row r="197" spans="2:7">
      <c r="B197" s="444"/>
      <c r="C197" s="414" t="s">
        <v>975</v>
      </c>
      <c r="D197" s="1" t="s">
        <v>946</v>
      </c>
      <c r="E197" s="1"/>
      <c r="F197" s="41"/>
      <c r="G197" s="1"/>
    </row>
    <row r="198" spans="2:7">
      <c r="B198" s="444"/>
      <c r="C198" s="1" t="s">
        <v>989</v>
      </c>
      <c r="D198" s="1" t="s">
        <v>916</v>
      </c>
      <c r="E198" s="1"/>
      <c r="F198" s="41"/>
      <c r="G198" s="1"/>
    </row>
    <row r="199" spans="2:7">
      <c r="B199" s="444"/>
      <c r="C199" s="1" t="s">
        <v>61</v>
      </c>
      <c r="D199" s="1" t="s">
        <v>906</v>
      </c>
      <c r="E199" s="1">
        <v>100</v>
      </c>
      <c r="F199" s="1"/>
      <c r="G199" s="1"/>
    </row>
    <row r="200" spans="2:7">
      <c r="B200" s="444"/>
      <c r="C200" s="1" t="s">
        <v>945</v>
      </c>
      <c r="D200" s="1" t="s">
        <v>946</v>
      </c>
      <c r="E200" s="1"/>
      <c r="G200" s="1"/>
    </row>
    <row r="201" spans="2:7">
      <c r="B201" s="444"/>
      <c r="C201" s="1" t="s">
        <v>947</v>
      </c>
      <c r="D201" s="1" t="s">
        <v>906</v>
      </c>
      <c r="E201" s="1">
        <v>10</v>
      </c>
      <c r="F201" s="186"/>
      <c r="G201" s="1"/>
    </row>
    <row r="202" spans="2:7">
      <c r="B202" s="444"/>
      <c r="C202" s="1" t="s">
        <v>948</v>
      </c>
      <c r="D202" s="1" t="s">
        <v>946</v>
      </c>
      <c r="E202" s="1"/>
      <c r="F202" s="41"/>
      <c r="G202" s="1"/>
    </row>
    <row r="203" spans="2:7">
      <c r="B203" s="445"/>
      <c r="C203" s="1" t="s">
        <v>949</v>
      </c>
      <c r="D203" s="1" t="s">
        <v>906</v>
      </c>
      <c r="E203" s="1">
        <v>10</v>
      </c>
      <c r="F203" s="41"/>
      <c r="G203" s="1"/>
    </row>
    <row r="204" spans="2:7">
      <c r="F204" s="186"/>
    </row>
    <row r="205" spans="2:7">
      <c r="F205" s="186"/>
    </row>
    <row r="206" spans="2:7">
      <c r="B206" s="415" t="s">
        <v>912</v>
      </c>
      <c r="C206" s="412" t="s">
        <v>911</v>
      </c>
      <c r="D206" s="412" t="s">
        <v>910</v>
      </c>
      <c r="E206" s="412" t="s">
        <v>909</v>
      </c>
      <c r="F206" s="415" t="s">
        <v>908</v>
      </c>
      <c r="G206" s="412" t="s">
        <v>628</v>
      </c>
    </row>
    <row r="207" spans="2:7">
      <c r="B207" s="446" t="s">
        <v>990</v>
      </c>
      <c r="C207" s="1" t="s">
        <v>991</v>
      </c>
      <c r="D207" s="416" t="s">
        <v>916</v>
      </c>
      <c r="E207" s="416"/>
      <c r="F207" s="418" t="s">
        <v>917</v>
      </c>
      <c r="G207" s="416"/>
    </row>
    <row r="208" spans="2:7">
      <c r="B208" s="446"/>
      <c r="C208" s="1" t="s">
        <v>988</v>
      </c>
      <c r="D208" s="1" t="s">
        <v>916</v>
      </c>
      <c r="E208" s="1"/>
      <c r="F208" s="41" t="s">
        <v>942</v>
      </c>
      <c r="G208" s="1"/>
    </row>
    <row r="209" spans="2:7">
      <c r="B209" s="446"/>
      <c r="C209" s="1" t="s">
        <v>940</v>
      </c>
      <c r="D209" s="1" t="s">
        <v>916</v>
      </c>
      <c r="E209" s="1"/>
      <c r="F209" s="41" t="s">
        <v>942</v>
      </c>
      <c r="G209" s="1"/>
    </row>
    <row r="210" spans="2:7">
      <c r="B210" s="446"/>
      <c r="C210" s="1" t="s">
        <v>952</v>
      </c>
      <c r="D210" s="1" t="s">
        <v>916</v>
      </c>
      <c r="E210" s="1"/>
      <c r="F210" s="41" t="s">
        <v>942</v>
      </c>
      <c r="G210" s="1"/>
    </row>
    <row r="211" spans="2:7">
      <c r="B211" s="446"/>
      <c r="C211" s="414" t="s">
        <v>964</v>
      </c>
      <c r="D211" s="1" t="s">
        <v>946</v>
      </c>
      <c r="E211" s="1"/>
      <c r="F211" s="41"/>
      <c r="G211" s="1"/>
    </row>
    <row r="212" spans="2:7">
      <c r="B212" s="446"/>
      <c r="C212" s="414" t="s">
        <v>965</v>
      </c>
      <c r="D212" s="1" t="s">
        <v>946</v>
      </c>
      <c r="E212" s="1"/>
      <c r="F212" s="41"/>
      <c r="G212" s="1"/>
    </row>
    <row r="213" spans="2:7">
      <c r="B213" s="446"/>
      <c r="C213" s="1" t="s">
        <v>989</v>
      </c>
      <c r="D213" s="1" t="s">
        <v>916</v>
      </c>
      <c r="E213" s="1"/>
      <c r="F213" s="41"/>
      <c r="G213" s="1"/>
    </row>
    <row r="214" spans="2:7">
      <c r="B214" s="446"/>
      <c r="C214" s="1" t="s">
        <v>966</v>
      </c>
      <c r="D214" s="1" t="s">
        <v>906</v>
      </c>
      <c r="E214" s="1">
        <v>100</v>
      </c>
      <c r="F214" s="41"/>
      <c r="G214" s="417" t="s">
        <v>992</v>
      </c>
    </row>
    <row r="215" spans="2:7">
      <c r="B215" s="446"/>
      <c r="C215" s="1" t="s">
        <v>61</v>
      </c>
      <c r="D215" s="1" t="s">
        <v>906</v>
      </c>
      <c r="E215" s="1">
        <v>100</v>
      </c>
      <c r="F215" s="41"/>
      <c r="G215" s="1"/>
    </row>
    <row r="216" spans="2:7">
      <c r="B216" s="446"/>
      <c r="C216" s="1" t="s">
        <v>945</v>
      </c>
      <c r="D216" s="1" t="s">
        <v>946</v>
      </c>
      <c r="E216" s="1"/>
      <c r="F216" s="41"/>
      <c r="G216" s="1"/>
    </row>
    <row r="217" spans="2:7">
      <c r="B217" s="446"/>
      <c r="C217" s="1" t="s">
        <v>947</v>
      </c>
      <c r="D217" s="1" t="s">
        <v>906</v>
      </c>
      <c r="E217" s="1">
        <v>10</v>
      </c>
      <c r="F217" s="41"/>
      <c r="G217" s="1"/>
    </row>
    <row r="218" spans="2:7">
      <c r="F218" s="186"/>
    </row>
    <row r="219" spans="2:7">
      <c r="F219" s="186"/>
    </row>
    <row r="220" spans="2:7">
      <c r="B220" s="415" t="s">
        <v>912</v>
      </c>
      <c r="C220" s="412" t="s">
        <v>911</v>
      </c>
      <c r="D220" s="412" t="s">
        <v>910</v>
      </c>
      <c r="E220" s="412" t="s">
        <v>909</v>
      </c>
      <c r="F220" s="415" t="s">
        <v>908</v>
      </c>
      <c r="G220" s="412" t="s">
        <v>628</v>
      </c>
    </row>
    <row r="221" spans="2:7">
      <c r="B221" s="443" t="s">
        <v>993</v>
      </c>
      <c r="C221" s="1" t="s">
        <v>994</v>
      </c>
      <c r="D221" s="1" t="s">
        <v>916</v>
      </c>
      <c r="E221" s="1"/>
      <c r="F221" s="41" t="s">
        <v>917</v>
      </c>
      <c r="G221" s="1"/>
    </row>
    <row r="222" spans="2:7">
      <c r="B222" s="444"/>
      <c r="C222" s="1" t="s">
        <v>940</v>
      </c>
      <c r="D222" s="1" t="s">
        <v>916</v>
      </c>
      <c r="E222" s="1"/>
      <c r="F222" s="41" t="s">
        <v>942</v>
      </c>
      <c r="G222" s="1"/>
    </row>
    <row r="223" spans="2:7">
      <c r="B223" s="444"/>
      <c r="C223" s="1" t="s">
        <v>995</v>
      </c>
      <c r="D223" s="1" t="s">
        <v>906</v>
      </c>
      <c r="E223" s="1">
        <v>50</v>
      </c>
      <c r="F223" s="41"/>
      <c r="G223" s="1"/>
    </row>
    <row r="224" spans="2:7">
      <c r="B224" s="444"/>
      <c r="C224" s="1" t="s">
        <v>996</v>
      </c>
      <c r="D224" s="1" t="s">
        <v>946</v>
      </c>
      <c r="E224" s="1"/>
      <c r="F224" s="41"/>
      <c r="G224" s="1"/>
    </row>
    <row r="225" spans="2:7">
      <c r="B225" s="444"/>
      <c r="C225" s="1" t="s">
        <v>997</v>
      </c>
      <c r="D225" s="1" t="s">
        <v>946</v>
      </c>
      <c r="E225" s="1"/>
      <c r="F225" s="41"/>
      <c r="G225" s="1"/>
    </row>
    <row r="226" spans="2:7">
      <c r="B226" s="444"/>
      <c r="C226" s="414" t="s">
        <v>970</v>
      </c>
      <c r="D226" s="1" t="s">
        <v>946</v>
      </c>
      <c r="E226" s="1"/>
      <c r="F226" s="41"/>
      <c r="G226" s="1"/>
    </row>
    <row r="227" spans="2:7">
      <c r="B227" s="444"/>
      <c r="C227" s="414" t="s">
        <v>971</v>
      </c>
      <c r="D227" s="1" t="s">
        <v>946</v>
      </c>
      <c r="E227" s="1"/>
      <c r="F227" s="41"/>
      <c r="G227" s="1"/>
    </row>
    <row r="228" spans="2:7">
      <c r="B228" s="444"/>
      <c r="C228" s="414" t="s">
        <v>972</v>
      </c>
      <c r="D228" s="1" t="s">
        <v>946</v>
      </c>
      <c r="E228" s="1"/>
      <c r="F228" s="41"/>
      <c r="G228" s="1"/>
    </row>
    <row r="229" spans="2:7">
      <c r="B229" s="444"/>
      <c r="C229" s="414" t="s">
        <v>973</v>
      </c>
      <c r="D229" s="1" t="s">
        <v>946</v>
      </c>
      <c r="E229" s="1"/>
      <c r="F229" s="41"/>
      <c r="G229" s="1"/>
    </row>
    <row r="230" spans="2:7">
      <c r="B230" s="444"/>
      <c r="C230" s="414" t="s">
        <v>974</v>
      </c>
      <c r="D230" s="1" t="s">
        <v>946</v>
      </c>
      <c r="E230" s="1"/>
      <c r="F230" s="41"/>
      <c r="G230" s="1"/>
    </row>
    <row r="231" spans="2:7">
      <c r="B231" s="444"/>
      <c r="C231" s="414" t="s">
        <v>975</v>
      </c>
      <c r="D231" s="1" t="s">
        <v>946</v>
      </c>
      <c r="E231" s="1"/>
      <c r="F231" s="41"/>
      <c r="G231" s="1"/>
    </row>
    <row r="232" spans="2:7">
      <c r="B232" s="444"/>
      <c r="C232" s="414" t="s">
        <v>998</v>
      </c>
      <c r="D232" s="1" t="s">
        <v>916</v>
      </c>
      <c r="F232" s="419" t="s">
        <v>942</v>
      </c>
      <c r="G232" s="1"/>
    </row>
    <row r="233" spans="2:7">
      <c r="B233" s="444"/>
      <c r="C233" s="1" t="s">
        <v>61</v>
      </c>
      <c r="D233" s="1" t="s">
        <v>906</v>
      </c>
      <c r="E233" s="1">
        <v>100</v>
      </c>
      <c r="F233" s="41"/>
      <c r="G233" s="1"/>
    </row>
    <row r="234" spans="2:7">
      <c r="B234" s="444"/>
      <c r="C234" s="1" t="s">
        <v>945</v>
      </c>
      <c r="D234" s="1" t="s">
        <v>946</v>
      </c>
      <c r="E234" s="1"/>
      <c r="F234" s="41"/>
      <c r="G234" s="1"/>
    </row>
    <row r="235" spans="2:7">
      <c r="B235" s="444"/>
      <c r="C235" s="1" t="s">
        <v>947</v>
      </c>
      <c r="D235" s="1" t="s">
        <v>906</v>
      </c>
      <c r="E235" s="1">
        <v>10</v>
      </c>
      <c r="F235" s="186"/>
      <c r="G235" s="1"/>
    </row>
    <row r="236" spans="2:7">
      <c r="B236" s="444"/>
      <c r="C236" s="1" t="s">
        <v>948</v>
      </c>
      <c r="D236" s="1" t="s">
        <v>946</v>
      </c>
      <c r="E236" s="1"/>
      <c r="F236" s="41"/>
      <c r="G236" s="1"/>
    </row>
    <row r="237" spans="2:7">
      <c r="B237" s="445"/>
      <c r="C237" s="1" t="s">
        <v>949</v>
      </c>
      <c r="D237" s="1" t="s">
        <v>906</v>
      </c>
      <c r="E237" s="1">
        <v>10</v>
      </c>
      <c r="F237" s="41"/>
      <c r="G237" s="1"/>
    </row>
    <row r="238" spans="2:7">
      <c r="F238" s="186"/>
    </row>
    <row r="239" spans="2:7">
      <c r="F239" s="186"/>
    </row>
    <row r="240" spans="2:7">
      <c r="B240" s="415" t="s">
        <v>912</v>
      </c>
      <c r="C240" s="412" t="s">
        <v>911</v>
      </c>
      <c r="D240" s="412" t="s">
        <v>910</v>
      </c>
      <c r="E240" s="412" t="s">
        <v>909</v>
      </c>
      <c r="F240" s="415" t="s">
        <v>908</v>
      </c>
      <c r="G240" s="412" t="s">
        <v>628</v>
      </c>
    </row>
    <row r="241" spans="1:8">
      <c r="A241" s="413"/>
      <c r="B241" s="446" t="s">
        <v>999</v>
      </c>
      <c r="C241" s="1" t="s">
        <v>1000</v>
      </c>
      <c r="D241" s="416" t="s">
        <v>916</v>
      </c>
      <c r="E241" s="416"/>
      <c r="F241" s="418" t="s">
        <v>917</v>
      </c>
      <c r="G241" s="416"/>
      <c r="H241" s="413"/>
    </row>
    <row r="242" spans="1:8">
      <c r="B242" s="446"/>
      <c r="C242" s="1" t="s">
        <v>994</v>
      </c>
      <c r="D242" s="1" t="s">
        <v>916</v>
      </c>
      <c r="E242" s="1"/>
      <c r="F242" s="41" t="s">
        <v>942</v>
      </c>
      <c r="G242" s="1"/>
    </row>
    <row r="243" spans="1:8">
      <c r="B243" s="446"/>
      <c r="C243" s="1" t="s">
        <v>940</v>
      </c>
      <c r="D243" s="1" t="s">
        <v>916</v>
      </c>
      <c r="E243" s="1"/>
      <c r="F243" s="41" t="s">
        <v>942</v>
      </c>
      <c r="G243" s="1"/>
    </row>
    <row r="244" spans="1:8">
      <c r="B244" s="446"/>
      <c r="C244" s="1" t="s">
        <v>995</v>
      </c>
      <c r="D244" s="1" t="s">
        <v>906</v>
      </c>
      <c r="E244" s="1">
        <v>50</v>
      </c>
      <c r="F244" s="41"/>
      <c r="G244" s="1"/>
    </row>
    <row r="245" spans="1:8">
      <c r="B245" s="446"/>
      <c r="C245" s="414" t="s">
        <v>964</v>
      </c>
      <c r="D245" s="1" t="s">
        <v>946</v>
      </c>
      <c r="E245" s="1"/>
      <c r="F245" s="41"/>
      <c r="G245" s="1"/>
    </row>
    <row r="246" spans="1:8">
      <c r="B246" s="446"/>
      <c r="C246" s="414" t="s">
        <v>965</v>
      </c>
      <c r="D246" s="1" t="s">
        <v>946</v>
      </c>
      <c r="E246" s="1"/>
      <c r="F246" s="41"/>
      <c r="G246" s="1"/>
    </row>
    <row r="247" spans="1:8">
      <c r="B247" s="446"/>
      <c r="C247" s="414" t="s">
        <v>998</v>
      </c>
      <c r="D247" s="1" t="s">
        <v>916</v>
      </c>
      <c r="E247" s="1"/>
      <c r="F247" s="419" t="s">
        <v>942</v>
      </c>
      <c r="G247" s="1"/>
    </row>
    <row r="248" spans="1:8">
      <c r="B248" s="446"/>
      <c r="C248" s="1" t="s">
        <v>966</v>
      </c>
      <c r="D248" s="1" t="s">
        <v>906</v>
      </c>
      <c r="E248" s="1">
        <v>100</v>
      </c>
      <c r="F248" s="41"/>
      <c r="G248" s="417" t="s">
        <v>1001</v>
      </c>
    </row>
    <row r="249" spans="1:8">
      <c r="B249" s="446"/>
      <c r="C249" s="1" t="s">
        <v>61</v>
      </c>
      <c r="D249" s="1" t="s">
        <v>906</v>
      </c>
      <c r="E249" s="1">
        <v>100</v>
      </c>
      <c r="F249" s="41"/>
      <c r="G249" s="1"/>
    </row>
    <row r="250" spans="1:8">
      <c r="B250" s="446"/>
      <c r="C250" s="1" t="s">
        <v>945</v>
      </c>
      <c r="D250" s="1" t="s">
        <v>946</v>
      </c>
      <c r="E250" s="1"/>
      <c r="F250" s="41"/>
      <c r="G250" s="1"/>
    </row>
    <row r="251" spans="1:8">
      <c r="B251" s="446"/>
      <c r="C251" s="1" t="s">
        <v>947</v>
      </c>
      <c r="D251" s="1" t="s">
        <v>906</v>
      </c>
      <c r="E251" s="1">
        <v>10</v>
      </c>
      <c r="F251" s="41"/>
      <c r="G251" s="1"/>
    </row>
    <row r="252" spans="1:8">
      <c r="F252" s="186"/>
    </row>
    <row r="253" spans="1:8">
      <c r="F253" s="186"/>
    </row>
    <row r="254" spans="1:8">
      <c r="B254" s="415" t="s">
        <v>912</v>
      </c>
      <c r="C254" s="412" t="s">
        <v>911</v>
      </c>
      <c r="D254" s="412" t="s">
        <v>910</v>
      </c>
      <c r="E254" s="412" t="s">
        <v>909</v>
      </c>
      <c r="F254" s="415" t="s">
        <v>908</v>
      </c>
      <c r="G254" s="412" t="s">
        <v>628</v>
      </c>
    </row>
    <row r="255" spans="1:8">
      <c r="B255" s="443" t="s">
        <v>1122</v>
      </c>
      <c r="C255" s="1" t="s">
        <v>1123</v>
      </c>
      <c r="D255" s="416" t="s">
        <v>916</v>
      </c>
      <c r="E255" s="416"/>
      <c r="F255" s="418" t="s">
        <v>917</v>
      </c>
      <c r="G255" s="416"/>
    </row>
    <row r="256" spans="1:8">
      <c r="B256" s="444"/>
      <c r="C256" s="1" t="s">
        <v>1124</v>
      </c>
      <c r="D256" s="1" t="s">
        <v>946</v>
      </c>
      <c r="E256" s="1"/>
      <c r="F256" s="41" t="s">
        <v>942</v>
      </c>
      <c r="G256" s="1"/>
    </row>
    <row r="257" spans="2:7">
      <c r="B257" s="444"/>
      <c r="C257" s="1" t="s">
        <v>1125</v>
      </c>
      <c r="D257" s="1" t="s">
        <v>946</v>
      </c>
      <c r="E257" s="41">
        <v>10</v>
      </c>
      <c r="F257" s="186"/>
      <c r="G257" s="1"/>
    </row>
    <row r="258" spans="2:7">
      <c r="B258" s="444"/>
      <c r="C258" s="1" t="s">
        <v>1126</v>
      </c>
      <c r="D258" s="1" t="s">
        <v>946</v>
      </c>
      <c r="E258" s="41"/>
      <c r="F258" s="41"/>
      <c r="G258" s="1"/>
    </row>
    <row r="259" spans="2:7">
      <c r="B259" s="444"/>
      <c r="C259" s="414" t="s">
        <v>1127</v>
      </c>
      <c r="D259" s="1" t="s">
        <v>916</v>
      </c>
      <c r="E259" s="41"/>
      <c r="F259" s="41"/>
      <c r="G259" s="1"/>
    </row>
    <row r="260" spans="2:7">
      <c r="B260" s="444"/>
      <c r="C260" s="1" t="s">
        <v>1006</v>
      </c>
      <c r="D260" s="1" t="s">
        <v>906</v>
      </c>
      <c r="E260" s="41">
        <v>100</v>
      </c>
      <c r="F260" s="41"/>
      <c r="G260" s="1"/>
    </row>
    <row r="261" spans="2:7">
      <c r="B261" s="444"/>
      <c r="C261" s="1" t="s">
        <v>1007</v>
      </c>
      <c r="D261" s="1" t="s">
        <v>906</v>
      </c>
      <c r="E261" s="41">
        <v>10</v>
      </c>
      <c r="F261" s="41"/>
      <c r="G261" s="1"/>
    </row>
    <row r="262" spans="2:7">
      <c r="B262" s="445"/>
      <c r="C262" s="1" t="s">
        <v>1008</v>
      </c>
      <c r="D262" s="1" t="s">
        <v>946</v>
      </c>
      <c r="E262" s="1"/>
      <c r="F262" s="41"/>
      <c r="G262" s="1"/>
    </row>
    <row r="263" spans="2:7">
      <c r="F263" s="186"/>
    </row>
    <row r="264" spans="2:7">
      <c r="F264" s="186"/>
    </row>
    <row r="265" spans="2:7">
      <c r="F265" s="186"/>
    </row>
    <row r="266" spans="2:7">
      <c r="F266" s="186"/>
    </row>
    <row r="267" spans="2:7">
      <c r="B267" s="415" t="s">
        <v>912</v>
      </c>
      <c r="C267" s="412" t="s">
        <v>911</v>
      </c>
      <c r="D267" s="412" t="s">
        <v>910</v>
      </c>
      <c r="E267" s="412" t="s">
        <v>909</v>
      </c>
      <c r="F267" s="415" t="s">
        <v>908</v>
      </c>
      <c r="G267" s="412" t="s">
        <v>628</v>
      </c>
    </row>
    <row r="268" spans="2:7">
      <c r="B268" s="443" t="s">
        <v>1002</v>
      </c>
      <c r="C268" s="1" t="s">
        <v>1003</v>
      </c>
      <c r="D268" s="416" t="s">
        <v>916</v>
      </c>
      <c r="E268" s="416"/>
      <c r="F268" s="418" t="s">
        <v>917</v>
      </c>
      <c r="G268" s="416"/>
    </row>
    <row r="269" spans="2:7">
      <c r="B269" s="444"/>
      <c r="C269" s="1" t="s">
        <v>952</v>
      </c>
      <c r="D269" s="1" t="s">
        <v>916</v>
      </c>
      <c r="E269" s="1"/>
      <c r="F269" s="41" t="s">
        <v>942</v>
      </c>
      <c r="G269" s="1"/>
    </row>
    <row r="270" spans="2:7">
      <c r="B270" s="444"/>
      <c r="C270" s="1" t="s">
        <v>1004</v>
      </c>
      <c r="D270" s="1" t="s">
        <v>906</v>
      </c>
      <c r="E270" s="41">
        <v>10</v>
      </c>
      <c r="F270" s="186"/>
      <c r="G270" s="1"/>
    </row>
    <row r="271" spans="2:7">
      <c r="B271" s="444"/>
      <c r="C271" s="1" t="s">
        <v>964</v>
      </c>
      <c r="D271" s="1" t="s">
        <v>946</v>
      </c>
      <c r="E271" s="41"/>
      <c r="F271" s="41"/>
      <c r="G271" s="1"/>
    </row>
    <row r="272" spans="2:7">
      <c r="B272" s="444"/>
      <c r="C272" s="414" t="s">
        <v>965</v>
      </c>
      <c r="D272" s="1" t="s">
        <v>946</v>
      </c>
      <c r="E272" s="41"/>
      <c r="F272" s="41"/>
      <c r="G272" s="1"/>
    </row>
    <row r="273" spans="2:7">
      <c r="B273" s="444"/>
      <c r="C273" s="414" t="s">
        <v>1005</v>
      </c>
      <c r="D273" s="1" t="s">
        <v>906</v>
      </c>
      <c r="E273" s="41">
        <v>100</v>
      </c>
      <c r="F273" s="41"/>
      <c r="G273" s="1"/>
    </row>
    <row r="274" spans="2:7">
      <c r="B274" s="444"/>
      <c r="C274" s="1" t="s">
        <v>1006</v>
      </c>
      <c r="D274" s="1" t="s">
        <v>906</v>
      </c>
      <c r="E274" s="41">
        <v>100</v>
      </c>
      <c r="F274" s="41"/>
      <c r="G274" s="1"/>
    </row>
    <row r="275" spans="2:7">
      <c r="B275" s="444"/>
      <c r="C275" s="1" t="s">
        <v>1007</v>
      </c>
      <c r="D275" s="1" t="s">
        <v>906</v>
      </c>
      <c r="E275" s="41">
        <v>10</v>
      </c>
      <c r="F275" s="41"/>
      <c r="G275" s="1"/>
    </row>
    <row r="276" spans="2:7">
      <c r="B276" s="445"/>
      <c r="C276" s="1" t="s">
        <v>1008</v>
      </c>
      <c r="D276" s="1" t="s">
        <v>946</v>
      </c>
      <c r="E276" s="1"/>
      <c r="F276" s="41"/>
      <c r="G276" s="1"/>
    </row>
    <row r="277" spans="2:7">
      <c r="F277" s="186"/>
    </row>
    <row r="278" spans="2:7">
      <c r="F278" s="186"/>
    </row>
    <row r="279" spans="2:7">
      <c r="B279" s="415" t="s">
        <v>912</v>
      </c>
      <c r="C279" s="412" t="s">
        <v>911</v>
      </c>
      <c r="D279" s="412" t="s">
        <v>910</v>
      </c>
      <c r="E279" s="412" t="s">
        <v>909</v>
      </c>
      <c r="F279" s="415" t="s">
        <v>908</v>
      </c>
      <c r="G279" s="412" t="s">
        <v>628</v>
      </c>
    </row>
    <row r="280" spans="2:7">
      <c r="B280" s="443" t="s">
        <v>1009</v>
      </c>
      <c r="C280" s="1" t="s">
        <v>1010</v>
      </c>
      <c r="D280" s="416" t="s">
        <v>916</v>
      </c>
      <c r="E280" s="416"/>
      <c r="F280" s="418" t="s">
        <v>917</v>
      </c>
      <c r="G280" s="416"/>
    </row>
    <row r="281" spans="2:7">
      <c r="B281" s="444"/>
      <c r="C281" s="1" t="s">
        <v>940</v>
      </c>
      <c r="D281" s="1" t="s">
        <v>916</v>
      </c>
      <c r="E281" s="1"/>
      <c r="F281" s="41" t="s">
        <v>942</v>
      </c>
      <c r="G281" s="1"/>
    </row>
    <row r="282" spans="2:7">
      <c r="B282" s="444"/>
      <c r="C282" s="1" t="s">
        <v>1011</v>
      </c>
      <c r="D282" s="1" t="s">
        <v>906</v>
      </c>
      <c r="E282" s="41">
        <v>10</v>
      </c>
      <c r="F282" s="186"/>
      <c r="G282" s="1"/>
    </row>
    <row r="283" spans="2:7">
      <c r="B283" s="444"/>
      <c r="C283" s="1" t="s">
        <v>1012</v>
      </c>
      <c r="D283" s="1" t="s">
        <v>906</v>
      </c>
      <c r="E283" s="41">
        <v>10</v>
      </c>
      <c r="F283" s="41" t="s">
        <v>942</v>
      </c>
      <c r="G283" s="1"/>
    </row>
    <row r="284" spans="2:7">
      <c r="B284" s="444"/>
      <c r="C284" s="414" t="s">
        <v>1013</v>
      </c>
      <c r="D284" s="1" t="s">
        <v>906</v>
      </c>
      <c r="E284" s="41">
        <v>10</v>
      </c>
      <c r="F284" s="41" t="s">
        <v>942</v>
      </c>
      <c r="G284" s="1"/>
    </row>
    <row r="285" spans="2:7">
      <c r="B285" s="444"/>
      <c r="C285" s="414" t="s">
        <v>1006</v>
      </c>
      <c r="D285" s="1" t="s">
        <v>906</v>
      </c>
      <c r="E285" s="41">
        <v>100</v>
      </c>
      <c r="F285" s="41"/>
      <c r="G285" s="1"/>
    </row>
    <row r="286" spans="2:7">
      <c r="B286" s="444"/>
      <c r="C286" s="1" t="s">
        <v>627</v>
      </c>
      <c r="D286" s="1" t="s">
        <v>906</v>
      </c>
      <c r="E286" s="41">
        <v>100</v>
      </c>
      <c r="F286" s="41"/>
      <c r="G286" s="1"/>
    </row>
    <row r="287" spans="2:7">
      <c r="B287" s="444"/>
      <c r="C287" s="1" t="s">
        <v>1007</v>
      </c>
      <c r="D287" s="1" t="s">
        <v>906</v>
      </c>
      <c r="E287" s="41">
        <v>10</v>
      </c>
      <c r="F287" s="41"/>
      <c r="G287" s="1"/>
    </row>
    <row r="288" spans="2:7">
      <c r="B288" s="445"/>
      <c r="C288" s="1" t="s">
        <v>1008</v>
      </c>
      <c r="D288" s="1" t="s">
        <v>946</v>
      </c>
      <c r="E288" s="1"/>
      <c r="F288" s="41"/>
      <c r="G288" s="1"/>
    </row>
    <row r="289" spans="6:6">
      <c r="F289" s="186"/>
    </row>
    <row r="290" spans="6:6">
      <c r="F290" s="186"/>
    </row>
    <row r="300" spans="6:6">
      <c r="F300" s="186"/>
    </row>
    <row r="301" spans="6:6">
      <c r="F301" s="186"/>
    </row>
  </sheetData>
  <mergeCells count="22">
    <mergeCell ref="B207:B217"/>
    <mergeCell ref="B113:B127"/>
    <mergeCell ref="B131:B141"/>
    <mergeCell ref="B145:B160"/>
    <mergeCell ref="B164:B175"/>
    <mergeCell ref="B189:B203"/>
    <mergeCell ref="B268:B276"/>
    <mergeCell ref="B280:B288"/>
    <mergeCell ref="B221:B237"/>
    <mergeCell ref="B241:B251"/>
    <mergeCell ref="B1:G2"/>
    <mergeCell ref="B31:B39"/>
    <mergeCell ref="B43:B58"/>
    <mergeCell ref="B79:B95"/>
    <mergeCell ref="B99:B109"/>
    <mergeCell ref="B62:B75"/>
    <mergeCell ref="B179:B185"/>
    <mergeCell ref="B255:B262"/>
    <mergeCell ref="B6:B9"/>
    <mergeCell ref="B13:B15"/>
    <mergeCell ref="B19:B21"/>
    <mergeCell ref="B25:B2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61"/>
  <sheetViews>
    <sheetView topLeftCell="A34" workbookViewId="0">
      <selection activeCell="C50" sqref="C50"/>
    </sheetView>
  </sheetViews>
  <sheetFormatPr defaultRowHeight="14.5"/>
  <sheetData>
    <row r="1" spans="2:4">
      <c r="B1">
        <v>1</v>
      </c>
      <c r="C1" t="s">
        <v>1173</v>
      </c>
    </row>
    <row r="2" spans="2:4">
      <c r="C2" t="s">
        <v>1165</v>
      </c>
      <c r="D2" t="s">
        <v>1166</v>
      </c>
    </row>
    <row r="3" spans="2:4">
      <c r="C3" t="s">
        <v>1167</v>
      </c>
      <c r="D3" t="s">
        <v>1168</v>
      </c>
    </row>
    <row r="4" spans="2:4">
      <c r="C4" s="439" t="s">
        <v>1164</v>
      </c>
    </row>
    <row r="6" spans="2:4">
      <c r="C6" s="439" t="s">
        <v>1160</v>
      </c>
    </row>
    <row r="8" spans="2:4">
      <c r="C8" t="s">
        <v>1162</v>
      </c>
    </row>
    <row r="10" spans="2:4">
      <c r="C10" s="439" t="s">
        <v>1161</v>
      </c>
    </row>
    <row r="12" spans="2:4">
      <c r="C12" t="s">
        <v>1163</v>
      </c>
    </row>
    <row r="15" spans="2:4">
      <c r="B15">
        <v>2</v>
      </c>
      <c r="C15" t="s">
        <v>1174</v>
      </c>
    </row>
    <row r="16" spans="2:4">
      <c r="C16" t="s">
        <v>1165</v>
      </c>
      <c r="D16" t="s">
        <v>183</v>
      </c>
    </row>
    <row r="17" spans="2:4">
      <c r="C17" t="s">
        <v>1172</v>
      </c>
      <c r="D17" t="s">
        <v>1168</v>
      </c>
    </row>
    <row r="18" spans="2:4">
      <c r="C18" s="439" t="s">
        <v>1170</v>
      </c>
    </row>
    <row r="20" spans="2:4">
      <c r="C20" s="439" t="s">
        <v>1169</v>
      </c>
    </row>
    <row r="22" spans="2:4">
      <c r="C22" t="s">
        <v>1171</v>
      </c>
    </row>
    <row r="24" spans="2:4">
      <c r="C24" s="439" t="s">
        <v>1161</v>
      </c>
    </row>
    <row r="28" spans="2:4">
      <c r="B28">
        <v>3</v>
      </c>
      <c r="C28" t="s">
        <v>1174</v>
      </c>
    </row>
    <row r="29" spans="2:4">
      <c r="C29" t="s">
        <v>1165</v>
      </c>
      <c r="D29" t="s">
        <v>183</v>
      </c>
    </row>
    <row r="30" spans="2:4">
      <c r="C30" t="s">
        <v>1172</v>
      </c>
      <c r="D30" t="s">
        <v>1168</v>
      </c>
    </row>
    <row r="32" spans="2:4">
      <c r="C32" s="439" t="s">
        <v>1175</v>
      </c>
    </row>
    <row r="34" spans="3:3">
      <c r="C34" s="439" t="s">
        <v>1169</v>
      </c>
    </row>
    <row r="36" spans="3:3">
      <c r="C36" t="s">
        <v>1176</v>
      </c>
    </row>
    <row r="38" spans="3:3">
      <c r="C38" s="439" t="s">
        <v>1179</v>
      </c>
    </row>
    <row r="39" spans="3:3">
      <c r="C39" t="s">
        <v>1177</v>
      </c>
    </row>
    <row r="41" spans="3:3">
      <c r="C41" t="s">
        <v>1178</v>
      </c>
    </row>
    <row r="43" spans="3:3">
      <c r="C43" s="439" t="s">
        <v>1161</v>
      </c>
    </row>
    <row r="49" spans="2:3">
      <c r="B49">
        <v>4</v>
      </c>
      <c r="C49" t="s">
        <v>1186</v>
      </c>
    </row>
    <row r="50" spans="2:3">
      <c r="C50" s="439" t="s">
        <v>1180</v>
      </c>
    </row>
    <row r="52" spans="2:3">
      <c r="C52" s="439" t="s">
        <v>1181</v>
      </c>
    </row>
    <row r="53" spans="2:3">
      <c r="C53" s="439" t="s">
        <v>1182</v>
      </c>
    </row>
    <row r="55" spans="2:3">
      <c r="C55" s="439" t="s">
        <v>1183</v>
      </c>
    </row>
    <row r="57" spans="2:3">
      <c r="C57" t="s">
        <v>1184</v>
      </c>
    </row>
    <row r="59" spans="2:3">
      <c r="C59" t="s">
        <v>1185</v>
      </c>
    </row>
    <row r="61" spans="2:3">
      <c r="C61" s="439" t="s">
        <v>1161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L230"/>
  <sheetViews>
    <sheetView tabSelected="1" topLeftCell="A218" workbookViewId="0">
      <selection activeCell="B231" sqref="B231"/>
    </sheetView>
  </sheetViews>
  <sheetFormatPr defaultRowHeight="14.5"/>
  <sheetData>
    <row r="3" spans="2:5">
      <c r="B3" s="436" t="s">
        <v>1206</v>
      </c>
    </row>
    <row r="4" spans="2:5">
      <c r="B4" t="s">
        <v>1165</v>
      </c>
      <c r="C4" t="s">
        <v>1166</v>
      </c>
    </row>
    <row r="5" spans="2:5">
      <c r="B5" t="s">
        <v>1167</v>
      </c>
      <c r="C5" t="s">
        <v>1168</v>
      </c>
    </row>
    <row r="7" spans="2:5">
      <c r="B7" s="439" t="s">
        <v>1164</v>
      </c>
    </row>
    <row r="9" spans="2:5">
      <c r="B9" s="439" t="s">
        <v>1160</v>
      </c>
    </row>
    <row r="11" spans="2:5">
      <c r="B11" t="s">
        <v>1162</v>
      </c>
    </row>
    <row r="13" spans="2:5">
      <c r="B13" s="439" t="s">
        <v>1161</v>
      </c>
    </row>
    <row r="16" spans="2:5">
      <c r="B16" s="436" t="s">
        <v>1207</v>
      </c>
      <c r="C16" s="436"/>
      <c r="D16" s="436"/>
      <c r="E16" s="436"/>
    </row>
    <row r="17" spans="2:12">
      <c r="B17" t="s">
        <v>1165</v>
      </c>
      <c r="C17" t="s">
        <v>183</v>
      </c>
    </row>
    <row r="18" spans="2:12">
      <c r="B18" t="s">
        <v>1172</v>
      </c>
      <c r="C18" t="s">
        <v>1168</v>
      </c>
    </row>
    <row r="20" spans="2:12">
      <c r="B20" s="439" t="s">
        <v>1170</v>
      </c>
    </row>
    <row r="22" spans="2:12">
      <c r="B22" s="439" t="s">
        <v>1169</v>
      </c>
    </row>
    <row r="24" spans="2:12">
      <c r="B24" t="s">
        <v>1171</v>
      </c>
    </row>
    <row r="26" spans="2:12">
      <c r="B26" s="439" t="s">
        <v>1161</v>
      </c>
    </row>
    <row r="27" spans="2:12">
      <c r="B27" s="440"/>
      <c r="L27" s="440"/>
    </row>
    <row r="29" spans="2:12">
      <c r="B29" s="436" t="s">
        <v>1188</v>
      </c>
      <c r="C29" s="436"/>
      <c r="D29" s="436"/>
      <c r="E29" s="436"/>
      <c r="F29" s="436"/>
    </row>
    <row r="30" spans="2:12">
      <c r="B30" t="s">
        <v>1165</v>
      </c>
      <c r="C30" t="s">
        <v>183</v>
      </c>
    </row>
    <row r="31" spans="2:12">
      <c r="B31" t="s">
        <v>1172</v>
      </c>
      <c r="C31" t="s">
        <v>1168</v>
      </c>
    </row>
    <row r="33" spans="2:10">
      <c r="B33" s="439" t="s">
        <v>1208</v>
      </c>
    </row>
    <row r="35" spans="2:10">
      <c r="B35" s="439" t="s">
        <v>1169</v>
      </c>
    </row>
    <row r="37" spans="2:10">
      <c r="B37" t="s">
        <v>1187</v>
      </c>
    </row>
    <row r="39" spans="2:10">
      <c r="B39" s="439" t="s">
        <v>1161</v>
      </c>
    </row>
    <row r="42" spans="2:10">
      <c r="B42" s="436" t="s">
        <v>1189</v>
      </c>
      <c r="C42" s="436"/>
      <c r="D42" s="436"/>
      <c r="E42" s="436"/>
      <c r="F42" s="436"/>
      <c r="G42" s="436"/>
      <c r="H42" s="436"/>
      <c r="I42" s="436"/>
      <c r="J42" s="436"/>
    </row>
    <row r="43" spans="2:10">
      <c r="B43" t="s">
        <v>1165</v>
      </c>
      <c r="C43" t="s">
        <v>1190</v>
      </c>
    </row>
    <row r="44" spans="2:10">
      <c r="B44" t="s">
        <v>1172</v>
      </c>
      <c r="C44" t="s">
        <v>183</v>
      </c>
    </row>
    <row r="46" spans="2:10">
      <c r="B46" s="439" t="s">
        <v>1191</v>
      </c>
    </row>
    <row r="48" spans="2:10">
      <c r="B48" s="439" t="s">
        <v>1192</v>
      </c>
    </row>
    <row r="50" spans="2:9">
      <c r="B50" t="s">
        <v>1209</v>
      </c>
    </row>
    <row r="52" spans="2:9">
      <c r="B52" s="592" t="s">
        <v>1210</v>
      </c>
      <c r="C52" s="592" t="s">
        <v>3</v>
      </c>
      <c r="D52" s="592" t="s">
        <v>174</v>
      </c>
      <c r="E52" s="592" t="s">
        <v>1211</v>
      </c>
      <c r="F52" s="592" t="s">
        <v>1212</v>
      </c>
      <c r="G52" s="592" t="s">
        <v>1213</v>
      </c>
      <c r="H52" s="592" t="s">
        <v>1214</v>
      </c>
      <c r="I52" s="592"/>
    </row>
    <row r="53" spans="2:9">
      <c r="B53" s="1"/>
      <c r="C53" s="1"/>
      <c r="D53" s="1"/>
      <c r="E53" s="1"/>
      <c r="F53" s="1"/>
      <c r="G53" s="1"/>
      <c r="H53" s="1"/>
      <c r="I53" s="1"/>
    </row>
    <row r="55" spans="2:9">
      <c r="B55" s="439" t="s">
        <v>1193</v>
      </c>
    </row>
    <row r="58" spans="2:9">
      <c r="B58" s="436" t="s">
        <v>1194</v>
      </c>
      <c r="C58" s="436"/>
      <c r="D58" s="436" t="s">
        <v>1195</v>
      </c>
      <c r="E58" s="436"/>
      <c r="F58" s="436"/>
      <c r="G58" s="436"/>
      <c r="H58" s="436"/>
    </row>
    <row r="59" spans="2:9">
      <c r="B59" t="s">
        <v>1165</v>
      </c>
      <c r="C59" t="s">
        <v>661</v>
      </c>
    </row>
    <row r="60" spans="2:9">
      <c r="B60" t="s">
        <v>1172</v>
      </c>
      <c r="C60" t="s">
        <v>183</v>
      </c>
    </row>
    <row r="62" spans="2:9">
      <c r="B62" s="439" t="s">
        <v>1191</v>
      </c>
    </row>
    <row r="64" spans="2:9">
      <c r="B64" s="439" t="s">
        <v>1196</v>
      </c>
    </row>
    <row r="66" spans="2:9">
      <c r="B66" t="s">
        <v>1198</v>
      </c>
    </row>
    <row r="68" spans="2:9">
      <c r="B68" s="592" t="s">
        <v>1210</v>
      </c>
      <c r="C68" s="592" t="s">
        <v>3</v>
      </c>
      <c r="D68" s="592" t="s">
        <v>174</v>
      </c>
      <c r="E68" s="592" t="s">
        <v>1211</v>
      </c>
      <c r="F68" s="592" t="s">
        <v>1212</v>
      </c>
      <c r="G68" s="592" t="s">
        <v>1213</v>
      </c>
      <c r="H68" s="592" t="s">
        <v>1214</v>
      </c>
      <c r="I68" s="592"/>
    </row>
    <row r="69" spans="2:9">
      <c r="B69" s="1"/>
      <c r="C69" s="1"/>
      <c r="D69" s="1"/>
      <c r="E69" s="1"/>
      <c r="F69" s="1"/>
      <c r="G69" s="1"/>
      <c r="H69" s="1"/>
      <c r="I69" s="1"/>
    </row>
    <row r="71" spans="2:9">
      <c r="B71" s="439" t="s">
        <v>1197</v>
      </c>
    </row>
    <row r="74" spans="2:9">
      <c r="B74" s="436" t="s">
        <v>1199</v>
      </c>
      <c r="C74" s="436"/>
      <c r="D74" s="436"/>
      <c r="E74" s="436"/>
      <c r="F74" s="436"/>
      <c r="G74" s="436"/>
      <c r="H74" s="436"/>
    </row>
    <row r="75" spans="2:9">
      <c r="B75" t="s">
        <v>1165</v>
      </c>
      <c r="C75" t="s">
        <v>661</v>
      </c>
    </row>
    <row r="76" spans="2:9">
      <c r="B76" t="s">
        <v>1172</v>
      </c>
      <c r="C76" t="s">
        <v>183</v>
      </c>
    </row>
    <row r="78" spans="2:9">
      <c r="B78" s="439" t="s">
        <v>1191</v>
      </c>
    </row>
    <row r="80" spans="2:9">
      <c r="B80" s="439" t="s">
        <v>1196</v>
      </c>
    </row>
    <row r="82" spans="2:9">
      <c r="B82" t="s">
        <v>1200</v>
      </c>
    </row>
    <row r="84" spans="2:9">
      <c r="B84" s="592" t="s">
        <v>1210</v>
      </c>
      <c r="C84" s="592" t="s">
        <v>3</v>
      </c>
      <c r="D84" s="592" t="s">
        <v>174</v>
      </c>
      <c r="E84" s="592" t="s">
        <v>1211</v>
      </c>
      <c r="F84" s="592" t="s">
        <v>1212</v>
      </c>
      <c r="G84" s="592" t="s">
        <v>1213</v>
      </c>
      <c r="H84" s="592" t="s">
        <v>1214</v>
      </c>
      <c r="I84" s="592"/>
    </row>
    <row r="85" spans="2:9">
      <c r="B85" s="1"/>
      <c r="C85" s="1"/>
      <c r="D85" s="1"/>
      <c r="E85" s="1"/>
      <c r="F85" s="1"/>
      <c r="G85" s="1"/>
      <c r="H85" s="1"/>
      <c r="I85" s="1"/>
    </row>
    <row r="87" spans="2:9">
      <c r="B87" t="s">
        <v>1201</v>
      </c>
    </row>
    <row r="91" spans="2:9">
      <c r="B91" s="436" t="s">
        <v>1202</v>
      </c>
      <c r="C91" s="436"/>
      <c r="D91" s="436"/>
      <c r="E91" s="436"/>
      <c r="F91" s="436"/>
      <c r="G91" s="436"/>
      <c r="H91" s="436"/>
    </row>
    <row r="92" spans="2:9">
      <c r="B92" t="s">
        <v>1165</v>
      </c>
      <c r="C92" t="s">
        <v>1215</v>
      </c>
    </row>
    <row r="93" spans="2:9">
      <c r="B93" t="s">
        <v>1172</v>
      </c>
      <c r="C93" t="s">
        <v>1216</v>
      </c>
    </row>
    <row r="95" spans="2:9">
      <c r="B95" s="439" t="s">
        <v>1191</v>
      </c>
    </row>
    <row r="97" spans="2:9">
      <c r="B97" s="439" t="s">
        <v>1203</v>
      </c>
    </row>
    <row r="99" spans="2:9">
      <c r="B99" t="s">
        <v>1204</v>
      </c>
    </row>
    <row r="101" spans="2:9">
      <c r="B101" s="592" t="s">
        <v>1210</v>
      </c>
      <c r="C101" s="592" t="s">
        <v>3</v>
      </c>
      <c r="D101" s="592" t="s">
        <v>174</v>
      </c>
      <c r="E101" s="592" t="s">
        <v>1211</v>
      </c>
      <c r="F101" s="592" t="s">
        <v>1212</v>
      </c>
      <c r="G101" s="592" t="s">
        <v>1213</v>
      </c>
      <c r="H101" s="592" t="s">
        <v>1214</v>
      </c>
      <c r="I101" s="592"/>
    </row>
    <row r="102" spans="2:9">
      <c r="B102" s="1"/>
      <c r="C102" s="1"/>
      <c r="D102" s="1"/>
      <c r="E102" s="1"/>
      <c r="F102" s="1"/>
      <c r="G102" s="1"/>
      <c r="H102" s="1"/>
      <c r="I102" s="1"/>
    </row>
    <row r="104" spans="2:9">
      <c r="B104" t="s">
        <v>1205</v>
      </c>
    </row>
    <row r="107" spans="2:9">
      <c r="B107" s="436" t="s">
        <v>1220</v>
      </c>
      <c r="C107" s="436"/>
      <c r="D107" s="436"/>
      <c r="E107" s="436"/>
      <c r="F107" s="436"/>
      <c r="G107" s="436"/>
      <c r="H107" s="436"/>
      <c r="I107" s="436"/>
    </row>
    <row r="108" spans="2:9">
      <c r="B108" t="s">
        <v>1165</v>
      </c>
      <c r="C108" t="s">
        <v>1217</v>
      </c>
    </row>
    <row r="109" spans="2:9">
      <c r="B109" t="s">
        <v>1172</v>
      </c>
      <c r="C109" t="s">
        <v>183</v>
      </c>
    </row>
    <row r="111" spans="2:9">
      <c r="B111" s="439" t="s">
        <v>1191</v>
      </c>
    </row>
    <row r="113" spans="2:9">
      <c r="B113" s="439" t="s">
        <v>1219</v>
      </c>
    </row>
    <row r="115" spans="2:9">
      <c r="B115" t="s">
        <v>1221</v>
      </c>
    </row>
    <row r="117" spans="2:9">
      <c r="B117" s="592" t="s">
        <v>1210</v>
      </c>
      <c r="C117" s="592" t="s">
        <v>3</v>
      </c>
      <c r="D117" s="592" t="s">
        <v>174</v>
      </c>
      <c r="E117" s="592" t="s">
        <v>1211</v>
      </c>
      <c r="F117" s="592" t="s">
        <v>1212</v>
      </c>
      <c r="G117" s="592" t="s">
        <v>1213</v>
      </c>
      <c r="H117" s="592" t="s">
        <v>1214</v>
      </c>
      <c r="I117" s="592"/>
    </row>
    <row r="118" spans="2:9">
      <c r="B118" s="1"/>
      <c r="C118" s="1"/>
      <c r="D118" s="1"/>
      <c r="E118" s="1"/>
      <c r="F118" s="1"/>
      <c r="G118" s="1"/>
      <c r="H118" s="1"/>
      <c r="I118" s="1"/>
    </row>
    <row r="120" spans="2:9">
      <c r="B120" t="s">
        <v>1205</v>
      </c>
    </row>
    <row r="124" spans="2:9">
      <c r="B124" t="s">
        <v>1165</v>
      </c>
      <c r="C124" t="s">
        <v>1222</v>
      </c>
    </row>
    <row r="125" spans="2:9">
      <c r="B125" t="s">
        <v>1172</v>
      </c>
      <c r="C125" t="s">
        <v>183</v>
      </c>
    </row>
    <row r="127" spans="2:9">
      <c r="B127" s="439" t="s">
        <v>1191</v>
      </c>
    </row>
    <row r="129" spans="2:9">
      <c r="B129" s="439" t="s">
        <v>1223</v>
      </c>
    </row>
    <row r="131" spans="2:9">
      <c r="B131" t="s">
        <v>1224</v>
      </c>
    </row>
    <row r="133" spans="2:9">
      <c r="B133" s="592" t="s">
        <v>1210</v>
      </c>
      <c r="C133" s="592" t="s">
        <v>3</v>
      </c>
      <c r="D133" s="592" t="s">
        <v>174</v>
      </c>
      <c r="E133" s="592" t="s">
        <v>1211</v>
      </c>
      <c r="F133" s="592" t="s">
        <v>1212</v>
      </c>
      <c r="G133" s="592" t="s">
        <v>1213</v>
      </c>
      <c r="H133" s="592" t="s">
        <v>1214</v>
      </c>
      <c r="I133" s="592"/>
    </row>
    <row r="134" spans="2:9">
      <c r="B134" s="1"/>
      <c r="C134" s="1"/>
      <c r="D134" s="1"/>
      <c r="E134" s="1"/>
      <c r="F134" s="1"/>
      <c r="G134" s="1"/>
      <c r="H134" s="1"/>
      <c r="I134" s="1"/>
    </row>
    <row r="136" spans="2:9">
      <c r="B136" t="s">
        <v>1205</v>
      </c>
    </row>
    <row r="140" spans="2:9">
      <c r="B140" s="436" t="s">
        <v>1225</v>
      </c>
      <c r="C140" s="436"/>
      <c r="D140" s="436"/>
      <c r="E140" s="436"/>
      <c r="F140" s="436"/>
      <c r="G140" s="436"/>
      <c r="H140" s="436"/>
      <c r="I140" s="436"/>
    </row>
    <row r="141" spans="2:9">
      <c r="B141" t="s">
        <v>1165</v>
      </c>
      <c r="C141" t="s">
        <v>1222</v>
      </c>
    </row>
    <row r="142" spans="2:9">
      <c r="B142" t="s">
        <v>1172</v>
      </c>
      <c r="C142" t="s">
        <v>183</v>
      </c>
    </row>
    <row r="144" spans="2:9">
      <c r="B144" s="439" t="s">
        <v>1191</v>
      </c>
    </row>
    <row r="146" spans="2:9">
      <c r="B146" s="439" t="s">
        <v>1226</v>
      </c>
    </row>
    <row r="148" spans="2:9">
      <c r="B148" t="s">
        <v>1227</v>
      </c>
    </row>
    <row r="150" spans="2:9">
      <c r="B150" s="592" t="s">
        <v>1210</v>
      </c>
      <c r="C150" s="592" t="s">
        <v>3</v>
      </c>
      <c r="D150" s="592" t="s">
        <v>174</v>
      </c>
      <c r="E150" s="592" t="s">
        <v>1211</v>
      </c>
      <c r="F150" s="592" t="s">
        <v>1212</v>
      </c>
      <c r="G150" s="592" t="s">
        <v>1213</v>
      </c>
      <c r="H150" s="592" t="s">
        <v>1214</v>
      </c>
      <c r="I150" s="592"/>
    </row>
    <row r="151" spans="2:9">
      <c r="B151" s="1"/>
      <c r="C151" s="1"/>
      <c r="D151" s="1"/>
      <c r="E151" s="1"/>
      <c r="F151" s="1"/>
      <c r="G151" s="1"/>
      <c r="H151" s="1"/>
      <c r="I151" s="1"/>
    </row>
    <row r="153" spans="2:9">
      <c r="B153" t="s">
        <v>1205</v>
      </c>
    </row>
    <row r="157" spans="2:9">
      <c r="B157" s="436" t="s">
        <v>1228</v>
      </c>
      <c r="C157" s="436"/>
      <c r="D157" s="436"/>
      <c r="E157" s="436"/>
      <c r="F157" s="436"/>
      <c r="G157" s="436"/>
      <c r="H157" s="436"/>
      <c r="I157" s="436"/>
    </row>
    <row r="158" spans="2:9">
      <c r="B158" t="s">
        <v>1165</v>
      </c>
      <c r="C158" t="s">
        <v>1229</v>
      </c>
    </row>
    <row r="159" spans="2:9">
      <c r="B159" t="s">
        <v>1172</v>
      </c>
      <c r="C159" t="s">
        <v>1218</v>
      </c>
    </row>
    <row r="161" spans="2:9">
      <c r="B161" s="439" t="s">
        <v>1191</v>
      </c>
    </row>
    <row r="163" spans="2:9">
      <c r="B163" s="439" t="s">
        <v>1230</v>
      </c>
    </row>
    <row r="165" spans="2:9">
      <c r="B165" t="s">
        <v>1227</v>
      </c>
    </row>
    <row r="167" spans="2:9">
      <c r="B167" s="592" t="s">
        <v>1210</v>
      </c>
      <c r="C167" s="592" t="s">
        <v>3</v>
      </c>
      <c r="D167" s="592" t="s">
        <v>174</v>
      </c>
      <c r="E167" s="592" t="s">
        <v>1211</v>
      </c>
      <c r="F167" s="592" t="s">
        <v>1212</v>
      </c>
      <c r="G167" s="592" t="s">
        <v>1213</v>
      </c>
      <c r="H167" s="592" t="s">
        <v>1214</v>
      </c>
      <c r="I167" s="592"/>
    </row>
    <row r="168" spans="2:9">
      <c r="B168" s="1"/>
      <c r="C168" s="1"/>
      <c r="D168" s="1"/>
      <c r="E168" s="1"/>
      <c r="F168" s="1"/>
      <c r="G168" s="1"/>
      <c r="H168" s="1"/>
      <c r="I168" s="1"/>
    </row>
    <row r="170" spans="2:9">
      <c r="B170" t="s">
        <v>1205</v>
      </c>
    </row>
    <row r="174" spans="2:9">
      <c r="B174" s="436" t="s">
        <v>1231</v>
      </c>
      <c r="C174" s="436"/>
      <c r="D174" s="436"/>
      <c r="E174" s="436"/>
      <c r="F174" s="436"/>
      <c r="G174" s="436"/>
      <c r="H174" s="436"/>
      <c r="I174" s="436"/>
    </row>
    <row r="175" spans="2:9">
      <c r="B175" t="s">
        <v>1165</v>
      </c>
      <c r="C175" t="s">
        <v>183</v>
      </c>
    </row>
    <row r="176" spans="2:9">
      <c r="B176" t="s">
        <v>1172</v>
      </c>
      <c r="C176" t="s">
        <v>1166</v>
      </c>
    </row>
    <row r="178" spans="2:9">
      <c r="B178" s="439" t="s">
        <v>1191</v>
      </c>
    </row>
    <row r="180" spans="2:9">
      <c r="B180" s="439" t="s">
        <v>1232</v>
      </c>
    </row>
    <row r="182" spans="2:9">
      <c r="B182" t="s">
        <v>1233</v>
      </c>
    </row>
    <row r="184" spans="2:9">
      <c r="B184" s="592" t="s">
        <v>1210</v>
      </c>
      <c r="C184" s="592" t="s">
        <v>3</v>
      </c>
      <c r="D184" s="592" t="s">
        <v>174</v>
      </c>
      <c r="E184" s="592" t="s">
        <v>1211</v>
      </c>
      <c r="F184" s="592" t="s">
        <v>1212</v>
      </c>
      <c r="G184" s="592" t="s">
        <v>1213</v>
      </c>
      <c r="H184" s="592" t="s">
        <v>1214</v>
      </c>
      <c r="I184" s="592"/>
    </row>
    <row r="185" spans="2:9">
      <c r="B185" s="1"/>
      <c r="C185" s="1"/>
      <c r="D185" s="1"/>
      <c r="E185" s="1"/>
      <c r="F185" s="1"/>
      <c r="G185" s="1"/>
      <c r="H185" s="1"/>
      <c r="I185" s="1"/>
    </row>
    <row r="187" spans="2:9">
      <c r="B187" t="s">
        <v>1205</v>
      </c>
    </row>
    <row r="190" spans="2:9">
      <c r="B190" s="436" t="s">
        <v>1234</v>
      </c>
      <c r="C190" s="436"/>
      <c r="D190" s="436"/>
      <c r="E190" s="436"/>
      <c r="F190" s="436"/>
      <c r="G190" s="436"/>
      <c r="H190" s="436"/>
      <c r="I190" s="436"/>
    </row>
    <row r="191" spans="2:9">
      <c r="B191" t="s">
        <v>1165</v>
      </c>
      <c r="C191" t="s">
        <v>1215</v>
      </c>
    </row>
    <row r="192" spans="2:9">
      <c r="B192" t="s">
        <v>1172</v>
      </c>
      <c r="C192" t="s">
        <v>183</v>
      </c>
    </row>
    <row r="194" spans="2:9">
      <c r="B194" s="439" t="s">
        <v>1191</v>
      </c>
    </row>
    <row r="196" spans="2:9">
      <c r="B196" s="439" t="s">
        <v>1235</v>
      </c>
    </row>
    <row r="198" spans="2:9">
      <c r="B198" t="s">
        <v>1233</v>
      </c>
    </row>
    <row r="200" spans="2:9">
      <c r="B200" s="592" t="s">
        <v>1210</v>
      </c>
      <c r="C200" s="592" t="s">
        <v>3</v>
      </c>
      <c r="D200" s="592" t="s">
        <v>174</v>
      </c>
      <c r="E200" s="592" t="s">
        <v>1211</v>
      </c>
      <c r="F200" s="592" t="s">
        <v>1212</v>
      </c>
      <c r="G200" s="592" t="s">
        <v>1213</v>
      </c>
      <c r="H200" s="592" t="s">
        <v>1214</v>
      </c>
      <c r="I200" s="592"/>
    </row>
    <row r="201" spans="2:9">
      <c r="B201" s="1"/>
      <c r="C201" s="1"/>
      <c r="D201" s="1"/>
      <c r="E201" s="1"/>
      <c r="F201" s="1"/>
      <c r="G201" s="1"/>
      <c r="H201" s="1"/>
      <c r="I201" s="1"/>
    </row>
    <row r="203" spans="2:9">
      <c r="B203" t="s">
        <v>1205</v>
      </c>
    </row>
    <row r="206" spans="2:9">
      <c r="B206" s="436" t="s">
        <v>1236</v>
      </c>
      <c r="C206" s="436"/>
      <c r="D206" s="436"/>
      <c r="E206" s="436"/>
      <c r="F206" s="436"/>
      <c r="G206" s="436"/>
      <c r="H206" s="436"/>
      <c r="I206" s="436"/>
    </row>
    <row r="207" spans="2:9">
      <c r="B207" t="s">
        <v>1237</v>
      </c>
      <c r="C207" t="s">
        <v>1238</v>
      </c>
    </row>
    <row r="208" spans="2:9">
      <c r="B208" t="s">
        <v>1172</v>
      </c>
      <c r="C208" t="s">
        <v>1239</v>
      </c>
    </row>
    <row r="210" spans="2:9">
      <c r="B210" s="439" t="s">
        <v>1191</v>
      </c>
    </row>
    <row r="212" spans="2:9">
      <c r="B212" t="s">
        <v>1240</v>
      </c>
    </row>
    <row r="214" spans="2:9">
      <c r="B214" t="s">
        <v>1241</v>
      </c>
    </row>
    <row r="216" spans="2:9">
      <c r="B216" s="592" t="s">
        <v>1210</v>
      </c>
      <c r="C216" s="592" t="s">
        <v>3</v>
      </c>
      <c r="D216" s="592" t="s">
        <v>174</v>
      </c>
      <c r="E216" s="592" t="s">
        <v>1211</v>
      </c>
      <c r="F216" s="592" t="s">
        <v>1212</v>
      </c>
      <c r="G216" s="592" t="s">
        <v>1213</v>
      </c>
      <c r="H216" s="592" t="s">
        <v>1214</v>
      </c>
      <c r="I216" s="592"/>
    </row>
    <row r="217" spans="2:9">
      <c r="B217" s="1"/>
      <c r="C217" s="1"/>
      <c r="D217" s="1"/>
      <c r="E217" s="1"/>
      <c r="F217" s="1"/>
      <c r="G217" s="1"/>
      <c r="H217" s="1"/>
      <c r="I217" s="1"/>
    </row>
    <row r="222" spans="2:9">
      <c r="B222" s="436" t="s">
        <v>1242</v>
      </c>
      <c r="C222" s="436"/>
      <c r="D222" s="436"/>
      <c r="E222" s="436"/>
      <c r="F222" s="436"/>
      <c r="G222" s="436"/>
      <c r="H222" s="436"/>
      <c r="I222" s="436"/>
    </row>
    <row r="223" spans="2:9">
      <c r="B223" t="s">
        <v>1165</v>
      </c>
      <c r="C223" t="s">
        <v>1243</v>
      </c>
    </row>
    <row r="224" spans="2:9">
      <c r="B224" t="s">
        <v>1172</v>
      </c>
      <c r="C224" t="s">
        <v>1244</v>
      </c>
    </row>
    <row r="226" spans="2:2">
      <c r="B226" s="439" t="s">
        <v>1191</v>
      </c>
    </row>
    <row r="228" spans="2:2">
      <c r="B228" s="439" t="s">
        <v>1245</v>
      </c>
    </row>
    <row r="230" spans="2:2">
      <c r="B230" t="s">
        <v>1246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S150"/>
  <sheetViews>
    <sheetView topLeftCell="A130" zoomScale="85" zoomScaleNormal="85" workbookViewId="0">
      <selection activeCell="B142" sqref="B142:B150"/>
    </sheetView>
  </sheetViews>
  <sheetFormatPr defaultColWidth="8.83203125" defaultRowHeight="14.5"/>
  <cols>
    <col min="1" max="1" width="8.83203125" style="186"/>
    <col min="2" max="2" width="32.58203125" style="186" bestFit="1" customWidth="1"/>
    <col min="3" max="3" width="17.5" style="186" bestFit="1" customWidth="1"/>
    <col min="4" max="4" width="21.08203125" style="186" bestFit="1" customWidth="1"/>
    <col min="5" max="5" width="20" style="186" bestFit="1" customWidth="1"/>
    <col min="6" max="6" width="21" style="186" bestFit="1" customWidth="1"/>
    <col min="7" max="7" width="27.25" style="186" bestFit="1" customWidth="1"/>
    <col min="8" max="8" width="14.58203125" style="186" bestFit="1" customWidth="1"/>
    <col min="9" max="9" width="16.08203125" style="186" bestFit="1" customWidth="1"/>
    <col min="10" max="10" width="30.5" style="186" bestFit="1" customWidth="1"/>
    <col min="11" max="11" width="28.83203125" style="186" bestFit="1" customWidth="1"/>
    <col min="12" max="12" width="26.83203125" style="186" bestFit="1" customWidth="1"/>
    <col min="13" max="13" width="20.58203125" style="186" bestFit="1" customWidth="1"/>
    <col min="14" max="14" width="18.58203125" style="186" bestFit="1" customWidth="1"/>
    <col min="15" max="15" width="20.08203125" style="186" bestFit="1" customWidth="1"/>
    <col min="16" max="18" width="12.25" style="186" bestFit="1" customWidth="1"/>
    <col min="19" max="20" width="12" style="186" bestFit="1" customWidth="1"/>
    <col min="21" max="16384" width="8.83203125" style="186"/>
  </cols>
  <sheetData>
    <row r="3" spans="2:8">
      <c r="B3" s="432" t="s">
        <v>912</v>
      </c>
      <c r="C3" s="432" t="s">
        <v>915</v>
      </c>
      <c r="D3" s="432" t="s">
        <v>918</v>
      </c>
      <c r="E3" s="432" t="s">
        <v>919</v>
      </c>
      <c r="F3" s="432" t="s">
        <v>907</v>
      </c>
      <c r="G3" s="422"/>
      <c r="H3" s="422"/>
    </row>
    <row r="4" spans="2:8">
      <c r="B4" s="443" t="s">
        <v>914</v>
      </c>
      <c r="C4" s="41">
        <v>1</v>
      </c>
      <c r="D4" s="41" t="s">
        <v>32</v>
      </c>
      <c r="E4" s="41" t="s">
        <v>1016</v>
      </c>
      <c r="F4" s="41" t="s">
        <v>1017</v>
      </c>
    </row>
    <row r="5" spans="2:8">
      <c r="B5" s="444"/>
      <c r="C5" s="41">
        <v>2</v>
      </c>
      <c r="D5" s="41" t="s">
        <v>1018</v>
      </c>
      <c r="E5" s="41" t="s">
        <v>1019</v>
      </c>
      <c r="F5" s="41" t="s">
        <v>1017</v>
      </c>
    </row>
    <row r="6" spans="2:8">
      <c r="B6" s="444"/>
      <c r="C6" s="41">
        <v>3</v>
      </c>
      <c r="D6" s="41" t="s">
        <v>1020</v>
      </c>
      <c r="E6" s="41" t="s">
        <v>1021</v>
      </c>
      <c r="F6" s="41" t="s">
        <v>1017</v>
      </c>
    </row>
    <row r="7" spans="2:8">
      <c r="B7" s="445"/>
      <c r="C7" s="41">
        <v>4</v>
      </c>
      <c r="D7" s="41" t="s">
        <v>1022</v>
      </c>
      <c r="E7" s="41" t="s">
        <v>1023</v>
      </c>
      <c r="F7" s="41" t="s">
        <v>1017</v>
      </c>
    </row>
    <row r="10" spans="2:8">
      <c r="B10" s="432" t="s">
        <v>912</v>
      </c>
      <c r="C10" s="432" t="s">
        <v>921</v>
      </c>
      <c r="D10" s="432" t="s">
        <v>922</v>
      </c>
      <c r="E10" s="432" t="s">
        <v>907</v>
      </c>
    </row>
    <row r="11" spans="2:8">
      <c r="B11" s="454" t="s">
        <v>920</v>
      </c>
      <c r="C11" s="41">
        <v>1</v>
      </c>
      <c r="D11" s="42" t="s">
        <v>64</v>
      </c>
      <c r="E11" s="41" t="s">
        <v>1017</v>
      </c>
    </row>
    <row r="12" spans="2:8">
      <c r="B12" s="455"/>
      <c r="C12" s="41">
        <v>2</v>
      </c>
      <c r="D12" s="42" t="s">
        <v>81</v>
      </c>
      <c r="E12" s="41" t="s">
        <v>1017</v>
      </c>
    </row>
    <row r="13" spans="2:8">
      <c r="B13" s="455"/>
      <c r="C13" s="41">
        <v>3</v>
      </c>
      <c r="D13" s="42" t="s">
        <v>707</v>
      </c>
      <c r="E13" s="41" t="s">
        <v>1017</v>
      </c>
    </row>
    <row r="14" spans="2:8">
      <c r="B14" s="455"/>
      <c r="C14" s="41">
        <v>4</v>
      </c>
      <c r="D14" s="42" t="s">
        <v>87</v>
      </c>
      <c r="E14" s="41" t="s">
        <v>1017</v>
      </c>
    </row>
    <row r="15" spans="2:8">
      <c r="B15" s="456"/>
      <c r="C15" s="41">
        <v>5</v>
      </c>
      <c r="D15" s="42" t="s">
        <v>123</v>
      </c>
      <c r="E15" s="41" t="s">
        <v>1017</v>
      </c>
    </row>
    <row r="16" spans="2:8">
      <c r="B16" s="421"/>
      <c r="D16" s="291"/>
    </row>
    <row r="18" spans="2:5">
      <c r="B18" s="432" t="s">
        <v>912</v>
      </c>
      <c r="C18" s="432" t="s">
        <v>924</v>
      </c>
      <c r="D18" s="432" t="s">
        <v>925</v>
      </c>
      <c r="E18" s="432" t="s">
        <v>907</v>
      </c>
    </row>
    <row r="19" spans="2:5">
      <c r="B19" s="454" t="s">
        <v>923</v>
      </c>
      <c r="C19" s="41">
        <v>1</v>
      </c>
      <c r="D19" s="41" t="s">
        <v>588</v>
      </c>
      <c r="E19" s="41" t="s">
        <v>1017</v>
      </c>
    </row>
    <row r="20" spans="2:5">
      <c r="B20" s="455"/>
      <c r="C20" s="41">
        <v>2</v>
      </c>
      <c r="D20" s="41" t="s">
        <v>16</v>
      </c>
      <c r="E20" s="41" t="s">
        <v>1017</v>
      </c>
    </row>
    <row r="21" spans="2:5">
      <c r="B21" s="455"/>
      <c r="C21" s="41">
        <v>3</v>
      </c>
      <c r="D21" s="41" t="s">
        <v>606</v>
      </c>
      <c r="E21" s="41" t="s">
        <v>1017</v>
      </c>
    </row>
    <row r="22" spans="2:5">
      <c r="B22" s="455"/>
      <c r="C22" s="41">
        <v>4</v>
      </c>
      <c r="D22" s="41" t="s">
        <v>264</v>
      </c>
      <c r="E22" s="41" t="s">
        <v>1017</v>
      </c>
    </row>
    <row r="23" spans="2:5">
      <c r="B23" s="456"/>
      <c r="C23" s="41">
        <v>5</v>
      </c>
      <c r="D23" s="41" t="s">
        <v>91</v>
      </c>
      <c r="E23" s="41" t="s">
        <v>1017</v>
      </c>
    </row>
    <row r="26" spans="2:5">
      <c r="B26" s="432" t="s">
        <v>912</v>
      </c>
      <c r="C26" s="432" t="s">
        <v>927</v>
      </c>
      <c r="D26" s="432" t="s">
        <v>928</v>
      </c>
      <c r="E26" s="432" t="s">
        <v>907</v>
      </c>
    </row>
    <row r="27" spans="2:5">
      <c r="B27" s="454" t="s">
        <v>926</v>
      </c>
      <c r="C27" s="41">
        <v>1</v>
      </c>
      <c r="D27" s="41" t="s">
        <v>106</v>
      </c>
      <c r="E27" s="41" t="s">
        <v>1017</v>
      </c>
    </row>
    <row r="28" spans="2:5">
      <c r="B28" s="455"/>
      <c r="C28" s="41">
        <v>2</v>
      </c>
      <c r="D28" s="41" t="s">
        <v>66</v>
      </c>
      <c r="E28" s="41" t="s">
        <v>1017</v>
      </c>
    </row>
    <row r="29" spans="2:5">
      <c r="B29" s="456"/>
      <c r="C29" s="41">
        <v>3</v>
      </c>
      <c r="D29" s="41" t="s">
        <v>78</v>
      </c>
      <c r="E29" s="41" t="s">
        <v>1017</v>
      </c>
    </row>
    <row r="32" spans="2:5">
      <c r="B32" s="432" t="s">
        <v>912</v>
      </c>
      <c r="C32" s="432" t="s">
        <v>927</v>
      </c>
      <c r="D32" s="432" t="s">
        <v>928</v>
      </c>
      <c r="E32" s="432" t="s">
        <v>907</v>
      </c>
    </row>
    <row r="33" spans="2:11">
      <c r="B33" s="454" t="s">
        <v>926</v>
      </c>
      <c r="C33" s="41">
        <v>1</v>
      </c>
      <c r="D33" s="41" t="s">
        <v>106</v>
      </c>
      <c r="E33" s="41" t="s">
        <v>1017</v>
      </c>
    </row>
    <row r="34" spans="2:11">
      <c r="B34" s="455"/>
      <c r="C34" s="41">
        <v>2</v>
      </c>
      <c r="D34" s="41" t="s">
        <v>66</v>
      </c>
      <c r="E34" s="41" t="s">
        <v>1017</v>
      </c>
    </row>
    <row r="35" spans="2:11">
      <c r="B35" s="456"/>
      <c r="C35" s="41">
        <v>3</v>
      </c>
      <c r="D35" s="41" t="s">
        <v>78</v>
      </c>
      <c r="E35" s="41" t="s">
        <v>1017</v>
      </c>
    </row>
    <row r="38" spans="2:11">
      <c r="B38" s="432" t="s">
        <v>912</v>
      </c>
      <c r="C38" s="432" t="s">
        <v>930</v>
      </c>
      <c r="D38" s="432" t="s">
        <v>931</v>
      </c>
      <c r="E38" s="432" t="s">
        <v>932</v>
      </c>
      <c r="F38" s="432" t="s">
        <v>934</v>
      </c>
      <c r="G38" s="432" t="s">
        <v>935</v>
      </c>
      <c r="H38" s="432" t="s">
        <v>936</v>
      </c>
      <c r="I38" s="432" t="s">
        <v>937</v>
      </c>
      <c r="J38" s="432" t="s">
        <v>938</v>
      </c>
      <c r="K38" s="432" t="s">
        <v>907</v>
      </c>
    </row>
    <row r="39" spans="2:11">
      <c r="B39" s="443" t="s">
        <v>929</v>
      </c>
      <c r="C39" s="41">
        <v>1</v>
      </c>
      <c r="D39" s="41" t="s">
        <v>595</v>
      </c>
      <c r="E39" s="41">
        <v>1</v>
      </c>
      <c r="F39" s="41">
        <v>1</v>
      </c>
      <c r="G39" s="41">
        <v>0</v>
      </c>
      <c r="H39" s="41">
        <v>0</v>
      </c>
      <c r="I39" s="41">
        <v>0</v>
      </c>
      <c r="J39" s="41">
        <v>0</v>
      </c>
      <c r="K39" s="41" t="s">
        <v>1017</v>
      </c>
    </row>
    <row r="40" spans="2:11">
      <c r="B40" s="444"/>
      <c r="C40" s="41">
        <v>2</v>
      </c>
      <c r="D40" s="41" t="s">
        <v>71</v>
      </c>
      <c r="E40" s="41">
        <v>1</v>
      </c>
      <c r="F40" s="41">
        <v>0</v>
      </c>
      <c r="G40" s="41">
        <v>1</v>
      </c>
      <c r="H40" s="41">
        <v>0</v>
      </c>
      <c r="I40" s="41">
        <v>1</v>
      </c>
      <c r="J40" s="41">
        <v>0</v>
      </c>
      <c r="K40" s="41" t="s">
        <v>1017</v>
      </c>
    </row>
    <row r="41" spans="2:11">
      <c r="B41" s="444"/>
      <c r="C41" s="41">
        <v>3</v>
      </c>
      <c r="D41" s="41" t="s">
        <v>1024</v>
      </c>
      <c r="E41" s="41">
        <v>1</v>
      </c>
      <c r="F41" s="41">
        <v>0</v>
      </c>
      <c r="G41" s="41">
        <v>0</v>
      </c>
      <c r="H41" s="41">
        <v>0</v>
      </c>
      <c r="I41" s="41">
        <v>0</v>
      </c>
      <c r="J41" s="41">
        <v>1</v>
      </c>
      <c r="K41" s="41" t="s">
        <v>1017</v>
      </c>
    </row>
    <row r="42" spans="2:11">
      <c r="B42" s="444"/>
      <c r="C42" s="41">
        <v>4</v>
      </c>
      <c r="D42" s="41" t="s">
        <v>91</v>
      </c>
      <c r="E42" s="41">
        <v>1</v>
      </c>
      <c r="F42" s="41">
        <v>1</v>
      </c>
      <c r="G42" s="41">
        <v>1</v>
      </c>
      <c r="H42" s="41">
        <v>1</v>
      </c>
      <c r="I42" s="41">
        <v>1</v>
      </c>
      <c r="J42" s="41">
        <v>1</v>
      </c>
      <c r="K42" s="41" t="s">
        <v>1017</v>
      </c>
    </row>
    <row r="43" spans="2:11">
      <c r="B43" s="444"/>
      <c r="C43" s="41">
        <v>5</v>
      </c>
      <c r="D43" s="41" t="s">
        <v>388</v>
      </c>
      <c r="E43" s="41">
        <v>0</v>
      </c>
      <c r="F43" s="41">
        <v>0</v>
      </c>
      <c r="G43" s="41">
        <v>1</v>
      </c>
      <c r="H43" s="41">
        <v>1</v>
      </c>
      <c r="I43" s="41">
        <v>1</v>
      </c>
      <c r="J43" s="41">
        <v>0</v>
      </c>
      <c r="K43" s="41" t="s">
        <v>1017</v>
      </c>
    </row>
    <row r="44" spans="2:11">
      <c r="B44" s="444"/>
      <c r="C44" s="41">
        <v>6</v>
      </c>
      <c r="D44" s="41" t="s">
        <v>597</v>
      </c>
      <c r="E44" s="41">
        <v>0</v>
      </c>
      <c r="F44" s="41">
        <v>1</v>
      </c>
      <c r="G44" s="41">
        <v>1</v>
      </c>
      <c r="H44" s="41">
        <v>1</v>
      </c>
      <c r="I44" s="41">
        <v>1</v>
      </c>
      <c r="J44" s="41">
        <v>1</v>
      </c>
      <c r="K44" s="41" t="s">
        <v>1017</v>
      </c>
    </row>
    <row r="45" spans="2:11">
      <c r="B45" s="444"/>
      <c r="C45" s="41">
        <v>7</v>
      </c>
      <c r="D45" s="41" t="s">
        <v>592</v>
      </c>
      <c r="E45" s="41">
        <v>1</v>
      </c>
      <c r="F45" s="41">
        <v>0</v>
      </c>
      <c r="G45" s="41">
        <v>0</v>
      </c>
      <c r="H45" s="41">
        <v>0</v>
      </c>
      <c r="I45" s="41">
        <v>1</v>
      </c>
      <c r="J45" s="41">
        <v>1</v>
      </c>
      <c r="K45" s="41" t="s">
        <v>1017</v>
      </c>
    </row>
    <row r="46" spans="2:11">
      <c r="B46" s="444"/>
      <c r="C46" s="41">
        <v>8</v>
      </c>
      <c r="D46" s="41" t="s">
        <v>596</v>
      </c>
      <c r="E46" s="41">
        <v>0</v>
      </c>
      <c r="F46" s="41">
        <v>1</v>
      </c>
      <c r="G46" s="41">
        <v>1</v>
      </c>
      <c r="H46" s="41">
        <v>1</v>
      </c>
      <c r="I46" s="41">
        <v>0</v>
      </c>
      <c r="J46" s="41">
        <v>0</v>
      </c>
      <c r="K46" s="41" t="s">
        <v>1017</v>
      </c>
    </row>
    <row r="47" spans="2:11">
      <c r="B47" s="444"/>
      <c r="C47" s="41">
        <v>9</v>
      </c>
      <c r="D47" s="41" t="s">
        <v>81</v>
      </c>
      <c r="E47" s="41">
        <v>0</v>
      </c>
      <c r="F47" s="41">
        <v>0</v>
      </c>
      <c r="G47" s="41">
        <v>1</v>
      </c>
      <c r="H47" s="41">
        <v>1</v>
      </c>
      <c r="I47" s="41">
        <v>0</v>
      </c>
      <c r="J47" s="41">
        <v>0</v>
      </c>
      <c r="K47" s="41" t="s">
        <v>1017</v>
      </c>
    </row>
    <row r="48" spans="2:11">
      <c r="B48" s="444"/>
      <c r="C48" s="41">
        <v>10</v>
      </c>
      <c r="D48" s="41" t="s">
        <v>1025</v>
      </c>
      <c r="E48" s="41">
        <v>0</v>
      </c>
      <c r="F48" s="41">
        <v>0</v>
      </c>
      <c r="G48" s="41">
        <v>1</v>
      </c>
      <c r="H48" s="41">
        <v>0</v>
      </c>
      <c r="I48" s="41">
        <v>0</v>
      </c>
      <c r="J48" s="41">
        <v>0</v>
      </c>
      <c r="K48" s="41" t="s">
        <v>1017</v>
      </c>
    </row>
    <row r="49" spans="2:18">
      <c r="B49" s="444"/>
      <c r="C49" s="41">
        <v>11</v>
      </c>
      <c r="D49" s="41" t="s">
        <v>598</v>
      </c>
      <c r="E49" s="41">
        <v>0</v>
      </c>
      <c r="F49" s="41">
        <v>0</v>
      </c>
      <c r="G49" s="41">
        <v>1</v>
      </c>
      <c r="H49" s="41">
        <v>1</v>
      </c>
      <c r="I49" s="41">
        <v>0</v>
      </c>
      <c r="J49" s="41">
        <v>0</v>
      </c>
      <c r="K49" s="41" t="s">
        <v>1017</v>
      </c>
    </row>
    <row r="50" spans="2:18">
      <c r="B50" s="444"/>
      <c r="C50" s="41">
        <v>12</v>
      </c>
      <c r="D50" s="41" t="s">
        <v>1026</v>
      </c>
      <c r="E50" s="41">
        <v>0</v>
      </c>
      <c r="F50" s="41">
        <v>0</v>
      </c>
      <c r="G50" s="41">
        <v>1</v>
      </c>
      <c r="H50" s="41">
        <v>1</v>
      </c>
      <c r="I50" s="41">
        <v>0</v>
      </c>
      <c r="J50" s="41">
        <v>0</v>
      </c>
      <c r="K50" s="41" t="s">
        <v>1017</v>
      </c>
    </row>
    <row r="51" spans="2:18">
      <c r="B51" s="444"/>
      <c r="C51" s="41">
        <v>13</v>
      </c>
      <c r="D51" s="41" t="s">
        <v>599</v>
      </c>
      <c r="E51" s="41">
        <v>0</v>
      </c>
      <c r="F51" s="41">
        <v>0</v>
      </c>
      <c r="G51" s="41">
        <v>1</v>
      </c>
      <c r="H51" s="41">
        <v>1</v>
      </c>
      <c r="I51" s="41">
        <v>0</v>
      </c>
      <c r="J51" s="41">
        <v>0</v>
      </c>
      <c r="K51" s="41" t="s">
        <v>1017</v>
      </c>
    </row>
    <row r="52" spans="2:18">
      <c r="B52" s="444"/>
      <c r="C52" s="41">
        <v>14</v>
      </c>
      <c r="D52" s="41" t="s">
        <v>601</v>
      </c>
      <c r="E52" s="41">
        <v>0</v>
      </c>
      <c r="F52" s="41">
        <v>0</v>
      </c>
      <c r="G52" s="41">
        <v>0</v>
      </c>
      <c r="H52" s="41">
        <v>0</v>
      </c>
      <c r="I52" s="41">
        <v>1</v>
      </c>
      <c r="J52" s="41">
        <v>0</v>
      </c>
      <c r="K52" s="41" t="s">
        <v>1017</v>
      </c>
    </row>
    <row r="53" spans="2:18" ht="14.5" customHeight="1">
      <c r="B53" s="445"/>
      <c r="C53" s="41">
        <v>15</v>
      </c>
      <c r="D53" s="41" t="s">
        <v>631</v>
      </c>
      <c r="E53" s="41">
        <v>0</v>
      </c>
      <c r="F53" s="41">
        <v>0</v>
      </c>
      <c r="G53" s="41">
        <v>0</v>
      </c>
      <c r="H53" s="41">
        <v>0</v>
      </c>
      <c r="I53" s="41">
        <v>0</v>
      </c>
      <c r="J53" s="41">
        <v>0</v>
      </c>
      <c r="K53" s="41" t="s">
        <v>1017</v>
      </c>
    </row>
    <row r="54" spans="2:18" ht="14.5" customHeight="1"/>
    <row r="55" spans="2:18" ht="14.5" customHeight="1"/>
    <row r="56" spans="2:18" ht="14.5" customHeight="1">
      <c r="B56" s="432" t="s">
        <v>912</v>
      </c>
      <c r="C56" s="432" t="s">
        <v>940</v>
      </c>
      <c r="D56" s="432" t="s">
        <v>941</v>
      </c>
      <c r="E56" s="432" t="s">
        <v>915</v>
      </c>
      <c r="F56" s="432" t="s">
        <v>174</v>
      </c>
      <c r="G56" s="432" t="s">
        <v>943</v>
      </c>
      <c r="H56" s="432" t="s">
        <v>575</v>
      </c>
      <c r="I56" s="432" t="s">
        <v>921</v>
      </c>
      <c r="J56" s="432" t="s">
        <v>43</v>
      </c>
      <c r="K56" s="432" t="s">
        <v>924</v>
      </c>
      <c r="L56" s="432" t="s">
        <v>927</v>
      </c>
      <c r="M56" s="432" t="s">
        <v>1047</v>
      </c>
      <c r="N56" s="432" t="s">
        <v>61</v>
      </c>
      <c r="O56" s="432" t="s">
        <v>945</v>
      </c>
      <c r="P56" s="432" t="s">
        <v>947</v>
      </c>
      <c r="Q56" s="432" t="s">
        <v>948</v>
      </c>
      <c r="R56" s="432" t="s">
        <v>949</v>
      </c>
    </row>
    <row r="57" spans="2:18" ht="14.5" customHeight="1">
      <c r="B57" s="443" t="s">
        <v>1046</v>
      </c>
      <c r="C57" s="41">
        <v>1</v>
      </c>
      <c r="D57" s="41" t="s">
        <v>1043</v>
      </c>
      <c r="E57" s="41">
        <v>1</v>
      </c>
      <c r="F57" s="341" t="s">
        <v>901</v>
      </c>
      <c r="G57" s="384" t="s">
        <v>414</v>
      </c>
      <c r="H57" s="41" t="s">
        <v>642</v>
      </c>
      <c r="I57" s="41">
        <v>1</v>
      </c>
      <c r="J57" s="41">
        <v>1</v>
      </c>
      <c r="K57" s="41">
        <v>1</v>
      </c>
      <c r="L57" s="41">
        <v>1</v>
      </c>
      <c r="M57" s="423" t="b">
        <v>1</v>
      </c>
      <c r="N57" s="41"/>
      <c r="O57" s="423">
        <v>45575.877164351848</v>
      </c>
      <c r="P57" s="41">
        <v>630930</v>
      </c>
      <c r="Q57" s="41" t="s">
        <v>1028</v>
      </c>
      <c r="R57" s="41" t="s">
        <v>1028</v>
      </c>
    </row>
    <row r="58" spans="2:18" ht="14.5" customHeight="1">
      <c r="B58" s="444"/>
      <c r="C58" s="41">
        <v>2</v>
      </c>
      <c r="D58" s="41" t="s">
        <v>1043</v>
      </c>
      <c r="E58" s="41">
        <v>2</v>
      </c>
      <c r="F58" s="341" t="s">
        <v>902</v>
      </c>
      <c r="G58" s="384" t="s">
        <v>427</v>
      </c>
      <c r="H58" s="41" t="s">
        <v>1027</v>
      </c>
      <c r="I58" s="41">
        <v>2</v>
      </c>
      <c r="J58" s="41">
        <v>2</v>
      </c>
      <c r="K58" s="41">
        <v>2</v>
      </c>
      <c r="L58" s="41">
        <v>2</v>
      </c>
      <c r="M58" s="423" t="b">
        <v>1</v>
      </c>
      <c r="N58" s="41"/>
      <c r="O58" s="423">
        <v>45575.877164351848</v>
      </c>
      <c r="P58" s="41">
        <v>630930</v>
      </c>
      <c r="Q58" s="41" t="s">
        <v>1028</v>
      </c>
      <c r="R58" s="41" t="s">
        <v>1028</v>
      </c>
    </row>
    <row r="59" spans="2:18" ht="14.5" customHeight="1">
      <c r="B59" s="445"/>
      <c r="C59" s="41">
        <v>3</v>
      </c>
      <c r="D59" s="41" t="s">
        <v>1043</v>
      </c>
      <c r="E59" s="41">
        <v>3</v>
      </c>
      <c r="F59" s="399" t="s">
        <v>903</v>
      </c>
      <c r="G59" s="384" t="s">
        <v>428</v>
      </c>
      <c r="H59" s="41" t="s">
        <v>648</v>
      </c>
      <c r="I59" s="41">
        <v>4</v>
      </c>
      <c r="J59" s="41">
        <v>2</v>
      </c>
      <c r="K59" s="41">
        <v>2</v>
      </c>
      <c r="L59" s="41">
        <v>3</v>
      </c>
      <c r="M59" s="423" t="b">
        <v>1</v>
      </c>
      <c r="N59" s="41"/>
      <c r="O59" s="423">
        <v>45575.877164351848</v>
      </c>
      <c r="P59" s="41">
        <v>630930</v>
      </c>
      <c r="Q59" s="41" t="s">
        <v>1028</v>
      </c>
      <c r="R59" s="41" t="s">
        <v>1028</v>
      </c>
    </row>
    <row r="61" spans="2:18">
      <c r="B61" s="432" t="s">
        <v>912</v>
      </c>
      <c r="C61" s="432" t="s">
        <v>940</v>
      </c>
      <c r="D61" s="432" t="s">
        <v>941</v>
      </c>
      <c r="E61" s="432" t="s">
        <v>915</v>
      </c>
      <c r="F61" s="432" t="s">
        <v>174</v>
      </c>
      <c r="G61" s="432" t="s">
        <v>943</v>
      </c>
      <c r="H61" s="432" t="s">
        <v>575</v>
      </c>
      <c r="I61" s="432" t="s">
        <v>921</v>
      </c>
      <c r="J61" s="432" t="s">
        <v>43</v>
      </c>
      <c r="K61" s="432" t="s">
        <v>924</v>
      </c>
      <c r="L61" s="432" t="s">
        <v>927</v>
      </c>
      <c r="M61" s="432" t="s">
        <v>945</v>
      </c>
      <c r="N61" s="432" t="s">
        <v>947</v>
      </c>
      <c r="O61" s="432" t="s">
        <v>948</v>
      </c>
      <c r="P61" s="432" t="s">
        <v>949</v>
      </c>
      <c r="Q61" s="422"/>
    </row>
    <row r="62" spans="2:18">
      <c r="B62" s="443" t="s">
        <v>939</v>
      </c>
      <c r="C62" s="41">
        <v>1</v>
      </c>
      <c r="D62" s="41" t="s">
        <v>1043</v>
      </c>
      <c r="E62" s="41">
        <v>1</v>
      </c>
      <c r="F62" s="341" t="s">
        <v>901</v>
      </c>
      <c r="G62" s="384" t="s">
        <v>414</v>
      </c>
      <c r="H62" s="41" t="s">
        <v>642</v>
      </c>
      <c r="I62" s="41">
        <v>1</v>
      </c>
      <c r="J62" s="41">
        <v>1</v>
      </c>
      <c r="K62" s="41">
        <v>1</v>
      </c>
      <c r="L62" s="41">
        <v>1</v>
      </c>
      <c r="M62" s="423">
        <v>45575.877164351848</v>
      </c>
      <c r="N62" s="41">
        <v>630930</v>
      </c>
      <c r="O62" s="41" t="s">
        <v>1028</v>
      </c>
      <c r="P62" s="41" t="s">
        <v>1028</v>
      </c>
    </row>
    <row r="63" spans="2:18">
      <c r="B63" s="444"/>
      <c r="C63" s="41">
        <v>2</v>
      </c>
      <c r="D63" s="41" t="s">
        <v>1043</v>
      </c>
      <c r="E63" s="41">
        <v>2</v>
      </c>
      <c r="F63" s="341" t="s">
        <v>902</v>
      </c>
      <c r="G63" s="384" t="s">
        <v>427</v>
      </c>
      <c r="H63" s="41" t="s">
        <v>1027</v>
      </c>
      <c r="I63" s="41">
        <v>2</v>
      </c>
      <c r="J63" s="41">
        <v>2</v>
      </c>
      <c r="K63" s="41">
        <v>2</v>
      </c>
      <c r="L63" s="41">
        <v>2</v>
      </c>
      <c r="M63" s="423">
        <v>45575.877164351848</v>
      </c>
      <c r="N63" s="41">
        <v>630930</v>
      </c>
      <c r="O63" s="41" t="s">
        <v>1028</v>
      </c>
      <c r="P63" s="41" t="s">
        <v>1028</v>
      </c>
    </row>
    <row r="64" spans="2:18">
      <c r="B64" s="445"/>
      <c r="C64" s="41">
        <v>3</v>
      </c>
      <c r="D64" s="41" t="s">
        <v>1043</v>
      </c>
      <c r="E64" s="41">
        <v>3</v>
      </c>
      <c r="F64" s="399" t="s">
        <v>903</v>
      </c>
      <c r="G64" s="384" t="s">
        <v>428</v>
      </c>
      <c r="H64" s="41" t="s">
        <v>648</v>
      </c>
      <c r="I64" s="41">
        <v>4</v>
      </c>
      <c r="J64" s="41">
        <v>2</v>
      </c>
      <c r="K64" s="41">
        <v>2</v>
      </c>
      <c r="L64" s="41">
        <v>3</v>
      </c>
      <c r="M64" s="423">
        <v>45575.877164351848</v>
      </c>
      <c r="N64" s="41">
        <v>630930</v>
      </c>
      <c r="O64" s="41" t="s">
        <v>1028</v>
      </c>
      <c r="P64" s="41" t="s">
        <v>1028</v>
      </c>
    </row>
    <row r="67" spans="2:19">
      <c r="B67" s="432" t="s">
        <v>912</v>
      </c>
      <c r="C67" s="432" t="s">
        <v>951</v>
      </c>
      <c r="D67" s="432" t="s">
        <v>940</v>
      </c>
      <c r="E67" s="432" t="s">
        <v>952</v>
      </c>
      <c r="F67" s="432" t="s">
        <v>953</v>
      </c>
      <c r="G67" s="432" t="s">
        <v>954</v>
      </c>
      <c r="H67" s="432" t="s">
        <v>955</v>
      </c>
      <c r="I67" s="432" t="s">
        <v>956</v>
      </c>
      <c r="J67" s="432" t="s">
        <v>957</v>
      </c>
      <c r="K67" s="432" t="s">
        <v>958</v>
      </c>
      <c r="L67" s="432" t="s">
        <v>959</v>
      </c>
      <c r="M67" s="432" t="s">
        <v>960</v>
      </c>
      <c r="N67" s="432" t="s">
        <v>961</v>
      </c>
      <c r="O67" s="432" t="s">
        <v>61</v>
      </c>
      <c r="P67" s="432" t="s">
        <v>945</v>
      </c>
      <c r="Q67" s="432" t="s">
        <v>947</v>
      </c>
      <c r="R67" s="432" t="s">
        <v>948</v>
      </c>
      <c r="S67" s="432" t="s">
        <v>949</v>
      </c>
    </row>
    <row r="68" spans="2:19">
      <c r="B68" s="453" t="s">
        <v>950</v>
      </c>
      <c r="C68" s="41">
        <v>1</v>
      </c>
      <c r="D68" s="41">
        <v>1</v>
      </c>
      <c r="E68" s="41">
        <v>630940</v>
      </c>
      <c r="F68" s="423">
        <v>45581</v>
      </c>
      <c r="G68" s="423">
        <v>45582</v>
      </c>
      <c r="H68" s="423">
        <v>45583</v>
      </c>
      <c r="I68" s="423">
        <v>45584</v>
      </c>
      <c r="J68" s="423" t="s">
        <v>1028</v>
      </c>
      <c r="K68" s="423" t="s">
        <v>1028</v>
      </c>
      <c r="L68" s="423" t="s">
        <v>1028</v>
      </c>
      <c r="M68" s="423" t="s">
        <v>1028</v>
      </c>
      <c r="N68" s="41">
        <v>2</v>
      </c>
      <c r="O68" s="41" t="s">
        <v>1035</v>
      </c>
      <c r="P68" s="423">
        <v>45579.877164351848</v>
      </c>
      <c r="Q68" s="41">
        <v>630930</v>
      </c>
      <c r="R68" s="423">
        <v>45580.877164351848</v>
      </c>
      <c r="S68" s="41">
        <v>630930</v>
      </c>
    </row>
    <row r="69" spans="2:19">
      <c r="B69" s="453"/>
      <c r="C69" s="41">
        <v>2</v>
      </c>
      <c r="D69" s="41">
        <v>2</v>
      </c>
      <c r="E69" s="41">
        <v>630942</v>
      </c>
      <c r="F69" s="423">
        <v>45582</v>
      </c>
      <c r="G69" s="423">
        <v>45583</v>
      </c>
      <c r="H69" s="423">
        <v>45584</v>
      </c>
      <c r="I69" s="423">
        <v>45585</v>
      </c>
      <c r="J69" s="423" t="s">
        <v>1028</v>
      </c>
      <c r="K69" s="423" t="s">
        <v>1028</v>
      </c>
      <c r="L69" s="423" t="s">
        <v>1028</v>
      </c>
      <c r="M69" s="423" t="s">
        <v>1028</v>
      </c>
      <c r="N69" s="41"/>
      <c r="O69" s="41"/>
      <c r="P69" s="423">
        <v>45579.877164351848</v>
      </c>
      <c r="Q69" s="41">
        <v>630930</v>
      </c>
      <c r="R69" s="41" t="s">
        <v>1028</v>
      </c>
      <c r="S69" s="41" t="s">
        <v>1028</v>
      </c>
    </row>
    <row r="72" spans="2:19">
      <c r="B72" s="432" t="s">
        <v>912</v>
      </c>
      <c r="C72" s="432" t="s">
        <v>963</v>
      </c>
      <c r="D72" s="432" t="s">
        <v>951</v>
      </c>
      <c r="E72" s="432" t="s">
        <v>940</v>
      </c>
      <c r="F72" s="432" t="s">
        <v>952</v>
      </c>
      <c r="G72" s="432" t="s">
        <v>964</v>
      </c>
      <c r="H72" s="432" t="s">
        <v>965</v>
      </c>
      <c r="I72" s="432" t="s">
        <v>961</v>
      </c>
      <c r="J72" s="432" t="s">
        <v>966</v>
      </c>
      <c r="K72" s="432" t="s">
        <v>61</v>
      </c>
      <c r="L72" s="432" t="s">
        <v>945</v>
      </c>
      <c r="M72" s="432" t="s">
        <v>947</v>
      </c>
    </row>
    <row r="73" spans="2:19">
      <c r="B73" s="446" t="s">
        <v>962</v>
      </c>
      <c r="C73" s="418">
        <v>1</v>
      </c>
      <c r="D73" s="418">
        <v>1</v>
      </c>
      <c r="E73" s="418">
        <v>1</v>
      </c>
      <c r="F73" s="41">
        <v>630940</v>
      </c>
      <c r="G73" s="423">
        <v>45581</v>
      </c>
      <c r="H73" s="423">
        <v>45582</v>
      </c>
      <c r="I73" s="41">
        <v>2</v>
      </c>
      <c r="J73" s="41" t="s">
        <v>1029</v>
      </c>
      <c r="K73" s="41" t="s">
        <v>1035</v>
      </c>
      <c r="L73" s="423">
        <v>45580</v>
      </c>
      <c r="M73" s="41">
        <v>630930</v>
      </c>
    </row>
    <row r="74" spans="2:19">
      <c r="B74" s="446"/>
      <c r="C74" s="41">
        <v>2</v>
      </c>
      <c r="D74" s="41">
        <v>1</v>
      </c>
      <c r="E74" s="41">
        <v>1</v>
      </c>
      <c r="F74" s="41">
        <v>630940</v>
      </c>
      <c r="G74" s="423">
        <v>45583</v>
      </c>
      <c r="H74" s="423" t="s">
        <v>1028</v>
      </c>
      <c r="I74" s="41">
        <v>2</v>
      </c>
      <c r="J74" s="41" t="s">
        <v>1041</v>
      </c>
      <c r="K74" s="41" t="s">
        <v>1030</v>
      </c>
      <c r="L74" s="423">
        <v>45580</v>
      </c>
      <c r="M74" s="41">
        <v>630930</v>
      </c>
    </row>
    <row r="75" spans="2:19">
      <c r="B75" s="446"/>
      <c r="C75" s="41">
        <v>3</v>
      </c>
      <c r="D75" s="41">
        <v>1</v>
      </c>
      <c r="E75" s="41">
        <v>1</v>
      </c>
      <c r="F75" s="41">
        <v>630940</v>
      </c>
      <c r="G75" s="423">
        <v>45584</v>
      </c>
      <c r="H75" s="423" t="s">
        <v>1028</v>
      </c>
      <c r="I75" s="41">
        <v>2</v>
      </c>
      <c r="J75" s="41" t="s">
        <v>1031</v>
      </c>
      <c r="K75" s="41" t="s">
        <v>1032</v>
      </c>
      <c r="L75" s="423">
        <v>45580</v>
      </c>
      <c r="M75" s="41">
        <v>630930</v>
      </c>
    </row>
    <row r="76" spans="2:19">
      <c r="B76" s="446"/>
      <c r="C76" s="428">
        <v>4</v>
      </c>
      <c r="D76" s="428">
        <v>1</v>
      </c>
      <c r="E76" s="428">
        <v>1</v>
      </c>
      <c r="F76" s="428">
        <v>630940</v>
      </c>
      <c r="G76" s="429">
        <v>45585</v>
      </c>
      <c r="H76" s="429">
        <v>45586</v>
      </c>
      <c r="I76" s="428">
        <v>2</v>
      </c>
      <c r="J76" s="428" t="s">
        <v>1036</v>
      </c>
      <c r="K76" s="428" t="s">
        <v>1037</v>
      </c>
      <c r="L76" s="429">
        <v>45580</v>
      </c>
      <c r="M76" s="428">
        <v>630930</v>
      </c>
    </row>
    <row r="77" spans="2:19">
      <c r="B77" s="446"/>
      <c r="C77" s="428">
        <v>5</v>
      </c>
      <c r="D77" s="428">
        <v>1</v>
      </c>
      <c r="E77" s="428">
        <v>1</v>
      </c>
      <c r="F77" s="428">
        <v>630940</v>
      </c>
      <c r="G77" s="429">
        <v>45587</v>
      </c>
      <c r="H77" s="428" t="s">
        <v>1028</v>
      </c>
      <c r="I77" s="428">
        <v>2</v>
      </c>
      <c r="J77" s="428" t="s">
        <v>1040</v>
      </c>
      <c r="K77" s="428" t="s">
        <v>1038</v>
      </c>
      <c r="L77" s="429">
        <v>45580</v>
      </c>
      <c r="M77" s="428">
        <v>630930</v>
      </c>
    </row>
    <row r="78" spans="2:19">
      <c r="B78" s="446"/>
      <c r="C78" s="428">
        <v>6</v>
      </c>
      <c r="D78" s="428">
        <v>1</v>
      </c>
      <c r="E78" s="428">
        <v>1</v>
      </c>
      <c r="F78" s="428">
        <v>630940</v>
      </c>
      <c r="G78" s="429">
        <v>45588</v>
      </c>
      <c r="H78" s="428" t="s">
        <v>1028</v>
      </c>
      <c r="I78" s="428">
        <v>2</v>
      </c>
      <c r="J78" s="428" t="s">
        <v>1042</v>
      </c>
      <c r="K78" s="428" t="s">
        <v>1039</v>
      </c>
      <c r="L78" s="429">
        <v>45580</v>
      </c>
      <c r="M78" s="428">
        <v>630930</v>
      </c>
    </row>
    <row r="79" spans="2:19">
      <c r="B79" s="446"/>
      <c r="C79" s="428">
        <v>7</v>
      </c>
      <c r="D79" s="428">
        <v>1</v>
      </c>
      <c r="E79" s="428">
        <v>1</v>
      </c>
      <c r="F79" s="428">
        <v>630940</v>
      </c>
      <c r="G79" s="429">
        <v>45589</v>
      </c>
      <c r="H79" s="429">
        <v>45590</v>
      </c>
      <c r="I79" s="428">
        <v>6</v>
      </c>
      <c r="J79" s="428" t="s">
        <v>1034</v>
      </c>
      <c r="K79" s="428" t="s">
        <v>1037</v>
      </c>
      <c r="L79" s="429">
        <v>45580</v>
      </c>
      <c r="M79" s="428">
        <v>630930</v>
      </c>
    </row>
    <row r="80" spans="2:19">
      <c r="B80" s="446"/>
      <c r="C80" s="428">
        <v>8</v>
      </c>
      <c r="D80" s="428">
        <v>1</v>
      </c>
      <c r="E80" s="428">
        <v>1</v>
      </c>
      <c r="F80" s="428">
        <v>630940</v>
      </c>
      <c r="G80" s="429">
        <v>45591</v>
      </c>
      <c r="H80" s="428" t="s">
        <v>1028</v>
      </c>
      <c r="I80" s="428">
        <v>6</v>
      </c>
      <c r="J80" s="428" t="s">
        <v>1044</v>
      </c>
      <c r="K80" s="428" t="s">
        <v>1038</v>
      </c>
      <c r="L80" s="429">
        <v>45580</v>
      </c>
      <c r="M80" s="428">
        <v>630930</v>
      </c>
    </row>
    <row r="81" spans="2:17">
      <c r="B81" s="446"/>
      <c r="C81" s="428">
        <v>9</v>
      </c>
      <c r="D81" s="428">
        <v>1</v>
      </c>
      <c r="E81" s="428">
        <v>1</v>
      </c>
      <c r="F81" s="428">
        <v>630940</v>
      </c>
      <c r="G81" s="429">
        <v>45592</v>
      </c>
      <c r="H81" s="428" t="s">
        <v>1028</v>
      </c>
      <c r="I81" s="428">
        <v>8</v>
      </c>
      <c r="J81" s="428" t="s">
        <v>1045</v>
      </c>
      <c r="K81" s="428" t="s">
        <v>1039</v>
      </c>
      <c r="L81" s="429">
        <v>45580</v>
      </c>
      <c r="M81" s="428">
        <v>630930</v>
      </c>
    </row>
    <row r="82" spans="2:17">
      <c r="G82" s="424"/>
      <c r="L82" s="424"/>
    </row>
    <row r="84" spans="2:17">
      <c r="B84" s="432" t="s">
        <v>912</v>
      </c>
      <c r="C84" s="432" t="s">
        <v>969</v>
      </c>
      <c r="D84" s="432" t="s">
        <v>940</v>
      </c>
      <c r="E84" s="432" t="s">
        <v>952</v>
      </c>
      <c r="F84" s="432" t="s">
        <v>970</v>
      </c>
      <c r="G84" s="432" t="s">
        <v>971</v>
      </c>
      <c r="H84" s="432" t="s">
        <v>972</v>
      </c>
      <c r="I84" s="432" t="s">
        <v>973</v>
      </c>
      <c r="J84" s="432" t="s">
        <v>974</v>
      </c>
      <c r="K84" s="432" t="s">
        <v>975</v>
      </c>
      <c r="L84" s="432" t="s">
        <v>976</v>
      </c>
      <c r="M84" s="432" t="s">
        <v>61</v>
      </c>
      <c r="N84" s="432" t="s">
        <v>945</v>
      </c>
      <c r="O84" s="432" t="s">
        <v>947</v>
      </c>
      <c r="P84" s="432" t="s">
        <v>948</v>
      </c>
      <c r="Q84" s="432" t="s">
        <v>949</v>
      </c>
    </row>
    <row r="85" spans="2:17">
      <c r="B85" s="446" t="s">
        <v>968</v>
      </c>
      <c r="C85" s="41">
        <v>1</v>
      </c>
      <c r="D85" s="41">
        <v>1</v>
      </c>
      <c r="E85" s="41">
        <v>630940</v>
      </c>
      <c r="F85" s="423">
        <v>45585</v>
      </c>
      <c r="G85" s="423">
        <v>45587</v>
      </c>
      <c r="H85" s="41" t="s">
        <v>1028</v>
      </c>
      <c r="I85" s="41" t="s">
        <v>1028</v>
      </c>
      <c r="J85" s="41" t="s">
        <v>1028</v>
      </c>
      <c r="K85" s="41" t="s">
        <v>1028</v>
      </c>
      <c r="L85" s="41">
        <v>2</v>
      </c>
      <c r="M85" s="41" t="s">
        <v>1056</v>
      </c>
      <c r="N85" s="423">
        <v>45579.877164351848</v>
      </c>
      <c r="O85" s="41">
        <v>630930</v>
      </c>
      <c r="P85" s="41" t="s">
        <v>1028</v>
      </c>
      <c r="Q85" s="41" t="s">
        <v>1028</v>
      </c>
    </row>
    <row r="86" spans="2:17">
      <c r="B86" s="446"/>
      <c r="C86" s="41">
        <v>2</v>
      </c>
      <c r="D86" s="41">
        <v>2</v>
      </c>
      <c r="E86" s="41">
        <v>630940</v>
      </c>
      <c r="F86" s="423">
        <v>45586</v>
      </c>
      <c r="G86" s="423">
        <v>45588</v>
      </c>
      <c r="H86" s="41" t="s">
        <v>1028</v>
      </c>
      <c r="I86" s="41" t="s">
        <v>1028</v>
      </c>
      <c r="J86" s="41" t="s">
        <v>1028</v>
      </c>
      <c r="K86" s="41" t="s">
        <v>1028</v>
      </c>
      <c r="L86" s="41">
        <v>2</v>
      </c>
      <c r="M86" s="41" t="s">
        <v>1051</v>
      </c>
      <c r="N86" s="423">
        <v>45579.877164351848</v>
      </c>
      <c r="O86" s="41">
        <v>630930</v>
      </c>
      <c r="P86" s="41" t="s">
        <v>1028</v>
      </c>
      <c r="Q86" s="41" t="s">
        <v>1028</v>
      </c>
    </row>
    <row r="89" spans="2:17">
      <c r="B89" s="432" t="s">
        <v>912</v>
      </c>
      <c r="C89" s="432" t="s">
        <v>978</v>
      </c>
      <c r="D89" s="432" t="s">
        <v>969</v>
      </c>
      <c r="E89" s="432" t="s">
        <v>940</v>
      </c>
      <c r="F89" s="432" t="s">
        <v>952</v>
      </c>
      <c r="G89" s="432" t="s">
        <v>964</v>
      </c>
      <c r="H89" s="432" t="s">
        <v>965</v>
      </c>
      <c r="I89" s="432" t="s">
        <v>976</v>
      </c>
      <c r="J89" s="432" t="s">
        <v>966</v>
      </c>
      <c r="K89" s="432" t="s">
        <v>61</v>
      </c>
      <c r="L89" s="432" t="s">
        <v>945</v>
      </c>
      <c r="M89" s="432" t="s">
        <v>947</v>
      </c>
    </row>
    <row r="90" spans="2:17">
      <c r="B90" s="443" t="s">
        <v>977</v>
      </c>
      <c r="C90" s="41">
        <v>1</v>
      </c>
      <c r="D90" s="418">
        <v>1</v>
      </c>
      <c r="E90" s="41">
        <v>1</v>
      </c>
      <c r="F90" s="41">
        <v>630940</v>
      </c>
      <c r="G90" s="423">
        <v>45585</v>
      </c>
      <c r="H90" s="423">
        <v>45587</v>
      </c>
      <c r="I90" s="41">
        <v>2</v>
      </c>
      <c r="J90" s="41" t="s">
        <v>1054</v>
      </c>
      <c r="K90" s="41" t="s">
        <v>1056</v>
      </c>
      <c r="L90" s="423">
        <v>45579.877164351848</v>
      </c>
      <c r="M90" s="41">
        <v>630930</v>
      </c>
    </row>
    <row r="91" spans="2:17">
      <c r="B91" s="444"/>
      <c r="C91" s="41">
        <v>2</v>
      </c>
      <c r="D91" s="41">
        <v>1</v>
      </c>
      <c r="E91" s="41">
        <v>1</v>
      </c>
      <c r="F91" s="41">
        <v>630940</v>
      </c>
      <c r="G91" s="423">
        <v>45585</v>
      </c>
      <c r="H91" s="423">
        <v>45587</v>
      </c>
      <c r="I91" s="41">
        <v>2</v>
      </c>
      <c r="J91" s="41" t="s">
        <v>1050</v>
      </c>
      <c r="K91" s="41" t="s">
        <v>1051</v>
      </c>
      <c r="L91" s="423">
        <v>45579.877164351848</v>
      </c>
      <c r="M91" s="41">
        <v>630930</v>
      </c>
    </row>
    <row r="92" spans="2:17">
      <c r="B92" s="444"/>
      <c r="C92" s="41">
        <v>3</v>
      </c>
      <c r="D92" s="41">
        <v>1</v>
      </c>
      <c r="E92" s="41">
        <v>1</v>
      </c>
      <c r="F92" s="41">
        <v>630940</v>
      </c>
      <c r="G92" s="423">
        <v>45587</v>
      </c>
      <c r="H92" s="186" t="s">
        <v>1028</v>
      </c>
      <c r="I92" s="41">
        <v>2</v>
      </c>
      <c r="J92" s="41" t="s">
        <v>1052</v>
      </c>
      <c r="K92" s="41" t="s">
        <v>1053</v>
      </c>
      <c r="L92" s="423">
        <v>45579.877164351848</v>
      </c>
      <c r="M92" s="41">
        <v>630930</v>
      </c>
    </row>
    <row r="93" spans="2:17">
      <c r="B93" s="444"/>
      <c r="C93" s="41">
        <v>4</v>
      </c>
      <c r="D93" s="41">
        <v>1</v>
      </c>
      <c r="E93" s="41">
        <v>1</v>
      </c>
      <c r="F93" s="41">
        <v>630940</v>
      </c>
      <c r="G93" s="423">
        <v>45588</v>
      </c>
      <c r="H93" s="423">
        <v>45591</v>
      </c>
      <c r="I93" s="41">
        <v>2</v>
      </c>
      <c r="J93" s="186" t="s">
        <v>1062</v>
      </c>
      <c r="K93" s="41" t="s">
        <v>1065</v>
      </c>
      <c r="L93" s="423">
        <v>45579.877164351848</v>
      </c>
      <c r="M93" s="41">
        <v>630930</v>
      </c>
    </row>
    <row r="94" spans="2:17">
      <c r="B94" s="444"/>
      <c r="C94" s="41">
        <v>5</v>
      </c>
      <c r="D94" s="41">
        <v>1</v>
      </c>
      <c r="E94" s="41">
        <v>1</v>
      </c>
      <c r="F94" s="41">
        <v>630940</v>
      </c>
      <c r="G94" s="423">
        <v>45588</v>
      </c>
      <c r="H94" s="423">
        <v>45591</v>
      </c>
      <c r="I94" s="41">
        <v>2</v>
      </c>
      <c r="J94" s="186" t="s">
        <v>1063</v>
      </c>
      <c r="K94" s="41" t="s">
        <v>1066</v>
      </c>
      <c r="L94" s="423">
        <v>45579.877164351848</v>
      </c>
      <c r="M94" s="41">
        <v>630930</v>
      </c>
    </row>
    <row r="95" spans="2:17">
      <c r="B95" s="444"/>
      <c r="C95" s="41">
        <v>6</v>
      </c>
      <c r="D95" s="41">
        <v>1</v>
      </c>
      <c r="E95" s="41">
        <v>1</v>
      </c>
      <c r="F95" s="41">
        <v>630940</v>
      </c>
      <c r="G95" s="423">
        <v>45591</v>
      </c>
      <c r="H95" s="41" t="s">
        <v>1028</v>
      </c>
      <c r="I95" s="41">
        <v>2</v>
      </c>
      <c r="J95" s="186" t="s">
        <v>1064</v>
      </c>
      <c r="K95" s="41" t="s">
        <v>1067</v>
      </c>
      <c r="L95" s="423">
        <v>45579.877164351848</v>
      </c>
      <c r="M95" s="41">
        <v>630930</v>
      </c>
    </row>
    <row r="96" spans="2:17">
      <c r="B96" s="444"/>
      <c r="C96" s="41">
        <v>7</v>
      </c>
      <c r="D96" s="41">
        <v>1</v>
      </c>
      <c r="E96" s="41">
        <v>1</v>
      </c>
      <c r="F96" s="41">
        <v>630940</v>
      </c>
      <c r="G96" s="423">
        <v>45592</v>
      </c>
      <c r="H96" s="423">
        <v>45593</v>
      </c>
      <c r="I96" s="41">
        <v>2</v>
      </c>
      <c r="J96" s="41" t="s">
        <v>1058</v>
      </c>
      <c r="K96" s="41" t="s">
        <v>1057</v>
      </c>
      <c r="L96" s="423">
        <v>45579.877164351848</v>
      </c>
      <c r="M96" s="41">
        <v>630931</v>
      </c>
    </row>
    <row r="97" spans="2:18">
      <c r="B97" s="444"/>
      <c r="C97" s="41">
        <v>8</v>
      </c>
      <c r="D97" s="41">
        <v>1</v>
      </c>
      <c r="E97" s="41">
        <v>1</v>
      </c>
      <c r="F97" s="41">
        <v>630940</v>
      </c>
      <c r="G97" s="423">
        <v>45592</v>
      </c>
      <c r="H97" s="423">
        <v>45593</v>
      </c>
      <c r="I97" s="41">
        <v>6</v>
      </c>
      <c r="J97" s="41" t="s">
        <v>1059</v>
      </c>
      <c r="K97" s="41" t="s">
        <v>1055</v>
      </c>
      <c r="L97" s="423">
        <v>45579.877164351848</v>
      </c>
      <c r="M97" s="41">
        <v>630932</v>
      </c>
    </row>
    <row r="98" spans="2:18">
      <c r="B98" s="445"/>
      <c r="C98" s="41">
        <v>9</v>
      </c>
      <c r="D98" s="41">
        <v>1</v>
      </c>
      <c r="E98" s="41">
        <v>1</v>
      </c>
      <c r="F98" s="41">
        <v>630940</v>
      </c>
      <c r="G98" s="423">
        <v>45593</v>
      </c>
      <c r="H98" s="41"/>
      <c r="I98" s="41">
        <v>8</v>
      </c>
      <c r="J98" s="41" t="s">
        <v>1060</v>
      </c>
      <c r="K98" s="41" t="s">
        <v>1061</v>
      </c>
      <c r="L98" s="423">
        <v>45579.877164351848</v>
      </c>
      <c r="M98" s="41">
        <v>630933</v>
      </c>
    </row>
    <row r="101" spans="2:18">
      <c r="B101" s="432" t="s">
        <v>912</v>
      </c>
      <c r="C101" s="432" t="s">
        <v>981</v>
      </c>
      <c r="D101" s="432" t="s">
        <v>940</v>
      </c>
      <c r="E101" s="432" t="s">
        <v>1083</v>
      </c>
      <c r="F101" s="432" t="s">
        <v>982</v>
      </c>
      <c r="G101" s="432" t="s">
        <v>970</v>
      </c>
      <c r="H101" s="432" t="s">
        <v>971</v>
      </c>
      <c r="I101" s="432" t="s">
        <v>972</v>
      </c>
      <c r="J101" s="432" t="s">
        <v>973</v>
      </c>
      <c r="K101" s="432" t="s">
        <v>974</v>
      </c>
      <c r="L101" s="432" t="s">
        <v>975</v>
      </c>
      <c r="M101" s="432" t="s">
        <v>983</v>
      </c>
      <c r="N101" s="432" t="s">
        <v>61</v>
      </c>
      <c r="O101" s="432" t="s">
        <v>945</v>
      </c>
      <c r="P101" s="432" t="s">
        <v>947</v>
      </c>
      <c r="Q101" s="432" t="s">
        <v>948</v>
      </c>
      <c r="R101" s="432" t="s">
        <v>949</v>
      </c>
    </row>
    <row r="102" spans="2:18">
      <c r="B102" s="446" t="s">
        <v>980</v>
      </c>
      <c r="C102" s="41">
        <v>1</v>
      </c>
      <c r="D102" s="41">
        <v>1</v>
      </c>
      <c r="E102" s="41">
        <v>630942</v>
      </c>
      <c r="F102" s="41">
        <v>2</v>
      </c>
      <c r="G102" s="423">
        <v>45594</v>
      </c>
      <c r="H102" s="423">
        <v>45596</v>
      </c>
      <c r="I102" s="41" t="s">
        <v>1028</v>
      </c>
      <c r="J102" s="41" t="s">
        <v>1028</v>
      </c>
      <c r="K102" s="41" t="s">
        <v>1028</v>
      </c>
      <c r="L102" s="41" t="s">
        <v>1028</v>
      </c>
      <c r="M102" s="41">
        <v>2</v>
      </c>
      <c r="N102" s="41" t="s">
        <v>1068</v>
      </c>
      <c r="O102" s="423">
        <v>45580.877164351848</v>
      </c>
      <c r="P102" s="41">
        <v>630930</v>
      </c>
      <c r="Q102" s="41" t="s">
        <v>1028</v>
      </c>
      <c r="R102" s="41" t="s">
        <v>1028</v>
      </c>
    </row>
    <row r="103" spans="2:18">
      <c r="B103" s="446"/>
      <c r="C103" s="41">
        <v>2</v>
      </c>
      <c r="D103" s="41">
        <v>2</v>
      </c>
      <c r="E103" s="41">
        <v>630942</v>
      </c>
      <c r="F103" s="41">
        <v>2</v>
      </c>
      <c r="G103" s="423">
        <v>45597</v>
      </c>
      <c r="H103" s="423">
        <v>45599</v>
      </c>
      <c r="I103" s="41" t="s">
        <v>1028</v>
      </c>
      <c r="J103" s="41" t="s">
        <v>1028</v>
      </c>
      <c r="K103" s="41" t="s">
        <v>1028</v>
      </c>
      <c r="L103" s="41" t="s">
        <v>1028</v>
      </c>
      <c r="M103" s="41">
        <v>2</v>
      </c>
      <c r="N103" s="41" t="s">
        <v>1068</v>
      </c>
      <c r="O103" s="423">
        <v>45580.877164351848</v>
      </c>
      <c r="P103" s="41">
        <v>630930</v>
      </c>
      <c r="Q103" s="41" t="s">
        <v>1028</v>
      </c>
      <c r="R103" s="41" t="s">
        <v>1028</v>
      </c>
    </row>
    <row r="106" spans="2:18">
      <c r="B106" s="432" t="s">
        <v>912</v>
      </c>
      <c r="C106" s="432" t="s">
        <v>985</v>
      </c>
      <c r="D106" s="432" t="s">
        <v>981</v>
      </c>
      <c r="E106" s="432" t="s">
        <v>940</v>
      </c>
      <c r="F106" s="432" t="s">
        <v>1083</v>
      </c>
      <c r="G106" s="432" t="s">
        <v>982</v>
      </c>
      <c r="H106" s="432" t="s">
        <v>964</v>
      </c>
      <c r="I106" s="432" t="s">
        <v>965</v>
      </c>
      <c r="J106" s="432" t="s">
        <v>983</v>
      </c>
      <c r="K106" s="432" t="s">
        <v>966</v>
      </c>
      <c r="L106" s="432" t="s">
        <v>61</v>
      </c>
      <c r="M106" s="432" t="s">
        <v>945</v>
      </c>
      <c r="N106" s="432" t="s">
        <v>947</v>
      </c>
    </row>
    <row r="107" spans="2:18">
      <c r="B107" s="443" t="s">
        <v>984</v>
      </c>
      <c r="C107" s="41">
        <v>1</v>
      </c>
      <c r="D107" s="418">
        <v>1</v>
      </c>
      <c r="E107" s="418">
        <v>2</v>
      </c>
      <c r="F107" s="41">
        <v>630942</v>
      </c>
      <c r="G107" s="41">
        <v>2</v>
      </c>
      <c r="H107" s="423">
        <v>45594</v>
      </c>
      <c r="I107" s="423">
        <v>45596</v>
      </c>
      <c r="J107" s="41">
        <v>2</v>
      </c>
      <c r="K107" s="186" t="s">
        <v>1069</v>
      </c>
      <c r="L107" s="41" t="s">
        <v>1070</v>
      </c>
      <c r="M107" s="423">
        <v>45580.877164351848</v>
      </c>
      <c r="N107" s="41">
        <v>630930</v>
      </c>
    </row>
    <row r="108" spans="2:18">
      <c r="B108" s="444"/>
      <c r="C108" s="41">
        <v>2</v>
      </c>
      <c r="D108" s="41">
        <v>1</v>
      </c>
      <c r="E108" s="41">
        <v>2</v>
      </c>
      <c r="F108" s="41">
        <v>630942</v>
      </c>
      <c r="G108" s="41">
        <v>2</v>
      </c>
      <c r="H108" s="423">
        <v>45594</v>
      </c>
      <c r="I108" s="423">
        <v>45596</v>
      </c>
      <c r="J108" s="41">
        <v>2</v>
      </c>
      <c r="K108" s="41" t="s">
        <v>1071</v>
      </c>
      <c r="L108" s="41" t="s">
        <v>1072</v>
      </c>
      <c r="M108" s="423">
        <v>45580.877164351848</v>
      </c>
      <c r="N108" s="41">
        <v>630930</v>
      </c>
    </row>
    <row r="109" spans="2:18">
      <c r="B109" s="444"/>
      <c r="C109" s="41">
        <v>3</v>
      </c>
      <c r="D109" s="186">
        <v>1</v>
      </c>
      <c r="E109" s="186">
        <v>2</v>
      </c>
      <c r="F109" s="41">
        <v>630942</v>
      </c>
      <c r="G109" s="41">
        <v>2</v>
      </c>
      <c r="H109" s="423">
        <v>45596</v>
      </c>
      <c r="I109" s="41" t="s">
        <v>1028</v>
      </c>
      <c r="J109" s="41">
        <v>2</v>
      </c>
      <c r="K109" s="41" t="s">
        <v>1074</v>
      </c>
      <c r="L109" s="41" t="s">
        <v>1073</v>
      </c>
      <c r="M109" s="423">
        <v>45580.877164351848</v>
      </c>
      <c r="N109" s="41">
        <v>630930</v>
      </c>
    </row>
    <row r="110" spans="2:18">
      <c r="B110" s="444"/>
      <c r="C110" s="41">
        <v>4</v>
      </c>
      <c r="D110" s="41">
        <v>1</v>
      </c>
      <c r="E110" s="41">
        <v>2</v>
      </c>
      <c r="F110" s="41">
        <v>630943</v>
      </c>
      <c r="G110" s="41">
        <v>2</v>
      </c>
      <c r="H110" s="423">
        <v>45598</v>
      </c>
      <c r="I110" s="423">
        <v>45600</v>
      </c>
      <c r="J110" s="41">
        <v>2</v>
      </c>
      <c r="K110" s="41" t="s">
        <v>1075</v>
      </c>
      <c r="L110" s="41" t="s">
        <v>1076</v>
      </c>
      <c r="M110" s="423">
        <v>45580.877164351848</v>
      </c>
      <c r="N110" s="41">
        <v>630930</v>
      </c>
    </row>
    <row r="111" spans="2:18">
      <c r="B111" s="444"/>
      <c r="C111" s="41">
        <v>5</v>
      </c>
      <c r="D111" s="186">
        <v>1</v>
      </c>
      <c r="E111" s="41">
        <v>2</v>
      </c>
      <c r="F111" s="41">
        <v>630943</v>
      </c>
      <c r="G111" s="41">
        <v>2</v>
      </c>
      <c r="H111" s="423">
        <v>45598</v>
      </c>
      <c r="I111" s="423">
        <v>45600</v>
      </c>
      <c r="J111" s="41">
        <v>2</v>
      </c>
      <c r="K111" s="41" t="s">
        <v>1077</v>
      </c>
      <c r="L111" s="41" t="s">
        <v>1078</v>
      </c>
      <c r="M111" s="423">
        <v>45580.877164351848</v>
      </c>
      <c r="N111" s="41">
        <v>630930</v>
      </c>
    </row>
    <row r="112" spans="2:18">
      <c r="B112" s="445"/>
      <c r="C112" s="41">
        <v>6</v>
      </c>
      <c r="D112" s="41">
        <v>1</v>
      </c>
      <c r="E112" s="41">
        <v>2</v>
      </c>
      <c r="F112" s="41">
        <v>630943</v>
      </c>
      <c r="G112" s="41">
        <v>2</v>
      </c>
      <c r="H112" s="423">
        <v>45600</v>
      </c>
      <c r="I112" s="41" t="s">
        <v>1028</v>
      </c>
      <c r="J112" s="41">
        <v>2</v>
      </c>
      <c r="K112" s="41" t="s">
        <v>1079</v>
      </c>
      <c r="L112" s="41" t="s">
        <v>1080</v>
      </c>
      <c r="M112" s="423">
        <v>45580.877164351848</v>
      </c>
      <c r="N112" s="41">
        <v>630930</v>
      </c>
    </row>
    <row r="115" spans="2:13">
      <c r="B115" s="432" t="s">
        <v>912</v>
      </c>
      <c r="C115" s="432" t="s">
        <v>1015</v>
      </c>
      <c r="D115" s="432" t="s">
        <v>940</v>
      </c>
      <c r="E115" s="432" t="s">
        <v>1081</v>
      </c>
      <c r="F115" s="432" t="s">
        <v>1082</v>
      </c>
      <c r="G115" s="432" t="s">
        <v>61</v>
      </c>
      <c r="H115" s="432" t="s">
        <v>1008</v>
      </c>
      <c r="I115" s="432" t="s">
        <v>1007</v>
      </c>
    </row>
    <row r="116" spans="2:13">
      <c r="B116" s="430" t="s">
        <v>1014</v>
      </c>
      <c r="C116" s="41">
        <v>1</v>
      </c>
      <c r="D116" s="418">
        <v>2</v>
      </c>
      <c r="E116" s="41">
        <v>630942</v>
      </c>
      <c r="F116" s="41">
        <v>630943</v>
      </c>
      <c r="G116" s="41" t="s">
        <v>1084</v>
      </c>
      <c r="H116" s="423">
        <v>45580.877164351848</v>
      </c>
      <c r="I116" s="41">
        <v>630930</v>
      </c>
    </row>
    <row r="119" spans="2:13">
      <c r="B119" s="434" t="s">
        <v>912</v>
      </c>
      <c r="C119" s="435" t="s">
        <v>988</v>
      </c>
      <c r="D119" s="435" t="s">
        <v>940</v>
      </c>
      <c r="E119" s="435" t="s">
        <v>952</v>
      </c>
      <c r="F119" s="435" t="s">
        <v>970</v>
      </c>
      <c r="G119" s="434" t="s">
        <v>971</v>
      </c>
      <c r="H119" s="435" t="s">
        <v>972</v>
      </c>
      <c r="I119" s="433" t="s">
        <v>973</v>
      </c>
      <c r="J119" s="433" t="s">
        <v>974</v>
      </c>
      <c r="K119" s="433" t="s">
        <v>975</v>
      </c>
      <c r="L119" s="433" t="s">
        <v>989</v>
      </c>
    </row>
    <row r="120" spans="2:13">
      <c r="B120" s="457" t="s">
        <v>987</v>
      </c>
      <c r="C120" s="1">
        <v>1</v>
      </c>
      <c r="D120" s="1">
        <v>2</v>
      </c>
      <c r="E120" s="41">
        <v>630940</v>
      </c>
      <c r="F120" s="423">
        <v>45601</v>
      </c>
      <c r="G120" s="423">
        <v>45602</v>
      </c>
      <c r="H120" s="1" t="s">
        <v>1028</v>
      </c>
      <c r="I120" s="41" t="s">
        <v>1028</v>
      </c>
      <c r="J120" s="41" t="s">
        <v>1028</v>
      </c>
      <c r="K120" s="41" t="s">
        <v>1028</v>
      </c>
      <c r="L120" s="41">
        <v>2</v>
      </c>
    </row>
    <row r="121" spans="2:13">
      <c r="B121" s="457"/>
      <c r="C121" s="1">
        <v>2</v>
      </c>
      <c r="D121" s="1">
        <v>2</v>
      </c>
      <c r="E121" s="41">
        <v>630940</v>
      </c>
      <c r="F121" s="423">
        <v>45601</v>
      </c>
      <c r="G121" s="423">
        <v>45602</v>
      </c>
      <c r="H121" s="1" t="s">
        <v>1028</v>
      </c>
      <c r="I121" s="41" t="s">
        <v>1028</v>
      </c>
      <c r="J121" s="41" t="s">
        <v>1028</v>
      </c>
      <c r="K121" s="41" t="s">
        <v>1028</v>
      </c>
      <c r="L121" s="41">
        <v>2</v>
      </c>
    </row>
    <row r="124" spans="2:13">
      <c r="B124" s="432" t="s">
        <v>912</v>
      </c>
      <c r="C124" s="431" t="s">
        <v>991</v>
      </c>
      <c r="D124" s="431" t="s">
        <v>988</v>
      </c>
      <c r="E124" s="431" t="s">
        <v>940</v>
      </c>
      <c r="F124" s="432" t="s">
        <v>952</v>
      </c>
      <c r="G124" s="431" t="s">
        <v>964</v>
      </c>
      <c r="H124" s="431" t="s">
        <v>965</v>
      </c>
      <c r="I124" s="431" t="s">
        <v>989</v>
      </c>
      <c r="J124" s="431" t="s">
        <v>966</v>
      </c>
      <c r="K124" s="431" t="s">
        <v>61</v>
      </c>
      <c r="L124" s="431" t="s">
        <v>945</v>
      </c>
      <c r="M124" s="431" t="s">
        <v>947</v>
      </c>
    </row>
    <row r="125" spans="2:13">
      <c r="B125" s="446" t="s">
        <v>990</v>
      </c>
      <c r="C125" s="1">
        <v>1</v>
      </c>
      <c r="D125" s="416">
        <v>1</v>
      </c>
      <c r="E125" s="1">
        <v>2</v>
      </c>
      <c r="F125" s="41">
        <v>630940</v>
      </c>
      <c r="G125" s="423">
        <v>45601</v>
      </c>
      <c r="H125" s="423">
        <v>45602</v>
      </c>
      <c r="I125" s="41">
        <v>2</v>
      </c>
      <c r="J125" s="41" t="s">
        <v>1086</v>
      </c>
      <c r="K125" s="41" t="s">
        <v>1089</v>
      </c>
      <c r="L125" s="423">
        <v>45580.877164351848</v>
      </c>
      <c r="M125" s="41">
        <v>630930</v>
      </c>
    </row>
    <row r="126" spans="2:13">
      <c r="B126" s="446"/>
      <c r="C126" s="1">
        <v>2</v>
      </c>
      <c r="D126" s="1">
        <v>1</v>
      </c>
      <c r="E126" s="1">
        <v>2</v>
      </c>
      <c r="F126" s="41">
        <v>630940</v>
      </c>
      <c r="G126" s="423">
        <v>45601</v>
      </c>
      <c r="H126" s="423">
        <v>45602</v>
      </c>
      <c r="I126" s="41">
        <v>2</v>
      </c>
      <c r="J126" s="41" t="s">
        <v>1087</v>
      </c>
      <c r="K126" s="41" t="s">
        <v>1090</v>
      </c>
      <c r="L126" s="423">
        <v>45580.877164351848</v>
      </c>
      <c r="M126" s="41">
        <v>630930</v>
      </c>
    </row>
    <row r="127" spans="2:13">
      <c r="B127" s="446"/>
      <c r="C127" s="1">
        <v>3</v>
      </c>
      <c r="D127" s="1">
        <v>1</v>
      </c>
      <c r="E127" s="1">
        <v>2</v>
      </c>
      <c r="F127" s="41">
        <v>630940</v>
      </c>
      <c r="G127" s="423">
        <v>45602</v>
      </c>
      <c r="H127" s="41" t="s">
        <v>1028</v>
      </c>
      <c r="I127" s="41">
        <v>2</v>
      </c>
      <c r="J127" s="41" t="s">
        <v>1088</v>
      </c>
      <c r="K127" s="41" t="s">
        <v>1091</v>
      </c>
      <c r="L127" s="423">
        <v>45580.877164351848</v>
      </c>
      <c r="M127" s="41">
        <v>630930</v>
      </c>
    </row>
    <row r="128" spans="2:13">
      <c r="B128" s="446"/>
      <c r="C128" s="1">
        <v>4</v>
      </c>
      <c r="D128" s="416">
        <v>1</v>
      </c>
      <c r="E128" s="1">
        <v>2</v>
      </c>
      <c r="F128" s="41">
        <v>630940</v>
      </c>
      <c r="G128" s="423">
        <v>45603</v>
      </c>
      <c r="H128" s="423">
        <v>45604</v>
      </c>
      <c r="I128" s="41">
        <v>2</v>
      </c>
      <c r="J128" s="41" t="s">
        <v>1092</v>
      </c>
      <c r="K128" s="41" t="s">
        <v>1095</v>
      </c>
      <c r="L128" s="423">
        <v>45580.877164351848</v>
      </c>
      <c r="M128" s="41">
        <v>630930</v>
      </c>
    </row>
    <row r="129" spans="2:19">
      <c r="B129" s="446"/>
      <c r="C129" s="1">
        <v>5</v>
      </c>
      <c r="D129" s="1">
        <v>1</v>
      </c>
      <c r="E129" s="1">
        <v>2</v>
      </c>
      <c r="F129" s="41">
        <v>630940</v>
      </c>
      <c r="G129" s="423">
        <v>45603</v>
      </c>
      <c r="H129" s="423">
        <v>45604</v>
      </c>
      <c r="I129" s="41">
        <v>2</v>
      </c>
      <c r="J129" s="41" t="s">
        <v>1093</v>
      </c>
      <c r="K129" s="41" t="s">
        <v>1096</v>
      </c>
      <c r="L129" s="423">
        <v>45580.877164351848</v>
      </c>
      <c r="M129" s="41">
        <v>630930</v>
      </c>
    </row>
    <row r="130" spans="2:19">
      <c r="B130" s="446"/>
      <c r="C130" s="1">
        <v>6</v>
      </c>
      <c r="D130" s="1">
        <v>1</v>
      </c>
      <c r="E130" s="1">
        <v>2</v>
      </c>
      <c r="F130" s="41">
        <v>630940</v>
      </c>
      <c r="G130" s="423">
        <v>45604</v>
      </c>
      <c r="H130" s="41" t="s">
        <v>1028</v>
      </c>
      <c r="I130" s="41">
        <v>2</v>
      </c>
      <c r="J130" s="41" t="s">
        <v>1094</v>
      </c>
      <c r="K130" s="41" t="s">
        <v>1097</v>
      </c>
      <c r="L130" s="423">
        <v>45580.877164351848</v>
      </c>
      <c r="M130" s="41">
        <v>630930</v>
      </c>
    </row>
    <row r="131" spans="2:19">
      <c r="B131" s="446"/>
      <c r="C131" s="1">
        <v>7</v>
      </c>
      <c r="D131" s="416">
        <v>1</v>
      </c>
      <c r="E131" s="1">
        <v>2</v>
      </c>
      <c r="F131" s="41">
        <v>630940</v>
      </c>
      <c r="G131" s="423">
        <v>45605</v>
      </c>
      <c r="H131" s="423">
        <v>45606</v>
      </c>
      <c r="I131" s="41">
        <v>2</v>
      </c>
      <c r="J131" s="41" t="s">
        <v>1098</v>
      </c>
      <c r="K131" s="41" t="s">
        <v>1103</v>
      </c>
      <c r="L131" s="423">
        <v>45580.877164351848</v>
      </c>
      <c r="M131" s="41">
        <v>630930</v>
      </c>
    </row>
    <row r="132" spans="2:19">
      <c r="B132" s="446"/>
      <c r="C132" s="1">
        <v>8</v>
      </c>
      <c r="D132" s="1">
        <v>1</v>
      </c>
      <c r="E132" s="1">
        <v>2</v>
      </c>
      <c r="F132" s="41">
        <v>630940</v>
      </c>
      <c r="G132" s="423">
        <v>45605</v>
      </c>
      <c r="H132" s="423">
        <v>45606</v>
      </c>
      <c r="I132" s="41">
        <v>2</v>
      </c>
      <c r="J132" s="41" t="s">
        <v>1099</v>
      </c>
      <c r="K132" s="41" t="s">
        <v>1102</v>
      </c>
      <c r="L132" s="423">
        <v>45580.877164351848</v>
      </c>
      <c r="M132" s="41">
        <v>630930</v>
      </c>
    </row>
    <row r="133" spans="2:19">
      <c r="B133" s="446"/>
      <c r="C133" s="1">
        <v>9</v>
      </c>
      <c r="D133" s="1">
        <v>1</v>
      </c>
      <c r="E133" s="1">
        <v>2</v>
      </c>
      <c r="F133" s="41">
        <v>630940</v>
      </c>
      <c r="G133" s="423">
        <v>45606</v>
      </c>
      <c r="H133" s="41" t="s">
        <v>1028</v>
      </c>
      <c r="I133" s="41">
        <v>2</v>
      </c>
      <c r="J133" s="41" t="s">
        <v>1100</v>
      </c>
      <c r="K133" s="41" t="s">
        <v>1101</v>
      </c>
      <c r="L133" s="423">
        <v>45580.877164351848</v>
      </c>
      <c r="M133" s="41">
        <v>630930</v>
      </c>
    </row>
    <row r="136" spans="2:19">
      <c r="B136" s="432" t="s">
        <v>912</v>
      </c>
      <c r="C136" s="431" t="s">
        <v>994</v>
      </c>
      <c r="D136" s="431" t="s">
        <v>940</v>
      </c>
      <c r="E136" s="431" t="s">
        <v>995</v>
      </c>
      <c r="F136" s="432" t="s">
        <v>996</v>
      </c>
      <c r="G136" s="431" t="s">
        <v>997</v>
      </c>
      <c r="H136" s="432" t="s">
        <v>970</v>
      </c>
      <c r="I136" s="432" t="s">
        <v>971</v>
      </c>
      <c r="J136" s="432" t="s">
        <v>972</v>
      </c>
      <c r="K136" s="432" t="s">
        <v>973</v>
      </c>
      <c r="L136" s="432" t="s">
        <v>974</v>
      </c>
      <c r="M136" s="432" t="s">
        <v>975</v>
      </c>
      <c r="N136" s="432" t="s">
        <v>998</v>
      </c>
      <c r="O136" s="432" t="s">
        <v>61</v>
      </c>
      <c r="P136" s="432" t="s">
        <v>945</v>
      </c>
      <c r="Q136" s="432" t="s">
        <v>947</v>
      </c>
      <c r="R136" s="432" t="s">
        <v>948</v>
      </c>
      <c r="S136" s="432" t="s">
        <v>949</v>
      </c>
    </row>
    <row r="137" spans="2:19">
      <c r="B137" s="446" t="s">
        <v>993</v>
      </c>
      <c r="C137" s="1">
        <v>1</v>
      </c>
      <c r="D137" s="1">
        <v>1</v>
      </c>
      <c r="E137" s="1" t="s">
        <v>1104</v>
      </c>
      <c r="F137" s="41" t="s">
        <v>1028</v>
      </c>
      <c r="G137" s="1" t="s">
        <v>1028</v>
      </c>
      <c r="H137" s="423">
        <v>45607</v>
      </c>
      <c r="I137" s="423">
        <v>45608</v>
      </c>
      <c r="J137" s="41" t="s">
        <v>1028</v>
      </c>
      <c r="K137" s="41" t="s">
        <v>1028</v>
      </c>
      <c r="L137" s="41" t="s">
        <v>1028</v>
      </c>
      <c r="M137" s="41" t="s">
        <v>1028</v>
      </c>
      <c r="N137" s="41">
        <v>2</v>
      </c>
      <c r="O137" s="41" t="s">
        <v>1085</v>
      </c>
      <c r="P137" s="423">
        <v>45580.877164351848</v>
      </c>
      <c r="Q137" s="41">
        <v>630930</v>
      </c>
      <c r="R137" s="41" t="s">
        <v>1028</v>
      </c>
      <c r="S137" s="41" t="s">
        <v>1028</v>
      </c>
    </row>
    <row r="138" spans="2:19">
      <c r="B138" s="446"/>
      <c r="C138" s="1">
        <v>2</v>
      </c>
      <c r="D138" s="1">
        <v>2</v>
      </c>
      <c r="E138" s="1" t="s">
        <v>1105</v>
      </c>
      <c r="F138" s="41" t="s">
        <v>1028</v>
      </c>
      <c r="G138" s="1" t="s">
        <v>1028</v>
      </c>
      <c r="H138" s="423">
        <v>45607</v>
      </c>
      <c r="I138" s="423">
        <v>45608</v>
      </c>
      <c r="J138" s="41" t="s">
        <v>1028</v>
      </c>
      <c r="K138" s="41" t="s">
        <v>1028</v>
      </c>
      <c r="L138" s="41" t="s">
        <v>1028</v>
      </c>
      <c r="M138" s="41" t="s">
        <v>1028</v>
      </c>
      <c r="N138" s="41">
        <v>2</v>
      </c>
      <c r="O138" s="41" t="s">
        <v>1085</v>
      </c>
      <c r="P138" s="423">
        <v>45580.877164351848</v>
      </c>
      <c r="Q138" s="41">
        <v>630930</v>
      </c>
      <c r="R138" s="41" t="s">
        <v>1028</v>
      </c>
      <c r="S138" s="41" t="s">
        <v>1028</v>
      </c>
    </row>
    <row r="141" spans="2:19">
      <c r="B141" s="432" t="s">
        <v>912</v>
      </c>
      <c r="C141" s="431" t="s">
        <v>1000</v>
      </c>
      <c r="D141" s="431" t="s">
        <v>994</v>
      </c>
      <c r="E141" s="431" t="s">
        <v>940</v>
      </c>
      <c r="F141" s="432" t="s">
        <v>995</v>
      </c>
      <c r="G141" s="431" t="s">
        <v>964</v>
      </c>
      <c r="H141" s="432" t="s">
        <v>965</v>
      </c>
      <c r="I141" s="432" t="s">
        <v>998</v>
      </c>
      <c r="J141" s="432" t="s">
        <v>966</v>
      </c>
      <c r="K141" s="432" t="s">
        <v>61</v>
      </c>
      <c r="L141" s="432" t="s">
        <v>945</v>
      </c>
      <c r="M141" s="432" t="s">
        <v>947</v>
      </c>
    </row>
    <row r="142" spans="2:19">
      <c r="B142" s="443" t="s">
        <v>999</v>
      </c>
      <c r="C142" s="1">
        <v>1</v>
      </c>
      <c r="D142" s="416">
        <v>1</v>
      </c>
      <c r="E142" s="416">
        <v>1</v>
      </c>
      <c r="F142" s="1" t="s">
        <v>1104</v>
      </c>
      <c r="G142" s="423">
        <v>45607</v>
      </c>
      <c r="H142" s="423">
        <v>45608</v>
      </c>
      <c r="I142" s="41">
        <v>2</v>
      </c>
      <c r="J142" s="41" t="s">
        <v>1106</v>
      </c>
      <c r="K142" s="41" t="s">
        <v>1109</v>
      </c>
      <c r="L142" s="41"/>
      <c r="M142" s="41"/>
    </row>
    <row r="143" spans="2:19">
      <c r="B143" s="444"/>
      <c r="C143" s="1">
        <v>2</v>
      </c>
      <c r="D143" s="416">
        <v>1</v>
      </c>
      <c r="E143" s="416">
        <v>1</v>
      </c>
      <c r="F143" s="1" t="s">
        <v>1104</v>
      </c>
      <c r="G143" s="423">
        <v>45607</v>
      </c>
      <c r="H143" s="423">
        <v>45608</v>
      </c>
      <c r="I143" s="41">
        <v>2</v>
      </c>
      <c r="J143" s="41" t="s">
        <v>1107</v>
      </c>
      <c r="K143" s="41" t="s">
        <v>1108</v>
      </c>
      <c r="L143" s="41"/>
      <c r="M143" s="41"/>
    </row>
    <row r="144" spans="2:19">
      <c r="B144" s="444"/>
      <c r="C144" s="1">
        <v>3</v>
      </c>
      <c r="D144" s="416">
        <v>1</v>
      </c>
      <c r="E144" s="416">
        <v>1</v>
      </c>
      <c r="F144" s="1" t="s">
        <v>1104</v>
      </c>
      <c r="G144" s="423">
        <v>45608</v>
      </c>
      <c r="H144" s="41" t="s">
        <v>1028</v>
      </c>
      <c r="I144" s="41">
        <v>2</v>
      </c>
      <c r="J144" s="41" t="s">
        <v>1088</v>
      </c>
      <c r="K144" s="41" t="s">
        <v>1110</v>
      </c>
      <c r="L144" s="41"/>
      <c r="M144" s="41"/>
    </row>
    <row r="145" spans="2:13">
      <c r="B145" s="444"/>
      <c r="C145" s="1">
        <v>4</v>
      </c>
      <c r="D145" s="416">
        <v>1</v>
      </c>
      <c r="E145" s="416">
        <v>1</v>
      </c>
      <c r="F145" s="1" t="s">
        <v>1104</v>
      </c>
      <c r="G145" s="423">
        <v>45607</v>
      </c>
      <c r="H145" s="423">
        <v>45608</v>
      </c>
      <c r="I145" s="41">
        <v>2</v>
      </c>
      <c r="J145" s="41" t="s">
        <v>1111</v>
      </c>
      <c r="K145" s="41" t="s">
        <v>1112</v>
      </c>
      <c r="L145" s="41"/>
      <c r="M145" s="41"/>
    </row>
    <row r="146" spans="2:13">
      <c r="B146" s="444"/>
      <c r="C146" s="1">
        <v>5</v>
      </c>
      <c r="D146" s="416">
        <v>1</v>
      </c>
      <c r="E146" s="416">
        <v>1</v>
      </c>
      <c r="F146" s="1" t="s">
        <v>1104</v>
      </c>
      <c r="G146" s="423">
        <v>45607</v>
      </c>
      <c r="H146" s="423">
        <v>45608</v>
      </c>
      <c r="I146" s="41">
        <v>2</v>
      </c>
      <c r="J146" s="41" t="s">
        <v>1113</v>
      </c>
      <c r="K146" s="41" t="s">
        <v>1114</v>
      </c>
      <c r="L146" s="41"/>
      <c r="M146" s="41"/>
    </row>
    <row r="147" spans="2:13">
      <c r="B147" s="444"/>
      <c r="C147" s="1">
        <v>6</v>
      </c>
      <c r="D147" s="416">
        <v>1</v>
      </c>
      <c r="E147" s="416">
        <v>1</v>
      </c>
      <c r="F147" s="1" t="s">
        <v>1104</v>
      </c>
      <c r="G147" s="423">
        <v>45608</v>
      </c>
      <c r="H147" s="41" t="s">
        <v>1028</v>
      </c>
      <c r="I147" s="41">
        <v>2</v>
      </c>
      <c r="J147" s="41" t="s">
        <v>1115</v>
      </c>
      <c r="K147" s="41" t="s">
        <v>1116</v>
      </c>
      <c r="L147" s="41"/>
      <c r="M147" s="41"/>
    </row>
    <row r="148" spans="2:13">
      <c r="B148" s="444"/>
      <c r="C148" s="1">
        <v>7</v>
      </c>
      <c r="D148" s="416">
        <v>1</v>
      </c>
      <c r="E148" s="416">
        <v>1</v>
      </c>
      <c r="F148" s="1" t="s">
        <v>1104</v>
      </c>
      <c r="G148" s="423">
        <v>45607</v>
      </c>
      <c r="H148" s="423">
        <v>45608</v>
      </c>
      <c r="I148" s="41">
        <v>2</v>
      </c>
      <c r="J148" s="41" t="s">
        <v>1117</v>
      </c>
      <c r="K148" s="41" t="s">
        <v>1121</v>
      </c>
      <c r="L148" s="41"/>
      <c r="M148" s="41"/>
    </row>
    <row r="149" spans="2:13">
      <c r="B149" s="444"/>
      <c r="C149" s="1">
        <v>8</v>
      </c>
      <c r="D149" s="416">
        <v>1</v>
      </c>
      <c r="E149" s="416">
        <v>1</v>
      </c>
      <c r="F149" s="1" t="s">
        <v>1104</v>
      </c>
      <c r="G149" s="423">
        <v>45607</v>
      </c>
      <c r="H149" s="423">
        <v>45608</v>
      </c>
      <c r="I149" s="41">
        <v>2</v>
      </c>
      <c r="J149" s="41" t="s">
        <v>1118</v>
      </c>
      <c r="K149" s="41" t="s">
        <v>1120</v>
      </c>
      <c r="L149" s="41"/>
      <c r="M149" s="41"/>
    </row>
    <row r="150" spans="2:13">
      <c r="B150" s="445"/>
      <c r="C150" s="1">
        <v>9</v>
      </c>
      <c r="D150" s="416">
        <v>1</v>
      </c>
      <c r="E150" s="416">
        <v>1</v>
      </c>
      <c r="F150" s="1" t="s">
        <v>1104</v>
      </c>
      <c r="G150" s="423">
        <v>45608</v>
      </c>
      <c r="H150" s="41" t="s">
        <v>1028</v>
      </c>
      <c r="I150" s="41">
        <v>2</v>
      </c>
      <c r="J150" s="41" t="s">
        <v>1100</v>
      </c>
      <c r="K150" s="41" t="s">
        <v>1119</v>
      </c>
      <c r="L150" s="41"/>
      <c r="M150" s="41"/>
    </row>
  </sheetData>
  <mergeCells count="18">
    <mergeCell ref="B142:B150"/>
    <mergeCell ref="B120:B121"/>
    <mergeCell ref="B125:B133"/>
    <mergeCell ref="B137:B138"/>
    <mergeCell ref="B102:B103"/>
    <mergeCell ref="B68:B69"/>
    <mergeCell ref="B107:B112"/>
    <mergeCell ref="B4:B7"/>
    <mergeCell ref="B11:B15"/>
    <mergeCell ref="B19:B23"/>
    <mergeCell ref="B27:B29"/>
    <mergeCell ref="B33:B35"/>
    <mergeCell ref="B39:B53"/>
    <mergeCell ref="B73:B81"/>
    <mergeCell ref="B57:B59"/>
    <mergeCell ref="B62:B64"/>
    <mergeCell ref="B90:B98"/>
    <mergeCell ref="B85:B86"/>
  </mergeCells>
  <phoneticPr fontId="4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52"/>
  <sheetViews>
    <sheetView showGridLines="0" zoomScaleNormal="100" workbookViewId="0">
      <pane xSplit="10" ySplit="1" topLeftCell="K2" activePane="bottomRight" state="frozen"/>
      <selection pane="topRight"/>
      <selection pane="bottomLeft"/>
      <selection pane="bottomRight" activeCell="G13" sqref="G13"/>
    </sheetView>
  </sheetViews>
  <sheetFormatPr defaultColWidth="9" defaultRowHeight="16.5" customHeight="1"/>
  <cols>
    <col min="1" max="1" width="2.75" style="116" customWidth="1"/>
    <col min="2" max="2" width="8.33203125" style="116" customWidth="1"/>
    <col min="3" max="4" width="6.5" style="116" customWidth="1"/>
    <col min="5" max="5" width="7.75" style="116" customWidth="1"/>
    <col min="6" max="6" width="8.5" style="116" customWidth="1"/>
    <col min="7" max="10" width="9" style="116" customWidth="1"/>
    <col min="11" max="11" width="9.5" style="116" customWidth="1"/>
    <col min="12" max="12" width="9.58203125" style="116" customWidth="1"/>
    <col min="13" max="14" width="9.58203125" style="116" bestFit="1" customWidth="1"/>
    <col min="15" max="15" width="9.58203125" style="116" customWidth="1"/>
    <col min="16" max="16" width="11.25" style="116" customWidth="1"/>
    <col min="17" max="17" width="10.75" style="116" customWidth="1"/>
    <col min="18" max="19" width="11.25" style="116" customWidth="1"/>
    <col min="20" max="21" width="9.58203125" style="116" customWidth="1"/>
    <col min="22" max="22" width="10.83203125" style="116" bestFit="1" customWidth="1"/>
    <col min="23" max="23" width="9.58203125" style="116" customWidth="1"/>
    <col min="24" max="24" width="12.58203125" style="116" customWidth="1"/>
    <col min="25" max="25" width="14.25" style="116" customWidth="1"/>
    <col min="26" max="26" width="4.5" style="116" customWidth="1"/>
    <col min="27" max="16384" width="9" style="116"/>
  </cols>
  <sheetData>
    <row r="1" spans="1:47" ht="18" customHeight="1">
      <c r="A1" s="118"/>
      <c r="B1" s="483" t="s">
        <v>0</v>
      </c>
      <c r="C1" s="483"/>
      <c r="D1" s="483"/>
      <c r="E1" s="483"/>
      <c r="F1" s="483"/>
      <c r="G1" s="483"/>
      <c r="H1" s="483"/>
      <c r="I1" s="483"/>
      <c r="J1" s="483"/>
      <c r="K1" s="483"/>
      <c r="L1" s="483"/>
      <c r="M1" s="483"/>
      <c r="N1" s="483"/>
      <c r="O1" s="483"/>
      <c r="P1" s="483"/>
      <c r="Q1" s="483"/>
      <c r="R1" s="483"/>
      <c r="S1" s="483"/>
      <c r="T1" s="483"/>
      <c r="U1" s="483"/>
      <c r="V1" s="483"/>
      <c r="W1" s="483"/>
      <c r="X1" s="483"/>
      <c r="Y1" s="483"/>
      <c r="Z1" s="118"/>
      <c r="AA1" s="118"/>
      <c r="AB1" s="118"/>
      <c r="AC1" s="118"/>
      <c r="AD1" s="118"/>
      <c r="AE1" s="118"/>
      <c r="AF1" s="118"/>
      <c r="AG1" s="118"/>
      <c r="AH1" s="118"/>
      <c r="AI1" s="118"/>
      <c r="AJ1" s="118"/>
      <c r="AK1" s="118"/>
      <c r="AL1" s="118"/>
      <c r="AM1" s="118"/>
      <c r="AN1" s="118"/>
      <c r="AO1" s="118"/>
      <c r="AP1" s="118"/>
      <c r="AQ1" s="118"/>
      <c r="AR1" s="118"/>
      <c r="AS1" s="118"/>
      <c r="AT1" s="118"/>
      <c r="AU1" s="118"/>
    </row>
    <row r="2" spans="1:47" ht="15.5">
      <c r="A2" s="118"/>
      <c r="B2" s="136"/>
      <c r="C2" s="136"/>
      <c r="D2" s="136"/>
      <c r="E2" s="136"/>
      <c r="F2" s="136"/>
      <c r="G2" s="136"/>
      <c r="H2" s="136"/>
      <c r="I2" s="136"/>
      <c r="J2" s="136"/>
      <c r="K2" s="136"/>
      <c r="L2" s="136"/>
      <c r="M2" s="136"/>
      <c r="N2" s="136"/>
      <c r="O2" s="136"/>
      <c r="P2" s="136"/>
      <c r="Q2" s="136"/>
      <c r="R2" s="136"/>
      <c r="S2" s="136"/>
      <c r="T2" s="136"/>
      <c r="U2" s="136"/>
      <c r="V2" s="136"/>
      <c r="W2" s="137" t="s">
        <v>1</v>
      </c>
      <c r="X2" s="138">
        <f ca="1">TODAY()</f>
        <v>45657</v>
      </c>
      <c r="Y2" s="139"/>
      <c r="Z2" s="118"/>
      <c r="AA2" s="118"/>
      <c r="AB2" s="118"/>
      <c r="AC2" s="118"/>
      <c r="AD2" s="118"/>
      <c r="AE2" s="118"/>
      <c r="AF2" s="118"/>
      <c r="AG2" s="118"/>
      <c r="AH2" s="118"/>
      <c r="AI2" s="118"/>
      <c r="AJ2" s="118"/>
      <c r="AK2" s="118"/>
      <c r="AL2" s="118"/>
      <c r="AM2" s="118"/>
      <c r="AN2" s="118"/>
      <c r="AO2" s="118"/>
      <c r="AP2" s="118"/>
      <c r="AQ2" s="118"/>
      <c r="AR2" s="118"/>
      <c r="AS2" s="118"/>
      <c r="AT2" s="118"/>
      <c r="AU2" s="118"/>
    </row>
    <row r="3" spans="1:47" ht="16" thickBot="1">
      <c r="A3" s="118"/>
      <c r="B3" s="128" t="s">
        <v>2</v>
      </c>
      <c r="C3" s="136"/>
      <c r="D3" s="136"/>
      <c r="E3" s="136"/>
      <c r="F3" s="136"/>
      <c r="G3" s="136"/>
      <c r="H3" s="136"/>
      <c r="I3" s="136"/>
      <c r="J3" s="136"/>
      <c r="K3" s="136"/>
      <c r="L3" s="136"/>
      <c r="M3" s="136"/>
      <c r="N3" s="136"/>
      <c r="O3" s="136"/>
      <c r="P3" s="136"/>
      <c r="Q3" s="136"/>
      <c r="R3" s="136"/>
      <c r="S3" s="136"/>
      <c r="T3" s="136"/>
      <c r="U3" s="136"/>
      <c r="V3" s="136"/>
      <c r="W3" s="136"/>
      <c r="X3" s="136"/>
      <c r="Y3" s="136"/>
      <c r="Z3" s="118"/>
      <c r="AA3" s="118"/>
      <c r="AB3" s="118"/>
      <c r="AC3" s="118"/>
      <c r="AD3" s="118"/>
      <c r="AE3" s="118"/>
      <c r="AF3" s="118"/>
      <c r="AG3" s="118"/>
      <c r="AH3" s="118"/>
      <c r="AI3" s="118"/>
      <c r="AJ3" s="118"/>
      <c r="AK3" s="118"/>
      <c r="AL3" s="118"/>
      <c r="AM3" s="118"/>
      <c r="AN3" s="118"/>
      <c r="AO3" s="118"/>
      <c r="AP3" s="118"/>
      <c r="AQ3" s="118"/>
      <c r="AR3" s="118"/>
      <c r="AS3" s="118"/>
      <c r="AT3" s="118"/>
      <c r="AU3" s="118"/>
    </row>
    <row r="4" spans="1:47" ht="31">
      <c r="A4" s="118"/>
      <c r="B4" s="497" t="s">
        <v>3</v>
      </c>
      <c r="C4" s="502" t="s">
        <v>4</v>
      </c>
      <c r="D4" s="503"/>
      <c r="E4" s="503"/>
      <c r="F4" s="504"/>
      <c r="G4" s="493" t="s">
        <v>5</v>
      </c>
      <c r="H4" s="508"/>
      <c r="I4" s="493" t="s">
        <v>6</v>
      </c>
      <c r="J4" s="494"/>
      <c r="K4" s="500" t="s">
        <v>7</v>
      </c>
      <c r="L4" s="501"/>
      <c r="M4" s="500" t="s">
        <v>8</v>
      </c>
      <c r="N4" s="501"/>
      <c r="O4" s="489" t="s">
        <v>9</v>
      </c>
      <c r="P4" s="490"/>
      <c r="Q4" s="490"/>
      <c r="R4" s="490"/>
      <c r="S4" s="490"/>
      <c r="T4" s="484" t="s">
        <v>10</v>
      </c>
      <c r="U4" s="485"/>
      <c r="V4" s="486"/>
      <c r="W4" s="489" t="s">
        <v>11</v>
      </c>
      <c r="X4" s="490"/>
      <c r="Y4" s="235" t="s">
        <v>12</v>
      </c>
      <c r="Z4" s="118"/>
      <c r="AA4" s="118"/>
      <c r="AB4" s="118"/>
      <c r="AC4" s="118"/>
      <c r="AD4" s="118"/>
      <c r="AE4" s="118"/>
      <c r="AF4" s="118"/>
      <c r="AG4" s="118"/>
      <c r="AH4" s="118"/>
      <c r="AI4" s="118"/>
      <c r="AJ4" s="118"/>
      <c r="AK4" s="118"/>
      <c r="AL4" s="118"/>
      <c r="AM4" s="118"/>
      <c r="AN4" s="118"/>
      <c r="AO4" s="118"/>
      <c r="AP4" s="118"/>
      <c r="AQ4" s="118"/>
      <c r="AR4" s="118"/>
      <c r="AS4" s="118"/>
      <c r="AT4" s="118"/>
      <c r="AU4" s="118"/>
    </row>
    <row r="5" spans="1:47" ht="15.5">
      <c r="A5" s="118"/>
      <c r="B5" s="498"/>
      <c r="C5" s="505"/>
      <c r="D5" s="506"/>
      <c r="E5" s="506"/>
      <c r="F5" s="507"/>
      <c r="G5" s="495"/>
      <c r="H5" s="509"/>
      <c r="I5" s="495"/>
      <c r="J5" s="496"/>
      <c r="K5" s="154" t="s">
        <v>13</v>
      </c>
      <c r="L5" s="140" t="s">
        <v>14</v>
      </c>
      <c r="M5" s="154" t="s">
        <v>13</v>
      </c>
      <c r="N5" s="140" t="s">
        <v>14</v>
      </c>
      <c r="O5" s="154" t="s">
        <v>13</v>
      </c>
      <c r="P5" s="491" t="s">
        <v>14</v>
      </c>
      <c r="Q5" s="492"/>
      <c r="R5" s="492"/>
      <c r="S5" s="492"/>
      <c r="T5" s="154" t="s">
        <v>13</v>
      </c>
      <c r="U5" s="487" t="s">
        <v>14</v>
      </c>
      <c r="V5" s="488"/>
      <c r="W5" s="154" t="s">
        <v>13</v>
      </c>
      <c r="X5" s="140" t="s">
        <v>14</v>
      </c>
      <c r="Y5" s="236" t="s">
        <v>14</v>
      </c>
      <c r="Z5" s="118"/>
      <c r="AA5" s="118"/>
      <c r="AB5" s="118"/>
      <c r="AC5" s="118"/>
      <c r="AD5" s="118"/>
      <c r="AE5" s="118"/>
      <c r="AF5" s="118"/>
      <c r="AG5" s="118"/>
      <c r="AH5" s="118"/>
      <c r="AI5" s="118"/>
      <c r="AJ5" s="118"/>
      <c r="AK5" s="118"/>
      <c r="AL5" s="118"/>
      <c r="AM5" s="118"/>
      <c r="AN5" s="118"/>
      <c r="AO5" s="118"/>
      <c r="AP5" s="118"/>
      <c r="AQ5" s="118"/>
      <c r="AR5" s="118"/>
      <c r="AS5" s="118"/>
      <c r="AT5" s="118"/>
      <c r="AU5" s="118"/>
    </row>
    <row r="6" spans="1:47" ht="31.5" thickBot="1">
      <c r="A6" s="118"/>
      <c r="B6" s="499"/>
      <c r="C6" s="228" t="s">
        <v>15</v>
      </c>
      <c r="D6" s="230" t="s">
        <v>16</v>
      </c>
      <c r="E6" s="231" t="s">
        <v>17</v>
      </c>
      <c r="F6" s="231" t="s">
        <v>18</v>
      </c>
      <c r="G6" s="229" t="s">
        <v>19</v>
      </c>
      <c r="H6" s="231" t="s">
        <v>18</v>
      </c>
      <c r="I6" s="229" t="s">
        <v>19</v>
      </c>
      <c r="J6" s="231" t="s">
        <v>18</v>
      </c>
      <c r="K6" s="155" t="s">
        <v>20</v>
      </c>
      <c r="L6" s="141" t="s">
        <v>20</v>
      </c>
      <c r="M6" s="155" t="s">
        <v>20</v>
      </c>
      <c r="N6" s="141" t="s">
        <v>20</v>
      </c>
      <c r="O6" s="155" t="s">
        <v>20</v>
      </c>
      <c r="P6" s="183" t="s">
        <v>21</v>
      </c>
      <c r="Q6" s="158" t="s">
        <v>22</v>
      </c>
      <c r="R6" s="153" t="s">
        <v>23</v>
      </c>
      <c r="S6" s="153" t="s">
        <v>24</v>
      </c>
      <c r="T6" s="155" t="s">
        <v>20</v>
      </c>
      <c r="U6" s="142" t="s">
        <v>20</v>
      </c>
      <c r="V6" s="143" t="s">
        <v>25</v>
      </c>
      <c r="W6" s="155" t="s">
        <v>20</v>
      </c>
      <c r="X6" s="141" t="s">
        <v>20</v>
      </c>
      <c r="Y6" s="237" t="s">
        <v>20</v>
      </c>
      <c r="Z6" s="118"/>
      <c r="AA6" s="118"/>
      <c r="AB6" s="118"/>
      <c r="AC6" s="118"/>
      <c r="AD6" s="118"/>
      <c r="AE6" s="118"/>
      <c r="AF6" s="118"/>
      <c r="AG6" s="118"/>
      <c r="AH6" s="118"/>
      <c r="AI6" s="118"/>
      <c r="AJ6" s="118"/>
      <c r="AK6" s="118"/>
      <c r="AL6" s="118"/>
      <c r="AM6" s="118"/>
      <c r="AN6" s="118"/>
      <c r="AO6" s="118"/>
      <c r="AP6" s="118"/>
      <c r="AQ6" s="118"/>
      <c r="AR6" s="118"/>
      <c r="AS6" s="118"/>
      <c r="AT6" s="118"/>
      <c r="AU6" s="118"/>
    </row>
    <row r="7" spans="1:47" ht="15.5">
      <c r="A7" s="277">
        <v>7</v>
      </c>
      <c r="B7" s="144" t="s">
        <v>26</v>
      </c>
      <c r="C7" s="145">
        <f>'Detailed Summary'!D8</f>
        <v>0</v>
      </c>
      <c r="D7" s="232">
        <f>'Detailed Summary'!D25</f>
        <v>0</v>
      </c>
      <c r="E7" s="233">
        <f>'Detailed Summary'!D42</f>
        <v>0</v>
      </c>
      <c r="F7" s="150">
        <f>'Detailed Summary'!D59</f>
        <v>0</v>
      </c>
      <c r="G7" s="150">
        <f>'Detailed Summary'!J25+'Detailed Summary'!J42</f>
        <v>0</v>
      </c>
      <c r="H7" s="150">
        <f>'Detailed Summary'!J59</f>
        <v>0</v>
      </c>
      <c r="I7" s="150">
        <f>'Detailed Summary'!C25+'Detailed Summary'!C42</f>
        <v>0</v>
      </c>
      <c r="J7" s="150">
        <f>'Detailed Summary'!C59</f>
        <v>0</v>
      </c>
      <c r="K7" s="156">
        <f>C7</f>
        <v>0</v>
      </c>
      <c r="L7" s="146">
        <f>'Detailed Summary'!F8+'Detailed Summary'!I8</f>
        <v>0</v>
      </c>
      <c r="M7" s="156">
        <f t="shared" ref="M7:M14" si="0">K7</f>
        <v>0</v>
      </c>
      <c r="N7" s="146">
        <f>'Detailed Summary'!K8+'Detailed Summary'!O8</f>
        <v>0</v>
      </c>
      <c r="O7" s="156">
        <f>M7</f>
        <v>0</v>
      </c>
      <c r="P7" s="146">
        <f>'Detailed Summary'!X8</f>
        <v>0</v>
      </c>
      <c r="Q7" s="159">
        <f>'Detailed Summary'!Y8</f>
        <v>0</v>
      </c>
      <c r="R7" s="151">
        <f>'Detailed Summary'!S8</f>
        <v>0</v>
      </c>
      <c r="S7" s="151">
        <f>'Detailed Summary'!T8</f>
        <v>0</v>
      </c>
      <c r="T7" s="156">
        <f t="shared" ref="T7:T14" si="1">O7</f>
        <v>0</v>
      </c>
      <c r="U7" s="147">
        <f>'Detailed Summary'!AH8</f>
        <v>0</v>
      </c>
      <c r="V7" s="148">
        <f>'Detailed Summary'!AD8</f>
        <v>0</v>
      </c>
      <c r="W7" s="156">
        <f t="shared" ref="W7:W14" si="2">D7+E7</f>
        <v>0</v>
      </c>
      <c r="X7" s="146">
        <f>'Detailed Summary'!AO8</f>
        <v>0</v>
      </c>
      <c r="Y7" s="238">
        <f t="shared" ref="Y7:Y14" si="3">X7</f>
        <v>0</v>
      </c>
      <c r="Z7" s="118"/>
      <c r="AA7" s="118"/>
      <c r="AB7" s="118"/>
      <c r="AC7" s="118"/>
      <c r="AD7" s="118"/>
      <c r="AE7" s="118"/>
      <c r="AF7" s="118"/>
      <c r="AG7" s="118"/>
      <c r="AH7" s="118"/>
      <c r="AI7" s="118"/>
      <c r="AJ7" s="118"/>
      <c r="AK7" s="118"/>
      <c r="AL7" s="118"/>
      <c r="AM7" s="118"/>
      <c r="AN7" s="118"/>
      <c r="AO7" s="118"/>
      <c r="AP7" s="118"/>
      <c r="AQ7" s="118"/>
      <c r="AR7" s="118"/>
      <c r="AS7" s="118"/>
      <c r="AT7" s="118"/>
      <c r="AU7" s="118"/>
    </row>
    <row r="8" spans="1:47" ht="15.5">
      <c r="A8" s="277">
        <v>3</v>
      </c>
      <c r="B8" s="144" t="s">
        <v>27</v>
      </c>
      <c r="C8" s="145">
        <f>'Detailed Summary'!D9</f>
        <v>10</v>
      </c>
      <c r="D8" s="232">
        <f>'Detailed Summary'!D26</f>
        <v>3</v>
      </c>
      <c r="E8" s="233">
        <f>'Detailed Summary'!D43</f>
        <v>7</v>
      </c>
      <c r="F8" s="150">
        <f>'Detailed Summary'!D60</f>
        <v>0</v>
      </c>
      <c r="G8" s="150">
        <f>'Detailed Summary'!J26+'Detailed Summary'!J43</f>
        <v>0</v>
      </c>
      <c r="H8" s="150">
        <f>'Detailed Summary'!J60</f>
        <v>0</v>
      </c>
      <c r="I8" s="150">
        <f>'Detailed Summary'!C26+'Detailed Summary'!C43</f>
        <v>5</v>
      </c>
      <c r="J8" s="150">
        <f>'Detailed Summary'!C60</f>
        <v>0</v>
      </c>
      <c r="K8" s="156">
        <f t="shared" ref="K8:K13" si="4">C8</f>
        <v>10</v>
      </c>
      <c r="L8" s="152">
        <f>'Detailed Summary'!F9+'Detailed Summary'!I9</f>
        <v>10</v>
      </c>
      <c r="M8" s="156">
        <f t="shared" si="0"/>
        <v>10</v>
      </c>
      <c r="N8" s="152">
        <f>'Detailed Summary'!K9+'Detailed Summary'!O9</f>
        <v>10</v>
      </c>
      <c r="O8" s="156">
        <f t="shared" ref="O8:O13" si="5">M8</f>
        <v>10</v>
      </c>
      <c r="P8" s="146">
        <f>'Detailed Summary'!X9</f>
        <v>4</v>
      </c>
      <c r="Q8" s="159">
        <f>'Detailed Summary'!Y9</f>
        <v>4</v>
      </c>
      <c r="R8" s="151">
        <f>'Detailed Summary'!S9</f>
        <v>0</v>
      </c>
      <c r="S8" s="151">
        <f>'Detailed Summary'!T9</f>
        <v>1</v>
      </c>
      <c r="T8" s="156">
        <f t="shared" si="1"/>
        <v>10</v>
      </c>
      <c r="U8" s="147">
        <f>'Detailed Summary'!AH9</f>
        <v>5</v>
      </c>
      <c r="V8" s="148">
        <f>'Detailed Summary'!AD9</f>
        <v>0</v>
      </c>
      <c r="W8" s="156">
        <f t="shared" si="2"/>
        <v>10</v>
      </c>
      <c r="X8" s="146">
        <f>'Detailed Summary'!AO9</f>
        <v>4</v>
      </c>
      <c r="Y8" s="238">
        <f t="shared" si="3"/>
        <v>4</v>
      </c>
      <c r="Z8" s="118"/>
      <c r="AA8" s="118"/>
      <c r="AB8" s="118"/>
      <c r="AC8" s="118"/>
      <c r="AD8" s="118"/>
      <c r="AE8" s="118"/>
      <c r="AF8" s="118"/>
      <c r="AG8" s="118"/>
      <c r="AH8" s="118"/>
      <c r="AI8" s="118"/>
      <c r="AJ8" s="118"/>
      <c r="AK8" s="118"/>
      <c r="AL8" s="118"/>
      <c r="AM8" s="118"/>
      <c r="AN8" s="118"/>
      <c r="AO8" s="118"/>
      <c r="AP8" s="118"/>
      <c r="AQ8" s="118"/>
      <c r="AR8" s="118"/>
      <c r="AS8" s="118"/>
      <c r="AT8" s="118"/>
      <c r="AU8" s="118"/>
    </row>
    <row r="9" spans="1:47" ht="15.5">
      <c r="A9" s="277">
        <v>20</v>
      </c>
      <c r="B9" s="144" t="s">
        <v>28</v>
      </c>
      <c r="C9" s="145">
        <f>'Detailed Summary'!D10</f>
        <v>48</v>
      </c>
      <c r="D9" s="232">
        <f>'Detailed Summary'!D27</f>
        <v>39</v>
      </c>
      <c r="E9" s="233">
        <f>'Detailed Summary'!D44</f>
        <v>5</v>
      </c>
      <c r="F9" s="150">
        <f>'Detailed Summary'!D61</f>
        <v>4</v>
      </c>
      <c r="G9" s="150">
        <f>'Detailed Summary'!J27+'Detailed Summary'!J44</f>
        <v>0</v>
      </c>
      <c r="H9" s="150">
        <f>'Detailed Summary'!J61</f>
        <v>2</v>
      </c>
      <c r="I9" s="150">
        <f>'Detailed Summary'!C27+'Detailed Summary'!C44</f>
        <v>15</v>
      </c>
      <c r="J9" s="150">
        <f>'Detailed Summary'!C61</f>
        <v>1</v>
      </c>
      <c r="K9" s="156">
        <f t="shared" si="4"/>
        <v>48</v>
      </c>
      <c r="L9" s="149">
        <f>'Detailed Summary'!F10+'Detailed Summary'!I10</f>
        <v>37</v>
      </c>
      <c r="M9" s="157">
        <f t="shared" si="0"/>
        <v>48</v>
      </c>
      <c r="N9" s="149">
        <f>'Detailed Summary'!K10+'Detailed Summary'!O10</f>
        <v>42</v>
      </c>
      <c r="O9" s="156">
        <f t="shared" si="5"/>
        <v>48</v>
      </c>
      <c r="P9" s="146">
        <f>'Detailed Summary'!X10</f>
        <v>15</v>
      </c>
      <c r="Q9" s="159">
        <f>'Detailed Summary'!Y10</f>
        <v>28</v>
      </c>
      <c r="R9" s="151">
        <f>'Detailed Summary'!S10</f>
        <v>0</v>
      </c>
      <c r="S9" s="151">
        <f>'Detailed Summary'!T10</f>
        <v>2</v>
      </c>
      <c r="T9" s="156">
        <f t="shared" si="1"/>
        <v>48</v>
      </c>
      <c r="U9" s="147">
        <f>'Detailed Summary'!AH10</f>
        <v>36</v>
      </c>
      <c r="V9" s="148">
        <f>'Detailed Summary'!AD10</f>
        <v>3</v>
      </c>
      <c r="W9" s="156">
        <f t="shared" si="2"/>
        <v>44</v>
      </c>
      <c r="X9" s="146">
        <f>'Detailed Summary'!AO10</f>
        <v>14</v>
      </c>
      <c r="Y9" s="238">
        <f t="shared" si="3"/>
        <v>14</v>
      </c>
      <c r="Z9" s="118"/>
      <c r="AA9" s="118"/>
      <c r="AB9" s="118"/>
      <c r="AC9" s="118"/>
      <c r="AD9" s="118"/>
      <c r="AE9" s="118"/>
      <c r="AF9" s="118"/>
      <c r="AG9" s="118"/>
      <c r="AH9" s="118"/>
      <c r="AI9" s="118"/>
      <c r="AJ9" s="118"/>
      <c r="AK9" s="118"/>
      <c r="AL9" s="118"/>
      <c r="AM9" s="118"/>
      <c r="AN9" s="118"/>
      <c r="AO9" s="118"/>
      <c r="AP9" s="118"/>
      <c r="AQ9" s="118"/>
      <c r="AR9" s="118"/>
      <c r="AS9" s="118"/>
      <c r="AT9" s="118"/>
      <c r="AU9" s="118"/>
    </row>
    <row r="10" spans="1:47" ht="15.5">
      <c r="A10" s="277">
        <f>25-17</f>
        <v>8</v>
      </c>
      <c r="B10" s="144" t="s">
        <v>29</v>
      </c>
      <c r="C10" s="145">
        <f>'Detailed Summary'!D11</f>
        <v>39</v>
      </c>
      <c r="D10" s="232">
        <f>'Detailed Summary'!D28</f>
        <v>23</v>
      </c>
      <c r="E10" s="233">
        <f>'Detailed Summary'!D45</f>
        <v>11</v>
      </c>
      <c r="F10" s="150">
        <f>'Detailed Summary'!D62</f>
        <v>5</v>
      </c>
      <c r="G10" s="150">
        <f>'Detailed Summary'!J28+'Detailed Summary'!J45</f>
        <v>0</v>
      </c>
      <c r="H10" s="150">
        <f>'Detailed Summary'!J62</f>
        <v>2</v>
      </c>
      <c r="I10" s="150">
        <f>'Detailed Summary'!C28+'Detailed Summary'!C45</f>
        <v>19</v>
      </c>
      <c r="J10" s="150">
        <f>'Detailed Summary'!C62</f>
        <v>1</v>
      </c>
      <c r="K10" s="156">
        <f t="shared" si="4"/>
        <v>39</v>
      </c>
      <c r="L10" s="146">
        <f>'Detailed Summary'!F11+'Detailed Summary'!I11</f>
        <v>34</v>
      </c>
      <c r="M10" s="156">
        <f t="shared" si="0"/>
        <v>39</v>
      </c>
      <c r="N10" s="146">
        <f>'Detailed Summary'!K11+'Detailed Summary'!O11</f>
        <v>35</v>
      </c>
      <c r="O10" s="156">
        <f t="shared" si="5"/>
        <v>39</v>
      </c>
      <c r="P10" s="146">
        <f>'Detailed Summary'!X11</f>
        <v>19</v>
      </c>
      <c r="Q10" s="159">
        <f>'Detailed Summary'!Y11</f>
        <v>15</v>
      </c>
      <c r="R10" s="151">
        <f>'Detailed Summary'!S11</f>
        <v>1</v>
      </c>
      <c r="S10" s="151">
        <f>'Detailed Summary'!T11</f>
        <v>2</v>
      </c>
      <c r="T10" s="156">
        <f t="shared" si="1"/>
        <v>39</v>
      </c>
      <c r="U10" s="147">
        <f>'Detailed Summary'!AH11</f>
        <v>31</v>
      </c>
      <c r="V10" s="148">
        <f>'Detailed Summary'!AD11</f>
        <v>1</v>
      </c>
      <c r="W10" s="156">
        <f t="shared" si="2"/>
        <v>34</v>
      </c>
      <c r="X10" s="146">
        <f>'Detailed Summary'!AO11</f>
        <v>31</v>
      </c>
      <c r="Y10" s="238">
        <f t="shared" si="3"/>
        <v>31</v>
      </c>
      <c r="Z10" s="118"/>
      <c r="AA10" s="118"/>
      <c r="AB10" s="118"/>
      <c r="AC10" s="118"/>
      <c r="AD10" s="118"/>
      <c r="AE10" s="118"/>
      <c r="AF10" s="118"/>
      <c r="AG10" s="118"/>
      <c r="AH10" s="118"/>
      <c r="AI10" s="118"/>
      <c r="AJ10" s="118"/>
      <c r="AK10" s="118"/>
      <c r="AL10" s="118"/>
      <c r="AM10" s="118"/>
      <c r="AN10" s="118"/>
      <c r="AO10" s="118"/>
      <c r="AP10" s="118"/>
      <c r="AQ10" s="118"/>
      <c r="AR10" s="118"/>
      <c r="AS10" s="118"/>
      <c r="AT10" s="118"/>
      <c r="AU10" s="118"/>
    </row>
    <row r="11" spans="1:47" ht="15.5">
      <c r="A11" s="277"/>
      <c r="B11" s="144" t="s">
        <v>30</v>
      </c>
      <c r="C11" s="145">
        <f>'Detailed Summary'!D12</f>
        <v>1</v>
      </c>
      <c r="D11" s="232">
        <f>'Detailed Summary'!D29</f>
        <v>0</v>
      </c>
      <c r="E11" s="233">
        <f>'Detailed Summary'!D46</f>
        <v>1</v>
      </c>
      <c r="F11" s="150">
        <f>'Detailed Summary'!D63</f>
        <v>0</v>
      </c>
      <c r="G11" s="150">
        <f>'Detailed Summary'!J29+'Detailed Summary'!J46</f>
        <v>0</v>
      </c>
      <c r="H11" s="150">
        <f>'Detailed Summary'!J63</f>
        <v>0</v>
      </c>
      <c r="I11" s="150">
        <f>'Detailed Summary'!C29+'Detailed Summary'!C46</f>
        <v>0</v>
      </c>
      <c r="J11" s="150">
        <f>'Detailed Summary'!C63</f>
        <v>0</v>
      </c>
      <c r="K11" s="156">
        <f t="shared" si="4"/>
        <v>1</v>
      </c>
      <c r="L11" s="146">
        <f>'Detailed Summary'!F12+'Detailed Summary'!I12</f>
        <v>0</v>
      </c>
      <c r="M11" s="156">
        <f t="shared" si="0"/>
        <v>1</v>
      </c>
      <c r="N11" s="146">
        <f>'Detailed Summary'!K12+'Detailed Summary'!O12</f>
        <v>0</v>
      </c>
      <c r="O11" s="156">
        <f t="shared" si="5"/>
        <v>1</v>
      </c>
      <c r="P11" s="146">
        <f>'Detailed Summary'!X12</f>
        <v>0</v>
      </c>
      <c r="Q11" s="159">
        <f>'Detailed Summary'!Y12</f>
        <v>1</v>
      </c>
      <c r="R11" s="151">
        <f>'Detailed Summary'!S12</f>
        <v>0</v>
      </c>
      <c r="S11" s="151">
        <f>'Detailed Summary'!T12</f>
        <v>0</v>
      </c>
      <c r="T11" s="156">
        <f t="shared" si="1"/>
        <v>1</v>
      </c>
      <c r="U11" s="147">
        <f>'Detailed Summary'!AH12</f>
        <v>0</v>
      </c>
      <c r="V11" s="148">
        <f>'Detailed Summary'!AD12</f>
        <v>0</v>
      </c>
      <c r="W11" s="156">
        <f t="shared" si="2"/>
        <v>1</v>
      </c>
      <c r="X11" s="146">
        <f>'Detailed Summary'!AO12</f>
        <v>0</v>
      </c>
      <c r="Y11" s="238">
        <f t="shared" si="3"/>
        <v>0</v>
      </c>
      <c r="Z11" s="118"/>
      <c r="AA11" s="118"/>
      <c r="AB11" s="118"/>
      <c r="AC11" s="118"/>
      <c r="AD11" s="118"/>
      <c r="AE11" s="118"/>
      <c r="AF11" s="118"/>
      <c r="AG11" s="118"/>
      <c r="AH11" s="118"/>
      <c r="AI11" s="118"/>
      <c r="AJ11" s="118"/>
      <c r="AK11" s="118"/>
      <c r="AL11" s="118"/>
      <c r="AM11" s="118"/>
      <c r="AN11" s="118"/>
      <c r="AO11" s="118"/>
      <c r="AP11" s="118"/>
      <c r="AQ11" s="118"/>
      <c r="AR11" s="118"/>
      <c r="AS11" s="118"/>
      <c r="AT11" s="118"/>
      <c r="AU11" s="118"/>
    </row>
    <row r="12" spans="1:47" ht="15.5">
      <c r="A12" s="277">
        <v>0</v>
      </c>
      <c r="B12" s="144" t="s">
        <v>31</v>
      </c>
      <c r="C12" s="145">
        <f>'Detailed Summary'!D13</f>
        <v>5</v>
      </c>
      <c r="D12" s="232">
        <f>'Detailed Summary'!D30</f>
        <v>1</v>
      </c>
      <c r="E12" s="233">
        <f>'Detailed Summary'!D47</f>
        <v>4</v>
      </c>
      <c r="F12" s="150">
        <f>'Detailed Summary'!D64</f>
        <v>0</v>
      </c>
      <c r="G12" s="150">
        <f>'Detailed Summary'!J30+'Detailed Summary'!J47</f>
        <v>0</v>
      </c>
      <c r="H12" s="150">
        <f>'Detailed Summary'!J64</f>
        <v>0</v>
      </c>
      <c r="I12" s="150">
        <f>'Detailed Summary'!C30+'Detailed Summary'!C47</f>
        <v>3</v>
      </c>
      <c r="J12" s="150">
        <f>'Detailed Summary'!C64</f>
        <v>0</v>
      </c>
      <c r="K12" s="156">
        <f t="shared" si="4"/>
        <v>5</v>
      </c>
      <c r="L12" s="146">
        <f>'Detailed Summary'!F13+'Detailed Summary'!I13</f>
        <v>2</v>
      </c>
      <c r="M12" s="156">
        <f t="shared" si="0"/>
        <v>5</v>
      </c>
      <c r="N12" s="146">
        <f>'Detailed Summary'!K13+'Detailed Summary'!O13</f>
        <v>5</v>
      </c>
      <c r="O12" s="156">
        <f t="shared" si="5"/>
        <v>5</v>
      </c>
      <c r="P12" s="146">
        <f>'Detailed Summary'!X13</f>
        <v>3</v>
      </c>
      <c r="Q12" s="159">
        <f>'Detailed Summary'!Y13</f>
        <v>2</v>
      </c>
      <c r="R12" s="151">
        <f>'Detailed Summary'!S13</f>
        <v>0</v>
      </c>
      <c r="S12" s="151">
        <f>'Detailed Summary'!T13</f>
        <v>0</v>
      </c>
      <c r="T12" s="156">
        <f t="shared" si="1"/>
        <v>5</v>
      </c>
      <c r="U12" s="147">
        <f>'Detailed Summary'!AH13</f>
        <v>5</v>
      </c>
      <c r="V12" s="148">
        <f>'Detailed Summary'!AD13</f>
        <v>0</v>
      </c>
      <c r="W12" s="156">
        <f t="shared" si="2"/>
        <v>5</v>
      </c>
      <c r="X12" s="146">
        <f>'Detailed Summary'!AO13</f>
        <v>0</v>
      </c>
      <c r="Y12" s="238">
        <f t="shared" si="3"/>
        <v>0</v>
      </c>
      <c r="Z12" s="118"/>
      <c r="AA12" s="118"/>
      <c r="AB12" s="118"/>
      <c r="AC12" s="118"/>
      <c r="AD12" s="118"/>
      <c r="AE12" s="118"/>
      <c r="AF12" s="118"/>
      <c r="AG12" s="118"/>
      <c r="AH12" s="118"/>
      <c r="AI12" s="118"/>
      <c r="AJ12" s="118"/>
      <c r="AK12" s="118"/>
      <c r="AL12" s="118"/>
      <c r="AM12" s="118"/>
      <c r="AN12" s="118"/>
      <c r="AO12" s="118"/>
      <c r="AP12" s="118"/>
      <c r="AQ12" s="118"/>
      <c r="AR12" s="118"/>
      <c r="AS12" s="118"/>
      <c r="AT12" s="118"/>
      <c r="AU12" s="118"/>
    </row>
    <row r="13" spans="1:47" ht="15.5">
      <c r="A13" s="277">
        <f>54-41</f>
        <v>13</v>
      </c>
      <c r="B13" s="144" t="s">
        <v>32</v>
      </c>
      <c r="C13" s="263">
        <f>'Detailed Summary'!D14</f>
        <v>26</v>
      </c>
      <c r="D13" s="232">
        <f>'Detailed Summary'!D31</f>
        <v>14</v>
      </c>
      <c r="E13" s="233">
        <f>'Detailed Summary'!D48</f>
        <v>12</v>
      </c>
      <c r="F13" s="150">
        <f>'Detailed Summary'!D65</f>
        <v>0</v>
      </c>
      <c r="G13" s="150">
        <f>'Detailed Summary'!J31+'Detailed Summary'!J48</f>
        <v>0</v>
      </c>
      <c r="H13" s="150">
        <f>'Detailed Summary'!J65</f>
        <v>0</v>
      </c>
      <c r="I13" s="150">
        <f>'Detailed Summary'!C31+'Detailed Summary'!C48</f>
        <v>7</v>
      </c>
      <c r="J13" s="150">
        <f>'Detailed Summary'!C65</f>
        <v>0</v>
      </c>
      <c r="K13" s="156">
        <f t="shared" si="4"/>
        <v>26</v>
      </c>
      <c r="L13" s="146">
        <f>'Detailed Summary'!F14+'Detailed Summary'!I14</f>
        <v>26</v>
      </c>
      <c r="M13" s="156">
        <f t="shared" si="0"/>
        <v>26</v>
      </c>
      <c r="N13" s="146">
        <f>'Detailed Summary'!K14+'Detailed Summary'!O14</f>
        <v>24</v>
      </c>
      <c r="O13" s="156">
        <f t="shared" si="5"/>
        <v>26</v>
      </c>
      <c r="P13" s="146">
        <f>'Detailed Summary'!X14</f>
        <v>6</v>
      </c>
      <c r="Q13" s="159">
        <f>'Detailed Summary'!Y14</f>
        <v>15</v>
      </c>
      <c r="R13" s="151">
        <f>'Detailed Summary'!S14</f>
        <v>0</v>
      </c>
      <c r="S13" s="151">
        <f>'Detailed Summary'!T14</f>
        <v>3</v>
      </c>
      <c r="T13" s="156">
        <f t="shared" si="1"/>
        <v>26</v>
      </c>
      <c r="U13" s="147">
        <f>'Detailed Summary'!AH14</f>
        <v>16</v>
      </c>
      <c r="V13" s="148">
        <f>'Detailed Summary'!AD14</f>
        <v>0</v>
      </c>
      <c r="W13" s="156">
        <f t="shared" si="2"/>
        <v>26</v>
      </c>
      <c r="X13" s="146">
        <f>'Detailed Summary'!AO14</f>
        <v>12</v>
      </c>
      <c r="Y13" s="238">
        <f t="shared" si="3"/>
        <v>12</v>
      </c>
      <c r="Z13" s="118"/>
      <c r="AA13" s="118"/>
      <c r="AB13" s="118"/>
      <c r="AC13" s="118"/>
      <c r="AD13" s="118"/>
      <c r="AE13" s="118"/>
      <c r="AF13" s="118"/>
      <c r="AG13" s="118"/>
      <c r="AH13" s="118"/>
      <c r="AI13" s="118"/>
      <c r="AJ13" s="118"/>
      <c r="AK13" s="118"/>
      <c r="AL13" s="118"/>
      <c r="AM13" s="118"/>
      <c r="AN13" s="118"/>
      <c r="AO13" s="118"/>
      <c r="AP13" s="118"/>
      <c r="AQ13" s="118"/>
      <c r="AR13" s="118"/>
      <c r="AS13" s="118"/>
      <c r="AT13" s="118"/>
      <c r="AU13" s="118"/>
    </row>
    <row r="14" spans="1:47" ht="15.5">
      <c r="A14" s="277">
        <f>54-41</f>
        <v>13</v>
      </c>
      <c r="B14" s="144" t="s">
        <v>33</v>
      </c>
      <c r="C14" s="263">
        <f>'Detailed Summary'!D15</f>
        <v>0</v>
      </c>
      <c r="D14" s="232">
        <f>'Detailed Summary'!D32</f>
        <v>0</v>
      </c>
      <c r="E14" s="233">
        <f>'Detailed Summary'!D49</f>
        <v>0</v>
      </c>
      <c r="F14" s="150">
        <f>'Detailed Summary'!D66</f>
        <v>0</v>
      </c>
      <c r="G14" s="150">
        <f>'Detailed Summary'!J32+'Detailed Summary'!J49</f>
        <v>0</v>
      </c>
      <c r="H14" s="150">
        <f>'Detailed Summary'!J66</f>
        <v>0</v>
      </c>
      <c r="I14" s="150">
        <f>'Detailed Summary'!C32+'Detailed Summary'!C49</f>
        <v>0</v>
      </c>
      <c r="J14" s="150">
        <f>'Detailed Summary'!C66</f>
        <v>0</v>
      </c>
      <c r="K14" s="156">
        <f>C14</f>
        <v>0</v>
      </c>
      <c r="L14" s="146">
        <f>'Detailed Summary'!F15+'Detailed Summary'!I15</f>
        <v>0</v>
      </c>
      <c r="M14" s="156">
        <f t="shared" si="0"/>
        <v>0</v>
      </c>
      <c r="N14" s="146">
        <f>'Detailed Summary'!K15+'Detailed Summary'!O15</f>
        <v>0</v>
      </c>
      <c r="O14" s="156">
        <f>M14</f>
        <v>0</v>
      </c>
      <c r="P14" s="146">
        <f>'Detailed Summary'!X15</f>
        <v>0</v>
      </c>
      <c r="Q14" s="159">
        <f>'Detailed Summary'!Y15</f>
        <v>0</v>
      </c>
      <c r="R14" s="151">
        <f>'Detailed Summary'!S15</f>
        <v>0</v>
      </c>
      <c r="S14" s="151">
        <f>'Detailed Summary'!T15</f>
        <v>0</v>
      </c>
      <c r="T14" s="156">
        <f t="shared" si="1"/>
        <v>0</v>
      </c>
      <c r="U14" s="147">
        <f>'Detailed Summary'!AH15</f>
        <v>0</v>
      </c>
      <c r="V14" s="148">
        <f>'Detailed Summary'!AD15</f>
        <v>0</v>
      </c>
      <c r="W14" s="156">
        <f t="shared" si="2"/>
        <v>0</v>
      </c>
      <c r="X14" s="146">
        <f>'Detailed Summary'!AO15</f>
        <v>0</v>
      </c>
      <c r="Y14" s="238">
        <f t="shared" si="3"/>
        <v>0</v>
      </c>
      <c r="Z14" s="118"/>
      <c r="AA14" s="118"/>
      <c r="AB14" s="118"/>
      <c r="AC14" s="118"/>
      <c r="AD14" s="118"/>
      <c r="AE14" s="118"/>
      <c r="AF14" s="118"/>
      <c r="AG14" s="118"/>
      <c r="AH14" s="118"/>
      <c r="AI14" s="118"/>
      <c r="AJ14" s="118"/>
      <c r="AK14" s="118"/>
      <c r="AL14" s="118"/>
      <c r="AM14" s="118"/>
      <c r="AN14" s="118"/>
      <c r="AO14" s="118"/>
      <c r="AP14" s="118"/>
      <c r="AQ14" s="118"/>
      <c r="AR14" s="118"/>
      <c r="AS14" s="118"/>
      <c r="AT14" s="118"/>
      <c r="AU14" s="118"/>
    </row>
    <row r="15" spans="1:47" ht="16" thickBot="1">
      <c r="A15" s="118"/>
      <c r="B15" s="479" t="s">
        <v>15</v>
      </c>
      <c r="C15" s="468">
        <f t="shared" ref="C15:J15" si="6">SUM(C7:C14)</f>
        <v>129</v>
      </c>
      <c r="D15" s="262">
        <f t="shared" si="6"/>
        <v>80</v>
      </c>
      <c r="E15" s="262">
        <f t="shared" si="6"/>
        <v>40</v>
      </c>
      <c r="F15" s="262">
        <f t="shared" si="6"/>
        <v>9</v>
      </c>
      <c r="G15" s="468">
        <f t="shared" si="6"/>
        <v>0</v>
      </c>
      <c r="H15" s="468">
        <f t="shared" si="6"/>
        <v>4</v>
      </c>
      <c r="I15" s="468">
        <f t="shared" si="6"/>
        <v>49</v>
      </c>
      <c r="J15" s="468">
        <f t="shared" si="6"/>
        <v>2</v>
      </c>
      <c r="K15" s="462">
        <f t="shared" ref="K15:Q15" si="7">SUM(K7:K14)</f>
        <v>129</v>
      </c>
      <c r="L15" s="470">
        <f t="shared" si="7"/>
        <v>109</v>
      </c>
      <c r="M15" s="462">
        <f t="shared" si="7"/>
        <v>129</v>
      </c>
      <c r="N15" s="470">
        <f t="shared" si="7"/>
        <v>116</v>
      </c>
      <c r="O15" s="462">
        <f t="shared" si="7"/>
        <v>129</v>
      </c>
      <c r="P15" s="261">
        <f t="shared" si="7"/>
        <v>47</v>
      </c>
      <c r="Q15" s="261">
        <f t="shared" si="7"/>
        <v>65</v>
      </c>
      <c r="R15" s="264">
        <f>SUM(R7:R13)</f>
        <v>1</v>
      </c>
      <c r="S15" s="264">
        <f t="shared" ref="S15:Y15" si="8">SUM(S7:S14)</f>
        <v>8</v>
      </c>
      <c r="T15" s="462">
        <f t="shared" si="8"/>
        <v>129</v>
      </c>
      <c r="U15" s="464">
        <f t="shared" si="8"/>
        <v>93</v>
      </c>
      <c r="V15" s="466">
        <f t="shared" si="8"/>
        <v>4</v>
      </c>
      <c r="W15" s="462">
        <f t="shared" si="8"/>
        <v>120</v>
      </c>
      <c r="X15" s="464">
        <f t="shared" si="8"/>
        <v>61</v>
      </c>
      <c r="Y15" s="460">
        <f t="shared" si="8"/>
        <v>61</v>
      </c>
      <c r="Z15" s="118"/>
      <c r="AA15" s="118"/>
      <c r="AB15" s="118"/>
      <c r="AC15" s="118"/>
      <c r="AD15" s="118"/>
      <c r="AE15" s="118"/>
      <c r="AF15" s="118"/>
      <c r="AG15" s="118"/>
      <c r="AH15" s="118"/>
      <c r="AI15" s="118"/>
      <c r="AJ15" s="118"/>
      <c r="AK15" s="118"/>
      <c r="AL15" s="118"/>
      <c r="AM15" s="118"/>
      <c r="AN15" s="118"/>
      <c r="AO15" s="118"/>
      <c r="AP15" s="118"/>
      <c r="AQ15" s="118"/>
      <c r="AR15" s="118"/>
      <c r="AS15" s="118"/>
      <c r="AT15" s="118"/>
      <c r="AU15" s="118"/>
    </row>
    <row r="16" spans="1:47" ht="16" thickBot="1">
      <c r="A16" s="118"/>
      <c r="B16" s="480"/>
      <c r="C16" s="469"/>
      <c r="D16" s="481">
        <f>D15+E15</f>
        <v>120</v>
      </c>
      <c r="E16" s="482"/>
      <c r="F16" s="227"/>
      <c r="G16" s="469"/>
      <c r="H16" s="469"/>
      <c r="I16" s="469"/>
      <c r="J16" s="469"/>
      <c r="K16" s="463"/>
      <c r="L16" s="471"/>
      <c r="M16" s="463"/>
      <c r="N16" s="471"/>
      <c r="O16" s="463"/>
      <c r="P16" s="472">
        <f>P15+Q15</f>
        <v>112</v>
      </c>
      <c r="Q16" s="473"/>
      <c r="R16" s="474">
        <f>R15+S15</f>
        <v>9</v>
      </c>
      <c r="S16" s="475"/>
      <c r="T16" s="463"/>
      <c r="U16" s="465"/>
      <c r="V16" s="467"/>
      <c r="W16" s="463"/>
      <c r="X16" s="465"/>
      <c r="Y16" s="461"/>
      <c r="Z16" s="118"/>
      <c r="AA16" s="118"/>
      <c r="AB16" s="118"/>
      <c r="AC16" s="118"/>
      <c r="AD16" s="118"/>
      <c r="AE16" s="118"/>
      <c r="AF16" s="118"/>
      <c r="AG16" s="118"/>
      <c r="AH16" s="118"/>
      <c r="AI16" s="118"/>
      <c r="AJ16" s="118"/>
      <c r="AK16" s="118"/>
      <c r="AL16" s="118"/>
      <c r="AM16" s="118"/>
      <c r="AN16" s="118"/>
      <c r="AO16" s="118"/>
      <c r="AP16" s="118"/>
      <c r="AQ16" s="118"/>
      <c r="AR16" s="118"/>
      <c r="AS16" s="118"/>
      <c r="AT16" s="118"/>
      <c r="AU16" s="118"/>
    </row>
    <row r="17" spans="1:47" ht="24" customHeight="1" thickBot="1">
      <c r="A17" s="118"/>
      <c r="B17" s="476" t="s">
        <v>34</v>
      </c>
      <c r="C17" s="477"/>
      <c r="D17" s="477"/>
      <c r="E17" s="477"/>
      <c r="F17" s="477"/>
      <c r="G17" s="477"/>
      <c r="H17" s="477"/>
      <c r="I17" s="477"/>
      <c r="J17" s="478"/>
      <c r="K17" s="458">
        <f>K15-L15-G15-H15</f>
        <v>16</v>
      </c>
      <c r="L17" s="459"/>
      <c r="M17" s="458">
        <f>M15-N15-G15-H15</f>
        <v>9</v>
      </c>
      <c r="N17" s="459"/>
      <c r="O17" s="458">
        <f>O15-P16-G15-H15-F15</f>
        <v>4</v>
      </c>
      <c r="P17" s="459"/>
      <c r="Q17" s="459"/>
      <c r="R17" s="459"/>
      <c r="S17" s="459"/>
      <c r="T17" s="458">
        <f>T15-U15-G15-H15-F15</f>
        <v>23</v>
      </c>
      <c r="U17" s="459"/>
      <c r="V17" s="459"/>
      <c r="W17" s="458">
        <f>W15-X15-G15</f>
        <v>59</v>
      </c>
      <c r="X17" s="459"/>
      <c r="Y17" s="184" t="s">
        <v>35</v>
      </c>
      <c r="Z17" s="118"/>
      <c r="AA17" s="118"/>
      <c r="AB17" s="118"/>
      <c r="AC17" s="118"/>
      <c r="AD17" s="118"/>
      <c r="AE17" s="118"/>
      <c r="AF17" s="118"/>
      <c r="AG17" s="118"/>
      <c r="AH17" s="118"/>
      <c r="AI17" s="118"/>
      <c r="AJ17" s="118"/>
      <c r="AK17" s="118"/>
      <c r="AL17" s="118"/>
      <c r="AM17" s="118"/>
      <c r="AN17" s="118"/>
      <c r="AO17" s="118"/>
      <c r="AP17" s="118"/>
      <c r="AQ17" s="118"/>
      <c r="AR17" s="118"/>
      <c r="AS17" s="118"/>
      <c r="AT17" s="118"/>
      <c r="AU17" s="118"/>
    </row>
    <row r="18" spans="1:47" ht="15" thickTop="1">
      <c r="A18" s="118"/>
      <c r="B18" s="118"/>
      <c r="C18" s="118"/>
      <c r="D18" s="118"/>
      <c r="E18" s="118"/>
      <c r="F18" s="118"/>
      <c r="G18" s="118"/>
      <c r="H18" s="118"/>
      <c r="I18" s="118"/>
      <c r="J18" s="118"/>
      <c r="K18" s="118"/>
      <c r="L18" s="226"/>
      <c r="M18" s="118"/>
      <c r="N18" s="226"/>
      <c r="O18" s="118"/>
      <c r="P18" s="118"/>
      <c r="Q18" s="118"/>
      <c r="R18" s="118"/>
      <c r="S18" s="118"/>
      <c r="T18" s="118"/>
      <c r="U18" s="118"/>
      <c r="V18" s="118"/>
      <c r="W18" s="118"/>
      <c r="X18" s="118"/>
      <c r="Y18" s="118"/>
      <c r="Z18" s="118"/>
      <c r="AA18" s="118"/>
      <c r="AB18" s="118"/>
      <c r="AC18" s="118"/>
      <c r="AD18" s="118"/>
      <c r="AE18" s="118"/>
      <c r="AF18" s="118"/>
      <c r="AG18" s="118"/>
      <c r="AH18" s="118"/>
      <c r="AI18" s="118"/>
      <c r="AJ18" s="118"/>
      <c r="AK18" s="118"/>
      <c r="AL18" s="118"/>
      <c r="AM18" s="118"/>
      <c r="AN18" s="118"/>
      <c r="AO18" s="118"/>
      <c r="AP18" s="118"/>
      <c r="AQ18" s="118"/>
      <c r="AR18" s="118"/>
      <c r="AS18" s="118"/>
      <c r="AT18" s="118"/>
      <c r="AU18" s="118"/>
    </row>
    <row r="19" spans="1:47" ht="15.5">
      <c r="A19" s="118"/>
      <c r="B19" s="131" t="s">
        <v>36</v>
      </c>
      <c r="C19" s="132"/>
      <c r="D19" s="132"/>
      <c r="E19" s="132"/>
      <c r="F19" s="132"/>
      <c r="G19" s="118"/>
      <c r="H19" s="118"/>
      <c r="I19" s="118"/>
      <c r="J19" s="118"/>
      <c r="K19" s="118"/>
      <c r="L19" s="118"/>
      <c r="M19" s="118"/>
      <c r="N19" s="118"/>
      <c r="O19" s="118"/>
      <c r="P19" s="118"/>
      <c r="Q19" s="118"/>
      <c r="R19" s="118"/>
      <c r="S19" s="118"/>
      <c r="T19" s="118"/>
      <c r="U19" s="118"/>
      <c r="V19" s="118"/>
      <c r="W19" s="118"/>
      <c r="X19" s="118"/>
      <c r="Y19" s="118"/>
      <c r="Z19" s="118"/>
      <c r="AA19" s="118"/>
      <c r="AB19" s="118"/>
      <c r="AC19" s="118"/>
      <c r="AD19" s="118"/>
      <c r="AE19" s="118"/>
      <c r="AF19" s="118"/>
      <c r="AG19" s="118"/>
      <c r="AH19" s="118"/>
      <c r="AI19" s="118"/>
      <c r="AJ19" s="118"/>
      <c r="AK19" s="118"/>
      <c r="AL19" s="118"/>
      <c r="AM19" s="118"/>
      <c r="AN19" s="118"/>
      <c r="AO19" s="118"/>
      <c r="AP19" s="118"/>
      <c r="AQ19" s="118"/>
      <c r="AR19" s="118"/>
      <c r="AS19" s="118"/>
      <c r="AT19" s="118"/>
      <c r="AU19" s="118"/>
    </row>
    <row r="20" spans="1:47" ht="15.5">
      <c r="A20" s="118"/>
      <c r="B20" s="133">
        <v>1</v>
      </c>
      <c r="C20" s="132"/>
      <c r="D20" s="132"/>
      <c r="E20" s="132"/>
      <c r="F20" s="132"/>
      <c r="G20" s="118"/>
      <c r="H20" s="118"/>
      <c r="I20" s="118"/>
      <c r="J20" s="118"/>
      <c r="K20" s="118"/>
      <c r="L20" s="118"/>
      <c r="M20" s="118"/>
      <c r="N20" s="118"/>
      <c r="O20" s="118"/>
      <c r="P20" s="118"/>
      <c r="Q20" s="118"/>
      <c r="R20" s="118"/>
      <c r="S20" s="118"/>
      <c r="T20" s="118"/>
      <c r="U20" s="118"/>
      <c r="V20" s="118"/>
      <c r="W20" s="118"/>
      <c r="X20" s="118"/>
      <c r="Y20" s="118"/>
      <c r="Z20" s="118"/>
      <c r="AA20" s="118"/>
      <c r="AB20" s="118"/>
      <c r="AC20" s="118"/>
      <c r="AD20" s="118"/>
      <c r="AE20" s="118"/>
      <c r="AF20" s="118"/>
      <c r="AG20" s="118"/>
      <c r="AH20" s="118"/>
      <c r="AI20" s="118"/>
      <c r="AJ20" s="118"/>
      <c r="AK20" s="118"/>
      <c r="AL20" s="118"/>
      <c r="AM20" s="118"/>
      <c r="AN20" s="118"/>
      <c r="AO20" s="118"/>
      <c r="AP20" s="118"/>
      <c r="AQ20" s="118"/>
      <c r="AR20" s="118"/>
      <c r="AS20" s="118"/>
      <c r="AT20" s="118"/>
      <c r="AU20" s="118"/>
    </row>
    <row r="21" spans="1:47" ht="19.5" customHeight="1">
      <c r="A21" s="118"/>
      <c r="B21" s="133">
        <v>2</v>
      </c>
      <c r="C21" s="132"/>
      <c r="D21" s="132"/>
      <c r="E21" s="132"/>
      <c r="F21" s="132"/>
      <c r="G21" s="118"/>
      <c r="H21" s="118"/>
      <c r="I21" s="118"/>
      <c r="J21" s="118"/>
      <c r="K21" s="118"/>
      <c r="L21" s="118"/>
      <c r="M21" s="118"/>
      <c r="N21" s="118"/>
      <c r="O21" s="118"/>
      <c r="P21" s="118"/>
      <c r="Q21" s="118"/>
      <c r="R21" s="118"/>
      <c r="S21" s="118"/>
      <c r="T21" s="118"/>
      <c r="U21" s="118"/>
      <c r="V21" s="118"/>
      <c r="W21" s="118"/>
      <c r="X21" s="118"/>
      <c r="Y21" s="118"/>
      <c r="Z21" s="118"/>
      <c r="AA21" s="118"/>
      <c r="AB21" s="118"/>
      <c r="AC21" s="118"/>
      <c r="AD21" s="118"/>
      <c r="AE21" s="118"/>
      <c r="AF21" s="118"/>
      <c r="AG21" s="118"/>
      <c r="AH21" s="118"/>
      <c r="AI21" s="118"/>
      <c r="AJ21" s="118"/>
      <c r="AK21" s="118"/>
      <c r="AL21" s="118"/>
      <c r="AM21" s="118"/>
      <c r="AN21" s="118"/>
      <c r="AO21" s="118"/>
      <c r="AP21" s="118"/>
      <c r="AQ21" s="118"/>
      <c r="AR21" s="118"/>
      <c r="AS21" s="118"/>
      <c r="AT21" s="118"/>
      <c r="AU21" s="118"/>
    </row>
    <row r="22" spans="1:47" ht="15.5">
      <c r="A22" s="118"/>
      <c r="B22" s="132"/>
      <c r="C22" s="132"/>
      <c r="D22" s="132"/>
      <c r="E22" s="132"/>
      <c r="F22" s="132"/>
      <c r="G22" s="118"/>
      <c r="H22" s="118"/>
      <c r="I22" s="118"/>
      <c r="J22" s="118"/>
      <c r="K22" s="118"/>
      <c r="L22" s="118"/>
      <c r="M22" s="118"/>
      <c r="N22" s="118"/>
      <c r="O22" s="118"/>
      <c r="P22" s="118"/>
      <c r="Q22" s="118"/>
      <c r="R22" s="118"/>
      <c r="S22" s="118"/>
      <c r="T22" s="118"/>
      <c r="U22" s="118"/>
      <c r="V22" s="118"/>
      <c r="W22" s="118"/>
      <c r="X22" s="118"/>
      <c r="Y22" s="118"/>
      <c r="Z22" s="118"/>
      <c r="AA22" s="118"/>
      <c r="AB22" s="118"/>
      <c r="AC22" s="118"/>
      <c r="AD22" s="118"/>
      <c r="AE22" s="118"/>
      <c r="AF22" s="118"/>
      <c r="AG22" s="118"/>
      <c r="AH22" s="118"/>
      <c r="AI22" s="118"/>
      <c r="AJ22" s="118"/>
      <c r="AK22" s="118"/>
      <c r="AL22" s="118"/>
      <c r="AM22" s="118"/>
      <c r="AN22" s="118"/>
      <c r="AO22" s="118"/>
      <c r="AP22" s="118"/>
      <c r="AQ22" s="118"/>
      <c r="AR22" s="118"/>
      <c r="AS22" s="118"/>
      <c r="AT22" s="118"/>
      <c r="AU22" s="118"/>
    </row>
    <row r="23" spans="1:47" ht="15.5">
      <c r="A23" s="118"/>
      <c r="B23" s="131" t="s">
        <v>37</v>
      </c>
      <c r="C23" s="131"/>
      <c r="D23" s="131"/>
      <c r="E23" s="131"/>
      <c r="F23" s="131"/>
      <c r="G23" s="118"/>
      <c r="H23" s="118"/>
      <c r="I23" s="118"/>
      <c r="J23" s="118"/>
      <c r="K23" s="118"/>
      <c r="L23" s="118"/>
      <c r="M23" s="118"/>
      <c r="N23" s="118"/>
      <c r="O23" s="118"/>
      <c r="P23" s="118"/>
      <c r="Q23" s="118"/>
      <c r="R23" s="118"/>
      <c r="S23" s="118"/>
      <c r="T23" s="118"/>
      <c r="U23" s="118"/>
      <c r="V23" s="118"/>
      <c r="W23" s="118"/>
      <c r="X23" s="118"/>
      <c r="Y23" s="118"/>
      <c r="Z23" s="118"/>
      <c r="AA23" s="118"/>
      <c r="AB23" s="118"/>
      <c r="AC23" s="118"/>
      <c r="AD23" s="118"/>
      <c r="AE23" s="118"/>
      <c r="AF23" s="118"/>
      <c r="AG23" s="118"/>
      <c r="AH23" s="118"/>
      <c r="AI23" s="118"/>
      <c r="AJ23" s="118"/>
      <c r="AK23" s="118"/>
      <c r="AL23" s="118"/>
      <c r="AM23" s="118"/>
      <c r="AN23" s="118"/>
      <c r="AO23" s="118"/>
      <c r="AP23" s="118"/>
      <c r="AQ23" s="118"/>
      <c r="AR23" s="118"/>
      <c r="AS23" s="118"/>
      <c r="AT23" s="118"/>
      <c r="AU23" s="118"/>
    </row>
    <row r="24" spans="1:47" ht="15.5">
      <c r="A24" s="118"/>
      <c r="B24" s="133">
        <v>1</v>
      </c>
      <c r="C24" s="132"/>
      <c r="D24" s="132"/>
      <c r="E24" s="132"/>
      <c r="F24" s="132"/>
      <c r="G24" s="118"/>
      <c r="H24" s="118"/>
      <c r="I24" s="118"/>
      <c r="J24" s="118"/>
      <c r="K24" s="118"/>
      <c r="L24" s="118"/>
      <c r="M24" s="118"/>
      <c r="N24" s="118"/>
      <c r="O24" s="118"/>
      <c r="P24" s="118"/>
      <c r="Q24" s="118"/>
      <c r="R24" s="118"/>
      <c r="S24" s="118"/>
      <c r="T24" s="118"/>
      <c r="U24" s="118"/>
      <c r="V24" s="118"/>
      <c r="W24" s="118"/>
      <c r="X24" s="118"/>
      <c r="Y24" s="118"/>
      <c r="Z24" s="118"/>
      <c r="AA24" s="118"/>
      <c r="AB24" s="118"/>
      <c r="AC24" s="118"/>
      <c r="AD24" s="118"/>
      <c r="AE24" s="118"/>
      <c r="AF24" s="118"/>
      <c r="AG24" s="118"/>
      <c r="AH24" s="118"/>
      <c r="AI24" s="118"/>
      <c r="AJ24" s="118"/>
      <c r="AK24" s="118"/>
      <c r="AL24" s="118"/>
      <c r="AM24" s="118"/>
      <c r="AN24" s="118"/>
      <c r="AO24" s="118"/>
      <c r="AP24" s="118"/>
      <c r="AQ24" s="118"/>
      <c r="AR24" s="118"/>
      <c r="AS24" s="118"/>
      <c r="AT24" s="118"/>
      <c r="AU24" s="118"/>
    </row>
    <row r="25" spans="1:47" ht="15.5">
      <c r="A25" s="118"/>
      <c r="B25" s="133">
        <v>2</v>
      </c>
      <c r="C25" s="132"/>
      <c r="D25" s="132"/>
      <c r="E25" s="132"/>
      <c r="F25" s="132"/>
      <c r="G25" s="118"/>
      <c r="H25" s="118"/>
      <c r="I25" s="118"/>
      <c r="J25" s="118"/>
      <c r="K25" s="118"/>
      <c r="L25" s="118"/>
      <c r="M25" s="118"/>
      <c r="N25" s="118"/>
      <c r="O25" s="118"/>
      <c r="P25" s="118"/>
      <c r="Q25" s="118"/>
      <c r="R25" s="118"/>
      <c r="S25" s="118"/>
      <c r="T25" s="118"/>
      <c r="U25" s="118"/>
      <c r="V25" s="118"/>
      <c r="W25" s="118"/>
      <c r="X25" s="118"/>
      <c r="Y25" s="118"/>
      <c r="Z25" s="118"/>
      <c r="AA25" s="118"/>
      <c r="AB25" s="118"/>
      <c r="AC25" s="118"/>
      <c r="AD25" s="118"/>
      <c r="AE25" s="118"/>
      <c r="AF25" s="118"/>
      <c r="AG25" s="118"/>
      <c r="AH25" s="118"/>
      <c r="AI25" s="118"/>
      <c r="AJ25" s="118"/>
      <c r="AK25" s="118"/>
      <c r="AL25" s="118"/>
      <c r="AM25" s="118"/>
      <c r="AN25" s="118"/>
      <c r="AO25" s="118"/>
      <c r="AP25" s="118"/>
      <c r="AQ25" s="118"/>
      <c r="AR25" s="118"/>
      <c r="AS25" s="118"/>
      <c r="AT25" s="118"/>
      <c r="AU25" s="118"/>
    </row>
    <row r="26" spans="1:47" ht="15.5">
      <c r="A26" s="118"/>
      <c r="B26" s="133">
        <v>3</v>
      </c>
      <c r="C26" s="132"/>
      <c r="D26" s="132"/>
      <c r="E26" s="132"/>
      <c r="F26" s="132"/>
      <c r="G26" s="118"/>
      <c r="H26" s="118"/>
      <c r="I26" s="118"/>
      <c r="J26" s="118"/>
      <c r="K26" s="118"/>
      <c r="L26" s="118"/>
      <c r="M26" s="118"/>
      <c r="N26" s="118"/>
      <c r="O26" s="118"/>
      <c r="P26" s="118"/>
      <c r="Q26" s="118"/>
      <c r="R26" s="118"/>
      <c r="S26" s="118"/>
      <c r="T26" s="118"/>
      <c r="U26" s="118"/>
      <c r="V26" s="118"/>
      <c r="W26" s="118"/>
      <c r="X26" s="118"/>
      <c r="Y26" s="118"/>
      <c r="Z26" s="118"/>
      <c r="AA26" s="118"/>
      <c r="AB26" s="118"/>
      <c r="AC26" s="118"/>
      <c r="AD26" s="118"/>
      <c r="AE26" s="118"/>
      <c r="AF26" s="118"/>
      <c r="AG26" s="118"/>
      <c r="AH26" s="118"/>
      <c r="AI26" s="118"/>
      <c r="AJ26" s="118"/>
      <c r="AK26" s="118"/>
      <c r="AL26" s="118"/>
      <c r="AM26" s="118"/>
      <c r="AN26" s="118"/>
      <c r="AO26" s="118"/>
      <c r="AP26" s="118"/>
      <c r="AQ26" s="118"/>
      <c r="AR26" s="118"/>
      <c r="AS26" s="118"/>
      <c r="AT26" s="118"/>
      <c r="AU26" s="118"/>
    </row>
    <row r="27" spans="1:47" ht="15.5">
      <c r="A27" s="118"/>
      <c r="B27" s="134">
        <v>4</v>
      </c>
      <c r="C27" s="135"/>
      <c r="D27" s="135"/>
      <c r="E27" s="135"/>
      <c r="F27" s="135"/>
      <c r="G27" s="118"/>
      <c r="H27" s="118"/>
      <c r="I27" s="118"/>
      <c r="J27" s="118"/>
      <c r="K27" s="118"/>
      <c r="L27" s="118"/>
      <c r="M27" s="118"/>
      <c r="N27" s="118"/>
      <c r="O27" s="118"/>
      <c r="P27" s="118"/>
      <c r="Q27" s="118"/>
      <c r="R27" s="118"/>
      <c r="S27" s="118"/>
      <c r="T27" s="118"/>
      <c r="U27" s="118"/>
      <c r="V27" s="118"/>
      <c r="W27" s="118"/>
      <c r="X27" s="118"/>
      <c r="Y27" s="118"/>
      <c r="Z27" s="118"/>
      <c r="AA27" s="118"/>
      <c r="AB27" s="118"/>
      <c r="AC27" s="118"/>
      <c r="AD27" s="118"/>
      <c r="AE27" s="118"/>
      <c r="AF27" s="118"/>
      <c r="AG27" s="118"/>
      <c r="AH27" s="118"/>
      <c r="AI27" s="118"/>
      <c r="AJ27" s="118"/>
      <c r="AK27" s="118"/>
      <c r="AL27" s="118"/>
      <c r="AM27" s="118"/>
      <c r="AN27" s="118"/>
      <c r="AO27" s="118"/>
      <c r="AP27" s="118"/>
      <c r="AQ27" s="118"/>
      <c r="AR27" s="118"/>
      <c r="AS27" s="118"/>
      <c r="AT27" s="118"/>
      <c r="AU27" s="118"/>
    </row>
    <row r="28" spans="1:47" ht="14.5">
      <c r="A28" s="118"/>
      <c r="B28" s="118"/>
      <c r="C28" s="118"/>
      <c r="D28" s="118"/>
      <c r="E28" s="118"/>
      <c r="F28" s="118"/>
      <c r="G28" s="118"/>
      <c r="H28" s="118"/>
      <c r="I28" s="118"/>
      <c r="J28" s="118"/>
      <c r="K28" s="118"/>
      <c r="L28" s="118"/>
      <c r="M28" s="118"/>
      <c r="N28" s="118"/>
      <c r="O28" s="118"/>
      <c r="P28" s="118"/>
      <c r="Q28" s="118"/>
      <c r="R28" s="118"/>
      <c r="S28" s="118"/>
      <c r="T28" s="118"/>
      <c r="U28" s="118"/>
      <c r="V28" s="118"/>
      <c r="W28" s="118"/>
      <c r="X28" s="118"/>
      <c r="Y28" s="118"/>
      <c r="Z28" s="118"/>
      <c r="AA28" s="118"/>
      <c r="AB28" s="118"/>
      <c r="AC28" s="118"/>
      <c r="AD28" s="118"/>
      <c r="AE28" s="118"/>
      <c r="AF28" s="118"/>
      <c r="AG28" s="118"/>
      <c r="AH28" s="118"/>
      <c r="AI28" s="118"/>
      <c r="AJ28" s="118"/>
      <c r="AK28" s="118"/>
      <c r="AL28" s="118"/>
      <c r="AM28" s="118"/>
      <c r="AN28" s="118"/>
      <c r="AO28" s="118"/>
      <c r="AP28" s="118"/>
      <c r="AQ28" s="118"/>
      <c r="AR28" s="118"/>
      <c r="AS28" s="118"/>
      <c r="AT28" s="118"/>
      <c r="AU28" s="118"/>
    </row>
    <row r="29" spans="1:47" ht="14.5">
      <c r="A29" s="118"/>
      <c r="B29" s="118"/>
      <c r="C29" s="118"/>
      <c r="D29" s="118"/>
      <c r="E29" s="118"/>
      <c r="F29" s="118"/>
      <c r="G29" s="118"/>
      <c r="H29" s="118"/>
      <c r="I29" s="118"/>
      <c r="J29" s="118"/>
      <c r="K29" s="118"/>
      <c r="L29" s="118"/>
      <c r="M29" s="118"/>
      <c r="N29" s="118"/>
      <c r="O29" s="118"/>
      <c r="P29" s="118"/>
      <c r="Q29" s="118"/>
      <c r="R29" s="118"/>
      <c r="S29" s="118"/>
      <c r="T29" s="118"/>
      <c r="U29" s="118"/>
      <c r="V29" s="118"/>
      <c r="W29" s="118"/>
      <c r="X29" s="118"/>
      <c r="Y29" s="118"/>
      <c r="Z29" s="118"/>
      <c r="AA29" s="118"/>
      <c r="AB29" s="118"/>
      <c r="AC29" s="118"/>
      <c r="AD29" s="118"/>
      <c r="AE29" s="118"/>
      <c r="AF29" s="118"/>
      <c r="AG29" s="118"/>
      <c r="AH29" s="118"/>
      <c r="AI29" s="118"/>
      <c r="AJ29" s="118"/>
      <c r="AK29" s="118"/>
      <c r="AL29" s="118"/>
      <c r="AM29" s="118"/>
      <c r="AN29" s="118"/>
      <c r="AO29" s="118"/>
      <c r="AP29" s="118"/>
      <c r="AQ29" s="118"/>
      <c r="AR29" s="118"/>
      <c r="AS29" s="118"/>
      <c r="AT29" s="118"/>
      <c r="AU29" s="118"/>
    </row>
    <row r="30" spans="1:47" ht="14.5">
      <c r="A30" s="118"/>
      <c r="B30" s="118"/>
      <c r="C30" s="118"/>
      <c r="D30" s="118"/>
      <c r="E30" s="118"/>
      <c r="F30" s="118"/>
      <c r="G30" s="118"/>
      <c r="H30" s="118"/>
      <c r="I30" s="118"/>
      <c r="J30" s="118"/>
      <c r="K30" s="118"/>
      <c r="L30" s="118"/>
      <c r="M30" s="118"/>
      <c r="N30" s="118"/>
      <c r="O30" s="118"/>
      <c r="P30" s="118"/>
      <c r="Q30" s="118"/>
      <c r="R30" s="118"/>
      <c r="S30" s="118"/>
      <c r="T30" s="118"/>
      <c r="U30" s="118"/>
      <c r="V30" s="118"/>
      <c r="W30" s="118"/>
      <c r="X30" s="118"/>
      <c r="Y30" s="118"/>
      <c r="Z30" s="118"/>
      <c r="AA30" s="118"/>
      <c r="AB30" s="118"/>
      <c r="AC30" s="118"/>
      <c r="AD30" s="118"/>
      <c r="AE30" s="118"/>
      <c r="AF30" s="118"/>
      <c r="AG30" s="118"/>
      <c r="AH30" s="118"/>
      <c r="AI30" s="118"/>
      <c r="AJ30" s="118"/>
      <c r="AK30" s="118"/>
      <c r="AL30" s="118"/>
      <c r="AM30" s="118"/>
      <c r="AN30" s="118"/>
      <c r="AO30" s="118"/>
      <c r="AP30" s="118"/>
      <c r="AQ30" s="118"/>
      <c r="AR30" s="118"/>
      <c r="AS30" s="118"/>
      <c r="AT30" s="118"/>
      <c r="AU30" s="118"/>
    </row>
    <row r="31" spans="1:47" ht="14.5">
      <c r="A31" s="118"/>
      <c r="B31" s="118" t="s">
        <v>38</v>
      </c>
      <c r="C31" s="118"/>
      <c r="D31" s="118"/>
      <c r="E31" s="118"/>
      <c r="F31" s="118"/>
      <c r="G31" s="118"/>
      <c r="H31" s="118"/>
      <c r="I31" s="118"/>
      <c r="J31" s="118"/>
      <c r="K31" s="118"/>
      <c r="L31" s="118"/>
      <c r="M31" s="118"/>
      <c r="N31" s="118"/>
      <c r="O31" s="118"/>
      <c r="P31" s="118"/>
      <c r="Q31" s="118"/>
      <c r="R31" s="118"/>
      <c r="S31" s="118"/>
      <c r="T31" s="118"/>
      <c r="U31" s="118"/>
      <c r="V31" s="118"/>
      <c r="W31" s="118"/>
      <c r="X31" s="118"/>
      <c r="Y31" s="118"/>
      <c r="Z31" s="118"/>
      <c r="AA31" s="118"/>
      <c r="AB31" s="118"/>
      <c r="AC31" s="118"/>
      <c r="AD31" s="118"/>
      <c r="AE31" s="118"/>
      <c r="AF31" s="118"/>
      <c r="AG31" s="118"/>
      <c r="AH31" s="118"/>
      <c r="AI31" s="118"/>
      <c r="AJ31" s="118"/>
      <c r="AK31" s="118"/>
      <c r="AL31" s="118"/>
      <c r="AM31" s="118"/>
      <c r="AN31" s="118"/>
      <c r="AO31" s="118"/>
      <c r="AP31" s="118"/>
      <c r="AQ31" s="118"/>
      <c r="AR31" s="118"/>
      <c r="AS31" s="118"/>
      <c r="AT31" s="118"/>
      <c r="AU31" s="118"/>
    </row>
    <row r="32" spans="1:47" ht="14.5">
      <c r="A32" s="118"/>
      <c r="B32" s="118"/>
      <c r="C32" s="118"/>
      <c r="D32" s="118"/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  <c r="V32" s="118"/>
      <c r="W32" s="118"/>
      <c r="X32" s="118"/>
      <c r="Y32" s="118"/>
      <c r="Z32" s="118"/>
      <c r="AA32" s="118"/>
      <c r="AB32" s="118"/>
      <c r="AC32" s="118"/>
      <c r="AD32" s="118"/>
      <c r="AE32" s="118"/>
      <c r="AF32" s="118"/>
      <c r="AG32" s="118"/>
      <c r="AH32" s="118"/>
      <c r="AI32" s="118"/>
      <c r="AJ32" s="118"/>
      <c r="AK32" s="118"/>
      <c r="AL32" s="118"/>
      <c r="AM32" s="118"/>
      <c r="AN32" s="118"/>
      <c r="AO32" s="118"/>
      <c r="AP32" s="118"/>
      <c r="AQ32" s="118"/>
      <c r="AR32" s="118"/>
      <c r="AS32" s="118"/>
      <c r="AT32" s="118"/>
      <c r="AU32" s="118"/>
    </row>
    <row r="33" spans="1:47" ht="14.5">
      <c r="A33" s="118"/>
      <c r="B33" s="118"/>
      <c r="C33" s="118"/>
      <c r="D33" s="118"/>
      <c r="E33" s="118"/>
      <c r="F33" s="118"/>
      <c r="G33" s="118"/>
      <c r="H33" s="118"/>
      <c r="I33" s="118"/>
      <c r="J33" s="118"/>
      <c r="K33" s="118"/>
      <c r="L33" s="118"/>
      <c r="M33" s="118"/>
      <c r="N33" s="118"/>
      <c r="O33" s="118"/>
      <c r="P33" s="118"/>
      <c r="Q33" s="118"/>
      <c r="R33" s="118"/>
      <c r="S33" s="118"/>
      <c r="T33" s="118"/>
      <c r="U33" s="118"/>
      <c r="V33" s="118"/>
      <c r="W33" s="118"/>
      <c r="X33" s="118"/>
      <c r="Y33" s="118"/>
      <c r="Z33" s="118"/>
      <c r="AA33" s="118"/>
      <c r="AB33" s="118"/>
      <c r="AC33" s="118"/>
      <c r="AD33" s="118"/>
      <c r="AE33" s="118"/>
      <c r="AF33" s="118"/>
      <c r="AG33" s="118"/>
      <c r="AH33" s="118"/>
      <c r="AI33" s="118"/>
      <c r="AJ33" s="118"/>
      <c r="AK33" s="118"/>
      <c r="AL33" s="118"/>
      <c r="AM33" s="118"/>
      <c r="AN33" s="118"/>
      <c r="AO33" s="118"/>
      <c r="AP33" s="118"/>
      <c r="AQ33" s="118"/>
      <c r="AR33" s="118"/>
      <c r="AS33" s="118"/>
      <c r="AT33" s="118"/>
      <c r="AU33" s="118"/>
    </row>
    <row r="34" spans="1:47" ht="14.5">
      <c r="A34" s="118"/>
      <c r="B34" s="118"/>
      <c r="C34" s="118"/>
      <c r="D34" s="118"/>
      <c r="E34" s="118"/>
      <c r="F34" s="118"/>
      <c r="G34" s="118"/>
      <c r="H34" s="118"/>
      <c r="I34" s="118"/>
      <c r="J34" s="118"/>
      <c r="K34" s="118"/>
      <c r="L34" s="118"/>
      <c r="M34" s="118"/>
      <c r="N34" s="118"/>
      <c r="O34" s="118"/>
      <c r="P34" s="118"/>
      <c r="Q34" s="118"/>
      <c r="R34" s="118"/>
      <c r="S34" s="118"/>
      <c r="T34" s="118"/>
      <c r="U34" s="118"/>
      <c r="V34" s="118"/>
      <c r="W34" s="118"/>
      <c r="X34" s="118"/>
      <c r="Y34" s="118"/>
      <c r="Z34" s="118"/>
      <c r="AA34" s="118"/>
      <c r="AB34" s="118"/>
      <c r="AC34" s="118"/>
      <c r="AD34" s="118"/>
      <c r="AE34" s="118"/>
      <c r="AF34" s="118"/>
      <c r="AG34" s="118"/>
      <c r="AH34" s="118"/>
      <c r="AI34" s="118"/>
      <c r="AJ34" s="118"/>
      <c r="AK34" s="118"/>
      <c r="AL34" s="118"/>
      <c r="AM34" s="118"/>
      <c r="AN34" s="118"/>
      <c r="AO34" s="118"/>
      <c r="AP34" s="118"/>
      <c r="AQ34" s="118"/>
      <c r="AR34" s="118"/>
      <c r="AS34" s="118"/>
      <c r="AT34" s="118"/>
      <c r="AU34" s="118"/>
    </row>
    <row r="35" spans="1:47" ht="14.5">
      <c r="A35" s="118"/>
      <c r="B35" s="118"/>
      <c r="C35" s="118"/>
      <c r="D35" s="118"/>
      <c r="E35" s="118"/>
      <c r="F35" s="118"/>
      <c r="G35" s="118"/>
      <c r="H35" s="118"/>
      <c r="I35" s="118"/>
      <c r="J35" s="118"/>
      <c r="K35" s="118"/>
      <c r="L35" s="118"/>
      <c r="M35" s="118"/>
      <c r="N35" s="118"/>
      <c r="O35" s="118"/>
      <c r="P35" s="118"/>
      <c r="Q35" s="118"/>
      <c r="R35" s="118"/>
      <c r="S35" s="118"/>
      <c r="T35" s="118"/>
      <c r="U35" s="118"/>
      <c r="V35" s="118"/>
      <c r="W35" s="118"/>
      <c r="X35" s="118"/>
      <c r="Y35" s="118"/>
      <c r="Z35" s="118"/>
      <c r="AA35" s="118"/>
      <c r="AB35" s="118"/>
      <c r="AC35" s="118"/>
      <c r="AD35" s="118"/>
      <c r="AE35" s="118"/>
      <c r="AF35" s="118"/>
      <c r="AG35" s="118"/>
      <c r="AH35" s="118"/>
      <c r="AI35" s="118"/>
      <c r="AJ35" s="118"/>
      <c r="AK35" s="118"/>
      <c r="AL35" s="118"/>
      <c r="AM35" s="118"/>
      <c r="AN35" s="118"/>
      <c r="AO35" s="118"/>
      <c r="AP35" s="118"/>
      <c r="AQ35" s="118"/>
      <c r="AR35" s="118"/>
      <c r="AS35" s="118"/>
      <c r="AT35" s="118"/>
      <c r="AU35" s="118"/>
    </row>
    <row r="36" spans="1:47" ht="14.5">
      <c r="A36" s="118"/>
      <c r="B36" s="118"/>
      <c r="C36" s="118"/>
      <c r="D36" s="118"/>
      <c r="E36" s="118"/>
      <c r="F36" s="118"/>
      <c r="G36" s="118"/>
      <c r="H36" s="118"/>
      <c r="I36" s="118"/>
      <c r="J36" s="118"/>
      <c r="K36" s="118"/>
      <c r="L36" s="118"/>
      <c r="M36" s="118"/>
      <c r="N36" s="118"/>
      <c r="O36" s="118"/>
      <c r="P36" s="118"/>
      <c r="Q36" s="118"/>
      <c r="R36" s="118"/>
      <c r="S36" s="118"/>
      <c r="T36" s="118"/>
      <c r="U36" s="118"/>
      <c r="V36" s="118"/>
      <c r="W36" s="118"/>
      <c r="X36" s="118"/>
      <c r="Y36" s="118"/>
      <c r="Z36" s="118"/>
      <c r="AA36" s="118"/>
      <c r="AB36" s="118"/>
      <c r="AC36" s="118"/>
      <c r="AD36" s="118"/>
      <c r="AE36" s="118"/>
      <c r="AF36" s="118"/>
      <c r="AG36" s="118"/>
      <c r="AH36" s="118"/>
      <c r="AI36" s="118"/>
      <c r="AJ36" s="118"/>
      <c r="AK36" s="118"/>
      <c r="AL36" s="118"/>
      <c r="AM36" s="118"/>
      <c r="AN36" s="118"/>
      <c r="AO36" s="118"/>
      <c r="AP36" s="118"/>
      <c r="AQ36" s="118"/>
      <c r="AR36" s="118"/>
      <c r="AS36" s="118"/>
      <c r="AT36" s="118"/>
      <c r="AU36" s="118"/>
    </row>
    <row r="37" spans="1:47" ht="14.5">
      <c r="A37" s="118"/>
      <c r="B37" s="118"/>
      <c r="C37" s="118"/>
      <c r="D37" s="118"/>
      <c r="E37" s="118"/>
      <c r="F37" s="118"/>
      <c r="G37" s="118"/>
      <c r="H37" s="118"/>
      <c r="I37" s="118"/>
      <c r="J37" s="118"/>
      <c r="K37" s="118"/>
      <c r="L37" s="118"/>
      <c r="M37" s="118"/>
      <c r="N37" s="118"/>
      <c r="O37" s="118"/>
      <c r="P37" s="118"/>
      <c r="Q37" s="118"/>
      <c r="R37" s="118"/>
      <c r="S37" s="118"/>
      <c r="T37" s="118"/>
      <c r="U37" s="118"/>
      <c r="V37" s="118"/>
      <c r="W37" s="118"/>
      <c r="X37" s="118"/>
      <c r="Y37" s="118"/>
      <c r="Z37" s="118"/>
      <c r="AA37" s="118"/>
      <c r="AB37" s="118"/>
      <c r="AC37" s="118"/>
      <c r="AD37" s="118"/>
      <c r="AE37" s="118"/>
      <c r="AF37" s="118"/>
      <c r="AG37" s="118"/>
      <c r="AH37" s="118"/>
      <c r="AI37" s="118"/>
      <c r="AJ37" s="118"/>
      <c r="AK37" s="118"/>
      <c r="AL37" s="118"/>
      <c r="AM37" s="118"/>
      <c r="AN37" s="118"/>
      <c r="AO37" s="118"/>
      <c r="AP37" s="118"/>
      <c r="AQ37" s="118"/>
      <c r="AR37" s="118"/>
      <c r="AS37" s="118"/>
      <c r="AT37" s="118"/>
      <c r="AU37" s="118"/>
    </row>
    <row r="38" spans="1:47" ht="14.5">
      <c r="A38" s="118"/>
      <c r="B38" s="118"/>
      <c r="C38" s="118"/>
      <c r="D38" s="118"/>
      <c r="E38" s="118"/>
      <c r="F38" s="118"/>
      <c r="G38" s="118"/>
      <c r="H38" s="118"/>
      <c r="I38" s="118"/>
      <c r="J38" s="118"/>
      <c r="K38" s="118"/>
      <c r="L38" s="118"/>
      <c r="M38" s="118"/>
      <c r="N38" s="118"/>
      <c r="O38" s="118"/>
      <c r="P38" s="118"/>
      <c r="Q38" s="118"/>
      <c r="R38" s="118"/>
      <c r="S38" s="118"/>
      <c r="T38" s="118"/>
      <c r="U38" s="118"/>
      <c r="V38" s="118"/>
      <c r="W38" s="118"/>
      <c r="X38" s="118"/>
      <c r="Y38" s="118"/>
      <c r="Z38" s="118"/>
      <c r="AA38" s="118"/>
      <c r="AB38" s="118"/>
      <c r="AC38" s="118"/>
      <c r="AD38" s="118"/>
      <c r="AE38" s="118"/>
      <c r="AF38" s="118"/>
      <c r="AG38" s="118"/>
      <c r="AH38" s="118"/>
      <c r="AI38" s="118"/>
      <c r="AJ38" s="118"/>
      <c r="AK38" s="118"/>
      <c r="AL38" s="118"/>
      <c r="AM38" s="118"/>
      <c r="AN38" s="118"/>
      <c r="AO38" s="118"/>
      <c r="AP38" s="118"/>
      <c r="AQ38" s="118"/>
      <c r="AR38" s="118"/>
      <c r="AS38" s="118"/>
      <c r="AT38" s="118"/>
      <c r="AU38" s="118"/>
    </row>
    <row r="39" spans="1:47" ht="14.5">
      <c r="A39" s="118"/>
      <c r="B39" s="118"/>
      <c r="C39" s="118"/>
      <c r="D39" s="118"/>
      <c r="E39" s="118"/>
      <c r="F39" s="118"/>
      <c r="G39" s="118"/>
      <c r="H39" s="118"/>
      <c r="I39" s="118"/>
      <c r="J39" s="118"/>
      <c r="K39" s="118"/>
      <c r="L39" s="118"/>
      <c r="M39" s="118"/>
      <c r="N39" s="118"/>
      <c r="O39" s="118"/>
      <c r="P39" s="118"/>
      <c r="Q39" s="118"/>
      <c r="R39" s="118"/>
      <c r="S39" s="118"/>
      <c r="T39" s="118"/>
      <c r="U39" s="118"/>
      <c r="V39" s="118"/>
      <c r="W39" s="118"/>
      <c r="X39" s="118"/>
      <c r="Y39" s="118"/>
      <c r="Z39" s="118"/>
      <c r="AA39" s="118"/>
      <c r="AB39" s="118"/>
      <c r="AC39" s="118"/>
      <c r="AD39" s="118"/>
      <c r="AE39" s="118"/>
      <c r="AF39" s="118"/>
      <c r="AG39" s="118"/>
      <c r="AH39" s="118"/>
      <c r="AI39" s="118"/>
      <c r="AJ39" s="118"/>
      <c r="AK39" s="118"/>
      <c r="AL39" s="118"/>
      <c r="AM39" s="118"/>
      <c r="AN39" s="118"/>
      <c r="AO39" s="118"/>
      <c r="AP39" s="118"/>
      <c r="AQ39" s="118"/>
      <c r="AR39" s="118"/>
      <c r="AS39" s="118"/>
      <c r="AT39" s="118"/>
      <c r="AU39" s="118"/>
    </row>
    <row r="40" spans="1:47" ht="14.5">
      <c r="A40" s="118"/>
      <c r="B40" s="118"/>
      <c r="C40" s="118"/>
      <c r="D40" s="118"/>
      <c r="E40" s="118"/>
      <c r="F40" s="118"/>
      <c r="G40" s="118"/>
      <c r="H40" s="118"/>
      <c r="I40" s="118"/>
      <c r="J40" s="118"/>
      <c r="K40" s="118"/>
      <c r="L40" s="118"/>
      <c r="M40" s="118"/>
      <c r="N40" s="118"/>
      <c r="O40" s="118"/>
      <c r="P40" s="118"/>
      <c r="Q40" s="118"/>
      <c r="R40" s="118"/>
      <c r="S40" s="118"/>
      <c r="T40" s="118"/>
      <c r="U40" s="118"/>
      <c r="V40" s="118"/>
      <c r="W40" s="118"/>
      <c r="X40" s="118"/>
      <c r="Y40" s="118"/>
      <c r="Z40" s="118"/>
      <c r="AA40" s="118"/>
      <c r="AB40" s="118"/>
      <c r="AC40" s="118"/>
      <c r="AD40" s="118"/>
      <c r="AE40" s="118"/>
      <c r="AF40" s="118"/>
      <c r="AG40" s="118"/>
      <c r="AH40" s="118"/>
      <c r="AI40" s="118"/>
      <c r="AJ40" s="118"/>
      <c r="AK40" s="118"/>
      <c r="AL40" s="118"/>
      <c r="AM40" s="118"/>
      <c r="AN40" s="118"/>
      <c r="AO40" s="118"/>
      <c r="AP40" s="118"/>
      <c r="AQ40" s="118"/>
      <c r="AR40" s="118"/>
      <c r="AS40" s="118"/>
      <c r="AT40" s="118"/>
      <c r="AU40" s="118"/>
    </row>
    <row r="42" spans="1:47" ht="14.5">
      <c r="A42" s="118"/>
      <c r="B42" s="118"/>
      <c r="C42" s="118"/>
      <c r="D42" s="118"/>
      <c r="E42" s="118"/>
      <c r="F42" s="118"/>
      <c r="G42" s="118"/>
      <c r="H42" s="118"/>
      <c r="I42" s="118"/>
      <c r="J42" s="118"/>
      <c r="K42" s="118"/>
      <c r="L42" s="118"/>
      <c r="M42" s="118"/>
      <c r="N42" s="118"/>
      <c r="O42" s="118"/>
      <c r="P42" s="118"/>
      <c r="Q42" s="118"/>
      <c r="R42" s="118"/>
      <c r="S42" s="118"/>
      <c r="T42" s="118"/>
      <c r="U42" s="118"/>
      <c r="V42" s="118"/>
      <c r="W42" s="118"/>
      <c r="X42" s="118"/>
      <c r="Y42" s="118"/>
      <c r="Z42" s="118"/>
      <c r="AA42" s="118"/>
      <c r="AB42" s="118"/>
      <c r="AC42" s="118"/>
      <c r="AD42" s="118"/>
      <c r="AE42" s="118"/>
      <c r="AF42" s="118"/>
      <c r="AG42" s="118"/>
      <c r="AH42" s="118"/>
      <c r="AI42" s="118"/>
      <c r="AJ42" s="118"/>
      <c r="AK42" s="118"/>
      <c r="AL42" s="118"/>
      <c r="AM42" s="118"/>
      <c r="AN42" s="118"/>
      <c r="AO42" s="118"/>
      <c r="AP42" s="118"/>
      <c r="AQ42" s="118"/>
      <c r="AR42" s="118"/>
      <c r="AS42" s="118"/>
      <c r="AT42" s="118"/>
      <c r="AU42" s="118"/>
    </row>
    <row r="43" spans="1:47" ht="14.5">
      <c r="A43" s="118"/>
      <c r="B43" s="118"/>
      <c r="C43" s="118"/>
      <c r="D43" s="118"/>
      <c r="E43" s="118"/>
      <c r="F43" s="118"/>
      <c r="G43" s="118"/>
      <c r="H43" s="118"/>
      <c r="I43" s="118"/>
      <c r="J43" s="118"/>
      <c r="K43" s="118"/>
      <c r="L43" s="118"/>
      <c r="M43" s="118"/>
      <c r="N43" s="118"/>
      <c r="O43" s="118"/>
      <c r="P43" s="118"/>
      <c r="Q43" s="118"/>
      <c r="R43" s="118"/>
      <c r="S43" s="118"/>
      <c r="T43" s="118"/>
      <c r="U43" s="118"/>
      <c r="V43" s="118"/>
      <c r="W43" s="118"/>
      <c r="X43" s="118"/>
      <c r="Y43" s="118"/>
      <c r="Z43" s="118"/>
      <c r="AA43" s="118"/>
      <c r="AB43" s="118"/>
      <c r="AC43" s="118"/>
      <c r="AD43" s="118"/>
      <c r="AE43" s="118"/>
      <c r="AF43" s="118"/>
      <c r="AG43" s="118"/>
      <c r="AH43" s="118"/>
      <c r="AI43" s="118"/>
      <c r="AJ43" s="118"/>
      <c r="AK43" s="118"/>
      <c r="AL43" s="118"/>
      <c r="AM43" s="118"/>
      <c r="AN43" s="118"/>
      <c r="AO43" s="118"/>
      <c r="AP43" s="118"/>
      <c r="AQ43" s="118"/>
      <c r="AR43" s="118"/>
      <c r="AS43" s="118"/>
      <c r="AT43" s="118"/>
      <c r="AU43" s="118"/>
    </row>
    <row r="44" spans="1:47" ht="14.5">
      <c r="A44" s="118"/>
      <c r="B44" s="118"/>
      <c r="C44" s="118"/>
      <c r="D44" s="118"/>
      <c r="E44" s="118"/>
      <c r="F44" s="118"/>
      <c r="G44" s="118"/>
      <c r="H44" s="118"/>
      <c r="I44" s="118"/>
      <c r="J44" s="118"/>
      <c r="K44" s="118"/>
      <c r="L44" s="118"/>
      <c r="M44" s="118"/>
      <c r="N44" s="118"/>
      <c r="O44" s="118"/>
      <c r="P44" s="118"/>
      <c r="Q44" s="118"/>
      <c r="R44" s="118"/>
      <c r="S44" s="118"/>
      <c r="T44" s="118"/>
      <c r="U44" s="118"/>
      <c r="V44" s="118"/>
      <c r="W44" s="118"/>
      <c r="X44" s="118"/>
      <c r="Y44" s="118"/>
      <c r="Z44" s="118"/>
      <c r="AA44" s="118"/>
      <c r="AB44" s="118"/>
      <c r="AC44" s="118"/>
      <c r="AD44" s="118"/>
      <c r="AE44" s="118"/>
      <c r="AF44" s="118"/>
      <c r="AG44" s="118"/>
      <c r="AH44" s="118"/>
      <c r="AI44" s="118"/>
      <c r="AJ44" s="118"/>
      <c r="AK44" s="118"/>
      <c r="AL44" s="118"/>
      <c r="AM44" s="118"/>
      <c r="AN44" s="118"/>
      <c r="AO44" s="118"/>
      <c r="AP44" s="118"/>
      <c r="AQ44" s="118"/>
      <c r="AR44" s="118"/>
      <c r="AS44" s="118"/>
      <c r="AT44" s="118"/>
      <c r="AU44" s="118"/>
    </row>
    <row r="45" spans="1:47" ht="14.5">
      <c r="A45" s="118"/>
      <c r="B45" s="118"/>
      <c r="C45" s="118"/>
      <c r="D45" s="118"/>
      <c r="E45" s="118"/>
      <c r="F45" s="118"/>
      <c r="G45" s="118"/>
      <c r="H45" s="118"/>
      <c r="I45" s="118"/>
      <c r="J45" s="118"/>
      <c r="K45" s="118"/>
      <c r="L45" s="118"/>
      <c r="M45" s="118"/>
      <c r="N45" s="118"/>
      <c r="O45" s="118"/>
      <c r="P45" s="118"/>
      <c r="Q45" s="118"/>
      <c r="R45" s="118"/>
      <c r="S45" s="118"/>
      <c r="T45" s="118"/>
      <c r="U45" s="118"/>
      <c r="V45" s="118"/>
      <c r="W45" s="118"/>
      <c r="X45" s="118"/>
      <c r="Y45" s="118"/>
      <c r="Z45" s="118"/>
      <c r="AA45" s="118"/>
      <c r="AB45" s="118"/>
      <c r="AC45" s="118"/>
      <c r="AD45" s="118"/>
      <c r="AE45" s="118"/>
      <c r="AF45" s="118"/>
      <c r="AG45" s="118"/>
      <c r="AH45" s="118"/>
      <c r="AI45" s="118"/>
      <c r="AJ45" s="118"/>
      <c r="AK45" s="118"/>
      <c r="AL45" s="118"/>
      <c r="AM45" s="118"/>
      <c r="AN45" s="118"/>
      <c r="AO45" s="118"/>
      <c r="AP45" s="118"/>
      <c r="AQ45" s="118"/>
      <c r="AR45" s="118"/>
      <c r="AS45" s="118"/>
      <c r="AT45" s="118"/>
      <c r="AU45" s="118"/>
    </row>
    <row r="46" spans="1:47" ht="14.5">
      <c r="A46" s="118"/>
      <c r="B46" s="118"/>
      <c r="C46" s="118"/>
      <c r="D46" s="118"/>
      <c r="E46" s="118"/>
      <c r="F46" s="118"/>
      <c r="G46" s="118"/>
      <c r="H46" s="118"/>
      <c r="I46" s="118"/>
      <c r="J46" s="118"/>
      <c r="K46" s="118"/>
      <c r="L46" s="118"/>
      <c r="M46" s="118"/>
      <c r="N46" s="118"/>
      <c r="O46" s="118"/>
      <c r="P46" s="118"/>
      <c r="Q46" s="118"/>
      <c r="R46" s="118"/>
      <c r="S46" s="118"/>
      <c r="T46" s="118"/>
      <c r="U46" s="118"/>
      <c r="V46" s="118"/>
      <c r="W46" s="118"/>
      <c r="X46" s="118"/>
      <c r="Y46" s="118"/>
      <c r="Z46" s="118"/>
      <c r="AA46" s="118"/>
      <c r="AB46" s="118"/>
      <c r="AC46" s="118"/>
      <c r="AD46" s="118"/>
      <c r="AE46" s="118"/>
      <c r="AF46" s="118"/>
      <c r="AG46" s="118"/>
      <c r="AH46" s="118"/>
      <c r="AI46" s="118"/>
      <c r="AJ46" s="118"/>
      <c r="AK46" s="118"/>
      <c r="AL46" s="118"/>
      <c r="AM46" s="118"/>
      <c r="AN46" s="118"/>
      <c r="AO46" s="118"/>
      <c r="AP46" s="118"/>
      <c r="AQ46" s="118"/>
      <c r="AR46" s="118"/>
      <c r="AS46" s="118"/>
      <c r="AT46" s="118"/>
      <c r="AU46" s="118"/>
    </row>
    <row r="47" spans="1:47" ht="14.5">
      <c r="A47" s="118"/>
      <c r="B47" s="118"/>
      <c r="C47" s="118"/>
      <c r="D47" s="118"/>
      <c r="E47" s="118"/>
      <c r="F47" s="118"/>
      <c r="G47" s="118"/>
      <c r="H47" s="118"/>
      <c r="I47" s="118"/>
      <c r="J47" s="118"/>
      <c r="K47" s="118"/>
      <c r="L47" s="118"/>
      <c r="M47" s="118"/>
      <c r="N47" s="118"/>
      <c r="O47" s="118"/>
      <c r="P47" s="118"/>
      <c r="Q47" s="118"/>
      <c r="R47" s="118"/>
      <c r="S47" s="118"/>
      <c r="T47" s="118"/>
      <c r="U47" s="118"/>
      <c r="V47" s="118"/>
      <c r="W47" s="118"/>
      <c r="X47" s="118"/>
      <c r="Y47" s="118"/>
      <c r="Z47" s="118"/>
      <c r="AA47" s="118"/>
      <c r="AB47" s="118"/>
      <c r="AC47" s="118"/>
      <c r="AD47" s="118"/>
      <c r="AE47" s="118"/>
      <c r="AF47" s="118"/>
      <c r="AG47" s="118"/>
      <c r="AH47" s="118"/>
      <c r="AI47" s="118"/>
      <c r="AJ47" s="118"/>
      <c r="AK47" s="118"/>
      <c r="AL47" s="118"/>
      <c r="AM47" s="118"/>
      <c r="AN47" s="118"/>
      <c r="AO47" s="118"/>
      <c r="AP47" s="118"/>
      <c r="AQ47" s="118"/>
      <c r="AR47" s="118"/>
      <c r="AS47" s="118"/>
      <c r="AT47" s="118"/>
      <c r="AU47" s="118"/>
    </row>
    <row r="48" spans="1:47" ht="14.5">
      <c r="A48" s="118"/>
      <c r="B48" s="118"/>
      <c r="C48" s="118"/>
      <c r="D48" s="118"/>
      <c r="E48" s="118"/>
      <c r="F48" s="118"/>
      <c r="G48" s="118"/>
      <c r="H48" s="118"/>
      <c r="I48" s="118"/>
      <c r="J48" s="118"/>
      <c r="K48" s="118"/>
      <c r="L48" s="118"/>
      <c r="M48" s="118"/>
      <c r="N48" s="118"/>
      <c r="O48" s="118"/>
      <c r="P48" s="118"/>
      <c r="Q48" s="118"/>
      <c r="R48" s="118"/>
      <c r="S48" s="118"/>
      <c r="T48" s="118"/>
      <c r="U48" s="118"/>
      <c r="V48" s="118"/>
      <c r="W48" s="118"/>
      <c r="X48" s="118"/>
      <c r="Y48" s="118"/>
      <c r="Z48" s="118"/>
      <c r="AA48" s="118"/>
      <c r="AB48" s="118"/>
      <c r="AC48" s="118"/>
      <c r="AD48" s="118"/>
      <c r="AE48" s="118"/>
      <c r="AF48" s="118"/>
      <c r="AG48" s="118"/>
      <c r="AH48" s="118"/>
      <c r="AI48" s="118"/>
      <c r="AJ48" s="118"/>
      <c r="AK48" s="118"/>
      <c r="AL48" s="118"/>
      <c r="AM48" s="118"/>
      <c r="AN48" s="118"/>
      <c r="AO48" s="118"/>
      <c r="AP48" s="118"/>
      <c r="AQ48" s="118"/>
      <c r="AR48" s="118"/>
      <c r="AS48" s="118"/>
      <c r="AT48" s="118"/>
      <c r="AU48" s="118"/>
    </row>
    <row r="49" spans="1:47" ht="14.5">
      <c r="A49" s="118"/>
      <c r="B49" s="118"/>
      <c r="C49" s="118"/>
      <c r="D49" s="118"/>
      <c r="E49" s="118"/>
      <c r="F49" s="118"/>
      <c r="G49" s="118"/>
      <c r="H49" s="118"/>
      <c r="I49" s="118"/>
      <c r="J49" s="118"/>
      <c r="K49" s="118"/>
      <c r="L49" s="118"/>
      <c r="M49" s="118"/>
      <c r="N49" s="118"/>
      <c r="O49" s="118"/>
      <c r="P49" s="118"/>
      <c r="Q49" s="118"/>
      <c r="R49" s="118"/>
      <c r="S49" s="118"/>
      <c r="T49" s="118"/>
      <c r="U49" s="118"/>
      <c r="V49" s="118"/>
      <c r="W49" s="118"/>
      <c r="X49" s="118"/>
      <c r="Y49" s="118"/>
      <c r="Z49" s="118"/>
      <c r="AA49" s="118"/>
      <c r="AB49" s="118"/>
      <c r="AC49" s="118"/>
      <c r="AD49" s="118"/>
      <c r="AE49" s="118"/>
      <c r="AF49" s="118"/>
      <c r="AG49" s="118"/>
      <c r="AH49" s="118"/>
      <c r="AI49" s="118"/>
      <c r="AJ49" s="118"/>
      <c r="AK49" s="118"/>
      <c r="AL49" s="118"/>
      <c r="AM49" s="118"/>
      <c r="AN49" s="118"/>
      <c r="AO49" s="118"/>
      <c r="AP49" s="118"/>
      <c r="AQ49" s="118"/>
      <c r="AR49" s="118"/>
      <c r="AS49" s="118"/>
      <c r="AT49" s="118"/>
      <c r="AU49" s="118"/>
    </row>
    <row r="50" spans="1:47" ht="14.5">
      <c r="A50" s="118"/>
      <c r="B50" s="118"/>
      <c r="C50" s="118"/>
      <c r="D50" s="118"/>
      <c r="E50" s="118"/>
      <c r="F50" s="118"/>
      <c r="G50" s="118"/>
      <c r="H50" s="118"/>
      <c r="I50" s="118"/>
      <c r="J50" s="118"/>
      <c r="K50" s="118"/>
      <c r="L50" s="118"/>
      <c r="M50" s="118"/>
      <c r="N50" s="118"/>
      <c r="O50" s="118"/>
      <c r="P50" s="118"/>
      <c r="Q50" s="118"/>
      <c r="R50" s="118"/>
      <c r="S50" s="118"/>
      <c r="T50" s="118"/>
      <c r="U50" s="118"/>
      <c r="V50" s="118"/>
      <c r="W50" s="118"/>
      <c r="X50" s="118"/>
      <c r="Y50" s="118"/>
      <c r="Z50" s="118"/>
      <c r="AA50" s="118"/>
      <c r="AB50" s="118"/>
      <c r="AC50" s="118"/>
      <c r="AD50" s="118"/>
      <c r="AE50" s="118"/>
      <c r="AF50" s="118"/>
      <c r="AG50" s="118"/>
      <c r="AH50" s="118"/>
      <c r="AI50" s="118"/>
      <c r="AJ50" s="118"/>
      <c r="AK50" s="118"/>
      <c r="AL50" s="118"/>
      <c r="AM50" s="118"/>
      <c r="AN50" s="118"/>
      <c r="AO50" s="118"/>
      <c r="AP50" s="118"/>
      <c r="AQ50" s="118"/>
      <c r="AR50" s="118"/>
      <c r="AS50" s="118"/>
      <c r="AT50" s="118"/>
      <c r="AU50" s="118"/>
    </row>
    <row r="51" spans="1:47" ht="14.5">
      <c r="A51" s="118"/>
      <c r="B51" s="118"/>
      <c r="C51" s="118"/>
      <c r="D51" s="118"/>
      <c r="E51" s="118"/>
      <c r="F51" s="118"/>
      <c r="G51" s="118"/>
      <c r="H51" s="118"/>
      <c r="I51" s="118"/>
      <c r="J51" s="118"/>
      <c r="K51" s="118"/>
      <c r="L51" s="118"/>
      <c r="M51" s="118"/>
      <c r="N51" s="118"/>
      <c r="O51" s="118"/>
      <c r="P51" s="118"/>
      <c r="Q51" s="118"/>
      <c r="R51" s="118"/>
      <c r="S51" s="118"/>
      <c r="T51" s="118"/>
      <c r="U51" s="118"/>
      <c r="V51" s="118"/>
      <c r="W51" s="118"/>
      <c r="X51" s="118"/>
      <c r="Y51" s="118"/>
      <c r="Z51" s="118"/>
      <c r="AA51" s="118"/>
      <c r="AB51" s="118"/>
      <c r="AC51" s="118"/>
      <c r="AD51" s="118"/>
      <c r="AE51" s="118"/>
      <c r="AF51" s="118"/>
      <c r="AG51" s="118"/>
      <c r="AH51" s="118"/>
      <c r="AI51" s="118"/>
      <c r="AJ51" s="118"/>
      <c r="AK51" s="118"/>
      <c r="AL51" s="118"/>
      <c r="AM51" s="118"/>
      <c r="AN51" s="118"/>
      <c r="AO51" s="118"/>
      <c r="AP51" s="118"/>
      <c r="AQ51" s="118"/>
      <c r="AR51" s="118"/>
      <c r="AS51" s="118"/>
      <c r="AT51" s="118"/>
      <c r="AU51" s="118"/>
    </row>
    <row r="52" spans="1:47" ht="14.5">
      <c r="A52" s="118"/>
      <c r="B52" s="118"/>
      <c r="C52" s="118"/>
      <c r="D52" s="118"/>
      <c r="E52" s="118"/>
      <c r="F52" s="118"/>
      <c r="G52" s="118"/>
      <c r="H52" s="118"/>
      <c r="I52" s="118"/>
      <c r="J52" s="118"/>
      <c r="K52" s="118"/>
      <c r="L52" s="118"/>
      <c r="M52" s="118"/>
      <c r="N52" s="118"/>
      <c r="O52" s="118"/>
      <c r="P52" s="118"/>
      <c r="Q52" s="118"/>
      <c r="R52" s="118"/>
      <c r="S52" s="118"/>
      <c r="T52" s="118"/>
      <c r="U52" s="118"/>
      <c r="V52" s="118"/>
      <c r="W52" s="118"/>
      <c r="X52" s="118"/>
      <c r="Y52" s="118"/>
      <c r="Z52" s="118"/>
      <c r="AA52" s="118"/>
      <c r="AB52" s="118"/>
      <c r="AC52" s="118"/>
      <c r="AD52" s="118"/>
      <c r="AE52" s="118"/>
      <c r="AF52" s="118"/>
      <c r="AG52" s="118"/>
      <c r="AH52" s="118"/>
      <c r="AI52" s="118"/>
      <c r="AJ52" s="118"/>
      <c r="AK52" s="118"/>
      <c r="AL52" s="118"/>
      <c r="AM52" s="118"/>
      <c r="AN52" s="118"/>
      <c r="AO52" s="118"/>
      <c r="AP52" s="118"/>
      <c r="AQ52" s="118"/>
      <c r="AR52" s="118"/>
      <c r="AS52" s="118"/>
      <c r="AT52" s="118"/>
      <c r="AU52" s="118"/>
    </row>
  </sheetData>
  <mergeCells count="38">
    <mergeCell ref="D16:E16"/>
    <mergeCell ref="J15:J16"/>
    <mergeCell ref="B1:Y1"/>
    <mergeCell ref="T4:V4"/>
    <mergeCell ref="U5:V5"/>
    <mergeCell ref="W4:X4"/>
    <mergeCell ref="O4:S4"/>
    <mergeCell ref="P5:S5"/>
    <mergeCell ref="I4:J5"/>
    <mergeCell ref="B4:B6"/>
    <mergeCell ref="K4:L4"/>
    <mergeCell ref="M4:N4"/>
    <mergeCell ref="C4:F5"/>
    <mergeCell ref="G4:H5"/>
    <mergeCell ref="O17:S17"/>
    <mergeCell ref="G15:G16"/>
    <mergeCell ref="I15:I16"/>
    <mergeCell ref="K15:K16"/>
    <mergeCell ref="L15:L16"/>
    <mergeCell ref="M15:M16"/>
    <mergeCell ref="K17:L17"/>
    <mergeCell ref="M17:N17"/>
    <mergeCell ref="O15:O16"/>
    <mergeCell ref="P16:Q16"/>
    <mergeCell ref="R16:S16"/>
    <mergeCell ref="H15:H16"/>
    <mergeCell ref="B17:J17"/>
    <mergeCell ref="B15:B16"/>
    <mergeCell ref="C15:C16"/>
    <mergeCell ref="N15:N16"/>
    <mergeCell ref="T17:V17"/>
    <mergeCell ref="W17:X17"/>
    <mergeCell ref="Y15:Y16"/>
    <mergeCell ref="T15:T16"/>
    <mergeCell ref="U15:U16"/>
    <mergeCell ref="V15:V16"/>
    <mergeCell ref="W15:W16"/>
    <mergeCell ref="X15:X16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A55"/>
  <sheetViews>
    <sheetView topLeftCell="D1" zoomScaleNormal="100" workbookViewId="0">
      <selection activeCell="E58" sqref="E58"/>
    </sheetView>
  </sheetViews>
  <sheetFormatPr defaultColWidth="9" defaultRowHeight="18.75" customHeight="1"/>
  <cols>
    <col min="1" max="2" width="9" style="18"/>
    <col min="3" max="3" width="12.58203125" style="18" customWidth="1"/>
    <col min="4" max="4" width="74.33203125" style="18" customWidth="1"/>
    <col min="5" max="6" width="9" style="18"/>
    <col min="7" max="7" width="9.5" style="18" customWidth="1"/>
    <col min="8" max="8" width="14" style="18" bestFit="1" customWidth="1"/>
    <col min="9" max="9" width="9" style="18"/>
    <col min="10" max="10" width="13.33203125" style="18" bestFit="1" customWidth="1"/>
    <col min="11" max="11" width="15.33203125" style="18" customWidth="1"/>
    <col min="12" max="13" width="9" style="18"/>
    <col min="14" max="14" width="11.83203125" style="18" customWidth="1"/>
    <col min="15" max="15" width="15.75" style="18" customWidth="1"/>
    <col min="16" max="17" width="12" style="18" customWidth="1"/>
    <col min="18" max="18" width="10.5" style="18" customWidth="1"/>
    <col min="19" max="19" width="11.08203125" style="18" customWidth="1"/>
    <col min="20" max="21" width="10.83203125" style="18" customWidth="1"/>
    <col min="22" max="24" width="9" style="18"/>
    <col min="25" max="25" width="10.75" style="18" bestFit="1" customWidth="1"/>
    <col min="26" max="26" width="9.58203125" style="18" customWidth="1"/>
    <col min="27" max="16384" width="9" style="18"/>
  </cols>
  <sheetData>
    <row r="1" spans="1:27" ht="40.5">
      <c r="A1" s="4" t="s">
        <v>39</v>
      </c>
      <c r="B1" s="5" t="s">
        <v>3</v>
      </c>
      <c r="C1" s="5" t="s">
        <v>40</v>
      </c>
      <c r="D1" s="5" t="s">
        <v>41</v>
      </c>
      <c r="E1" s="5" t="s">
        <v>42</v>
      </c>
      <c r="F1" s="5" t="s">
        <v>43</v>
      </c>
      <c r="G1" s="5" t="s">
        <v>44</v>
      </c>
      <c r="H1" s="5" t="s">
        <v>45</v>
      </c>
      <c r="I1" s="5" t="s">
        <v>46</v>
      </c>
      <c r="J1" s="5" t="s">
        <v>47</v>
      </c>
      <c r="K1" s="5" t="s">
        <v>7</v>
      </c>
      <c r="L1" s="5" t="s">
        <v>48</v>
      </c>
      <c r="M1" s="5" t="s">
        <v>49</v>
      </c>
      <c r="N1" s="5" t="s">
        <v>8</v>
      </c>
      <c r="O1" s="5" t="s">
        <v>50</v>
      </c>
      <c r="P1" s="5" t="s">
        <v>51</v>
      </c>
      <c r="Q1" s="5" t="s">
        <v>52</v>
      </c>
      <c r="R1" s="5" t="s">
        <v>53</v>
      </c>
      <c r="S1" s="5" t="s">
        <v>54</v>
      </c>
      <c r="T1" s="5" t="s">
        <v>9</v>
      </c>
      <c r="U1" s="5" t="s">
        <v>55</v>
      </c>
      <c r="V1" s="5" t="s">
        <v>56</v>
      </c>
      <c r="W1" s="5" t="s">
        <v>57</v>
      </c>
      <c r="X1" s="5" t="s">
        <v>58</v>
      </c>
      <c r="Y1" s="5" t="s">
        <v>59</v>
      </c>
      <c r="Z1" s="5" t="s">
        <v>60</v>
      </c>
      <c r="AA1" s="5" t="s">
        <v>61</v>
      </c>
    </row>
    <row r="2" spans="1:27" ht="18.75" hidden="1" customHeight="1">
      <c r="A2" s="7">
        <v>1</v>
      </c>
      <c r="B2" s="7" t="s">
        <v>27</v>
      </c>
      <c r="C2" s="8" t="s">
        <v>62</v>
      </c>
      <c r="D2" s="8" t="s">
        <v>63</v>
      </c>
      <c r="E2" s="8" t="s">
        <v>64</v>
      </c>
      <c r="F2" s="7" t="s">
        <v>65</v>
      </c>
      <c r="G2" s="7" t="s">
        <v>66</v>
      </c>
      <c r="H2" s="7" t="s">
        <v>67</v>
      </c>
      <c r="I2" s="20">
        <v>44767</v>
      </c>
      <c r="J2" s="7"/>
      <c r="K2" s="7" t="s">
        <v>68</v>
      </c>
      <c r="L2" s="20">
        <v>44768</v>
      </c>
      <c r="M2" s="7"/>
      <c r="N2" s="7" t="s">
        <v>68</v>
      </c>
      <c r="O2" s="7" t="s">
        <v>69</v>
      </c>
      <c r="P2" s="7"/>
      <c r="Q2" s="7"/>
      <c r="R2" s="7"/>
      <c r="S2" s="7"/>
      <c r="T2" s="8" t="s">
        <v>70</v>
      </c>
      <c r="U2" s="8" t="s">
        <v>71</v>
      </c>
      <c r="V2" s="8" t="s">
        <v>71</v>
      </c>
      <c r="W2" s="8"/>
      <c r="X2" s="8"/>
      <c r="Y2" s="8" t="s">
        <v>72</v>
      </c>
      <c r="Z2" s="7" t="s">
        <v>73</v>
      </c>
      <c r="AA2" s="2"/>
    </row>
    <row r="3" spans="1:27" ht="18.75" hidden="1" customHeight="1">
      <c r="A3" s="7">
        <v>2</v>
      </c>
      <c r="B3" s="7" t="s">
        <v>27</v>
      </c>
      <c r="C3" s="8" t="s">
        <v>74</v>
      </c>
      <c r="D3" s="8" t="s">
        <v>75</v>
      </c>
      <c r="E3" s="8" t="s">
        <v>64</v>
      </c>
      <c r="F3" s="7" t="s">
        <v>65</v>
      </c>
      <c r="G3" s="7" t="s">
        <v>66</v>
      </c>
      <c r="H3" s="7" t="s">
        <v>67</v>
      </c>
      <c r="I3" s="20">
        <v>44767</v>
      </c>
      <c r="J3" s="7"/>
      <c r="K3" s="7" t="s">
        <v>68</v>
      </c>
      <c r="L3" s="20">
        <v>44768</v>
      </c>
      <c r="M3" s="7"/>
      <c r="N3" s="7" t="s">
        <v>68</v>
      </c>
      <c r="O3" s="7" t="s">
        <v>69</v>
      </c>
      <c r="P3" s="7"/>
      <c r="Q3" s="7"/>
      <c r="R3" s="7"/>
      <c r="S3" s="7"/>
      <c r="T3" s="8" t="s">
        <v>70</v>
      </c>
      <c r="U3" s="8" t="s">
        <v>71</v>
      </c>
      <c r="V3" s="8" t="s">
        <v>71</v>
      </c>
      <c r="W3" s="8"/>
      <c r="X3" s="8"/>
      <c r="Y3" s="8" t="s">
        <v>72</v>
      </c>
      <c r="Z3" s="7" t="s">
        <v>73</v>
      </c>
      <c r="AA3" s="2"/>
    </row>
    <row r="4" spans="1:27" ht="18.75" hidden="1" customHeight="1">
      <c r="A4" s="7">
        <v>3</v>
      </c>
      <c r="B4" s="7" t="s">
        <v>27</v>
      </c>
      <c r="C4" s="8" t="s">
        <v>76</v>
      </c>
      <c r="D4" s="8" t="s">
        <v>77</v>
      </c>
      <c r="E4" s="8" t="s">
        <v>64</v>
      </c>
      <c r="F4" s="7" t="s">
        <v>65</v>
      </c>
      <c r="G4" s="7" t="s">
        <v>78</v>
      </c>
      <c r="H4" s="7" t="s">
        <v>67</v>
      </c>
      <c r="I4" s="20">
        <v>44767</v>
      </c>
      <c r="J4" s="7"/>
      <c r="K4" s="7" t="s">
        <v>68</v>
      </c>
      <c r="L4" s="20">
        <v>44768</v>
      </c>
      <c r="M4" s="7"/>
      <c r="N4" s="7" t="s">
        <v>68</v>
      </c>
      <c r="O4" s="7" t="s">
        <v>69</v>
      </c>
      <c r="P4" s="7"/>
      <c r="Q4" s="7"/>
      <c r="R4" s="7"/>
      <c r="S4" s="7"/>
      <c r="T4" s="8" t="s">
        <v>70</v>
      </c>
      <c r="U4" s="8" t="s">
        <v>71</v>
      </c>
      <c r="V4" s="8" t="s">
        <v>71</v>
      </c>
      <c r="W4" s="8"/>
      <c r="X4" s="8"/>
      <c r="Y4" s="8" t="s">
        <v>72</v>
      </c>
      <c r="Z4" s="7" t="s">
        <v>73</v>
      </c>
      <c r="AA4" s="2"/>
    </row>
    <row r="5" spans="1:27" ht="18.75" hidden="1" customHeight="1">
      <c r="A5" s="7">
        <v>4</v>
      </c>
      <c r="B5" s="7" t="s">
        <v>27</v>
      </c>
      <c r="C5" s="8" t="s">
        <v>79</v>
      </c>
      <c r="D5" s="8" t="s">
        <v>80</v>
      </c>
      <c r="E5" s="8" t="s">
        <v>81</v>
      </c>
      <c r="F5" s="7" t="s">
        <v>65</v>
      </c>
      <c r="G5" s="7" t="s">
        <v>66</v>
      </c>
      <c r="H5" s="7" t="s">
        <v>67</v>
      </c>
      <c r="I5" s="20">
        <v>44768</v>
      </c>
      <c r="J5" s="7"/>
      <c r="K5" s="7" t="s">
        <v>68</v>
      </c>
      <c r="L5" s="20">
        <v>44769</v>
      </c>
      <c r="M5" s="7"/>
      <c r="N5" s="7" t="s">
        <v>68</v>
      </c>
      <c r="O5" s="7" t="s">
        <v>69</v>
      </c>
      <c r="P5" s="7"/>
      <c r="Q5" s="7"/>
      <c r="R5" s="7"/>
      <c r="S5" s="7"/>
      <c r="T5" s="8" t="s">
        <v>70</v>
      </c>
      <c r="U5" s="8" t="s">
        <v>71</v>
      </c>
      <c r="V5" s="8" t="s">
        <v>71</v>
      </c>
      <c r="W5" s="8"/>
      <c r="X5" s="8"/>
      <c r="Y5" s="8" t="s">
        <v>72</v>
      </c>
      <c r="Z5" s="7" t="s">
        <v>73</v>
      </c>
      <c r="AA5" s="2"/>
    </row>
    <row r="6" spans="1:27" ht="18.75" hidden="1" customHeight="1">
      <c r="A6" s="7">
        <v>5</v>
      </c>
      <c r="B6" s="7" t="s">
        <v>27</v>
      </c>
      <c r="C6" s="8" t="s">
        <v>82</v>
      </c>
      <c r="D6" s="8" t="s">
        <v>83</v>
      </c>
      <c r="E6" s="8" t="s">
        <v>84</v>
      </c>
      <c r="F6" s="7" t="s">
        <v>65</v>
      </c>
      <c r="G6" s="7" t="s">
        <v>66</v>
      </c>
      <c r="H6" s="7" t="s">
        <v>67</v>
      </c>
      <c r="I6" s="20">
        <v>44768</v>
      </c>
      <c r="J6" s="7"/>
      <c r="K6" s="7" t="s">
        <v>68</v>
      </c>
      <c r="L6" s="20">
        <v>44769</v>
      </c>
      <c r="M6" s="7"/>
      <c r="N6" s="7" t="s">
        <v>68</v>
      </c>
      <c r="O6" s="7" t="s">
        <v>69</v>
      </c>
      <c r="P6" s="7"/>
      <c r="Q6" s="7"/>
      <c r="R6" s="7"/>
      <c r="S6" s="7"/>
      <c r="T6" s="8" t="s">
        <v>70</v>
      </c>
      <c r="U6" s="8" t="s">
        <v>71</v>
      </c>
      <c r="V6" s="8" t="s">
        <v>71</v>
      </c>
      <c r="W6" s="8"/>
      <c r="X6" s="8"/>
      <c r="Y6" s="8" t="s">
        <v>72</v>
      </c>
      <c r="Z6" s="7" t="s">
        <v>73</v>
      </c>
      <c r="AA6" s="2"/>
    </row>
    <row r="7" spans="1:27" ht="18.75" customHeight="1">
      <c r="A7" s="7">
        <v>6</v>
      </c>
      <c r="B7" s="7" t="s">
        <v>27</v>
      </c>
      <c r="C7" s="8" t="s">
        <v>85</v>
      </c>
      <c r="D7" s="27" t="s">
        <v>86</v>
      </c>
      <c r="E7" s="8" t="s">
        <v>87</v>
      </c>
      <c r="F7" s="7" t="s">
        <v>88</v>
      </c>
      <c r="G7" s="7" t="s">
        <v>78</v>
      </c>
      <c r="H7" s="7" t="s">
        <v>67</v>
      </c>
      <c r="I7" s="20">
        <v>44769</v>
      </c>
      <c r="J7" s="7"/>
      <c r="K7" s="7" t="s">
        <v>68</v>
      </c>
      <c r="L7" s="20">
        <v>44774</v>
      </c>
      <c r="M7" s="7"/>
      <c r="N7" s="7" t="s">
        <v>68</v>
      </c>
      <c r="O7" s="7" t="s">
        <v>69</v>
      </c>
      <c r="P7" s="7"/>
      <c r="Q7" s="7"/>
      <c r="R7" s="7"/>
      <c r="S7" s="7"/>
      <c r="T7" s="8" t="s">
        <v>70</v>
      </c>
      <c r="U7" s="8" t="s">
        <v>71</v>
      </c>
      <c r="V7" s="8" t="s">
        <v>71</v>
      </c>
      <c r="W7" s="8"/>
      <c r="X7" s="8"/>
      <c r="Y7" s="8" t="s">
        <v>72</v>
      </c>
      <c r="Z7" s="7" t="s">
        <v>73</v>
      </c>
      <c r="AA7" s="2"/>
    </row>
    <row r="8" spans="1:27" ht="18.75" customHeight="1">
      <c r="A8" s="7">
        <v>7</v>
      </c>
      <c r="B8" s="10" t="s">
        <v>27</v>
      </c>
      <c r="C8" s="11" t="s">
        <v>89</v>
      </c>
      <c r="D8" s="11" t="s">
        <v>90</v>
      </c>
      <c r="E8" s="11" t="s">
        <v>81</v>
      </c>
      <c r="F8" s="10" t="s">
        <v>88</v>
      </c>
      <c r="G8" s="10" t="s">
        <v>66</v>
      </c>
      <c r="H8" s="10" t="s">
        <v>67</v>
      </c>
      <c r="I8" s="21">
        <v>44769</v>
      </c>
      <c r="J8" s="10"/>
      <c r="K8" s="10" t="s">
        <v>68</v>
      </c>
      <c r="L8" s="21">
        <v>44774</v>
      </c>
      <c r="M8" s="10"/>
      <c r="N8" s="10" t="s">
        <v>68</v>
      </c>
      <c r="O8" s="10" t="s">
        <v>69</v>
      </c>
      <c r="P8" s="10"/>
      <c r="Q8" s="10"/>
      <c r="R8" s="10"/>
      <c r="S8" s="10"/>
      <c r="T8" s="11" t="s">
        <v>91</v>
      </c>
      <c r="U8" s="11" t="s">
        <v>71</v>
      </c>
      <c r="V8" s="11" t="s">
        <v>71</v>
      </c>
      <c r="W8" s="11"/>
      <c r="X8" s="11"/>
      <c r="Y8" s="8" t="s">
        <v>72</v>
      </c>
      <c r="Z8" s="10" t="s">
        <v>73</v>
      </c>
      <c r="AA8" s="12"/>
    </row>
    <row r="9" spans="1:27" ht="18.75" hidden="1" customHeight="1">
      <c r="A9" s="7">
        <v>8</v>
      </c>
      <c r="B9" s="7" t="s">
        <v>27</v>
      </c>
      <c r="C9" s="8" t="s">
        <v>92</v>
      </c>
      <c r="D9" s="8" t="s">
        <v>93</v>
      </c>
      <c r="E9" s="8" t="s">
        <v>94</v>
      </c>
      <c r="F9" s="7" t="s">
        <v>65</v>
      </c>
      <c r="G9" s="7" t="s">
        <v>66</v>
      </c>
      <c r="H9" s="7" t="s">
        <v>67</v>
      </c>
      <c r="I9" s="20">
        <v>44768</v>
      </c>
      <c r="J9" s="7"/>
      <c r="K9" s="7" t="s">
        <v>68</v>
      </c>
      <c r="L9" s="20">
        <v>44769</v>
      </c>
      <c r="M9" s="7"/>
      <c r="N9" s="7" t="s">
        <v>68</v>
      </c>
      <c r="O9" s="7" t="s">
        <v>69</v>
      </c>
      <c r="P9" s="7"/>
      <c r="Q9" s="7"/>
      <c r="R9" s="7"/>
      <c r="S9" s="7"/>
      <c r="T9" s="8" t="s">
        <v>70</v>
      </c>
      <c r="U9" s="8" t="s">
        <v>71</v>
      </c>
      <c r="V9" s="8" t="s">
        <v>71</v>
      </c>
      <c r="W9" s="8"/>
      <c r="X9" s="8"/>
      <c r="Y9" s="8" t="s">
        <v>72</v>
      </c>
      <c r="Z9" s="7" t="s">
        <v>73</v>
      </c>
      <c r="AA9" s="2"/>
    </row>
    <row r="10" spans="1:27" ht="18.75" hidden="1" customHeight="1">
      <c r="A10" s="7">
        <v>9</v>
      </c>
      <c r="B10" s="7" t="s">
        <v>95</v>
      </c>
      <c r="C10" s="8" t="s">
        <v>96</v>
      </c>
      <c r="D10" s="8" t="s">
        <v>97</v>
      </c>
      <c r="E10" s="8" t="s">
        <v>81</v>
      </c>
      <c r="F10" s="7" t="s">
        <v>65</v>
      </c>
      <c r="G10" s="22" t="s">
        <v>66</v>
      </c>
      <c r="H10" s="22" t="s">
        <v>98</v>
      </c>
      <c r="I10" s="20">
        <v>44767</v>
      </c>
      <c r="J10" s="22"/>
      <c r="K10" s="7" t="s">
        <v>68</v>
      </c>
      <c r="L10" s="20">
        <v>44768</v>
      </c>
      <c r="M10" s="22"/>
      <c r="N10" s="7" t="s">
        <v>68</v>
      </c>
      <c r="O10" s="7" t="s">
        <v>69</v>
      </c>
      <c r="P10" s="22"/>
      <c r="Q10" s="22"/>
      <c r="R10" s="22"/>
      <c r="S10" s="22"/>
      <c r="T10" s="8" t="s">
        <v>70</v>
      </c>
      <c r="U10" s="8" t="s">
        <v>71</v>
      </c>
      <c r="V10" s="8" t="s">
        <v>71</v>
      </c>
      <c r="W10" s="8"/>
      <c r="X10" s="8"/>
      <c r="Y10" s="8" t="s">
        <v>72</v>
      </c>
      <c r="Z10" s="7" t="s">
        <v>99</v>
      </c>
      <c r="AA10" s="2"/>
    </row>
    <row r="11" spans="1:27" ht="18.75" hidden="1" customHeight="1">
      <c r="A11" s="7">
        <v>10</v>
      </c>
      <c r="B11" s="7" t="s">
        <v>95</v>
      </c>
      <c r="C11" s="8" t="s">
        <v>100</v>
      </c>
      <c r="D11" s="8" t="s">
        <v>101</v>
      </c>
      <c r="E11" s="8" t="s">
        <v>81</v>
      </c>
      <c r="F11" s="7" t="s">
        <v>65</v>
      </c>
      <c r="G11" s="7" t="s">
        <v>78</v>
      </c>
      <c r="H11" s="22" t="s">
        <v>98</v>
      </c>
      <c r="I11" s="20">
        <v>44767</v>
      </c>
      <c r="J11" s="7"/>
      <c r="K11" s="7" t="s">
        <v>68</v>
      </c>
      <c r="L11" s="20">
        <v>44768</v>
      </c>
      <c r="M11" s="7"/>
      <c r="N11" s="7" t="s">
        <v>68</v>
      </c>
      <c r="O11" s="7" t="s">
        <v>69</v>
      </c>
      <c r="P11" s="7"/>
      <c r="Q11" s="7"/>
      <c r="R11" s="7"/>
      <c r="S11" s="7"/>
      <c r="T11" s="8" t="s">
        <v>70</v>
      </c>
      <c r="U11" s="8" t="s">
        <v>71</v>
      </c>
      <c r="V11" s="8" t="s">
        <v>71</v>
      </c>
      <c r="W11" s="8"/>
      <c r="X11" s="8"/>
      <c r="Y11" s="8" t="s">
        <v>72</v>
      </c>
      <c r="Z11" s="7" t="s">
        <v>99</v>
      </c>
      <c r="AA11" s="2"/>
    </row>
    <row r="12" spans="1:27" ht="18.75" hidden="1" customHeight="1">
      <c r="A12" s="7">
        <v>11</v>
      </c>
      <c r="B12" s="7" t="s">
        <v>95</v>
      </c>
      <c r="C12" s="8" t="s">
        <v>102</v>
      </c>
      <c r="D12" s="8" t="s">
        <v>103</v>
      </c>
      <c r="E12" s="8" t="s">
        <v>81</v>
      </c>
      <c r="F12" s="7" t="s">
        <v>65</v>
      </c>
      <c r="G12" s="22" t="s">
        <v>66</v>
      </c>
      <c r="H12" s="22" t="s">
        <v>98</v>
      </c>
      <c r="I12" s="20">
        <v>44767</v>
      </c>
      <c r="J12" s="22"/>
      <c r="K12" s="7" t="s">
        <v>68</v>
      </c>
      <c r="L12" s="20">
        <v>44768</v>
      </c>
      <c r="M12" s="22"/>
      <c r="N12" s="7" t="s">
        <v>68</v>
      </c>
      <c r="O12" s="7" t="s">
        <v>69</v>
      </c>
      <c r="P12" s="22"/>
      <c r="Q12" s="22"/>
      <c r="R12" s="22"/>
      <c r="S12" s="22"/>
      <c r="T12" s="8" t="s">
        <v>70</v>
      </c>
      <c r="U12" s="8" t="s">
        <v>71</v>
      </c>
      <c r="V12" s="8" t="s">
        <v>71</v>
      </c>
      <c r="W12" s="8"/>
      <c r="X12" s="8"/>
      <c r="Y12" s="8" t="s">
        <v>72</v>
      </c>
      <c r="Z12" s="7" t="s">
        <v>99</v>
      </c>
      <c r="AA12" s="2"/>
    </row>
    <row r="13" spans="1:27" ht="18.75" hidden="1" customHeight="1">
      <c r="A13" s="7">
        <v>12</v>
      </c>
      <c r="B13" s="7" t="s">
        <v>95</v>
      </c>
      <c r="C13" s="8" t="s">
        <v>104</v>
      </c>
      <c r="D13" s="8" t="s">
        <v>105</v>
      </c>
      <c r="E13" s="8" t="s">
        <v>81</v>
      </c>
      <c r="F13" s="7" t="s">
        <v>65</v>
      </c>
      <c r="G13" s="7" t="s">
        <v>106</v>
      </c>
      <c r="H13" s="22" t="s">
        <v>98</v>
      </c>
      <c r="I13" s="20">
        <v>44768</v>
      </c>
      <c r="J13" s="7"/>
      <c r="K13" s="7" t="s">
        <v>68</v>
      </c>
      <c r="L13" s="20">
        <v>44769</v>
      </c>
      <c r="M13" s="7"/>
      <c r="N13" s="7" t="s">
        <v>68</v>
      </c>
      <c r="O13" s="7" t="s">
        <v>69</v>
      </c>
      <c r="P13" s="7"/>
      <c r="Q13" s="7"/>
      <c r="R13" s="7"/>
      <c r="S13" s="7"/>
      <c r="T13" s="8" t="s">
        <v>70</v>
      </c>
      <c r="U13" s="8" t="s">
        <v>71</v>
      </c>
      <c r="V13" s="8" t="s">
        <v>71</v>
      </c>
      <c r="W13" s="8"/>
      <c r="X13" s="8"/>
      <c r="Y13" s="8" t="s">
        <v>72</v>
      </c>
      <c r="Z13" s="7" t="s">
        <v>99</v>
      </c>
      <c r="AA13" s="2"/>
    </row>
    <row r="14" spans="1:27" ht="18.75" hidden="1" customHeight="1">
      <c r="A14" s="7">
        <v>13</v>
      </c>
      <c r="B14" s="7" t="s">
        <v>95</v>
      </c>
      <c r="C14" s="8" t="s">
        <v>107</v>
      </c>
      <c r="D14" s="8" t="s">
        <v>108</v>
      </c>
      <c r="E14" s="8" t="s">
        <v>81</v>
      </c>
      <c r="F14" s="7" t="s">
        <v>65</v>
      </c>
      <c r="G14" s="7" t="s">
        <v>106</v>
      </c>
      <c r="H14" s="22" t="s">
        <v>98</v>
      </c>
      <c r="I14" s="20">
        <v>44768</v>
      </c>
      <c r="J14" s="7"/>
      <c r="K14" s="7" t="s">
        <v>68</v>
      </c>
      <c r="L14" s="20">
        <v>44769</v>
      </c>
      <c r="M14" s="7"/>
      <c r="N14" s="7" t="s">
        <v>68</v>
      </c>
      <c r="O14" s="7" t="s">
        <v>69</v>
      </c>
      <c r="P14" s="7"/>
      <c r="Q14" s="7"/>
      <c r="R14" s="7"/>
      <c r="S14" s="7"/>
      <c r="T14" s="8" t="s">
        <v>70</v>
      </c>
      <c r="U14" s="8" t="s">
        <v>71</v>
      </c>
      <c r="V14" s="8" t="s">
        <v>71</v>
      </c>
      <c r="W14" s="8"/>
      <c r="X14" s="8"/>
      <c r="Y14" s="8" t="s">
        <v>72</v>
      </c>
      <c r="Z14" s="7" t="s">
        <v>99</v>
      </c>
      <c r="AA14" s="2"/>
    </row>
    <row r="15" spans="1:27" ht="18.75" hidden="1" customHeight="1">
      <c r="A15" s="7">
        <v>14</v>
      </c>
      <c r="B15" s="7" t="s">
        <v>95</v>
      </c>
      <c r="C15" s="8" t="s">
        <v>109</v>
      </c>
      <c r="D15" s="8" t="s">
        <v>110</v>
      </c>
      <c r="E15" s="8" t="s">
        <v>81</v>
      </c>
      <c r="F15" s="7" t="s">
        <v>65</v>
      </c>
      <c r="G15" s="7" t="s">
        <v>106</v>
      </c>
      <c r="H15" s="22" t="s">
        <v>98</v>
      </c>
      <c r="I15" s="20">
        <v>44768</v>
      </c>
      <c r="J15" s="7"/>
      <c r="K15" s="7" t="s">
        <v>68</v>
      </c>
      <c r="L15" s="20">
        <v>44769</v>
      </c>
      <c r="M15" s="7"/>
      <c r="N15" s="7" t="s">
        <v>68</v>
      </c>
      <c r="O15" s="7" t="s">
        <v>69</v>
      </c>
      <c r="P15" s="7"/>
      <c r="Q15" s="7"/>
      <c r="R15" s="7"/>
      <c r="S15" s="7"/>
      <c r="T15" s="8" t="s">
        <v>70</v>
      </c>
      <c r="U15" s="8" t="s">
        <v>71</v>
      </c>
      <c r="V15" s="8" t="s">
        <v>71</v>
      </c>
      <c r="W15" s="8"/>
      <c r="X15" s="8"/>
      <c r="Y15" s="8" t="s">
        <v>72</v>
      </c>
      <c r="Z15" s="7" t="s">
        <v>99</v>
      </c>
      <c r="AA15" s="2"/>
    </row>
    <row r="16" spans="1:27" ht="18.75" hidden="1" customHeight="1">
      <c r="A16" s="7">
        <v>15</v>
      </c>
      <c r="B16" s="7" t="s">
        <v>95</v>
      </c>
      <c r="C16" s="8" t="s">
        <v>111</v>
      </c>
      <c r="D16" s="8" t="s">
        <v>112</v>
      </c>
      <c r="E16" s="8" t="s">
        <v>81</v>
      </c>
      <c r="F16" s="7" t="s">
        <v>65</v>
      </c>
      <c r="G16" s="22" t="s">
        <v>66</v>
      </c>
      <c r="H16" s="22" t="s">
        <v>98</v>
      </c>
      <c r="I16" s="20">
        <v>44769</v>
      </c>
      <c r="J16" s="22"/>
      <c r="K16" s="7" t="s">
        <v>68</v>
      </c>
      <c r="L16" s="20">
        <v>44770</v>
      </c>
      <c r="M16" s="22"/>
      <c r="N16" s="7" t="s">
        <v>68</v>
      </c>
      <c r="O16" s="7" t="s">
        <v>69</v>
      </c>
      <c r="P16" s="22"/>
      <c r="Q16" s="22"/>
      <c r="R16" s="22"/>
      <c r="S16" s="22"/>
      <c r="T16" s="8" t="s">
        <v>70</v>
      </c>
      <c r="U16" s="8" t="s">
        <v>71</v>
      </c>
      <c r="V16" s="8" t="s">
        <v>71</v>
      </c>
      <c r="W16" s="8"/>
      <c r="X16" s="8"/>
      <c r="Y16" s="8" t="s">
        <v>72</v>
      </c>
      <c r="Z16" s="7" t="s">
        <v>99</v>
      </c>
      <c r="AA16" s="2"/>
    </row>
    <row r="17" spans="1:27" ht="18.75" hidden="1" customHeight="1">
      <c r="A17" s="7">
        <v>16</v>
      </c>
      <c r="B17" s="7" t="s">
        <v>95</v>
      </c>
      <c r="C17" s="8" t="s">
        <v>113</v>
      </c>
      <c r="D17" s="8" t="s">
        <v>114</v>
      </c>
      <c r="E17" s="8" t="s">
        <v>81</v>
      </c>
      <c r="F17" s="7" t="s">
        <v>65</v>
      </c>
      <c r="G17" s="22" t="s">
        <v>66</v>
      </c>
      <c r="H17" s="22" t="s">
        <v>98</v>
      </c>
      <c r="I17" s="20">
        <v>44769</v>
      </c>
      <c r="J17" s="22"/>
      <c r="K17" s="7" t="s">
        <v>68</v>
      </c>
      <c r="L17" s="20">
        <v>44770</v>
      </c>
      <c r="M17" s="22"/>
      <c r="N17" s="7" t="s">
        <v>68</v>
      </c>
      <c r="O17" s="7" t="s">
        <v>69</v>
      </c>
      <c r="P17" s="22"/>
      <c r="Q17" s="22"/>
      <c r="R17" s="22"/>
      <c r="S17" s="22"/>
      <c r="T17" s="8" t="s">
        <v>70</v>
      </c>
      <c r="U17" s="8" t="s">
        <v>71</v>
      </c>
      <c r="V17" s="8" t="s">
        <v>71</v>
      </c>
      <c r="W17" s="8"/>
      <c r="X17" s="8"/>
      <c r="Y17" s="8" t="s">
        <v>72</v>
      </c>
      <c r="Z17" s="7" t="s">
        <v>99</v>
      </c>
      <c r="AA17" s="2"/>
    </row>
    <row r="18" spans="1:27" ht="18.75" hidden="1" customHeight="1">
      <c r="A18" s="7">
        <v>17</v>
      </c>
      <c r="B18" s="7" t="s">
        <v>95</v>
      </c>
      <c r="C18" s="8" t="s">
        <v>115</v>
      </c>
      <c r="D18" s="8" t="s">
        <v>116</v>
      </c>
      <c r="E18" s="8" t="s">
        <v>81</v>
      </c>
      <c r="F18" s="7" t="s">
        <v>65</v>
      </c>
      <c r="G18" s="22" t="s">
        <v>66</v>
      </c>
      <c r="H18" s="22" t="s">
        <v>98</v>
      </c>
      <c r="I18" s="20">
        <v>44769</v>
      </c>
      <c r="J18" s="22"/>
      <c r="K18" s="7" t="s">
        <v>68</v>
      </c>
      <c r="L18" s="20">
        <v>44770</v>
      </c>
      <c r="M18" s="22"/>
      <c r="N18" s="7" t="s">
        <v>68</v>
      </c>
      <c r="O18" s="7" t="s">
        <v>69</v>
      </c>
      <c r="P18" s="22"/>
      <c r="Q18" s="22"/>
      <c r="R18" s="22"/>
      <c r="S18" s="22"/>
      <c r="T18" s="8" t="s">
        <v>70</v>
      </c>
      <c r="U18" s="8" t="s">
        <v>71</v>
      </c>
      <c r="V18" s="8" t="s">
        <v>71</v>
      </c>
      <c r="W18" s="8"/>
      <c r="X18" s="8"/>
      <c r="Y18" s="8" t="s">
        <v>72</v>
      </c>
      <c r="Z18" s="7" t="s">
        <v>99</v>
      </c>
      <c r="AA18" s="2"/>
    </row>
    <row r="19" spans="1:27" ht="18.75" hidden="1" customHeight="1">
      <c r="A19" s="7">
        <v>18</v>
      </c>
      <c r="B19" s="7" t="s">
        <v>95</v>
      </c>
      <c r="C19" s="8" t="s">
        <v>117</v>
      </c>
      <c r="D19" s="8" t="s">
        <v>118</v>
      </c>
      <c r="E19" s="8" t="s">
        <v>81</v>
      </c>
      <c r="F19" s="7" t="s">
        <v>65</v>
      </c>
      <c r="G19" s="22" t="s">
        <v>66</v>
      </c>
      <c r="H19" s="22" t="s">
        <v>98</v>
      </c>
      <c r="I19" s="20">
        <v>44769</v>
      </c>
      <c r="J19" s="22"/>
      <c r="K19" s="7" t="s">
        <v>68</v>
      </c>
      <c r="L19" s="20">
        <v>44770</v>
      </c>
      <c r="M19" s="22"/>
      <c r="N19" s="7" t="s">
        <v>68</v>
      </c>
      <c r="O19" s="7" t="s">
        <v>69</v>
      </c>
      <c r="P19" s="22"/>
      <c r="Q19" s="22"/>
      <c r="R19" s="22"/>
      <c r="S19" s="22"/>
      <c r="T19" s="8" t="s">
        <v>70</v>
      </c>
      <c r="U19" s="8" t="s">
        <v>71</v>
      </c>
      <c r="V19" s="8" t="s">
        <v>71</v>
      </c>
      <c r="W19" s="8"/>
      <c r="X19" s="8"/>
      <c r="Y19" s="8" t="s">
        <v>72</v>
      </c>
      <c r="Z19" s="7" t="s">
        <v>99</v>
      </c>
      <c r="AA19" s="2"/>
    </row>
    <row r="20" spans="1:27" ht="18.75" hidden="1" customHeight="1">
      <c r="A20" s="7">
        <v>19</v>
      </c>
      <c r="B20" s="7" t="s">
        <v>95</v>
      </c>
      <c r="C20" s="8" t="s">
        <v>119</v>
      </c>
      <c r="D20" s="13" t="s">
        <v>120</v>
      </c>
      <c r="E20" s="13" t="s">
        <v>81</v>
      </c>
      <c r="F20" s="7" t="s">
        <v>65</v>
      </c>
      <c r="G20" s="22" t="s">
        <v>66</v>
      </c>
      <c r="H20" s="22" t="s">
        <v>98</v>
      </c>
      <c r="I20" s="20">
        <v>44770</v>
      </c>
      <c r="J20" s="22"/>
      <c r="K20" s="7" t="s">
        <v>68</v>
      </c>
      <c r="L20" s="20">
        <v>44771</v>
      </c>
      <c r="M20" s="22"/>
      <c r="N20" s="7" t="s">
        <v>68</v>
      </c>
      <c r="O20" s="7" t="s">
        <v>69</v>
      </c>
      <c r="P20" s="22"/>
      <c r="Q20" s="22"/>
      <c r="R20" s="22"/>
      <c r="S20" s="22"/>
      <c r="T20" s="8" t="s">
        <v>70</v>
      </c>
      <c r="U20" s="8" t="s">
        <v>71</v>
      </c>
      <c r="V20" s="8" t="s">
        <v>71</v>
      </c>
      <c r="W20" s="8"/>
      <c r="X20" s="8"/>
      <c r="Y20" s="8" t="s">
        <v>72</v>
      </c>
      <c r="Z20" s="7" t="s">
        <v>99</v>
      </c>
      <c r="AA20" s="17"/>
    </row>
    <row r="21" spans="1:27" ht="18.75" hidden="1" customHeight="1">
      <c r="A21" s="7">
        <v>20</v>
      </c>
      <c r="B21" s="14" t="s">
        <v>29</v>
      </c>
      <c r="C21" s="13" t="s">
        <v>121</v>
      </c>
      <c r="D21" s="13" t="s">
        <v>122</v>
      </c>
      <c r="E21" s="13" t="s">
        <v>123</v>
      </c>
      <c r="F21" s="7" t="s">
        <v>65</v>
      </c>
      <c r="G21" s="14" t="s">
        <v>106</v>
      </c>
      <c r="H21" s="14" t="s">
        <v>124</v>
      </c>
      <c r="I21" s="20">
        <v>44764</v>
      </c>
      <c r="J21" s="14"/>
      <c r="K21" s="7" t="s">
        <v>68</v>
      </c>
      <c r="L21" s="20">
        <v>44765</v>
      </c>
      <c r="M21" s="14"/>
      <c r="N21" s="7" t="s">
        <v>68</v>
      </c>
      <c r="O21" s="7" t="s">
        <v>69</v>
      </c>
      <c r="P21" s="14"/>
      <c r="Q21" s="14"/>
      <c r="R21" s="14"/>
      <c r="S21" s="14"/>
      <c r="T21" s="8" t="s">
        <v>70</v>
      </c>
      <c r="U21" s="8" t="s">
        <v>71</v>
      </c>
      <c r="V21" s="8" t="s">
        <v>71</v>
      </c>
      <c r="W21" s="8"/>
      <c r="X21" s="8"/>
      <c r="Y21" s="8" t="s">
        <v>72</v>
      </c>
      <c r="Z21" s="7" t="s">
        <v>125</v>
      </c>
      <c r="AA21" s="17"/>
    </row>
    <row r="22" spans="1:27" ht="18.75" hidden="1" customHeight="1">
      <c r="A22" s="7">
        <v>21</v>
      </c>
      <c r="B22" s="14" t="s">
        <v>29</v>
      </c>
      <c r="C22" s="13" t="s">
        <v>126</v>
      </c>
      <c r="D22" s="13" t="s">
        <v>127</v>
      </c>
      <c r="E22" s="13" t="s">
        <v>123</v>
      </c>
      <c r="F22" s="7" t="s">
        <v>65</v>
      </c>
      <c r="G22" s="14" t="s">
        <v>106</v>
      </c>
      <c r="H22" s="14" t="s">
        <v>124</v>
      </c>
      <c r="I22" s="20">
        <v>44764</v>
      </c>
      <c r="J22" s="14"/>
      <c r="K22" s="7" t="s">
        <v>68</v>
      </c>
      <c r="L22" s="20">
        <v>44765</v>
      </c>
      <c r="M22" s="14"/>
      <c r="N22" s="7" t="s">
        <v>68</v>
      </c>
      <c r="O22" s="7" t="s">
        <v>69</v>
      </c>
      <c r="P22" s="14"/>
      <c r="Q22" s="14"/>
      <c r="R22" s="14"/>
      <c r="S22" s="14"/>
      <c r="T22" s="8" t="s">
        <v>70</v>
      </c>
      <c r="U22" s="8" t="s">
        <v>71</v>
      </c>
      <c r="V22" s="8" t="s">
        <v>71</v>
      </c>
      <c r="W22" s="8"/>
      <c r="X22" s="8"/>
      <c r="Y22" s="8" t="s">
        <v>72</v>
      </c>
      <c r="Z22" s="7" t="s">
        <v>125</v>
      </c>
      <c r="AA22" s="17"/>
    </row>
    <row r="23" spans="1:27" ht="18.75" customHeight="1">
      <c r="A23" s="7">
        <v>22</v>
      </c>
      <c r="B23" s="15" t="s">
        <v>29</v>
      </c>
      <c r="C23" s="16" t="s">
        <v>128</v>
      </c>
      <c r="D23" s="16" t="s">
        <v>129</v>
      </c>
      <c r="E23" s="16" t="s">
        <v>123</v>
      </c>
      <c r="F23" s="10" t="s">
        <v>88</v>
      </c>
      <c r="G23" s="15" t="s">
        <v>106</v>
      </c>
      <c r="H23" s="15" t="s">
        <v>124</v>
      </c>
      <c r="I23" s="21">
        <v>44764</v>
      </c>
      <c r="J23" s="15"/>
      <c r="K23" s="10" t="s">
        <v>68</v>
      </c>
      <c r="L23" s="21">
        <v>44765</v>
      </c>
      <c r="M23" s="15"/>
      <c r="N23" s="10" t="s">
        <v>68</v>
      </c>
      <c r="O23" s="7" t="s">
        <v>69</v>
      </c>
      <c r="P23" s="15"/>
      <c r="Q23" s="15"/>
      <c r="R23" s="15"/>
      <c r="S23" s="15"/>
      <c r="T23" s="11" t="s">
        <v>91</v>
      </c>
      <c r="U23" s="11" t="s">
        <v>71</v>
      </c>
      <c r="V23" s="11" t="s">
        <v>71</v>
      </c>
      <c r="W23" s="11"/>
      <c r="X23" s="11"/>
      <c r="Y23" s="8" t="s">
        <v>72</v>
      </c>
      <c r="Z23" s="10" t="s">
        <v>73</v>
      </c>
      <c r="AA23" s="19"/>
    </row>
    <row r="24" spans="1:27" ht="18.75" hidden="1" customHeight="1">
      <c r="A24" s="7">
        <v>23</v>
      </c>
      <c r="B24" s="14" t="s">
        <v>29</v>
      </c>
      <c r="C24" s="13" t="s">
        <v>130</v>
      </c>
      <c r="D24" s="13" t="s">
        <v>131</v>
      </c>
      <c r="E24" s="13" t="s">
        <v>123</v>
      </c>
      <c r="F24" s="7" t="s">
        <v>65</v>
      </c>
      <c r="G24" s="14" t="s">
        <v>106</v>
      </c>
      <c r="H24" s="14" t="s">
        <v>124</v>
      </c>
      <c r="I24" s="20">
        <v>44764</v>
      </c>
      <c r="J24" s="14"/>
      <c r="K24" s="7" t="s">
        <v>68</v>
      </c>
      <c r="L24" s="20">
        <v>44765</v>
      </c>
      <c r="M24" s="14"/>
      <c r="N24" s="7" t="s">
        <v>68</v>
      </c>
      <c r="O24" s="7" t="s">
        <v>69</v>
      </c>
      <c r="P24" s="14"/>
      <c r="Q24" s="14"/>
      <c r="R24" s="14"/>
      <c r="S24" s="14"/>
      <c r="T24" s="8" t="s">
        <v>70</v>
      </c>
      <c r="U24" s="8" t="s">
        <v>71</v>
      </c>
      <c r="V24" s="8" t="s">
        <v>71</v>
      </c>
      <c r="W24" s="8"/>
      <c r="X24" s="8"/>
      <c r="Y24" s="8" t="s">
        <v>72</v>
      </c>
      <c r="Z24" s="7" t="s">
        <v>73</v>
      </c>
      <c r="AA24" s="17"/>
    </row>
    <row r="25" spans="1:27" ht="18.75" hidden="1" customHeight="1">
      <c r="A25" s="7">
        <v>24</v>
      </c>
      <c r="B25" s="14" t="s">
        <v>29</v>
      </c>
      <c r="C25" s="13" t="s">
        <v>132</v>
      </c>
      <c r="D25" s="13" t="s">
        <v>133</v>
      </c>
      <c r="E25" s="13" t="s">
        <v>84</v>
      </c>
      <c r="F25" s="7" t="s">
        <v>65</v>
      </c>
      <c r="G25" s="14" t="s">
        <v>78</v>
      </c>
      <c r="H25" s="14" t="s">
        <v>124</v>
      </c>
      <c r="I25" s="20">
        <v>44770</v>
      </c>
      <c r="J25" s="14"/>
      <c r="K25" s="7" t="s">
        <v>68</v>
      </c>
      <c r="L25" s="20">
        <v>44772</v>
      </c>
      <c r="M25" s="14"/>
      <c r="N25" s="7" t="s">
        <v>68</v>
      </c>
      <c r="O25" s="7" t="s">
        <v>69</v>
      </c>
      <c r="P25" s="14"/>
      <c r="Q25" s="14"/>
      <c r="R25" s="14"/>
      <c r="S25" s="14"/>
      <c r="T25" s="8" t="s">
        <v>70</v>
      </c>
      <c r="U25" s="8" t="s">
        <v>71</v>
      </c>
      <c r="V25" s="8" t="s">
        <v>71</v>
      </c>
      <c r="W25" s="8"/>
      <c r="X25" s="8"/>
      <c r="Y25" s="8" t="s">
        <v>72</v>
      </c>
      <c r="Z25" s="7" t="s">
        <v>73</v>
      </c>
      <c r="AA25" s="17"/>
    </row>
    <row r="26" spans="1:27" ht="18.75" hidden="1" customHeight="1">
      <c r="A26" s="7">
        <v>25</v>
      </c>
      <c r="B26" s="14" t="s">
        <v>29</v>
      </c>
      <c r="C26" s="13" t="s">
        <v>134</v>
      </c>
      <c r="D26" s="13" t="s">
        <v>135</v>
      </c>
      <c r="E26" s="13" t="s">
        <v>84</v>
      </c>
      <c r="F26" s="7" t="s">
        <v>65</v>
      </c>
      <c r="G26" s="14" t="s">
        <v>78</v>
      </c>
      <c r="H26" s="14" t="s">
        <v>124</v>
      </c>
      <c r="I26" s="20">
        <v>44770</v>
      </c>
      <c r="J26" s="14"/>
      <c r="K26" s="7" t="s">
        <v>68</v>
      </c>
      <c r="L26" s="20">
        <v>44772</v>
      </c>
      <c r="M26" s="14"/>
      <c r="N26" s="7" t="s">
        <v>68</v>
      </c>
      <c r="O26" s="7" t="s">
        <v>69</v>
      </c>
      <c r="P26" s="14"/>
      <c r="Q26" s="14"/>
      <c r="R26" s="14"/>
      <c r="S26" s="14"/>
      <c r="T26" s="8" t="s">
        <v>70</v>
      </c>
      <c r="U26" s="8" t="s">
        <v>71</v>
      </c>
      <c r="V26" s="8" t="s">
        <v>71</v>
      </c>
      <c r="W26" s="8"/>
      <c r="X26" s="8"/>
      <c r="Y26" s="8" t="s">
        <v>72</v>
      </c>
      <c r="Z26" s="7" t="s">
        <v>73</v>
      </c>
      <c r="AA26" s="17"/>
    </row>
    <row r="27" spans="1:27" ht="18.75" hidden="1" customHeight="1">
      <c r="A27" s="7">
        <v>26</v>
      </c>
      <c r="B27" s="14" t="s">
        <v>29</v>
      </c>
      <c r="C27" s="13" t="s">
        <v>136</v>
      </c>
      <c r="D27" s="13" t="s">
        <v>137</v>
      </c>
      <c r="E27" s="13" t="s">
        <v>84</v>
      </c>
      <c r="F27" s="7" t="s">
        <v>65</v>
      </c>
      <c r="G27" s="14" t="s">
        <v>78</v>
      </c>
      <c r="H27" s="14" t="s">
        <v>124</v>
      </c>
      <c r="I27" s="20">
        <v>44770</v>
      </c>
      <c r="J27" s="14"/>
      <c r="K27" s="7" t="s">
        <v>68</v>
      </c>
      <c r="L27" s="20">
        <v>44772</v>
      </c>
      <c r="M27" s="14"/>
      <c r="N27" s="7" t="s">
        <v>68</v>
      </c>
      <c r="O27" s="7" t="s">
        <v>69</v>
      </c>
      <c r="P27" s="14"/>
      <c r="Q27" s="14"/>
      <c r="R27" s="14"/>
      <c r="S27" s="14"/>
      <c r="T27" s="8" t="s">
        <v>70</v>
      </c>
      <c r="U27" s="8" t="s">
        <v>71</v>
      </c>
      <c r="V27" s="8" t="s">
        <v>71</v>
      </c>
      <c r="W27" s="8"/>
      <c r="X27" s="8"/>
      <c r="Y27" s="8" t="s">
        <v>72</v>
      </c>
      <c r="Z27" s="7" t="s">
        <v>73</v>
      </c>
      <c r="AA27" s="17"/>
    </row>
    <row r="28" spans="1:27" ht="18.75" hidden="1" customHeight="1">
      <c r="A28" s="7">
        <v>27</v>
      </c>
      <c r="B28" s="14" t="s">
        <v>29</v>
      </c>
      <c r="C28" s="13" t="s">
        <v>138</v>
      </c>
      <c r="D28" s="13" t="s">
        <v>139</v>
      </c>
      <c r="E28" s="13" t="s">
        <v>84</v>
      </c>
      <c r="F28" s="7" t="s">
        <v>65</v>
      </c>
      <c r="G28" s="14" t="s">
        <v>78</v>
      </c>
      <c r="H28" s="14" t="s">
        <v>124</v>
      </c>
      <c r="I28" s="20">
        <v>44770</v>
      </c>
      <c r="J28" s="14"/>
      <c r="K28" s="7" t="s">
        <v>68</v>
      </c>
      <c r="L28" s="20">
        <v>44772</v>
      </c>
      <c r="M28" s="14"/>
      <c r="N28" s="7" t="s">
        <v>68</v>
      </c>
      <c r="O28" s="7" t="s">
        <v>69</v>
      </c>
      <c r="P28" s="14"/>
      <c r="Q28" s="14"/>
      <c r="R28" s="14"/>
      <c r="S28" s="14"/>
      <c r="T28" s="8" t="s">
        <v>70</v>
      </c>
      <c r="U28" s="8" t="s">
        <v>71</v>
      </c>
      <c r="V28" s="8" t="s">
        <v>71</v>
      </c>
      <c r="W28" s="8"/>
      <c r="X28" s="8"/>
      <c r="Y28" s="8" t="s">
        <v>72</v>
      </c>
      <c r="Z28" s="7" t="s">
        <v>73</v>
      </c>
      <c r="AA28" s="17"/>
    </row>
    <row r="29" spans="1:27" ht="18.75" hidden="1" customHeight="1">
      <c r="A29" s="7">
        <v>28</v>
      </c>
      <c r="B29" s="14" t="s">
        <v>29</v>
      </c>
      <c r="C29" s="13" t="s">
        <v>140</v>
      </c>
      <c r="D29" s="13" t="s">
        <v>141</v>
      </c>
      <c r="E29" s="13" t="s">
        <v>84</v>
      </c>
      <c r="F29" s="7" t="s">
        <v>65</v>
      </c>
      <c r="G29" s="14" t="s">
        <v>78</v>
      </c>
      <c r="H29" s="14" t="s">
        <v>124</v>
      </c>
      <c r="I29" s="20">
        <v>44770</v>
      </c>
      <c r="J29" s="14"/>
      <c r="K29" s="7" t="s">
        <v>68</v>
      </c>
      <c r="L29" s="20">
        <v>44772</v>
      </c>
      <c r="M29" s="14"/>
      <c r="N29" s="7" t="s">
        <v>68</v>
      </c>
      <c r="O29" s="7" t="s">
        <v>69</v>
      </c>
      <c r="P29" s="14"/>
      <c r="Q29" s="14"/>
      <c r="R29" s="14"/>
      <c r="S29" s="14"/>
      <c r="T29" s="8" t="s">
        <v>70</v>
      </c>
      <c r="U29" s="8" t="s">
        <v>71</v>
      </c>
      <c r="V29" s="8" t="s">
        <v>71</v>
      </c>
      <c r="W29" s="8"/>
      <c r="X29" s="8"/>
      <c r="Y29" s="8" t="s">
        <v>72</v>
      </c>
      <c r="Z29" s="7" t="s">
        <v>73</v>
      </c>
      <c r="AA29" s="17"/>
    </row>
    <row r="30" spans="1:27" ht="18.75" hidden="1" customHeight="1">
      <c r="A30" s="7">
        <v>29</v>
      </c>
      <c r="B30" s="14" t="s">
        <v>29</v>
      </c>
      <c r="C30" s="13" t="s">
        <v>142</v>
      </c>
      <c r="D30" s="13" t="s">
        <v>143</v>
      </c>
      <c r="E30" s="13" t="s">
        <v>84</v>
      </c>
      <c r="F30" s="7" t="s">
        <v>65</v>
      </c>
      <c r="G30" s="14" t="s">
        <v>78</v>
      </c>
      <c r="H30" s="14" t="s">
        <v>124</v>
      </c>
      <c r="I30" s="20">
        <v>44770</v>
      </c>
      <c r="J30" s="14"/>
      <c r="K30" s="7" t="s">
        <v>68</v>
      </c>
      <c r="L30" s="20">
        <v>44772</v>
      </c>
      <c r="M30" s="14"/>
      <c r="N30" s="7" t="s">
        <v>68</v>
      </c>
      <c r="O30" s="7" t="s">
        <v>69</v>
      </c>
      <c r="P30" s="14"/>
      <c r="Q30" s="14"/>
      <c r="R30" s="14"/>
      <c r="S30" s="14"/>
      <c r="T30" s="8" t="s">
        <v>70</v>
      </c>
      <c r="U30" s="8" t="s">
        <v>71</v>
      </c>
      <c r="V30" s="8" t="s">
        <v>71</v>
      </c>
      <c r="W30" s="8"/>
      <c r="X30" s="8"/>
      <c r="Y30" s="8" t="s">
        <v>72</v>
      </c>
      <c r="Z30" s="7" t="s">
        <v>73</v>
      </c>
      <c r="AA30" s="17"/>
    </row>
    <row r="31" spans="1:27" ht="18.75" hidden="1" customHeight="1">
      <c r="A31" s="7">
        <v>30</v>
      </c>
      <c r="B31" s="14" t="s">
        <v>29</v>
      </c>
      <c r="C31" s="13" t="s">
        <v>144</v>
      </c>
      <c r="D31" s="13" t="s">
        <v>145</v>
      </c>
      <c r="E31" s="13" t="s">
        <v>84</v>
      </c>
      <c r="F31" s="7" t="s">
        <v>65</v>
      </c>
      <c r="G31" s="14" t="s">
        <v>78</v>
      </c>
      <c r="H31" s="14" t="s">
        <v>124</v>
      </c>
      <c r="I31" s="20">
        <v>44770</v>
      </c>
      <c r="J31" s="14"/>
      <c r="K31" s="7" t="s">
        <v>68</v>
      </c>
      <c r="L31" s="20">
        <v>44771</v>
      </c>
      <c r="M31" s="14"/>
      <c r="N31" s="7" t="s">
        <v>68</v>
      </c>
      <c r="O31" s="7" t="s">
        <v>69</v>
      </c>
      <c r="P31" s="14"/>
      <c r="Q31" s="14"/>
      <c r="R31" s="14"/>
      <c r="S31" s="14"/>
      <c r="T31" s="8" t="s">
        <v>70</v>
      </c>
      <c r="U31" s="8" t="s">
        <v>71</v>
      </c>
      <c r="V31" s="8" t="s">
        <v>71</v>
      </c>
      <c r="W31" s="8"/>
      <c r="X31" s="8"/>
      <c r="Y31" s="8" t="s">
        <v>72</v>
      </c>
      <c r="Z31" s="7" t="s">
        <v>73</v>
      </c>
      <c r="AA31" s="17"/>
    </row>
    <row r="32" spans="1:27" ht="18.75" hidden="1" customHeight="1">
      <c r="A32" s="7">
        <v>31</v>
      </c>
      <c r="B32" s="14" t="s">
        <v>29</v>
      </c>
      <c r="C32" s="13" t="s">
        <v>146</v>
      </c>
      <c r="D32" s="13" t="s">
        <v>147</v>
      </c>
      <c r="E32" s="13" t="s">
        <v>84</v>
      </c>
      <c r="F32" s="7" t="s">
        <v>65</v>
      </c>
      <c r="G32" s="14" t="s">
        <v>78</v>
      </c>
      <c r="H32" s="14" t="s">
        <v>124</v>
      </c>
      <c r="I32" s="20">
        <v>44770</v>
      </c>
      <c r="J32" s="14"/>
      <c r="K32" s="7" t="s">
        <v>68</v>
      </c>
      <c r="L32" s="20">
        <v>44771</v>
      </c>
      <c r="M32" s="14"/>
      <c r="N32" s="7" t="s">
        <v>68</v>
      </c>
      <c r="O32" s="7" t="s">
        <v>69</v>
      </c>
      <c r="P32" s="14"/>
      <c r="Q32" s="14"/>
      <c r="R32" s="14"/>
      <c r="S32" s="14"/>
      <c r="T32" s="8" t="s">
        <v>70</v>
      </c>
      <c r="U32" s="8" t="s">
        <v>71</v>
      </c>
      <c r="V32" s="8" t="s">
        <v>71</v>
      </c>
      <c r="W32" s="8"/>
      <c r="X32" s="8"/>
      <c r="Y32" s="8" t="s">
        <v>72</v>
      </c>
      <c r="Z32" s="7" t="s">
        <v>73</v>
      </c>
      <c r="AA32" s="17"/>
    </row>
    <row r="33" spans="1:27" ht="18.75" hidden="1" customHeight="1">
      <c r="A33" s="7">
        <v>32</v>
      </c>
      <c r="B33" s="14" t="s">
        <v>29</v>
      </c>
      <c r="C33" s="13" t="s">
        <v>148</v>
      </c>
      <c r="D33" s="13" t="s">
        <v>149</v>
      </c>
      <c r="E33" s="13" t="s">
        <v>81</v>
      </c>
      <c r="F33" s="7" t="s">
        <v>65</v>
      </c>
      <c r="G33" s="14" t="s">
        <v>106</v>
      </c>
      <c r="H33" s="14" t="s">
        <v>124</v>
      </c>
      <c r="I33" s="20">
        <v>44768</v>
      </c>
      <c r="J33" s="14"/>
      <c r="K33" s="7" t="s">
        <v>68</v>
      </c>
      <c r="L33" s="20">
        <v>44769</v>
      </c>
      <c r="M33" s="14"/>
      <c r="N33" s="7" t="s">
        <v>68</v>
      </c>
      <c r="O33" s="7" t="s">
        <v>69</v>
      </c>
      <c r="P33" s="14"/>
      <c r="Q33" s="14"/>
      <c r="R33" s="14"/>
      <c r="S33" s="14"/>
      <c r="T33" s="8" t="s">
        <v>70</v>
      </c>
      <c r="U33" s="8" t="s">
        <v>71</v>
      </c>
      <c r="V33" s="8" t="s">
        <v>71</v>
      </c>
      <c r="W33" s="8"/>
      <c r="X33" s="8"/>
      <c r="Y33" s="8" t="s">
        <v>72</v>
      </c>
      <c r="Z33" s="7" t="s">
        <v>150</v>
      </c>
      <c r="AA33" s="17"/>
    </row>
    <row r="34" spans="1:27" ht="18.75" hidden="1" customHeight="1">
      <c r="A34" s="7">
        <v>33</v>
      </c>
      <c r="B34" s="14" t="s">
        <v>29</v>
      </c>
      <c r="C34" s="13" t="s">
        <v>151</v>
      </c>
      <c r="D34" s="13" t="s">
        <v>152</v>
      </c>
      <c r="E34" s="13" t="s">
        <v>84</v>
      </c>
      <c r="F34" s="7" t="s">
        <v>65</v>
      </c>
      <c r="G34" s="14" t="s">
        <v>78</v>
      </c>
      <c r="H34" s="14" t="s">
        <v>124</v>
      </c>
      <c r="I34" s="20">
        <v>44768</v>
      </c>
      <c r="J34" s="14"/>
      <c r="K34" s="7" t="s">
        <v>68</v>
      </c>
      <c r="L34" s="20">
        <v>44770</v>
      </c>
      <c r="M34" s="14"/>
      <c r="N34" s="7" t="s">
        <v>68</v>
      </c>
      <c r="O34" s="7" t="s">
        <v>69</v>
      </c>
      <c r="P34" s="14"/>
      <c r="Q34" s="14"/>
      <c r="R34" s="14"/>
      <c r="S34" s="14"/>
      <c r="T34" s="8" t="s">
        <v>70</v>
      </c>
      <c r="U34" s="8" t="s">
        <v>71</v>
      </c>
      <c r="V34" s="8" t="s">
        <v>71</v>
      </c>
      <c r="W34" s="8"/>
      <c r="X34" s="8"/>
      <c r="Y34" s="8" t="s">
        <v>72</v>
      </c>
      <c r="Z34" s="7" t="s">
        <v>150</v>
      </c>
      <c r="AA34" s="17"/>
    </row>
    <row r="35" spans="1:27" ht="18.75" customHeight="1">
      <c r="A35" s="7">
        <v>34</v>
      </c>
      <c r="B35" s="15" t="s">
        <v>29</v>
      </c>
      <c r="C35" s="16" t="s">
        <v>153</v>
      </c>
      <c r="D35" s="16" t="s">
        <v>154</v>
      </c>
      <c r="E35" s="16" t="s">
        <v>84</v>
      </c>
      <c r="F35" s="10" t="s">
        <v>88</v>
      </c>
      <c r="G35" s="15" t="s">
        <v>78</v>
      </c>
      <c r="H35" s="15" t="s">
        <v>124</v>
      </c>
      <c r="I35" s="21">
        <v>44770</v>
      </c>
      <c r="J35" s="15"/>
      <c r="K35" s="10" t="s">
        <v>68</v>
      </c>
      <c r="L35" s="21">
        <v>44771</v>
      </c>
      <c r="M35" s="15"/>
      <c r="N35" s="10" t="s">
        <v>68</v>
      </c>
      <c r="O35" s="7" t="s">
        <v>69</v>
      </c>
      <c r="P35" s="15"/>
      <c r="Q35" s="15"/>
      <c r="R35" s="15"/>
      <c r="S35" s="15"/>
      <c r="T35" s="11" t="s">
        <v>91</v>
      </c>
      <c r="U35" s="11" t="s">
        <v>71</v>
      </c>
      <c r="V35" s="11" t="s">
        <v>71</v>
      </c>
      <c r="W35" s="11"/>
      <c r="X35" s="11"/>
      <c r="Y35" s="8" t="s">
        <v>72</v>
      </c>
      <c r="Z35" s="10" t="s">
        <v>73</v>
      </c>
      <c r="AA35" s="19"/>
    </row>
    <row r="36" spans="1:27" ht="18.75" hidden="1" customHeight="1">
      <c r="A36" s="7">
        <v>35</v>
      </c>
      <c r="B36" s="14" t="s">
        <v>29</v>
      </c>
      <c r="C36" s="13" t="s">
        <v>155</v>
      </c>
      <c r="D36" s="13" t="s">
        <v>156</v>
      </c>
      <c r="E36" s="13" t="s">
        <v>84</v>
      </c>
      <c r="F36" s="7" t="s">
        <v>65</v>
      </c>
      <c r="G36" s="14" t="s">
        <v>78</v>
      </c>
      <c r="H36" s="14" t="s">
        <v>124</v>
      </c>
      <c r="I36" s="20">
        <v>44768</v>
      </c>
      <c r="J36" s="14"/>
      <c r="K36" s="7" t="s">
        <v>68</v>
      </c>
      <c r="L36" s="20">
        <v>44769</v>
      </c>
      <c r="M36" s="14"/>
      <c r="N36" s="7" t="s">
        <v>68</v>
      </c>
      <c r="O36" s="7" t="s">
        <v>69</v>
      </c>
      <c r="P36" s="14"/>
      <c r="Q36" s="14"/>
      <c r="R36" s="14"/>
      <c r="S36" s="14"/>
      <c r="T36" s="8" t="s">
        <v>70</v>
      </c>
      <c r="U36" s="8" t="s">
        <v>71</v>
      </c>
      <c r="V36" s="8" t="s">
        <v>71</v>
      </c>
      <c r="W36" s="8"/>
      <c r="X36" s="8"/>
      <c r="Y36" s="8" t="s">
        <v>72</v>
      </c>
      <c r="Z36" s="7" t="s">
        <v>73</v>
      </c>
      <c r="AA36" s="17"/>
    </row>
    <row r="37" spans="1:27" ht="18.75" hidden="1" customHeight="1">
      <c r="A37" s="7">
        <v>36</v>
      </c>
      <c r="B37" s="14" t="s">
        <v>29</v>
      </c>
      <c r="C37" s="13" t="s">
        <v>157</v>
      </c>
      <c r="D37" s="13" t="s">
        <v>158</v>
      </c>
      <c r="E37" s="13" t="s">
        <v>84</v>
      </c>
      <c r="F37" s="7" t="s">
        <v>65</v>
      </c>
      <c r="G37" s="22" t="s">
        <v>66</v>
      </c>
      <c r="H37" s="14" t="s">
        <v>124</v>
      </c>
      <c r="I37" s="20">
        <v>44769</v>
      </c>
      <c r="J37" s="22"/>
      <c r="K37" s="7" t="s">
        <v>68</v>
      </c>
      <c r="L37" s="20">
        <v>44770</v>
      </c>
      <c r="M37" s="22"/>
      <c r="N37" s="7" t="s">
        <v>68</v>
      </c>
      <c r="O37" s="7" t="s">
        <v>69</v>
      </c>
      <c r="P37" s="22"/>
      <c r="Q37" s="22"/>
      <c r="R37" s="22"/>
      <c r="S37" s="22"/>
      <c r="T37" s="8" t="s">
        <v>70</v>
      </c>
      <c r="U37" s="8" t="s">
        <v>71</v>
      </c>
      <c r="V37" s="8" t="s">
        <v>71</v>
      </c>
      <c r="W37" s="8"/>
      <c r="X37" s="8"/>
      <c r="Y37" s="8" t="s">
        <v>72</v>
      </c>
      <c r="Z37" s="7" t="s">
        <v>125</v>
      </c>
      <c r="AA37" s="17"/>
    </row>
    <row r="38" spans="1:27" ht="18.75" hidden="1" customHeight="1">
      <c r="A38" s="7">
        <v>37</v>
      </c>
      <c r="B38" s="14" t="s">
        <v>29</v>
      </c>
      <c r="C38" s="13" t="s">
        <v>159</v>
      </c>
      <c r="D38" s="13" t="s">
        <v>160</v>
      </c>
      <c r="E38" s="13" t="s">
        <v>84</v>
      </c>
      <c r="F38" s="7" t="s">
        <v>65</v>
      </c>
      <c r="G38" s="14" t="s">
        <v>78</v>
      </c>
      <c r="H38" s="14" t="s">
        <v>124</v>
      </c>
      <c r="I38" s="20">
        <v>44771</v>
      </c>
      <c r="J38" s="14"/>
      <c r="K38" s="7" t="s">
        <v>68</v>
      </c>
      <c r="L38" s="20">
        <v>44772</v>
      </c>
      <c r="M38" s="14"/>
      <c r="N38" s="7" t="s">
        <v>68</v>
      </c>
      <c r="O38" s="7" t="s">
        <v>69</v>
      </c>
      <c r="P38" s="14"/>
      <c r="Q38" s="14"/>
      <c r="R38" s="14"/>
      <c r="S38" s="14"/>
      <c r="T38" s="8" t="s">
        <v>70</v>
      </c>
      <c r="U38" s="8" t="s">
        <v>71</v>
      </c>
      <c r="V38" s="8" t="s">
        <v>71</v>
      </c>
      <c r="W38" s="8"/>
      <c r="X38" s="8"/>
      <c r="Y38" s="8" t="s">
        <v>72</v>
      </c>
      <c r="Z38" s="7" t="s">
        <v>161</v>
      </c>
      <c r="AA38" s="17"/>
    </row>
    <row r="39" spans="1:27" ht="18.75" hidden="1" customHeight="1">
      <c r="A39" s="7">
        <v>38</v>
      </c>
      <c r="B39" s="14" t="s">
        <v>29</v>
      </c>
      <c r="C39" s="13" t="s">
        <v>162</v>
      </c>
      <c r="D39" s="13" t="s">
        <v>163</v>
      </c>
      <c r="E39" s="13" t="s">
        <v>84</v>
      </c>
      <c r="F39" s="7" t="s">
        <v>65</v>
      </c>
      <c r="G39" s="22" t="s">
        <v>66</v>
      </c>
      <c r="H39" s="14" t="s">
        <v>124</v>
      </c>
      <c r="I39" s="20">
        <v>44769</v>
      </c>
      <c r="J39" s="22"/>
      <c r="K39" s="7" t="s">
        <v>68</v>
      </c>
      <c r="L39" s="20">
        <v>44770</v>
      </c>
      <c r="M39" s="22"/>
      <c r="N39" s="7" t="s">
        <v>68</v>
      </c>
      <c r="O39" s="7" t="s">
        <v>69</v>
      </c>
      <c r="P39" s="22"/>
      <c r="Q39" s="22"/>
      <c r="R39" s="22"/>
      <c r="S39" s="22"/>
      <c r="T39" s="8" t="s">
        <v>70</v>
      </c>
      <c r="U39" s="8" t="s">
        <v>71</v>
      </c>
      <c r="V39" s="8" t="s">
        <v>71</v>
      </c>
      <c r="W39" s="8"/>
      <c r="X39" s="8"/>
      <c r="Y39" s="8" t="s">
        <v>72</v>
      </c>
      <c r="Z39" s="7" t="s">
        <v>164</v>
      </c>
      <c r="AA39" s="17"/>
    </row>
    <row r="40" spans="1:27" ht="18.75" hidden="1" customHeight="1">
      <c r="A40" s="7">
        <v>39</v>
      </c>
      <c r="B40" s="14" t="s">
        <v>29</v>
      </c>
      <c r="C40" s="13" t="s">
        <v>165</v>
      </c>
      <c r="D40" s="13" t="s">
        <v>166</v>
      </c>
      <c r="E40" s="13" t="s">
        <v>84</v>
      </c>
      <c r="F40" s="7" t="s">
        <v>65</v>
      </c>
      <c r="G40" s="14" t="s">
        <v>78</v>
      </c>
      <c r="H40" s="14" t="s">
        <v>124</v>
      </c>
      <c r="I40" s="20">
        <v>44769</v>
      </c>
      <c r="J40" s="14"/>
      <c r="K40" s="7" t="s">
        <v>68</v>
      </c>
      <c r="L40" s="20">
        <v>44770</v>
      </c>
      <c r="M40" s="14"/>
      <c r="N40" s="7" t="s">
        <v>68</v>
      </c>
      <c r="O40" s="7" t="s">
        <v>69</v>
      </c>
      <c r="P40" s="14"/>
      <c r="Q40" s="14"/>
      <c r="R40" s="14"/>
      <c r="S40" s="14"/>
      <c r="T40" s="8" t="s">
        <v>70</v>
      </c>
      <c r="U40" s="8" t="s">
        <v>71</v>
      </c>
      <c r="V40" s="8" t="s">
        <v>71</v>
      </c>
      <c r="W40" s="8"/>
      <c r="X40" s="8"/>
      <c r="Y40" s="8" t="s">
        <v>72</v>
      </c>
      <c r="Z40" s="7" t="s">
        <v>164</v>
      </c>
      <c r="AA40" s="17"/>
    </row>
    <row r="41" spans="1:27" ht="18.75" hidden="1" customHeight="1">
      <c r="A41" s="7">
        <v>40</v>
      </c>
      <c r="B41" s="14" t="s">
        <v>29</v>
      </c>
      <c r="C41" s="13" t="s">
        <v>167</v>
      </c>
      <c r="D41" s="13" t="s">
        <v>168</v>
      </c>
      <c r="E41" s="13" t="s">
        <v>84</v>
      </c>
      <c r="F41" s="7" t="s">
        <v>65</v>
      </c>
      <c r="G41" s="22" t="s">
        <v>66</v>
      </c>
      <c r="H41" s="14" t="s">
        <v>124</v>
      </c>
      <c r="I41" s="20">
        <v>44769</v>
      </c>
      <c r="J41" s="22"/>
      <c r="K41" s="7" t="s">
        <v>68</v>
      </c>
      <c r="L41" s="20">
        <v>44770</v>
      </c>
      <c r="M41" s="22"/>
      <c r="N41" s="7" t="s">
        <v>68</v>
      </c>
      <c r="O41" s="7" t="s">
        <v>69</v>
      </c>
      <c r="P41" s="22"/>
      <c r="Q41" s="22"/>
      <c r="R41" s="22"/>
      <c r="S41" s="22"/>
      <c r="T41" s="8" t="s">
        <v>70</v>
      </c>
      <c r="U41" s="8" t="s">
        <v>71</v>
      </c>
      <c r="V41" s="8" t="s">
        <v>71</v>
      </c>
      <c r="W41" s="8"/>
      <c r="X41" s="8"/>
      <c r="Y41" s="8" t="s">
        <v>72</v>
      </c>
      <c r="Z41" s="7" t="s">
        <v>169</v>
      </c>
      <c r="AA41" s="17"/>
    </row>
    <row r="42" spans="1:27" ht="18.75" hidden="1" customHeight="1">
      <c r="A42" s="7">
        <v>41</v>
      </c>
      <c r="B42" s="14" t="s">
        <v>29</v>
      </c>
      <c r="C42" s="13" t="s">
        <v>170</v>
      </c>
      <c r="D42" s="13" t="s">
        <v>171</v>
      </c>
      <c r="E42" s="13" t="s">
        <v>94</v>
      </c>
      <c r="F42" s="7" t="s">
        <v>65</v>
      </c>
      <c r="G42" s="22" t="s">
        <v>66</v>
      </c>
      <c r="H42" s="14" t="s">
        <v>124</v>
      </c>
      <c r="I42" s="20">
        <v>44771</v>
      </c>
      <c r="J42" s="22"/>
      <c r="K42" s="7" t="s">
        <v>68</v>
      </c>
      <c r="L42" s="20">
        <v>44772</v>
      </c>
      <c r="M42" s="22"/>
      <c r="N42" s="7" t="s">
        <v>68</v>
      </c>
      <c r="O42" s="7" t="s">
        <v>69</v>
      </c>
      <c r="P42" s="22"/>
      <c r="Q42" s="22"/>
      <c r="R42" s="22"/>
      <c r="S42" s="22"/>
      <c r="T42" s="8" t="s">
        <v>70</v>
      </c>
      <c r="U42" s="8" t="s">
        <v>71</v>
      </c>
      <c r="V42" s="8" t="s">
        <v>71</v>
      </c>
      <c r="W42" s="8"/>
      <c r="X42" s="8"/>
      <c r="Y42" s="8" t="s">
        <v>72</v>
      </c>
      <c r="Z42" s="7" t="s">
        <v>164</v>
      </c>
      <c r="AA42" s="17"/>
    </row>
    <row r="43" spans="1:27" ht="18.75" hidden="1" customHeight="1">
      <c r="A43" s="7">
        <v>42</v>
      </c>
      <c r="B43" s="14" t="s">
        <v>31</v>
      </c>
      <c r="C43" s="13" t="s">
        <v>172</v>
      </c>
      <c r="D43" s="13" t="s">
        <v>173</v>
      </c>
      <c r="E43" s="13" t="s">
        <v>174</v>
      </c>
      <c r="F43" s="7" t="s">
        <v>65</v>
      </c>
      <c r="G43" s="14" t="s">
        <v>106</v>
      </c>
      <c r="H43" s="14" t="s">
        <v>175</v>
      </c>
      <c r="I43" s="20">
        <v>44767</v>
      </c>
      <c r="J43" s="14"/>
      <c r="K43" s="7" t="s">
        <v>68</v>
      </c>
      <c r="L43" s="20">
        <v>44768</v>
      </c>
      <c r="M43" s="14"/>
      <c r="N43" s="7" t="s">
        <v>68</v>
      </c>
      <c r="O43" s="7" t="s">
        <v>69</v>
      </c>
      <c r="P43" s="14"/>
      <c r="Q43" s="14"/>
      <c r="R43" s="14"/>
      <c r="S43" s="14"/>
      <c r="T43" s="8" t="s">
        <v>70</v>
      </c>
      <c r="U43" s="8" t="s">
        <v>71</v>
      </c>
      <c r="V43" s="8" t="s">
        <v>71</v>
      </c>
      <c r="W43" s="8"/>
      <c r="X43" s="8"/>
      <c r="Y43" s="8" t="s">
        <v>72</v>
      </c>
      <c r="Z43" s="7" t="s">
        <v>176</v>
      </c>
      <c r="AA43" s="17"/>
    </row>
    <row r="44" spans="1:27" ht="18.75" hidden="1" customHeight="1">
      <c r="A44" s="7">
        <v>43</v>
      </c>
      <c r="B44" s="14" t="s">
        <v>31</v>
      </c>
      <c r="C44" s="13" t="s">
        <v>177</v>
      </c>
      <c r="D44" s="13" t="s">
        <v>178</v>
      </c>
      <c r="E44" s="13" t="s">
        <v>174</v>
      </c>
      <c r="F44" s="7" t="s">
        <v>65</v>
      </c>
      <c r="G44" s="14" t="s">
        <v>106</v>
      </c>
      <c r="H44" s="14" t="s">
        <v>175</v>
      </c>
      <c r="I44" s="20">
        <v>44767</v>
      </c>
      <c r="J44" s="14"/>
      <c r="K44" s="7" t="s">
        <v>68</v>
      </c>
      <c r="L44" s="20">
        <v>44768</v>
      </c>
      <c r="M44" s="14"/>
      <c r="N44" s="7" t="s">
        <v>68</v>
      </c>
      <c r="O44" s="7" t="s">
        <v>69</v>
      </c>
      <c r="P44" s="14"/>
      <c r="Q44" s="14"/>
      <c r="R44" s="14"/>
      <c r="S44" s="14"/>
      <c r="T44" s="8" t="s">
        <v>70</v>
      </c>
      <c r="U44" s="8" t="s">
        <v>71</v>
      </c>
      <c r="V44" s="8" t="s">
        <v>71</v>
      </c>
      <c r="W44" s="8"/>
      <c r="X44" s="8"/>
      <c r="Y44" s="8" t="s">
        <v>72</v>
      </c>
      <c r="Z44" s="7" t="s">
        <v>176</v>
      </c>
      <c r="AA44" s="17"/>
    </row>
    <row r="45" spans="1:27" ht="18.75" customHeight="1">
      <c r="A45" s="7">
        <v>44</v>
      </c>
      <c r="B45" s="7" t="s">
        <v>28</v>
      </c>
      <c r="C45" s="8" t="s">
        <v>179</v>
      </c>
      <c r="D45" s="27" t="s">
        <v>180</v>
      </c>
      <c r="E45" s="8" t="s">
        <v>94</v>
      </c>
      <c r="F45" s="7" t="s">
        <v>88</v>
      </c>
      <c r="G45" s="22" t="s">
        <v>66</v>
      </c>
      <c r="H45" s="22" t="s">
        <v>181</v>
      </c>
      <c r="I45" s="20">
        <v>44767</v>
      </c>
      <c r="J45" s="22"/>
      <c r="K45" s="7" t="s">
        <v>68</v>
      </c>
      <c r="L45" s="20">
        <v>44768</v>
      </c>
      <c r="M45" s="22"/>
      <c r="N45" s="7" t="s">
        <v>68</v>
      </c>
      <c r="O45" s="7" t="s">
        <v>69</v>
      </c>
      <c r="P45" s="22"/>
      <c r="Q45" s="22"/>
      <c r="R45" s="22"/>
      <c r="S45" s="22"/>
      <c r="T45" s="8" t="s">
        <v>70</v>
      </c>
      <c r="U45" s="8" t="s">
        <v>71</v>
      </c>
      <c r="V45" s="8" t="s">
        <v>71</v>
      </c>
      <c r="W45" s="8"/>
      <c r="X45" s="8"/>
      <c r="Y45" s="8" t="s">
        <v>72</v>
      </c>
      <c r="Z45" s="7" t="s">
        <v>182</v>
      </c>
      <c r="AA45" s="17"/>
    </row>
    <row r="46" spans="1:27" ht="18.75" hidden="1" customHeight="1">
      <c r="A46" s="7">
        <v>45</v>
      </c>
      <c r="B46" s="7" t="s">
        <v>183</v>
      </c>
      <c r="C46" s="23" t="s">
        <v>184</v>
      </c>
      <c r="D46" s="8" t="s">
        <v>185</v>
      </c>
      <c r="E46" s="8" t="s">
        <v>81</v>
      </c>
      <c r="F46" s="7" t="s">
        <v>65</v>
      </c>
      <c r="G46" s="7" t="s">
        <v>78</v>
      </c>
      <c r="H46" s="8" t="s">
        <v>186</v>
      </c>
      <c r="I46" s="20">
        <v>44768</v>
      </c>
      <c r="J46" s="7"/>
      <c r="K46" s="7" t="s">
        <v>68</v>
      </c>
      <c r="L46" s="20">
        <v>44772</v>
      </c>
      <c r="M46" s="7"/>
      <c r="N46" s="7" t="s">
        <v>68</v>
      </c>
      <c r="O46" s="7" t="s">
        <v>69</v>
      </c>
      <c r="P46" s="7"/>
      <c r="Q46" s="7"/>
      <c r="R46" s="7"/>
      <c r="S46" s="7"/>
      <c r="T46" s="8" t="s">
        <v>70</v>
      </c>
      <c r="U46" s="8" t="s">
        <v>71</v>
      </c>
      <c r="V46" s="8" t="s">
        <v>71</v>
      </c>
      <c r="W46" s="8"/>
      <c r="X46" s="8"/>
      <c r="Y46" s="8" t="s">
        <v>72</v>
      </c>
      <c r="Z46" s="7" t="s">
        <v>187</v>
      </c>
      <c r="AA46" s="17"/>
    </row>
    <row r="47" spans="1:27" ht="18.75" hidden="1" customHeight="1">
      <c r="A47" s="7">
        <v>46</v>
      </c>
      <c r="B47" s="7" t="s">
        <v>183</v>
      </c>
      <c r="C47" s="23" t="s">
        <v>188</v>
      </c>
      <c r="D47" s="8" t="s">
        <v>189</v>
      </c>
      <c r="E47" s="8" t="s">
        <v>81</v>
      </c>
      <c r="F47" s="7" t="s">
        <v>65</v>
      </c>
      <c r="G47" s="7" t="s">
        <v>106</v>
      </c>
      <c r="H47" s="8" t="s">
        <v>186</v>
      </c>
      <c r="I47" s="20">
        <v>44767</v>
      </c>
      <c r="J47" s="7"/>
      <c r="K47" s="7" t="s">
        <v>68</v>
      </c>
      <c r="L47" s="20">
        <v>44768</v>
      </c>
      <c r="M47" s="7"/>
      <c r="N47" s="7" t="s">
        <v>68</v>
      </c>
      <c r="O47" s="7" t="s">
        <v>69</v>
      </c>
      <c r="P47" s="7"/>
      <c r="Q47" s="7"/>
      <c r="R47" s="7"/>
      <c r="S47" s="7"/>
      <c r="T47" s="8" t="s">
        <v>70</v>
      </c>
      <c r="U47" s="8" t="s">
        <v>71</v>
      </c>
      <c r="V47" s="8" t="s">
        <v>71</v>
      </c>
      <c r="W47" s="8"/>
      <c r="X47" s="8"/>
      <c r="Y47" s="8" t="s">
        <v>72</v>
      </c>
      <c r="Z47" s="7" t="s">
        <v>187</v>
      </c>
      <c r="AA47" s="17"/>
    </row>
    <row r="48" spans="1:27" ht="18.75" customHeight="1">
      <c r="A48" s="7">
        <v>47</v>
      </c>
      <c r="B48" s="7" t="s">
        <v>183</v>
      </c>
      <c r="C48" s="23" t="s">
        <v>190</v>
      </c>
      <c r="D48" s="27" t="s">
        <v>191</v>
      </c>
      <c r="E48" s="8" t="s">
        <v>87</v>
      </c>
      <c r="F48" s="7" t="s">
        <v>88</v>
      </c>
      <c r="G48" s="7" t="s">
        <v>78</v>
      </c>
      <c r="H48" s="8" t="s">
        <v>186</v>
      </c>
      <c r="I48" s="20">
        <v>44769</v>
      </c>
      <c r="J48" s="7"/>
      <c r="K48" s="7" t="s">
        <v>68</v>
      </c>
      <c r="L48" s="20">
        <v>44774</v>
      </c>
      <c r="M48" s="7"/>
      <c r="N48" s="7" t="s">
        <v>68</v>
      </c>
      <c r="O48" s="7" t="s">
        <v>69</v>
      </c>
      <c r="P48" s="7"/>
      <c r="Q48" s="7"/>
      <c r="R48" s="7"/>
      <c r="S48" s="7"/>
      <c r="T48" s="8" t="s">
        <v>70</v>
      </c>
      <c r="U48" s="8" t="s">
        <v>71</v>
      </c>
      <c r="V48" s="8" t="s">
        <v>71</v>
      </c>
      <c r="W48" s="8"/>
      <c r="X48" s="8"/>
      <c r="Y48" s="8" t="s">
        <v>72</v>
      </c>
      <c r="Z48" s="7" t="s">
        <v>187</v>
      </c>
      <c r="AA48" s="17"/>
    </row>
    <row r="49" spans="1:27" ht="18.75" hidden="1" customHeight="1">
      <c r="A49" s="7">
        <v>48</v>
      </c>
      <c r="B49" s="7" t="s">
        <v>183</v>
      </c>
      <c r="C49" s="23" t="s">
        <v>192</v>
      </c>
      <c r="D49" s="8" t="s">
        <v>193</v>
      </c>
      <c r="E49" s="8" t="s">
        <v>81</v>
      </c>
      <c r="F49" s="7" t="s">
        <v>65</v>
      </c>
      <c r="G49" s="7" t="s">
        <v>106</v>
      </c>
      <c r="H49" s="8" t="s">
        <v>186</v>
      </c>
      <c r="I49" s="20">
        <v>44767</v>
      </c>
      <c r="J49" s="7"/>
      <c r="K49" s="7" t="s">
        <v>68</v>
      </c>
      <c r="L49" s="20">
        <v>44767</v>
      </c>
      <c r="M49" s="7"/>
      <c r="N49" s="7" t="s">
        <v>68</v>
      </c>
      <c r="O49" s="7" t="s">
        <v>69</v>
      </c>
      <c r="P49" s="7"/>
      <c r="Q49" s="7"/>
      <c r="R49" s="7"/>
      <c r="S49" s="7"/>
      <c r="T49" s="8" t="s">
        <v>70</v>
      </c>
      <c r="U49" s="8" t="s">
        <v>71</v>
      </c>
      <c r="V49" s="8" t="s">
        <v>71</v>
      </c>
      <c r="W49" s="8"/>
      <c r="X49" s="8"/>
      <c r="Y49" s="8" t="s">
        <v>72</v>
      </c>
      <c r="Z49" s="7" t="s">
        <v>187</v>
      </c>
      <c r="AA49" s="17"/>
    </row>
    <row r="50" spans="1:27" ht="18.75" hidden="1" customHeight="1">
      <c r="A50" s="7">
        <v>49</v>
      </c>
      <c r="B50" s="7" t="s">
        <v>183</v>
      </c>
      <c r="C50" s="23" t="s">
        <v>194</v>
      </c>
      <c r="D50" s="8" t="s">
        <v>195</v>
      </c>
      <c r="E50" s="8" t="s">
        <v>81</v>
      </c>
      <c r="F50" s="7" t="s">
        <v>65</v>
      </c>
      <c r="G50" s="7" t="s">
        <v>78</v>
      </c>
      <c r="H50" s="8" t="s">
        <v>186</v>
      </c>
      <c r="I50" s="20">
        <v>44770</v>
      </c>
      <c r="J50" s="7"/>
      <c r="K50" s="7" t="s">
        <v>68</v>
      </c>
      <c r="L50" s="20">
        <v>44774</v>
      </c>
      <c r="M50" s="7"/>
      <c r="N50" s="7" t="s">
        <v>68</v>
      </c>
      <c r="O50" s="7" t="s">
        <v>69</v>
      </c>
      <c r="P50" s="7"/>
      <c r="Q50" s="7"/>
      <c r="R50" s="7"/>
      <c r="S50" s="7"/>
      <c r="T50" s="8" t="s">
        <v>70</v>
      </c>
      <c r="U50" s="8" t="s">
        <v>71</v>
      </c>
      <c r="V50" s="8" t="s">
        <v>71</v>
      </c>
      <c r="W50" s="8"/>
      <c r="X50" s="8"/>
      <c r="Y50" s="8" t="s">
        <v>72</v>
      </c>
      <c r="Z50" s="7" t="s">
        <v>187</v>
      </c>
      <c r="AA50" s="17"/>
    </row>
    <row r="51" spans="1:27" ht="18.75" hidden="1" customHeight="1">
      <c r="A51" s="7">
        <v>50</v>
      </c>
      <c r="B51" s="7" t="s">
        <v>183</v>
      </c>
      <c r="C51" s="23" t="s">
        <v>196</v>
      </c>
      <c r="D51" s="8" t="s">
        <v>197</v>
      </c>
      <c r="E51" s="8" t="s">
        <v>81</v>
      </c>
      <c r="F51" s="7" t="s">
        <v>65</v>
      </c>
      <c r="G51" s="7" t="s">
        <v>106</v>
      </c>
      <c r="H51" s="8" t="s">
        <v>186</v>
      </c>
      <c r="I51" s="20">
        <v>44767</v>
      </c>
      <c r="J51" s="7"/>
      <c r="K51" s="7" t="s">
        <v>68</v>
      </c>
      <c r="L51" s="20">
        <v>44768</v>
      </c>
      <c r="M51" s="7"/>
      <c r="N51" s="7" t="s">
        <v>68</v>
      </c>
      <c r="O51" s="7" t="s">
        <v>69</v>
      </c>
      <c r="P51" s="7"/>
      <c r="Q51" s="7"/>
      <c r="R51" s="7"/>
      <c r="S51" s="7"/>
      <c r="T51" s="8" t="s">
        <v>70</v>
      </c>
      <c r="U51" s="8" t="s">
        <v>71</v>
      </c>
      <c r="V51" s="8" t="s">
        <v>71</v>
      </c>
      <c r="W51" s="8"/>
      <c r="X51" s="8"/>
      <c r="Y51" s="8" t="s">
        <v>72</v>
      </c>
      <c r="Z51" s="7" t="s">
        <v>187</v>
      </c>
      <c r="AA51" s="17"/>
    </row>
    <row r="52" spans="1:27" ht="18.75" hidden="1" customHeight="1">
      <c r="A52" s="7">
        <v>51</v>
      </c>
      <c r="B52" s="7" t="s">
        <v>183</v>
      </c>
      <c r="C52" s="23" t="s">
        <v>198</v>
      </c>
      <c r="D52" s="8" t="s">
        <v>199</v>
      </c>
      <c r="E52" s="8" t="s">
        <v>81</v>
      </c>
      <c r="F52" s="7" t="s">
        <v>65</v>
      </c>
      <c r="G52" s="7" t="s">
        <v>106</v>
      </c>
      <c r="H52" s="8" t="s">
        <v>186</v>
      </c>
      <c r="I52" s="20">
        <v>44768</v>
      </c>
      <c r="J52" s="7"/>
      <c r="K52" s="7" t="s">
        <v>68</v>
      </c>
      <c r="L52" s="20">
        <v>44768</v>
      </c>
      <c r="M52" s="7"/>
      <c r="N52" s="7" t="s">
        <v>68</v>
      </c>
      <c r="O52" s="7" t="s">
        <v>69</v>
      </c>
      <c r="P52" s="7"/>
      <c r="Q52" s="7"/>
      <c r="R52" s="7"/>
      <c r="S52" s="7"/>
      <c r="T52" s="8" t="s">
        <v>70</v>
      </c>
      <c r="U52" s="8" t="s">
        <v>71</v>
      </c>
      <c r="V52" s="8" t="s">
        <v>71</v>
      </c>
      <c r="W52" s="8"/>
      <c r="X52" s="8"/>
      <c r="Y52" s="8" t="s">
        <v>72</v>
      </c>
      <c r="Z52" s="7" t="s">
        <v>187</v>
      </c>
      <c r="AA52" s="2"/>
    </row>
    <row r="53" spans="1:27" ht="18.75" hidden="1" customHeight="1">
      <c r="A53" s="7">
        <v>52</v>
      </c>
      <c r="B53" s="7" t="s">
        <v>183</v>
      </c>
      <c r="C53" s="23" t="s">
        <v>200</v>
      </c>
      <c r="D53" s="8" t="s">
        <v>201</v>
      </c>
      <c r="E53" s="8" t="s">
        <v>81</v>
      </c>
      <c r="F53" s="7" t="s">
        <v>65</v>
      </c>
      <c r="G53" s="7" t="s">
        <v>78</v>
      </c>
      <c r="H53" s="8" t="s">
        <v>186</v>
      </c>
      <c r="I53" s="20">
        <v>44769</v>
      </c>
      <c r="J53" s="7"/>
      <c r="K53" s="7" t="s">
        <v>68</v>
      </c>
      <c r="L53" s="20">
        <v>44778</v>
      </c>
      <c r="M53" s="7"/>
      <c r="N53" s="7" t="s">
        <v>68</v>
      </c>
      <c r="O53" s="7" t="s">
        <v>69</v>
      </c>
      <c r="P53" s="7"/>
      <c r="Q53" s="7"/>
      <c r="R53" s="7"/>
      <c r="S53" s="7"/>
      <c r="T53" s="8" t="s">
        <v>70</v>
      </c>
      <c r="U53" s="8" t="s">
        <v>71</v>
      </c>
      <c r="V53" s="8" t="s">
        <v>71</v>
      </c>
      <c r="W53" s="8"/>
      <c r="X53" s="8"/>
      <c r="Y53" s="8" t="s">
        <v>72</v>
      </c>
      <c r="Z53" s="7" t="s">
        <v>187</v>
      </c>
      <c r="AA53" s="2"/>
    </row>
    <row r="54" spans="1:27" ht="18.75" hidden="1" customHeight="1">
      <c r="A54" s="7">
        <v>53</v>
      </c>
      <c r="B54" s="7" t="s">
        <v>183</v>
      </c>
      <c r="C54" s="23" t="s">
        <v>202</v>
      </c>
      <c r="D54" s="8" t="s">
        <v>203</v>
      </c>
      <c r="E54" s="8" t="s">
        <v>81</v>
      </c>
      <c r="F54" s="7" t="s">
        <v>65</v>
      </c>
      <c r="G54" s="7" t="s">
        <v>66</v>
      </c>
      <c r="H54" s="8" t="s">
        <v>186</v>
      </c>
      <c r="I54" s="20">
        <v>44770</v>
      </c>
      <c r="J54" s="7"/>
      <c r="K54" s="7" t="s">
        <v>68</v>
      </c>
      <c r="L54" s="20">
        <v>44778</v>
      </c>
      <c r="M54" s="7"/>
      <c r="N54" s="7" t="s">
        <v>68</v>
      </c>
      <c r="O54" s="7" t="s">
        <v>69</v>
      </c>
      <c r="P54" s="7"/>
      <c r="Q54" s="7"/>
      <c r="R54" s="7"/>
      <c r="S54" s="7"/>
      <c r="T54" s="8" t="s">
        <v>70</v>
      </c>
      <c r="U54" s="8" t="s">
        <v>71</v>
      </c>
      <c r="V54" s="8" t="s">
        <v>71</v>
      </c>
      <c r="W54" s="8"/>
      <c r="X54" s="8"/>
      <c r="Y54" s="8" t="s">
        <v>72</v>
      </c>
      <c r="Z54" s="7" t="s">
        <v>187</v>
      </c>
      <c r="AA54" s="17"/>
    </row>
    <row r="55" spans="1:27" ht="18.75" hidden="1" customHeight="1">
      <c r="A55" s="7">
        <v>54</v>
      </c>
      <c r="B55" s="7" t="s">
        <v>183</v>
      </c>
      <c r="C55" s="23" t="s">
        <v>204</v>
      </c>
      <c r="D55" s="8" t="s">
        <v>205</v>
      </c>
      <c r="E55" s="8" t="s">
        <v>81</v>
      </c>
      <c r="F55" s="7" t="s">
        <v>65</v>
      </c>
      <c r="G55" s="7" t="s">
        <v>78</v>
      </c>
      <c r="H55" s="8" t="s">
        <v>186</v>
      </c>
      <c r="I55" s="20">
        <v>44770</v>
      </c>
      <c r="J55" s="7"/>
      <c r="K55" s="7" t="s">
        <v>68</v>
      </c>
      <c r="L55" s="20">
        <v>44778</v>
      </c>
      <c r="M55" s="7"/>
      <c r="N55" s="7" t="s">
        <v>68</v>
      </c>
      <c r="O55" s="7" t="s">
        <v>69</v>
      </c>
      <c r="P55" s="7"/>
      <c r="Q55" s="7"/>
      <c r="R55" s="7"/>
      <c r="S55" s="7"/>
      <c r="T55" s="8" t="s">
        <v>70</v>
      </c>
      <c r="U55" s="8" t="s">
        <v>71</v>
      </c>
      <c r="V55" s="8" t="s">
        <v>71</v>
      </c>
      <c r="W55" s="8"/>
      <c r="X55" s="8"/>
      <c r="Y55" s="8" t="s">
        <v>72</v>
      </c>
      <c r="Z55" s="7" t="s">
        <v>187</v>
      </c>
      <c r="AA55" s="2"/>
    </row>
  </sheetData>
  <autoFilter ref="A1:AA55">
    <filterColumn colId="5">
      <filters>
        <filter val="Go Live"/>
      </filters>
    </filterColumn>
  </autoFilter>
  <dataValidations count="4">
    <dataValidation allowBlank="1" showInputMessage="1" showErrorMessage="1" sqref="E1:F1"/>
    <dataValidation type="list" allowBlank="1" showInputMessage="1" showErrorMessage="1" sqref="M40 M13:M15 M11 M38 M46:M52 M21:M36 J52 M2:M9"/>
    <dataValidation type="list" allowBlank="1" showInputMessage="1" showErrorMessage="1" sqref="J53:J55 M53:M55">
      <formula1>$H$3:$H$5</formula1>
    </dataValidation>
    <dataValidation type="list" allowBlank="1" showInputMessage="1" showErrorMessage="1" sqref="N2:N55">
      <formula1>$J$3:$J$5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'Status Value'!$H$3:$H$5</xm:f>
          </x14:formula1>
          <xm:sqref>G2:G55</xm:sqref>
        </x14:dataValidation>
        <x14:dataValidation type="list" allowBlank="1" showInputMessage="1" showErrorMessage="1">
          <x14:formula1>
            <xm:f>'Status Value'!$E$3:$E$5</xm:f>
          </x14:formula1>
          <xm:sqref>F2:F55</xm:sqref>
        </x14:dataValidation>
        <x14:dataValidation type="list" allowBlank="1" showInputMessage="1" showErrorMessage="1">
          <x14:formula1>
            <xm:f>'Status Value'!$C$3:$C$8</xm:f>
          </x14:formula1>
          <xm:sqref>E2:E55</xm:sqref>
        </x14:dataValidation>
        <x14:dataValidation type="list" allowBlank="1" showInputMessage="1" showErrorMessage="1">
          <x14:formula1>
            <xm:f>'Status Value'!$D$3:$D$9</xm:f>
          </x14:formula1>
          <xm:sqref>H2:H55</xm:sqref>
        </x14:dataValidation>
        <x14:dataValidation type="list" allowBlank="1" showInputMessage="1" showErrorMessage="1">
          <x14:formula1>
            <xm:f>'Status Value'!$G$3:$G$7</xm:f>
          </x14:formula1>
          <xm:sqref>O2:O55</xm:sqref>
        </x14:dataValidation>
        <x14:dataValidation type="list" allowBlank="1" showInputMessage="1" showErrorMessage="1">
          <x14:formula1>
            <xm:f>'Status Value'!$L$3:$L$11</xm:f>
          </x14:formula1>
          <xm:sqref>U2:U55</xm:sqref>
        </x14:dataValidation>
        <x14:dataValidation type="list" allowBlank="1" showInputMessage="1" showErrorMessage="1">
          <x14:formula1>
            <xm:f>'Status Value'!$N$3:$N$8</xm:f>
          </x14:formula1>
          <xm:sqref>V2:V55</xm:sqref>
        </x14:dataValidation>
        <x14:dataValidation type="list" allowBlank="1" showInputMessage="1" showErrorMessage="1">
          <x14:formula1>
            <xm:f>'Status Value'!$M$3:$M$13</xm:f>
          </x14:formula1>
          <xm:sqref>T2:T55</xm:sqref>
        </x14:dataValidation>
        <x14:dataValidation type="list" allowBlank="1" showInputMessage="1" showErrorMessage="1">
          <x14:formula1>
            <xm:f>'Status Value'!$J$3:$J$4</xm:f>
          </x14:formula1>
          <xm:sqref>K2:K55</xm:sqref>
        </x14:dataValidation>
        <x14:dataValidation type="list" allowBlank="1" showInputMessage="1" showErrorMessage="1">
          <x14:formula1>
            <xm:f>'Status Value'!$P$3:$P$7</xm:f>
          </x14:formula1>
          <xm:sqref>Y2:Y55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7"/>
  <sheetViews>
    <sheetView workbookViewId="0">
      <selection activeCell="J4" sqref="J4"/>
    </sheetView>
  </sheetViews>
  <sheetFormatPr defaultColWidth="9" defaultRowHeight="18" customHeight="1"/>
  <cols>
    <col min="1" max="2" width="9" style="18"/>
    <col min="3" max="3" width="15.08203125" style="18" customWidth="1"/>
    <col min="4" max="4" width="32.83203125" style="18" customWidth="1"/>
    <col min="5" max="5" width="12.58203125" style="18" customWidth="1"/>
    <col min="6" max="6" width="9" style="18"/>
    <col min="7" max="7" width="9.5" style="18" customWidth="1"/>
    <col min="8" max="8" width="14" style="18" bestFit="1" customWidth="1"/>
    <col min="9" max="10" width="9" style="18"/>
    <col min="11" max="11" width="11.58203125" style="18" customWidth="1"/>
    <col min="12" max="13" width="9" style="18"/>
    <col min="14" max="14" width="12" style="18" customWidth="1"/>
    <col min="15" max="15" width="15.83203125" style="18" customWidth="1"/>
    <col min="16" max="17" width="11.58203125" style="18" customWidth="1"/>
    <col min="18" max="22" width="11.25" style="18" customWidth="1"/>
    <col min="23" max="25" width="9" style="18"/>
    <col min="26" max="26" width="10.75" style="18" bestFit="1" customWidth="1"/>
    <col min="27" max="27" width="10.5" style="18" customWidth="1"/>
    <col min="28" max="16384" width="9" style="18"/>
  </cols>
  <sheetData>
    <row r="1" spans="1:28" s="6" customFormat="1" ht="40.5">
      <c r="A1" s="4" t="s">
        <v>39</v>
      </c>
      <c r="B1" s="5" t="s">
        <v>3</v>
      </c>
      <c r="C1" s="5" t="s">
        <v>40</v>
      </c>
      <c r="D1" s="5" t="s">
        <v>41</v>
      </c>
      <c r="E1" s="5" t="s">
        <v>42</v>
      </c>
      <c r="F1" s="5" t="s">
        <v>43</v>
      </c>
      <c r="G1" s="5" t="s">
        <v>44</v>
      </c>
      <c r="H1" s="5" t="s">
        <v>45</v>
      </c>
      <c r="I1" s="5" t="s">
        <v>46</v>
      </c>
      <c r="J1" s="5" t="s">
        <v>47</v>
      </c>
      <c r="K1" s="5" t="s">
        <v>7</v>
      </c>
      <c r="L1" s="5" t="s">
        <v>48</v>
      </c>
      <c r="M1" s="5" t="s">
        <v>49</v>
      </c>
      <c r="N1" s="5" t="s">
        <v>8</v>
      </c>
      <c r="O1" s="5" t="s">
        <v>50</v>
      </c>
      <c r="P1" s="5" t="s">
        <v>51</v>
      </c>
      <c r="Q1" s="5" t="s">
        <v>206</v>
      </c>
      <c r="R1" s="5" t="s">
        <v>53</v>
      </c>
      <c r="S1" s="5" t="s">
        <v>54</v>
      </c>
      <c r="T1" s="5" t="s">
        <v>207</v>
      </c>
      <c r="U1" s="5" t="s">
        <v>208</v>
      </c>
      <c r="V1" s="5" t="s">
        <v>209</v>
      </c>
      <c r="W1" s="5" t="s">
        <v>56</v>
      </c>
      <c r="X1" s="5" t="s">
        <v>57</v>
      </c>
      <c r="Y1" s="5" t="s">
        <v>58</v>
      </c>
      <c r="Z1" s="5" t="s">
        <v>59</v>
      </c>
      <c r="AA1" s="5" t="s">
        <v>60</v>
      </c>
      <c r="AB1" s="5" t="s">
        <v>61</v>
      </c>
    </row>
    <row r="2" spans="1:28" s="3" customFormat="1" ht="18" customHeight="1">
      <c r="A2" s="7">
        <v>1</v>
      </c>
      <c r="B2" s="7" t="s">
        <v>27</v>
      </c>
      <c r="C2" s="8" t="s">
        <v>210</v>
      </c>
      <c r="D2" s="8" t="s">
        <v>211</v>
      </c>
      <c r="E2" s="8" t="s">
        <v>81</v>
      </c>
      <c r="F2" s="7" t="s">
        <v>88</v>
      </c>
      <c r="G2" s="7" t="s">
        <v>66</v>
      </c>
      <c r="H2" s="7" t="s">
        <v>67</v>
      </c>
      <c r="I2" s="20">
        <v>44768</v>
      </c>
      <c r="J2" s="7"/>
      <c r="K2" s="7" t="s">
        <v>68</v>
      </c>
      <c r="L2" s="20">
        <v>44801</v>
      </c>
      <c r="M2" s="7"/>
      <c r="N2" s="7" t="s">
        <v>68</v>
      </c>
      <c r="O2" s="7" t="s">
        <v>69</v>
      </c>
      <c r="P2" s="7"/>
      <c r="Q2" s="7"/>
      <c r="R2" s="7"/>
      <c r="S2" s="7"/>
      <c r="T2" s="7" t="s">
        <v>70</v>
      </c>
      <c r="U2" s="7" t="s">
        <v>71</v>
      </c>
      <c r="V2" s="7" t="s">
        <v>71</v>
      </c>
      <c r="W2" s="8"/>
      <c r="X2" s="8"/>
      <c r="Y2" s="8"/>
      <c r="Z2" s="8" t="s">
        <v>72</v>
      </c>
      <c r="AA2" s="7" t="s">
        <v>73</v>
      </c>
      <c r="AB2" s="2"/>
    </row>
    <row r="3" spans="1:28" ht="18" customHeight="1">
      <c r="A3" s="7">
        <v>2</v>
      </c>
      <c r="B3" s="7" t="s">
        <v>95</v>
      </c>
      <c r="C3" s="8" t="s">
        <v>212</v>
      </c>
      <c r="D3" s="8" t="s">
        <v>213</v>
      </c>
      <c r="E3" s="8" t="s">
        <v>174</v>
      </c>
      <c r="F3" s="7" t="s">
        <v>88</v>
      </c>
      <c r="G3" s="7" t="s">
        <v>78</v>
      </c>
      <c r="H3" s="7" t="s">
        <v>98</v>
      </c>
      <c r="I3" s="20">
        <v>44779</v>
      </c>
      <c r="J3" s="7"/>
      <c r="K3" s="7" t="s">
        <v>68</v>
      </c>
      <c r="L3" s="20">
        <v>44779</v>
      </c>
      <c r="M3" s="7"/>
      <c r="N3" s="7" t="s">
        <v>68</v>
      </c>
      <c r="O3" s="7" t="s">
        <v>69</v>
      </c>
      <c r="P3" s="7"/>
      <c r="Q3" s="7"/>
      <c r="R3" s="7"/>
      <c r="S3" s="7"/>
      <c r="T3" s="7" t="s">
        <v>70</v>
      </c>
      <c r="U3" s="7" t="s">
        <v>71</v>
      </c>
      <c r="V3" s="7" t="s">
        <v>71</v>
      </c>
      <c r="W3" s="8"/>
      <c r="X3" s="8"/>
      <c r="Y3" s="8"/>
      <c r="Z3" s="8" t="s">
        <v>72</v>
      </c>
      <c r="AA3" s="7" t="s">
        <v>99</v>
      </c>
      <c r="AB3" s="17"/>
    </row>
    <row r="4" spans="1:28" ht="18" customHeight="1">
      <c r="A4" s="7">
        <v>3</v>
      </c>
      <c r="B4" s="7" t="s">
        <v>95</v>
      </c>
      <c r="C4" s="8" t="s">
        <v>214</v>
      </c>
      <c r="D4" s="8" t="s">
        <v>215</v>
      </c>
      <c r="E4" s="23" t="s">
        <v>87</v>
      </c>
      <c r="F4" s="7" t="s">
        <v>88</v>
      </c>
      <c r="G4" s="7" t="s">
        <v>78</v>
      </c>
      <c r="H4" s="7" t="s">
        <v>98</v>
      </c>
      <c r="I4" s="20">
        <v>44779</v>
      </c>
      <c r="J4" s="7"/>
      <c r="K4" s="7" t="s">
        <v>68</v>
      </c>
      <c r="L4" s="20">
        <v>44782</v>
      </c>
      <c r="M4" s="7"/>
      <c r="N4" s="7" t="s">
        <v>68</v>
      </c>
      <c r="O4" s="7" t="s">
        <v>69</v>
      </c>
      <c r="P4" s="7"/>
      <c r="Q4" s="7"/>
      <c r="R4" s="7"/>
      <c r="S4" s="7"/>
      <c r="T4" s="7" t="s">
        <v>70</v>
      </c>
      <c r="U4" s="7" t="s">
        <v>71</v>
      </c>
      <c r="V4" s="7" t="s">
        <v>71</v>
      </c>
      <c r="W4" s="8"/>
      <c r="X4" s="8"/>
      <c r="Y4" s="8"/>
      <c r="Z4" s="8" t="s">
        <v>72</v>
      </c>
      <c r="AA4" s="7" t="s">
        <v>99</v>
      </c>
      <c r="AB4" s="17"/>
    </row>
    <row r="5" spans="1:28" ht="18" customHeight="1">
      <c r="A5" s="7">
        <v>4</v>
      </c>
      <c r="B5" s="7" t="s">
        <v>95</v>
      </c>
      <c r="C5" s="8" t="s">
        <v>216</v>
      </c>
      <c r="D5" s="8" t="s">
        <v>217</v>
      </c>
      <c r="E5" s="8" t="s">
        <v>87</v>
      </c>
      <c r="F5" s="7" t="s">
        <v>88</v>
      </c>
      <c r="G5" s="22" t="s">
        <v>66</v>
      </c>
      <c r="H5" s="7" t="s">
        <v>98</v>
      </c>
      <c r="I5" s="24">
        <v>44775</v>
      </c>
      <c r="J5" s="22"/>
      <c r="K5" s="7" t="s">
        <v>68</v>
      </c>
      <c r="L5" s="20">
        <v>44776</v>
      </c>
      <c r="M5" s="22"/>
      <c r="N5" s="7" t="s">
        <v>68</v>
      </c>
      <c r="O5" s="7" t="s">
        <v>69</v>
      </c>
      <c r="P5" s="22"/>
      <c r="Q5" s="22"/>
      <c r="R5" s="22"/>
      <c r="S5" s="22"/>
      <c r="T5" s="7" t="s">
        <v>70</v>
      </c>
      <c r="U5" s="7" t="s">
        <v>71</v>
      </c>
      <c r="V5" s="7" t="s">
        <v>71</v>
      </c>
      <c r="W5" s="8"/>
      <c r="X5" s="8"/>
      <c r="Y5" s="8"/>
      <c r="Z5" s="8" t="s">
        <v>72</v>
      </c>
      <c r="AA5" s="7" t="s">
        <v>99</v>
      </c>
      <c r="AB5" s="17"/>
    </row>
    <row r="6" spans="1:28" ht="18" customHeight="1">
      <c r="A6" s="7">
        <v>5</v>
      </c>
      <c r="B6" s="7" t="s">
        <v>95</v>
      </c>
      <c r="C6" s="8" t="s">
        <v>216</v>
      </c>
      <c r="D6" s="13" t="s">
        <v>218</v>
      </c>
      <c r="E6" s="13" t="s">
        <v>87</v>
      </c>
      <c r="F6" s="7" t="s">
        <v>88</v>
      </c>
      <c r="G6" s="7" t="s">
        <v>78</v>
      </c>
      <c r="H6" s="7" t="s">
        <v>98</v>
      </c>
      <c r="I6" s="20">
        <v>44776</v>
      </c>
      <c r="J6" s="7"/>
      <c r="K6" s="7" t="s">
        <v>68</v>
      </c>
      <c r="L6" s="20">
        <v>44780</v>
      </c>
      <c r="M6" s="7"/>
      <c r="N6" s="7" t="s">
        <v>68</v>
      </c>
      <c r="O6" s="7" t="s">
        <v>69</v>
      </c>
      <c r="P6" s="7"/>
      <c r="Q6" s="7"/>
      <c r="R6" s="7"/>
      <c r="S6" s="7"/>
      <c r="T6" s="7" t="s">
        <v>70</v>
      </c>
      <c r="U6" s="7" t="s">
        <v>71</v>
      </c>
      <c r="V6" s="7" t="s">
        <v>71</v>
      </c>
      <c r="W6" s="8"/>
      <c r="X6" s="8"/>
      <c r="Y6" s="8"/>
      <c r="Z6" s="8" t="s">
        <v>72</v>
      </c>
      <c r="AA6" s="7" t="s">
        <v>99</v>
      </c>
      <c r="AB6" s="17"/>
    </row>
    <row r="7" spans="1:28" ht="18" customHeight="1">
      <c r="A7" s="7">
        <v>6</v>
      </c>
      <c r="B7" s="7" t="s">
        <v>95</v>
      </c>
      <c r="C7" s="8" t="s">
        <v>219</v>
      </c>
      <c r="D7" s="13" t="s">
        <v>220</v>
      </c>
      <c r="E7" s="13" t="s">
        <v>87</v>
      </c>
      <c r="F7" s="7" t="s">
        <v>88</v>
      </c>
      <c r="G7" s="7" t="s">
        <v>78</v>
      </c>
      <c r="H7" s="7" t="s">
        <v>98</v>
      </c>
      <c r="I7" s="20">
        <v>44779</v>
      </c>
      <c r="J7" s="7"/>
      <c r="K7" s="7" t="s">
        <v>68</v>
      </c>
      <c r="L7" s="20">
        <v>44783</v>
      </c>
      <c r="M7" s="7"/>
      <c r="N7" s="7" t="s">
        <v>68</v>
      </c>
      <c r="O7" s="7" t="s">
        <v>69</v>
      </c>
      <c r="P7" s="7"/>
      <c r="Q7" s="7"/>
      <c r="R7" s="7"/>
      <c r="S7" s="7"/>
      <c r="T7" s="7" t="s">
        <v>70</v>
      </c>
      <c r="U7" s="7" t="s">
        <v>71</v>
      </c>
      <c r="V7" s="7" t="s">
        <v>71</v>
      </c>
      <c r="W7" s="8"/>
      <c r="X7" s="8"/>
      <c r="Y7" s="8"/>
      <c r="Z7" s="8" t="s">
        <v>72</v>
      </c>
      <c r="AA7" s="7" t="s">
        <v>99</v>
      </c>
      <c r="AB7" s="17"/>
    </row>
    <row r="8" spans="1:28" ht="18" customHeight="1">
      <c r="A8" s="7">
        <v>7</v>
      </c>
      <c r="B8" s="7" t="s">
        <v>95</v>
      </c>
      <c r="C8" s="8" t="s">
        <v>221</v>
      </c>
      <c r="D8" s="13" t="s">
        <v>222</v>
      </c>
      <c r="E8" s="13" t="s">
        <v>81</v>
      </c>
      <c r="F8" s="7" t="s">
        <v>88</v>
      </c>
      <c r="G8" s="14" t="s">
        <v>106</v>
      </c>
      <c r="H8" s="7" t="s">
        <v>98</v>
      </c>
      <c r="I8" s="20">
        <v>44774</v>
      </c>
      <c r="J8" s="14"/>
      <c r="K8" s="7" t="s">
        <v>68</v>
      </c>
      <c r="L8" s="20">
        <v>44776</v>
      </c>
      <c r="M8" s="14"/>
      <c r="N8" s="7" t="s">
        <v>68</v>
      </c>
      <c r="O8" s="7" t="s">
        <v>69</v>
      </c>
      <c r="P8" s="14"/>
      <c r="Q8" s="14"/>
      <c r="R8" s="14"/>
      <c r="S8" s="14"/>
      <c r="T8" s="7" t="s">
        <v>70</v>
      </c>
      <c r="U8" s="7" t="s">
        <v>71</v>
      </c>
      <c r="V8" s="7" t="s">
        <v>71</v>
      </c>
      <c r="W8" s="8"/>
      <c r="X8" s="8"/>
      <c r="Y8" s="8"/>
      <c r="Z8" s="8" t="s">
        <v>72</v>
      </c>
      <c r="AA8" s="7" t="s">
        <v>99</v>
      </c>
      <c r="AB8" s="17"/>
    </row>
    <row r="9" spans="1:28" ht="18" customHeight="1">
      <c r="A9" s="7">
        <v>8</v>
      </c>
      <c r="B9" s="14" t="s">
        <v>29</v>
      </c>
      <c r="C9" s="13" t="s">
        <v>223</v>
      </c>
      <c r="D9" s="13" t="s">
        <v>224</v>
      </c>
      <c r="E9" s="13" t="s">
        <v>123</v>
      </c>
      <c r="F9" s="7" t="s">
        <v>88</v>
      </c>
      <c r="G9" s="14" t="s">
        <v>106</v>
      </c>
      <c r="H9" s="14" t="s">
        <v>124</v>
      </c>
      <c r="I9" s="20">
        <v>44774</v>
      </c>
      <c r="J9" s="14"/>
      <c r="K9" s="7" t="s">
        <v>68</v>
      </c>
      <c r="L9" s="20">
        <v>44775</v>
      </c>
      <c r="M9" s="14"/>
      <c r="N9" s="7" t="s">
        <v>68</v>
      </c>
      <c r="O9" s="7" t="s">
        <v>69</v>
      </c>
      <c r="P9" s="14"/>
      <c r="Q9" s="14"/>
      <c r="R9" s="14"/>
      <c r="S9" s="14"/>
      <c r="T9" s="7" t="s">
        <v>70</v>
      </c>
      <c r="U9" s="7" t="s">
        <v>71</v>
      </c>
      <c r="V9" s="7" t="s">
        <v>71</v>
      </c>
      <c r="W9" s="8"/>
      <c r="X9" s="8"/>
      <c r="Y9" s="8"/>
      <c r="Z9" s="8" t="s">
        <v>72</v>
      </c>
      <c r="AA9" s="7" t="s">
        <v>125</v>
      </c>
      <c r="AB9" s="17"/>
    </row>
    <row r="10" spans="1:28" ht="18" customHeight="1">
      <c r="A10" s="7">
        <v>9</v>
      </c>
      <c r="B10" s="14" t="s">
        <v>29</v>
      </c>
      <c r="C10" s="13" t="s">
        <v>225</v>
      </c>
      <c r="D10" s="13" t="s">
        <v>226</v>
      </c>
      <c r="E10" s="13" t="s">
        <v>123</v>
      </c>
      <c r="F10" s="7" t="s">
        <v>88</v>
      </c>
      <c r="G10" s="14" t="s">
        <v>78</v>
      </c>
      <c r="H10" s="14" t="s">
        <v>124</v>
      </c>
      <c r="I10" s="20">
        <v>44774</v>
      </c>
      <c r="J10" s="14"/>
      <c r="K10" s="7" t="s">
        <v>68</v>
      </c>
      <c r="L10" s="20">
        <v>44775</v>
      </c>
      <c r="M10" s="14"/>
      <c r="N10" s="7" t="s">
        <v>68</v>
      </c>
      <c r="O10" s="7" t="s">
        <v>69</v>
      </c>
      <c r="P10" s="14"/>
      <c r="Q10" s="14"/>
      <c r="R10" s="14"/>
      <c r="S10" s="14"/>
      <c r="T10" s="7" t="s">
        <v>70</v>
      </c>
      <c r="U10" s="7" t="s">
        <v>71</v>
      </c>
      <c r="V10" s="7" t="s">
        <v>71</v>
      </c>
      <c r="W10" s="8"/>
      <c r="X10" s="8"/>
      <c r="Y10" s="8"/>
      <c r="Z10" s="8" t="s">
        <v>72</v>
      </c>
      <c r="AA10" s="7" t="s">
        <v>150</v>
      </c>
      <c r="AB10" s="17"/>
    </row>
    <row r="11" spans="1:28" ht="18" customHeight="1">
      <c r="A11" s="7">
        <v>10</v>
      </c>
      <c r="B11" s="14" t="s">
        <v>29</v>
      </c>
      <c r="C11" s="13" t="s">
        <v>227</v>
      </c>
      <c r="D11" s="13" t="s">
        <v>228</v>
      </c>
      <c r="E11" s="13" t="s">
        <v>123</v>
      </c>
      <c r="F11" s="7" t="s">
        <v>88</v>
      </c>
      <c r="G11" s="14" t="s">
        <v>106</v>
      </c>
      <c r="H11" s="14" t="s">
        <v>124</v>
      </c>
      <c r="I11" s="20">
        <v>44774</v>
      </c>
      <c r="J11" s="14"/>
      <c r="K11" s="7" t="s">
        <v>68</v>
      </c>
      <c r="L11" s="20">
        <v>44775</v>
      </c>
      <c r="M11" s="14"/>
      <c r="N11" s="7" t="s">
        <v>68</v>
      </c>
      <c r="O11" s="7" t="s">
        <v>69</v>
      </c>
      <c r="P11" s="14"/>
      <c r="Q11" s="14"/>
      <c r="R11" s="14"/>
      <c r="S11" s="14"/>
      <c r="T11" s="7" t="s">
        <v>70</v>
      </c>
      <c r="U11" s="7" t="s">
        <v>71</v>
      </c>
      <c r="V11" s="7" t="s">
        <v>71</v>
      </c>
      <c r="W11" s="8"/>
      <c r="X11" s="8"/>
      <c r="Y11" s="8"/>
      <c r="Z11" s="8" t="s">
        <v>72</v>
      </c>
      <c r="AA11" s="7" t="s">
        <v>125</v>
      </c>
      <c r="AB11" s="17"/>
    </row>
    <row r="12" spans="1:28" ht="18" customHeight="1">
      <c r="A12" s="7">
        <v>11</v>
      </c>
      <c r="B12" s="14" t="s">
        <v>29</v>
      </c>
      <c r="C12" s="13" t="s">
        <v>229</v>
      </c>
      <c r="D12" s="13" t="s">
        <v>230</v>
      </c>
      <c r="E12" s="13" t="s">
        <v>123</v>
      </c>
      <c r="F12" s="7" t="s">
        <v>88</v>
      </c>
      <c r="G12" s="14" t="s">
        <v>106</v>
      </c>
      <c r="H12" s="14" t="s">
        <v>124</v>
      </c>
      <c r="I12" s="20">
        <v>44776</v>
      </c>
      <c r="J12" s="14"/>
      <c r="K12" s="7" t="s">
        <v>68</v>
      </c>
      <c r="L12" s="20">
        <v>44777</v>
      </c>
      <c r="M12" s="14"/>
      <c r="N12" s="7" t="s">
        <v>68</v>
      </c>
      <c r="O12" s="7" t="s">
        <v>69</v>
      </c>
      <c r="P12" s="14"/>
      <c r="Q12" s="14"/>
      <c r="R12" s="14"/>
      <c r="S12" s="14"/>
      <c r="T12" s="7" t="s">
        <v>70</v>
      </c>
      <c r="U12" s="7" t="s">
        <v>71</v>
      </c>
      <c r="V12" s="7" t="s">
        <v>71</v>
      </c>
      <c r="W12" s="8"/>
      <c r="X12" s="8"/>
      <c r="Y12" s="8"/>
      <c r="Z12" s="8" t="s">
        <v>72</v>
      </c>
      <c r="AA12" s="7" t="s">
        <v>150</v>
      </c>
      <c r="AB12" s="17"/>
    </row>
    <row r="13" spans="1:28" ht="18" customHeight="1">
      <c r="A13" s="7">
        <v>12</v>
      </c>
      <c r="B13" s="14" t="s">
        <v>29</v>
      </c>
      <c r="C13" s="13" t="s">
        <v>231</v>
      </c>
      <c r="D13" s="13" t="s">
        <v>232</v>
      </c>
      <c r="E13" s="13" t="s">
        <v>123</v>
      </c>
      <c r="F13" s="7" t="s">
        <v>88</v>
      </c>
      <c r="G13" s="22" t="s">
        <v>66</v>
      </c>
      <c r="H13" s="14" t="s">
        <v>124</v>
      </c>
      <c r="I13" s="24">
        <v>44776</v>
      </c>
      <c r="J13" s="22"/>
      <c r="K13" s="7" t="s">
        <v>68</v>
      </c>
      <c r="L13" s="20">
        <v>44778</v>
      </c>
      <c r="M13" s="22"/>
      <c r="N13" s="7" t="s">
        <v>68</v>
      </c>
      <c r="O13" s="7" t="s">
        <v>69</v>
      </c>
      <c r="P13" s="22"/>
      <c r="Q13" s="22"/>
      <c r="R13" s="22"/>
      <c r="S13" s="22"/>
      <c r="T13" s="7" t="s">
        <v>70</v>
      </c>
      <c r="U13" s="7" t="s">
        <v>71</v>
      </c>
      <c r="V13" s="7" t="s">
        <v>71</v>
      </c>
      <c r="W13" s="8"/>
      <c r="X13" s="8"/>
      <c r="Y13" s="8"/>
      <c r="Z13" s="8" t="s">
        <v>72</v>
      </c>
      <c r="AA13" s="7" t="s">
        <v>150</v>
      </c>
      <c r="AB13" s="17"/>
    </row>
    <row r="14" spans="1:28" ht="18" customHeight="1">
      <c r="A14" s="7">
        <v>13</v>
      </c>
      <c r="B14" s="14" t="s">
        <v>31</v>
      </c>
      <c r="C14" s="13" t="s">
        <v>233</v>
      </c>
      <c r="D14" s="13" t="s">
        <v>234</v>
      </c>
      <c r="E14" s="13" t="s">
        <v>87</v>
      </c>
      <c r="F14" s="7" t="s">
        <v>88</v>
      </c>
      <c r="G14" s="14" t="s">
        <v>66</v>
      </c>
      <c r="H14" s="14" t="s">
        <v>175</v>
      </c>
      <c r="I14" s="25">
        <v>44767</v>
      </c>
      <c r="J14" s="14"/>
      <c r="K14" s="7" t="s">
        <v>68</v>
      </c>
      <c r="L14" s="20">
        <v>44768</v>
      </c>
      <c r="M14" s="14"/>
      <c r="N14" s="7" t="s">
        <v>68</v>
      </c>
      <c r="O14" s="7" t="s">
        <v>69</v>
      </c>
      <c r="P14" s="14"/>
      <c r="Q14" s="14"/>
      <c r="R14" s="14"/>
      <c r="S14" s="14"/>
      <c r="T14" s="7" t="s">
        <v>70</v>
      </c>
      <c r="U14" s="7" t="s">
        <v>71</v>
      </c>
      <c r="V14" s="7" t="s">
        <v>71</v>
      </c>
      <c r="W14" s="8"/>
      <c r="X14" s="8"/>
      <c r="Y14" s="8"/>
      <c r="Z14" s="8" t="s">
        <v>72</v>
      </c>
      <c r="AA14" s="7" t="s">
        <v>176</v>
      </c>
      <c r="AB14" s="17"/>
    </row>
    <row r="15" spans="1:28" ht="18" customHeight="1">
      <c r="A15" s="7">
        <v>14</v>
      </c>
      <c r="B15" s="14" t="s">
        <v>31</v>
      </c>
      <c r="C15" s="13" t="s">
        <v>235</v>
      </c>
      <c r="D15" s="13" t="s">
        <v>236</v>
      </c>
      <c r="E15" s="13" t="s">
        <v>87</v>
      </c>
      <c r="F15" s="7" t="s">
        <v>88</v>
      </c>
      <c r="G15" s="14" t="s">
        <v>106</v>
      </c>
      <c r="H15" s="14" t="s">
        <v>175</v>
      </c>
      <c r="I15" s="25">
        <v>44768</v>
      </c>
      <c r="J15" s="14"/>
      <c r="K15" s="7" t="s">
        <v>68</v>
      </c>
      <c r="L15" s="20">
        <v>44769</v>
      </c>
      <c r="M15" s="14"/>
      <c r="N15" s="7" t="s">
        <v>68</v>
      </c>
      <c r="O15" s="7" t="s">
        <v>69</v>
      </c>
      <c r="P15" s="14"/>
      <c r="Q15" s="14"/>
      <c r="R15" s="14"/>
      <c r="S15" s="14"/>
      <c r="T15" s="7" t="s">
        <v>70</v>
      </c>
      <c r="U15" s="7" t="s">
        <v>71</v>
      </c>
      <c r="V15" s="7" t="s">
        <v>71</v>
      </c>
      <c r="W15" s="8"/>
      <c r="X15" s="8"/>
      <c r="Y15" s="8"/>
      <c r="Z15" s="8" t="s">
        <v>72</v>
      </c>
      <c r="AA15" s="7" t="s">
        <v>176</v>
      </c>
      <c r="AB15" s="17"/>
    </row>
    <row r="16" spans="1:28" ht="18" customHeight="1">
      <c r="A16" s="7">
        <v>15</v>
      </c>
      <c r="B16" s="14" t="s">
        <v>31</v>
      </c>
      <c r="C16" s="13" t="s">
        <v>237</v>
      </c>
      <c r="D16" s="13" t="s">
        <v>238</v>
      </c>
      <c r="E16" s="13" t="s">
        <v>87</v>
      </c>
      <c r="F16" s="7" t="s">
        <v>88</v>
      </c>
      <c r="G16" s="14" t="s">
        <v>66</v>
      </c>
      <c r="H16" s="14" t="s">
        <v>175</v>
      </c>
      <c r="I16" s="25">
        <v>44771</v>
      </c>
      <c r="J16" s="14"/>
      <c r="K16" s="7" t="s">
        <v>68</v>
      </c>
      <c r="L16" s="20">
        <v>44772</v>
      </c>
      <c r="M16" s="14"/>
      <c r="N16" s="7" t="s">
        <v>68</v>
      </c>
      <c r="O16" s="7" t="s">
        <v>69</v>
      </c>
      <c r="P16" s="14"/>
      <c r="Q16" s="14"/>
      <c r="R16" s="14"/>
      <c r="S16" s="14"/>
      <c r="T16" s="7" t="s">
        <v>70</v>
      </c>
      <c r="U16" s="7" t="s">
        <v>71</v>
      </c>
      <c r="V16" s="7" t="s">
        <v>71</v>
      </c>
      <c r="W16" s="8"/>
      <c r="X16" s="8"/>
      <c r="Y16" s="8"/>
      <c r="Z16" s="8" t="s">
        <v>72</v>
      </c>
      <c r="AA16" s="7" t="s">
        <v>176</v>
      </c>
      <c r="AB16" s="17"/>
    </row>
    <row r="17" spans="1:28" ht="18" customHeight="1">
      <c r="A17" s="7">
        <v>16</v>
      </c>
      <c r="B17" s="14" t="s">
        <v>31</v>
      </c>
      <c r="C17" s="13" t="s">
        <v>239</v>
      </c>
      <c r="D17" s="13" t="s">
        <v>240</v>
      </c>
      <c r="E17" s="13" t="s">
        <v>64</v>
      </c>
      <c r="F17" s="7" t="s">
        <v>88</v>
      </c>
      <c r="G17" s="14" t="s">
        <v>106</v>
      </c>
      <c r="H17" s="14" t="s">
        <v>175</v>
      </c>
      <c r="I17" s="25">
        <v>44764</v>
      </c>
      <c r="J17" s="14"/>
      <c r="K17" s="7" t="s">
        <v>68</v>
      </c>
      <c r="L17" s="20">
        <v>44765</v>
      </c>
      <c r="M17" s="14"/>
      <c r="N17" s="7" t="s">
        <v>68</v>
      </c>
      <c r="O17" s="7" t="s">
        <v>69</v>
      </c>
      <c r="P17" s="14"/>
      <c r="Q17" s="14"/>
      <c r="R17" s="14"/>
      <c r="S17" s="14"/>
      <c r="T17" s="7" t="s">
        <v>70</v>
      </c>
      <c r="U17" s="7" t="s">
        <v>71</v>
      </c>
      <c r="V17" s="7" t="s">
        <v>71</v>
      </c>
      <c r="W17" s="8"/>
      <c r="X17" s="8"/>
      <c r="Y17" s="8"/>
      <c r="Z17" s="8" t="s">
        <v>72</v>
      </c>
      <c r="AA17" s="7" t="s">
        <v>176</v>
      </c>
      <c r="AB17" s="17"/>
    </row>
    <row r="18" spans="1:28" ht="18" customHeight="1">
      <c r="A18" s="7">
        <v>17</v>
      </c>
      <c r="B18" s="14" t="s">
        <v>31</v>
      </c>
      <c r="C18" s="13" t="s">
        <v>241</v>
      </c>
      <c r="D18" s="13" t="s">
        <v>242</v>
      </c>
      <c r="E18" s="13" t="s">
        <v>87</v>
      </c>
      <c r="F18" s="7" t="s">
        <v>88</v>
      </c>
      <c r="G18" s="14" t="s">
        <v>106</v>
      </c>
      <c r="H18" s="14" t="s">
        <v>175</v>
      </c>
      <c r="I18" s="25">
        <v>44768</v>
      </c>
      <c r="J18" s="14"/>
      <c r="K18" s="7" t="s">
        <v>68</v>
      </c>
      <c r="L18" s="20">
        <v>44769</v>
      </c>
      <c r="M18" s="14"/>
      <c r="N18" s="7" t="s">
        <v>68</v>
      </c>
      <c r="O18" s="7" t="s">
        <v>69</v>
      </c>
      <c r="P18" s="14"/>
      <c r="Q18" s="14"/>
      <c r="R18" s="14"/>
      <c r="S18" s="14"/>
      <c r="T18" s="7" t="s">
        <v>70</v>
      </c>
      <c r="U18" s="7" t="s">
        <v>71</v>
      </c>
      <c r="V18" s="7" t="s">
        <v>71</v>
      </c>
      <c r="W18" s="8"/>
      <c r="X18" s="8"/>
      <c r="Y18" s="8"/>
      <c r="Z18" s="8" t="s">
        <v>72</v>
      </c>
      <c r="AA18" s="7" t="s">
        <v>176</v>
      </c>
      <c r="AB18" s="17"/>
    </row>
    <row r="19" spans="1:28" ht="18" customHeight="1">
      <c r="A19" s="7">
        <v>18</v>
      </c>
      <c r="B19" s="14" t="s">
        <v>31</v>
      </c>
      <c r="C19" s="13" t="s">
        <v>243</v>
      </c>
      <c r="D19" s="13" t="s">
        <v>244</v>
      </c>
      <c r="E19" s="13" t="s">
        <v>123</v>
      </c>
      <c r="F19" s="7" t="s">
        <v>88</v>
      </c>
      <c r="G19" s="14" t="s">
        <v>106</v>
      </c>
      <c r="H19" s="14" t="s">
        <v>175</v>
      </c>
      <c r="I19" s="25">
        <v>44769</v>
      </c>
      <c r="J19" s="14"/>
      <c r="K19" s="7" t="s">
        <v>68</v>
      </c>
      <c r="L19" s="20">
        <v>44770</v>
      </c>
      <c r="M19" s="14"/>
      <c r="N19" s="7" t="s">
        <v>68</v>
      </c>
      <c r="O19" s="7" t="s">
        <v>69</v>
      </c>
      <c r="P19" s="14"/>
      <c r="Q19" s="14"/>
      <c r="R19" s="14"/>
      <c r="S19" s="14"/>
      <c r="T19" s="7" t="s">
        <v>70</v>
      </c>
      <c r="U19" s="7" t="s">
        <v>71</v>
      </c>
      <c r="V19" s="7" t="s">
        <v>71</v>
      </c>
      <c r="W19" s="8"/>
      <c r="X19" s="8"/>
      <c r="Y19" s="8"/>
      <c r="Z19" s="8" t="s">
        <v>72</v>
      </c>
      <c r="AA19" s="7" t="s">
        <v>176</v>
      </c>
      <c r="AB19" s="17"/>
    </row>
    <row r="20" spans="1:28" ht="18" customHeight="1">
      <c r="A20" s="7">
        <v>19</v>
      </c>
      <c r="B20" s="7" t="s">
        <v>28</v>
      </c>
      <c r="C20" s="8" t="s">
        <v>245</v>
      </c>
      <c r="D20" s="8" t="s">
        <v>246</v>
      </c>
      <c r="E20" s="8" t="s">
        <v>123</v>
      </c>
      <c r="F20" s="7" t="s">
        <v>88</v>
      </c>
      <c r="G20" s="22" t="s">
        <v>66</v>
      </c>
      <c r="H20" s="22" t="s">
        <v>181</v>
      </c>
      <c r="I20" s="24">
        <v>44769</v>
      </c>
      <c r="J20" s="22"/>
      <c r="K20" s="7" t="s">
        <v>68</v>
      </c>
      <c r="L20" s="20">
        <v>44771</v>
      </c>
      <c r="M20" s="22"/>
      <c r="N20" s="7" t="s">
        <v>68</v>
      </c>
      <c r="O20" s="7" t="s">
        <v>69</v>
      </c>
      <c r="P20" s="22"/>
      <c r="Q20" s="22"/>
      <c r="R20" s="22"/>
      <c r="S20" s="22"/>
      <c r="T20" s="7" t="s">
        <v>70</v>
      </c>
      <c r="U20" s="7" t="s">
        <v>71</v>
      </c>
      <c r="V20" s="7" t="s">
        <v>71</v>
      </c>
      <c r="W20" s="8"/>
      <c r="X20" s="8"/>
      <c r="Y20" s="8"/>
      <c r="Z20" s="8" t="s">
        <v>72</v>
      </c>
      <c r="AA20" s="7" t="s">
        <v>182</v>
      </c>
      <c r="AB20" s="17"/>
    </row>
    <row r="21" spans="1:28" ht="18" customHeight="1">
      <c r="A21" s="7">
        <v>20</v>
      </c>
      <c r="B21" s="7" t="s">
        <v>28</v>
      </c>
      <c r="C21" s="8" t="s">
        <v>247</v>
      </c>
      <c r="D21" s="8" t="s">
        <v>248</v>
      </c>
      <c r="E21" s="8" t="s">
        <v>123</v>
      </c>
      <c r="F21" s="7" t="s">
        <v>88</v>
      </c>
      <c r="G21" s="22" t="s">
        <v>66</v>
      </c>
      <c r="H21" s="22" t="s">
        <v>181</v>
      </c>
      <c r="I21" s="24">
        <v>44769</v>
      </c>
      <c r="J21" s="22"/>
      <c r="K21" s="7" t="s">
        <v>68</v>
      </c>
      <c r="L21" s="20">
        <v>44771</v>
      </c>
      <c r="M21" s="22"/>
      <c r="N21" s="7" t="s">
        <v>68</v>
      </c>
      <c r="O21" s="7" t="s">
        <v>69</v>
      </c>
      <c r="P21" s="22"/>
      <c r="Q21" s="22"/>
      <c r="R21" s="22"/>
      <c r="S21" s="22"/>
      <c r="T21" s="7" t="s">
        <v>70</v>
      </c>
      <c r="U21" s="7" t="s">
        <v>71</v>
      </c>
      <c r="V21" s="7" t="s">
        <v>71</v>
      </c>
      <c r="W21" s="8"/>
      <c r="X21" s="8"/>
      <c r="Y21" s="8"/>
      <c r="Z21" s="8" t="s">
        <v>72</v>
      </c>
      <c r="AA21" s="7" t="s">
        <v>182</v>
      </c>
      <c r="AB21" s="17"/>
    </row>
    <row r="22" spans="1:28" ht="18" customHeight="1">
      <c r="A22" s="7">
        <v>21</v>
      </c>
      <c r="B22" s="7" t="s">
        <v>28</v>
      </c>
      <c r="C22" s="8" t="s">
        <v>249</v>
      </c>
      <c r="D22" s="8" t="s">
        <v>250</v>
      </c>
      <c r="E22" s="8" t="s">
        <v>123</v>
      </c>
      <c r="F22" s="7" t="s">
        <v>88</v>
      </c>
      <c r="G22" s="22" t="s">
        <v>66</v>
      </c>
      <c r="H22" s="22" t="s">
        <v>181</v>
      </c>
      <c r="I22" s="24">
        <v>44771</v>
      </c>
      <c r="J22" s="22"/>
      <c r="K22" s="7" t="s">
        <v>68</v>
      </c>
      <c r="L22" s="20">
        <v>44772</v>
      </c>
      <c r="M22" s="22"/>
      <c r="N22" s="7" t="s">
        <v>68</v>
      </c>
      <c r="O22" s="7" t="s">
        <v>69</v>
      </c>
      <c r="P22" s="22"/>
      <c r="Q22" s="22"/>
      <c r="R22" s="22"/>
      <c r="S22" s="22"/>
      <c r="T22" s="7" t="s">
        <v>70</v>
      </c>
      <c r="U22" s="7" t="s">
        <v>71</v>
      </c>
      <c r="V22" s="7" t="s">
        <v>71</v>
      </c>
      <c r="W22" s="8"/>
      <c r="X22" s="8"/>
      <c r="Y22" s="8"/>
      <c r="Z22" s="8" t="s">
        <v>72</v>
      </c>
      <c r="AA22" s="7" t="s">
        <v>182</v>
      </c>
      <c r="AB22" s="17"/>
    </row>
    <row r="23" spans="1:28" ht="18" customHeight="1">
      <c r="A23" s="7">
        <v>22</v>
      </c>
      <c r="B23" s="7" t="s">
        <v>28</v>
      </c>
      <c r="C23" s="8" t="s">
        <v>251</v>
      </c>
      <c r="D23" s="8" t="s">
        <v>252</v>
      </c>
      <c r="E23" s="8" t="s">
        <v>123</v>
      </c>
      <c r="F23" s="7" t="s">
        <v>88</v>
      </c>
      <c r="G23" s="22" t="s">
        <v>66</v>
      </c>
      <c r="H23" s="22" t="s">
        <v>181</v>
      </c>
      <c r="I23" s="24">
        <v>44771</v>
      </c>
      <c r="J23" s="22"/>
      <c r="K23" s="7" t="s">
        <v>68</v>
      </c>
      <c r="L23" s="20">
        <v>44772</v>
      </c>
      <c r="M23" s="22"/>
      <c r="N23" s="7" t="s">
        <v>68</v>
      </c>
      <c r="O23" s="7" t="s">
        <v>69</v>
      </c>
      <c r="P23" s="22"/>
      <c r="Q23" s="22"/>
      <c r="R23" s="22"/>
      <c r="S23" s="22"/>
      <c r="T23" s="7" t="s">
        <v>70</v>
      </c>
      <c r="U23" s="7" t="s">
        <v>71</v>
      </c>
      <c r="V23" s="7" t="s">
        <v>71</v>
      </c>
      <c r="W23" s="8"/>
      <c r="X23" s="8"/>
      <c r="Y23" s="8"/>
      <c r="Z23" s="8" t="s">
        <v>72</v>
      </c>
      <c r="AA23" s="7" t="s">
        <v>182</v>
      </c>
      <c r="AB23" s="17"/>
    </row>
    <row r="24" spans="1:28" ht="18" customHeight="1">
      <c r="A24" s="7">
        <v>23</v>
      </c>
      <c r="B24" s="7" t="s">
        <v>183</v>
      </c>
      <c r="C24" s="23" t="s">
        <v>253</v>
      </c>
      <c r="D24" s="8" t="s">
        <v>254</v>
      </c>
      <c r="E24" s="8" t="s">
        <v>87</v>
      </c>
      <c r="F24" s="7" t="s">
        <v>88</v>
      </c>
      <c r="G24" s="7" t="s">
        <v>66</v>
      </c>
      <c r="H24" s="7" t="s">
        <v>186</v>
      </c>
      <c r="I24" s="20">
        <v>44774</v>
      </c>
      <c r="J24" s="7"/>
      <c r="K24" s="7" t="s">
        <v>68</v>
      </c>
      <c r="L24" s="20">
        <v>44775</v>
      </c>
      <c r="M24" s="7"/>
      <c r="N24" s="7" t="s">
        <v>68</v>
      </c>
      <c r="O24" s="7" t="s">
        <v>69</v>
      </c>
      <c r="P24" s="7"/>
      <c r="Q24" s="7"/>
      <c r="R24" s="7"/>
      <c r="S24" s="7"/>
      <c r="T24" s="7" t="s">
        <v>70</v>
      </c>
      <c r="U24" s="7" t="s">
        <v>71</v>
      </c>
      <c r="V24" s="7" t="s">
        <v>71</v>
      </c>
      <c r="W24" s="8"/>
      <c r="X24" s="8"/>
      <c r="Y24" s="8"/>
      <c r="Z24" s="8" t="s">
        <v>72</v>
      </c>
      <c r="AA24" s="7" t="s">
        <v>187</v>
      </c>
      <c r="AB24" s="17"/>
    </row>
    <row r="25" spans="1:28" ht="18" customHeight="1">
      <c r="A25" s="7">
        <v>24</v>
      </c>
      <c r="B25" s="7" t="s">
        <v>183</v>
      </c>
      <c r="C25" s="23" t="s">
        <v>255</v>
      </c>
      <c r="D25" s="8" t="s">
        <v>256</v>
      </c>
      <c r="E25" s="8" t="s">
        <v>123</v>
      </c>
      <c r="F25" s="7" t="s">
        <v>88</v>
      </c>
      <c r="G25" s="7" t="s">
        <v>106</v>
      </c>
      <c r="H25" s="7" t="s">
        <v>186</v>
      </c>
      <c r="I25" s="20">
        <v>44778</v>
      </c>
      <c r="J25" s="7"/>
      <c r="K25" s="7" t="s">
        <v>68</v>
      </c>
      <c r="L25" s="20">
        <v>44779</v>
      </c>
      <c r="M25" s="7"/>
      <c r="N25" s="7" t="s">
        <v>68</v>
      </c>
      <c r="O25" s="7" t="s">
        <v>69</v>
      </c>
      <c r="P25" s="7"/>
      <c r="Q25" s="7"/>
      <c r="R25" s="7"/>
      <c r="S25" s="7"/>
      <c r="T25" s="7" t="s">
        <v>70</v>
      </c>
      <c r="U25" s="7" t="s">
        <v>71</v>
      </c>
      <c r="V25" s="7" t="s">
        <v>71</v>
      </c>
      <c r="W25" s="8"/>
      <c r="X25" s="8"/>
      <c r="Y25" s="8"/>
      <c r="Z25" s="8" t="s">
        <v>72</v>
      </c>
      <c r="AA25" s="7" t="s">
        <v>187</v>
      </c>
      <c r="AB25" s="17"/>
    </row>
    <row r="26" spans="1:28" ht="18" customHeight="1">
      <c r="A26" s="7">
        <v>25</v>
      </c>
      <c r="B26" s="7" t="s">
        <v>183</v>
      </c>
      <c r="C26" s="23" t="s">
        <v>257</v>
      </c>
      <c r="D26" s="8" t="s">
        <v>258</v>
      </c>
      <c r="E26" s="8" t="s">
        <v>123</v>
      </c>
      <c r="F26" s="7" t="s">
        <v>88</v>
      </c>
      <c r="G26" s="7" t="s">
        <v>106</v>
      </c>
      <c r="H26" s="7" t="s">
        <v>186</v>
      </c>
      <c r="I26" s="20">
        <v>44775</v>
      </c>
      <c r="J26" s="7"/>
      <c r="K26" s="7" t="s">
        <v>68</v>
      </c>
      <c r="L26" s="20">
        <v>44776</v>
      </c>
      <c r="M26" s="7"/>
      <c r="N26" s="7" t="s">
        <v>68</v>
      </c>
      <c r="O26" s="7" t="s">
        <v>69</v>
      </c>
      <c r="P26" s="7"/>
      <c r="Q26" s="7"/>
      <c r="R26" s="7"/>
      <c r="S26" s="7"/>
      <c r="T26" s="7" t="s">
        <v>70</v>
      </c>
      <c r="U26" s="7" t="s">
        <v>71</v>
      </c>
      <c r="V26" s="7" t="s">
        <v>71</v>
      </c>
      <c r="W26" s="8"/>
      <c r="X26" s="8"/>
      <c r="Y26" s="8"/>
      <c r="Z26" s="8" t="s">
        <v>72</v>
      </c>
      <c r="AA26" s="7" t="s">
        <v>187</v>
      </c>
      <c r="AB26" s="17"/>
    </row>
    <row r="27" spans="1:28" s="3" customFormat="1" ht="18" customHeight="1">
      <c r="A27" s="7">
        <v>26</v>
      </c>
      <c r="B27" s="7" t="s">
        <v>183</v>
      </c>
      <c r="C27" s="23" t="s">
        <v>259</v>
      </c>
      <c r="D27" s="8" t="s">
        <v>260</v>
      </c>
      <c r="E27" s="8" t="s">
        <v>123</v>
      </c>
      <c r="F27" s="7" t="s">
        <v>88</v>
      </c>
      <c r="G27" s="7" t="s">
        <v>106</v>
      </c>
      <c r="H27" s="7" t="s">
        <v>186</v>
      </c>
      <c r="I27" s="20">
        <v>44780</v>
      </c>
      <c r="J27" s="7"/>
      <c r="K27" s="7" t="s">
        <v>68</v>
      </c>
      <c r="L27" s="20">
        <v>44781</v>
      </c>
      <c r="M27" s="7"/>
      <c r="N27" s="7" t="s">
        <v>68</v>
      </c>
      <c r="O27" s="7" t="s">
        <v>69</v>
      </c>
      <c r="P27" s="7"/>
      <c r="Q27" s="7"/>
      <c r="R27" s="7"/>
      <c r="S27" s="7"/>
      <c r="T27" s="7" t="s">
        <v>70</v>
      </c>
      <c r="U27" s="7" t="s">
        <v>71</v>
      </c>
      <c r="V27" s="7" t="s">
        <v>71</v>
      </c>
      <c r="W27" s="8"/>
      <c r="X27" s="8"/>
      <c r="Y27" s="8"/>
      <c r="Z27" s="8" t="s">
        <v>72</v>
      </c>
      <c r="AA27" s="7" t="s">
        <v>187</v>
      </c>
      <c r="AB27" s="2"/>
    </row>
  </sheetData>
  <autoFilter ref="A1:AB27"/>
  <dataConsolidate/>
  <dataValidations count="3">
    <dataValidation allowBlank="1" showInputMessage="1" showErrorMessage="1" sqref="E1:F1"/>
    <dataValidation type="list" allowBlank="1" showInputMessage="1" showErrorMessage="1" sqref="J6:J12 M6:M12 J24:J27 M24:M27 M2:M4 J2:J4"/>
    <dataValidation type="list" allowBlank="1" showInputMessage="1" showErrorMessage="1" sqref="N2:N27">
      <formula1>$J$3:$J$5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'Status Value'!$H$3:$H$5</xm:f>
          </x14:formula1>
          <xm:sqref>G2:G27</xm:sqref>
        </x14:dataValidation>
        <x14:dataValidation type="list" allowBlank="1" showInputMessage="1" showErrorMessage="1">
          <x14:formula1>
            <xm:f>'Status Value'!$E$3:$E$5</xm:f>
          </x14:formula1>
          <xm:sqref>F2:F27</xm:sqref>
        </x14:dataValidation>
        <x14:dataValidation type="list" allowBlank="1" showInputMessage="1" showErrorMessage="1">
          <x14:formula1>
            <xm:f>'Status Value'!$C$3:$C$8</xm:f>
          </x14:formula1>
          <xm:sqref>E2:E27</xm:sqref>
        </x14:dataValidation>
        <x14:dataValidation type="list" allowBlank="1" showInputMessage="1" showErrorMessage="1">
          <x14:formula1>
            <xm:f>'Status Value'!$D$3:$D$9</xm:f>
          </x14:formula1>
          <xm:sqref>H2:H27</xm:sqref>
        </x14:dataValidation>
        <x14:dataValidation type="list" allowBlank="1" showInputMessage="1" showErrorMessage="1">
          <x14:formula1>
            <xm:f>'Status Value'!$G$3:$G$7</xm:f>
          </x14:formula1>
          <xm:sqref>O2:O27</xm:sqref>
        </x14:dataValidation>
        <x14:dataValidation type="list" allowBlank="1" showInputMessage="1" showErrorMessage="1">
          <x14:formula1>
            <xm:f>'Status Value'!$L$3:$L$11</xm:f>
          </x14:formula1>
          <xm:sqref>U2:U27</xm:sqref>
        </x14:dataValidation>
        <x14:dataValidation type="list" allowBlank="1" showInputMessage="1" showErrorMessage="1">
          <x14:formula1>
            <xm:f>'Status Value'!$N$3:$N$8</xm:f>
          </x14:formula1>
          <xm:sqref>V2:V27</xm:sqref>
        </x14:dataValidation>
        <x14:dataValidation type="list" allowBlank="1" showInputMessage="1" showErrorMessage="1">
          <x14:formula1>
            <xm:f>'Status Value'!$M$3:$M$13</xm:f>
          </x14:formula1>
          <xm:sqref>T2:T27</xm:sqref>
        </x14:dataValidation>
        <x14:dataValidation type="list" allowBlank="1" showInputMessage="1" showErrorMessage="1">
          <x14:formula1>
            <xm:f>'Status Value'!$J$3:$J$4</xm:f>
          </x14:formula1>
          <xm:sqref>K2:K27</xm:sqref>
        </x14:dataValidation>
        <x14:dataValidation type="list" allowBlank="1" showInputMessage="1" showErrorMessage="1">
          <x14:formula1>
            <xm:f>'Status Value'!$P$3:$P$7</xm:f>
          </x14:formula1>
          <xm:sqref>Z2:Z27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3"/>
  <sheetViews>
    <sheetView topLeftCell="C8" workbookViewId="0">
      <selection activeCell="C8" sqref="C8"/>
    </sheetView>
  </sheetViews>
  <sheetFormatPr defaultColWidth="9" defaultRowHeight="20.25" customHeight="1"/>
  <cols>
    <col min="1" max="2" width="9" style="18"/>
    <col min="3" max="3" width="14.33203125" style="18" customWidth="1"/>
    <col min="4" max="4" width="35" style="18" customWidth="1"/>
    <col min="5" max="5" width="9" style="18"/>
    <col min="6" max="6" width="12.08203125" style="18" customWidth="1"/>
    <col min="7" max="7" width="9.58203125" style="18" customWidth="1"/>
    <col min="8" max="8" width="14" style="18" bestFit="1" customWidth="1"/>
    <col min="9" max="10" width="9" style="18"/>
    <col min="11" max="11" width="12" style="18" customWidth="1"/>
    <col min="12" max="13" width="9" style="18"/>
    <col min="14" max="14" width="11.58203125" style="18" customWidth="1"/>
    <col min="15" max="15" width="14.75" style="18" bestFit="1" customWidth="1"/>
    <col min="16" max="17" width="11.58203125" style="18" customWidth="1"/>
    <col min="18" max="19" width="10.5" style="18" customWidth="1"/>
    <col min="20" max="21" width="11.08203125" style="18" customWidth="1"/>
    <col min="22" max="22" width="9.25" style="18" customWidth="1"/>
    <col min="23" max="24" width="9" style="18"/>
    <col min="25" max="25" width="11.58203125" style="18" customWidth="1"/>
    <col min="26" max="26" width="10.5" style="18" customWidth="1"/>
    <col min="27" max="16384" width="9" style="18"/>
  </cols>
  <sheetData>
    <row r="1" spans="1:27" s="6" customFormat="1" ht="40.5">
      <c r="A1" s="4" t="s">
        <v>39</v>
      </c>
      <c r="B1" s="5" t="s">
        <v>3</v>
      </c>
      <c r="C1" s="5" t="s">
        <v>40</v>
      </c>
      <c r="D1" s="5" t="s">
        <v>41</v>
      </c>
      <c r="E1" s="5" t="s">
        <v>42</v>
      </c>
      <c r="F1" s="5" t="s">
        <v>43</v>
      </c>
      <c r="G1" s="5" t="s">
        <v>44</v>
      </c>
      <c r="H1" s="5" t="s">
        <v>45</v>
      </c>
      <c r="I1" s="5" t="s">
        <v>46</v>
      </c>
      <c r="J1" s="5" t="s">
        <v>47</v>
      </c>
      <c r="K1" s="5" t="s">
        <v>7</v>
      </c>
      <c r="L1" s="5" t="s">
        <v>48</v>
      </c>
      <c r="M1" s="5" t="s">
        <v>49</v>
      </c>
      <c r="N1" s="5" t="s">
        <v>8</v>
      </c>
      <c r="O1" s="5" t="s">
        <v>50</v>
      </c>
      <c r="P1" s="5" t="s">
        <v>51</v>
      </c>
      <c r="Q1" s="5" t="s">
        <v>206</v>
      </c>
      <c r="R1" s="5" t="s">
        <v>53</v>
      </c>
      <c r="S1" s="5" t="s">
        <v>261</v>
      </c>
      <c r="T1" s="5" t="s">
        <v>9</v>
      </c>
      <c r="U1" s="5" t="s">
        <v>208</v>
      </c>
      <c r="V1" s="5" t="s">
        <v>56</v>
      </c>
      <c r="W1" s="5" t="s">
        <v>57</v>
      </c>
      <c r="X1" s="5" t="s">
        <v>58</v>
      </c>
      <c r="Y1" s="5" t="s">
        <v>59</v>
      </c>
      <c r="Z1" s="5" t="s">
        <v>60</v>
      </c>
      <c r="AA1" s="5" t="s">
        <v>61</v>
      </c>
    </row>
    <row r="2" spans="1:27" s="3" customFormat="1" ht="20.25" customHeight="1">
      <c r="A2" s="7">
        <v>1</v>
      </c>
      <c r="B2" s="7" t="s">
        <v>27</v>
      </c>
      <c r="C2" s="8" t="s">
        <v>262</v>
      </c>
      <c r="D2" s="8" t="s">
        <v>263</v>
      </c>
      <c r="E2" s="8" t="s">
        <v>87</v>
      </c>
      <c r="F2" s="7" t="s">
        <v>264</v>
      </c>
      <c r="G2" s="7" t="s">
        <v>78</v>
      </c>
      <c r="H2" s="7" t="s">
        <v>67</v>
      </c>
      <c r="I2" s="7"/>
      <c r="J2" s="7"/>
      <c r="K2" s="7" t="s">
        <v>68</v>
      </c>
      <c r="L2" s="7"/>
      <c r="M2" s="7"/>
      <c r="N2" s="7" t="s">
        <v>68</v>
      </c>
      <c r="O2" s="7" t="s">
        <v>69</v>
      </c>
      <c r="P2" s="7"/>
      <c r="Q2" s="7"/>
      <c r="R2" s="7"/>
      <c r="S2" s="7"/>
      <c r="T2" s="8" t="s">
        <v>70</v>
      </c>
      <c r="U2" s="8" t="s">
        <v>71</v>
      </c>
      <c r="V2" s="8" t="s">
        <v>71</v>
      </c>
      <c r="W2" s="8"/>
      <c r="X2" s="8"/>
      <c r="Y2" s="8" t="s">
        <v>72</v>
      </c>
      <c r="Z2" s="7" t="s">
        <v>73</v>
      </c>
      <c r="AA2" s="2"/>
    </row>
    <row r="3" spans="1:27" s="3" customFormat="1" ht="20.25" customHeight="1">
      <c r="A3" s="7">
        <v>2</v>
      </c>
      <c r="B3" s="7" t="s">
        <v>27</v>
      </c>
      <c r="C3" s="8" t="s">
        <v>265</v>
      </c>
      <c r="D3" s="8" t="s">
        <v>266</v>
      </c>
      <c r="E3" s="8" t="s">
        <v>87</v>
      </c>
      <c r="F3" s="7" t="s">
        <v>264</v>
      </c>
      <c r="G3" s="7" t="s">
        <v>78</v>
      </c>
      <c r="H3" s="7" t="s">
        <v>67</v>
      </c>
      <c r="I3" s="7"/>
      <c r="J3" s="7"/>
      <c r="K3" s="7" t="s">
        <v>68</v>
      </c>
      <c r="L3" s="7"/>
      <c r="M3" s="7"/>
      <c r="N3" s="7" t="s">
        <v>68</v>
      </c>
      <c r="O3" s="7" t="s">
        <v>69</v>
      </c>
      <c r="P3" s="7"/>
      <c r="Q3" s="7"/>
      <c r="R3" s="7"/>
      <c r="S3" s="7"/>
      <c r="T3" s="8" t="s">
        <v>70</v>
      </c>
      <c r="U3" s="8" t="s">
        <v>71</v>
      </c>
      <c r="V3" s="8" t="s">
        <v>71</v>
      </c>
      <c r="W3" s="8"/>
      <c r="X3" s="8"/>
      <c r="Y3" s="8" t="s">
        <v>72</v>
      </c>
      <c r="Z3" s="7" t="s">
        <v>73</v>
      </c>
      <c r="AA3" s="2"/>
    </row>
    <row r="4" spans="1:27" s="3" customFormat="1" ht="20.25" customHeight="1">
      <c r="A4" s="7">
        <v>3</v>
      </c>
      <c r="B4" s="7" t="s">
        <v>27</v>
      </c>
      <c r="C4" s="8" t="s">
        <v>267</v>
      </c>
      <c r="D4" s="8" t="s">
        <v>268</v>
      </c>
      <c r="E4" s="8" t="s">
        <v>87</v>
      </c>
      <c r="F4" s="7" t="s">
        <v>264</v>
      </c>
      <c r="G4" s="7" t="s">
        <v>78</v>
      </c>
      <c r="H4" s="7" t="s">
        <v>67</v>
      </c>
      <c r="I4" s="7"/>
      <c r="J4" s="7"/>
      <c r="K4" s="7" t="s">
        <v>68</v>
      </c>
      <c r="L4" s="7"/>
      <c r="M4" s="7"/>
      <c r="N4" s="7" t="s">
        <v>68</v>
      </c>
      <c r="O4" s="7" t="s">
        <v>69</v>
      </c>
      <c r="P4" s="7"/>
      <c r="Q4" s="7"/>
      <c r="R4" s="7"/>
      <c r="S4" s="7"/>
      <c r="T4" s="8" t="s">
        <v>70</v>
      </c>
      <c r="U4" s="8" t="s">
        <v>71</v>
      </c>
      <c r="V4" s="8" t="s">
        <v>71</v>
      </c>
      <c r="W4" s="8"/>
      <c r="X4" s="8"/>
      <c r="Y4" s="8" t="s">
        <v>72</v>
      </c>
      <c r="Z4" s="7" t="s">
        <v>73</v>
      </c>
      <c r="AA4" s="2"/>
    </row>
    <row r="5" spans="1:27" s="3" customFormat="1" ht="20.25" customHeight="1">
      <c r="A5" s="7">
        <v>4</v>
      </c>
      <c r="B5" s="7" t="s">
        <v>27</v>
      </c>
      <c r="C5" s="8" t="s">
        <v>269</v>
      </c>
      <c r="D5" s="8" t="s">
        <v>270</v>
      </c>
      <c r="E5" s="8" t="s">
        <v>87</v>
      </c>
      <c r="F5" s="7" t="s">
        <v>264</v>
      </c>
      <c r="G5" s="7" t="s">
        <v>66</v>
      </c>
      <c r="H5" s="7" t="s">
        <v>67</v>
      </c>
      <c r="I5" s="7"/>
      <c r="J5" s="7"/>
      <c r="K5" s="7" t="s">
        <v>68</v>
      </c>
      <c r="L5" s="7"/>
      <c r="M5" s="7"/>
      <c r="N5" s="7" t="s">
        <v>68</v>
      </c>
      <c r="O5" s="7" t="s">
        <v>69</v>
      </c>
      <c r="P5" s="7"/>
      <c r="Q5" s="7"/>
      <c r="R5" s="7"/>
      <c r="S5" s="7"/>
      <c r="T5" s="8" t="s">
        <v>70</v>
      </c>
      <c r="U5" s="8" t="s">
        <v>71</v>
      </c>
      <c r="V5" s="8" t="s">
        <v>71</v>
      </c>
      <c r="W5" s="8"/>
      <c r="X5" s="8"/>
      <c r="Y5" s="8" t="s">
        <v>72</v>
      </c>
      <c r="Z5" s="7" t="s">
        <v>73</v>
      </c>
      <c r="AA5" s="2"/>
    </row>
    <row r="6" spans="1:27" s="3" customFormat="1" ht="27">
      <c r="A6" s="7">
        <v>5</v>
      </c>
      <c r="B6" s="10" t="s">
        <v>27</v>
      </c>
      <c r="C6" s="11" t="s">
        <v>271</v>
      </c>
      <c r="D6" s="11" t="s">
        <v>272</v>
      </c>
      <c r="E6" s="11" t="s">
        <v>87</v>
      </c>
      <c r="F6" s="10" t="s">
        <v>264</v>
      </c>
      <c r="G6" s="10" t="s">
        <v>66</v>
      </c>
      <c r="H6" s="10" t="s">
        <v>67</v>
      </c>
      <c r="I6" s="10"/>
      <c r="J6" s="10"/>
      <c r="K6" s="10" t="s">
        <v>68</v>
      </c>
      <c r="L6" s="10"/>
      <c r="M6" s="10"/>
      <c r="N6" s="10" t="s">
        <v>68</v>
      </c>
      <c r="O6" s="10" t="s">
        <v>69</v>
      </c>
      <c r="P6" s="10"/>
      <c r="Q6" s="10"/>
      <c r="R6" s="10"/>
      <c r="S6" s="10"/>
      <c r="T6" s="11" t="s">
        <v>91</v>
      </c>
      <c r="U6" s="11" t="s">
        <v>71</v>
      </c>
      <c r="V6" s="11" t="s">
        <v>71</v>
      </c>
      <c r="W6" s="11"/>
      <c r="X6" s="11"/>
      <c r="Y6" s="11" t="s">
        <v>72</v>
      </c>
      <c r="Z6" s="10" t="s">
        <v>73</v>
      </c>
      <c r="AA6" s="12"/>
    </row>
    <row r="7" spans="1:27" s="3" customFormat="1" ht="20.25" customHeight="1">
      <c r="A7" s="7">
        <v>6</v>
      </c>
      <c r="B7" s="7" t="s">
        <v>27</v>
      </c>
      <c r="C7" s="8" t="s">
        <v>273</v>
      </c>
      <c r="D7" s="8" t="s">
        <v>274</v>
      </c>
      <c r="E7" s="8" t="s">
        <v>87</v>
      </c>
      <c r="F7" s="7" t="s">
        <v>264</v>
      </c>
      <c r="G7" s="7" t="s">
        <v>78</v>
      </c>
      <c r="H7" s="7" t="s">
        <v>67</v>
      </c>
      <c r="I7" s="7"/>
      <c r="J7" s="7"/>
      <c r="K7" s="7" t="s">
        <v>68</v>
      </c>
      <c r="L7" s="7"/>
      <c r="M7" s="7"/>
      <c r="N7" s="7" t="s">
        <v>68</v>
      </c>
      <c r="O7" s="7" t="s">
        <v>69</v>
      </c>
      <c r="P7" s="7"/>
      <c r="Q7" s="7"/>
      <c r="R7" s="7"/>
      <c r="S7" s="7"/>
      <c r="T7" s="8" t="s">
        <v>70</v>
      </c>
      <c r="U7" s="8" t="s">
        <v>71</v>
      </c>
      <c r="V7" s="8" t="s">
        <v>71</v>
      </c>
      <c r="W7" s="8"/>
      <c r="X7" s="8"/>
      <c r="Y7" s="8" t="s">
        <v>72</v>
      </c>
      <c r="Z7" s="7" t="s">
        <v>73</v>
      </c>
      <c r="AA7" s="2"/>
    </row>
    <row r="8" spans="1:27" s="3" customFormat="1" ht="20.25" customHeight="1">
      <c r="A8" s="7">
        <v>7</v>
      </c>
      <c r="B8" s="7" t="s">
        <v>27</v>
      </c>
      <c r="C8" s="8" t="s">
        <v>275</v>
      </c>
      <c r="D8" s="8" t="s">
        <v>276</v>
      </c>
      <c r="E8" s="8" t="s">
        <v>87</v>
      </c>
      <c r="F8" s="7" t="s">
        <v>264</v>
      </c>
      <c r="G8" s="7" t="s">
        <v>78</v>
      </c>
      <c r="H8" s="7" t="s">
        <v>67</v>
      </c>
      <c r="I8" s="7"/>
      <c r="J8" s="7"/>
      <c r="K8" s="7" t="s">
        <v>68</v>
      </c>
      <c r="L8" s="7"/>
      <c r="M8" s="7"/>
      <c r="N8" s="7" t="s">
        <v>68</v>
      </c>
      <c r="O8" s="7" t="s">
        <v>69</v>
      </c>
      <c r="P8" s="7"/>
      <c r="Q8" s="7"/>
      <c r="R8" s="7"/>
      <c r="S8" s="7"/>
      <c r="T8" s="8" t="s">
        <v>70</v>
      </c>
      <c r="U8" s="8" t="s">
        <v>71</v>
      </c>
      <c r="V8" s="8" t="s">
        <v>71</v>
      </c>
      <c r="W8" s="8"/>
      <c r="X8" s="8"/>
      <c r="Y8" s="8" t="s">
        <v>72</v>
      </c>
      <c r="Z8" s="7" t="s">
        <v>73</v>
      </c>
      <c r="AA8" s="2"/>
    </row>
    <row r="9" spans="1:27" s="3" customFormat="1" ht="20.25" customHeight="1">
      <c r="A9" s="7">
        <v>8</v>
      </c>
      <c r="B9" s="7" t="s">
        <v>277</v>
      </c>
      <c r="C9" s="8" t="s">
        <v>278</v>
      </c>
      <c r="D9" s="8" t="s">
        <v>279</v>
      </c>
      <c r="E9" s="8" t="s">
        <v>81</v>
      </c>
      <c r="F9" s="7" t="s">
        <v>264</v>
      </c>
      <c r="G9" s="7" t="s">
        <v>106</v>
      </c>
      <c r="H9" s="7" t="s">
        <v>280</v>
      </c>
      <c r="I9" s="7"/>
      <c r="J9" s="7"/>
      <c r="K9" s="7" t="s">
        <v>68</v>
      </c>
      <c r="L9" s="7"/>
      <c r="M9" s="7"/>
      <c r="N9" s="7" t="s">
        <v>68</v>
      </c>
      <c r="O9" s="7" t="s">
        <v>69</v>
      </c>
      <c r="P9" s="7"/>
      <c r="Q9" s="7"/>
      <c r="R9" s="7"/>
      <c r="S9" s="7"/>
      <c r="T9" s="8" t="s">
        <v>70</v>
      </c>
      <c r="U9" s="8" t="s">
        <v>71</v>
      </c>
      <c r="V9" s="8" t="s">
        <v>71</v>
      </c>
      <c r="W9" s="8"/>
      <c r="X9" s="8"/>
      <c r="Y9" s="8" t="s">
        <v>72</v>
      </c>
      <c r="Z9" s="7" t="s">
        <v>281</v>
      </c>
      <c r="AA9" s="2"/>
    </row>
    <row r="10" spans="1:27" s="3" customFormat="1" ht="20.25" customHeight="1">
      <c r="A10" s="7">
        <v>9</v>
      </c>
      <c r="B10" s="7" t="s">
        <v>277</v>
      </c>
      <c r="C10" s="8" t="s">
        <v>282</v>
      </c>
      <c r="D10" s="8" t="s">
        <v>283</v>
      </c>
      <c r="E10" s="8" t="s">
        <v>123</v>
      </c>
      <c r="F10" s="7" t="s">
        <v>264</v>
      </c>
      <c r="G10" s="7" t="s">
        <v>106</v>
      </c>
      <c r="H10" s="7" t="s">
        <v>280</v>
      </c>
      <c r="I10" s="7"/>
      <c r="J10" s="7"/>
      <c r="K10" s="7" t="s">
        <v>68</v>
      </c>
      <c r="L10" s="7"/>
      <c r="M10" s="7"/>
      <c r="N10" s="7" t="s">
        <v>68</v>
      </c>
      <c r="O10" s="7" t="s">
        <v>69</v>
      </c>
      <c r="P10" s="7"/>
      <c r="Q10" s="7"/>
      <c r="R10" s="7"/>
      <c r="S10" s="7"/>
      <c r="T10" s="8" t="s">
        <v>70</v>
      </c>
      <c r="U10" s="8" t="s">
        <v>71</v>
      </c>
      <c r="V10" s="8" t="s">
        <v>71</v>
      </c>
      <c r="W10" s="8"/>
      <c r="X10" s="8"/>
      <c r="Y10" s="8" t="s">
        <v>72</v>
      </c>
      <c r="Z10" s="7" t="s">
        <v>281</v>
      </c>
      <c r="AA10" s="2"/>
    </row>
    <row r="11" spans="1:27" s="3" customFormat="1" ht="20.25" customHeight="1">
      <c r="A11" s="7">
        <v>10</v>
      </c>
      <c r="B11" s="7" t="s">
        <v>277</v>
      </c>
      <c r="C11" s="8" t="s">
        <v>284</v>
      </c>
      <c r="D11" s="8" t="s">
        <v>285</v>
      </c>
      <c r="E11" s="8" t="s">
        <v>123</v>
      </c>
      <c r="F11" s="7" t="s">
        <v>264</v>
      </c>
      <c r="G11" s="7" t="s">
        <v>106</v>
      </c>
      <c r="H11" s="7" t="s">
        <v>280</v>
      </c>
      <c r="I11" s="7"/>
      <c r="J11" s="7"/>
      <c r="K11" s="7" t="s">
        <v>68</v>
      </c>
      <c r="L11" s="7"/>
      <c r="M11" s="7"/>
      <c r="N11" s="7" t="s">
        <v>68</v>
      </c>
      <c r="O11" s="7" t="s">
        <v>69</v>
      </c>
      <c r="P11" s="7"/>
      <c r="Q11" s="7"/>
      <c r="R11" s="7"/>
      <c r="S11" s="7"/>
      <c r="T11" s="8" t="s">
        <v>70</v>
      </c>
      <c r="U11" s="8" t="s">
        <v>71</v>
      </c>
      <c r="V11" s="8" t="s">
        <v>71</v>
      </c>
      <c r="W11" s="8"/>
      <c r="X11" s="8"/>
      <c r="Y11" s="8" t="s">
        <v>72</v>
      </c>
      <c r="Z11" s="7" t="s">
        <v>281</v>
      </c>
      <c r="AA11" s="2"/>
    </row>
    <row r="12" spans="1:27" s="3" customFormat="1" ht="20.25" customHeight="1">
      <c r="A12" s="7">
        <v>11</v>
      </c>
      <c r="B12" s="7" t="s">
        <v>95</v>
      </c>
      <c r="C12" s="8" t="s">
        <v>286</v>
      </c>
      <c r="D12" s="8" t="s">
        <v>287</v>
      </c>
      <c r="E12" s="8" t="s">
        <v>81</v>
      </c>
      <c r="F12" s="7" t="s">
        <v>264</v>
      </c>
      <c r="G12" s="7" t="s">
        <v>78</v>
      </c>
      <c r="H12" s="7" t="s">
        <v>98</v>
      </c>
      <c r="I12" s="7"/>
      <c r="J12" s="7"/>
      <c r="K12" s="7" t="s">
        <v>68</v>
      </c>
      <c r="L12" s="7"/>
      <c r="M12" s="7"/>
      <c r="N12" s="7" t="s">
        <v>68</v>
      </c>
      <c r="O12" s="7" t="s">
        <v>69</v>
      </c>
      <c r="P12" s="7"/>
      <c r="Q12" s="7"/>
      <c r="R12" s="7"/>
      <c r="S12" s="7"/>
      <c r="T12" s="8" t="s">
        <v>70</v>
      </c>
      <c r="U12" s="8" t="s">
        <v>71</v>
      </c>
      <c r="V12" s="8" t="s">
        <v>71</v>
      </c>
      <c r="W12" s="8"/>
      <c r="X12" s="8"/>
      <c r="Y12" s="8" t="s">
        <v>72</v>
      </c>
      <c r="Z12" s="7" t="s">
        <v>99</v>
      </c>
      <c r="AA12" s="2"/>
    </row>
    <row r="13" spans="1:27" s="3" customFormat="1" ht="20.25" customHeight="1">
      <c r="A13" s="7">
        <v>12</v>
      </c>
      <c r="B13" s="7" t="s">
        <v>95</v>
      </c>
      <c r="C13" s="8" t="s">
        <v>288</v>
      </c>
      <c r="D13" s="8" t="s">
        <v>289</v>
      </c>
      <c r="E13" s="8" t="s">
        <v>87</v>
      </c>
      <c r="F13" s="7" t="s">
        <v>264</v>
      </c>
      <c r="G13" s="7" t="s">
        <v>78</v>
      </c>
      <c r="H13" s="7" t="s">
        <v>98</v>
      </c>
      <c r="I13" s="7"/>
      <c r="J13" s="7"/>
      <c r="K13" s="7" t="s">
        <v>68</v>
      </c>
      <c r="L13" s="7"/>
      <c r="M13" s="7"/>
      <c r="N13" s="7" t="s">
        <v>68</v>
      </c>
      <c r="O13" s="7" t="s">
        <v>69</v>
      </c>
      <c r="P13" s="7"/>
      <c r="Q13" s="7"/>
      <c r="R13" s="7"/>
      <c r="S13" s="7"/>
      <c r="T13" s="8" t="s">
        <v>70</v>
      </c>
      <c r="U13" s="8" t="s">
        <v>71</v>
      </c>
      <c r="V13" s="8" t="s">
        <v>71</v>
      </c>
      <c r="W13" s="8"/>
      <c r="X13" s="8"/>
      <c r="Y13" s="8" t="s">
        <v>72</v>
      </c>
      <c r="Z13" s="7" t="s">
        <v>99</v>
      </c>
      <c r="AA13" s="2"/>
    </row>
    <row r="14" spans="1:27" s="3" customFormat="1" ht="20.25" customHeight="1">
      <c r="A14" s="7">
        <v>13</v>
      </c>
      <c r="B14" s="7" t="s">
        <v>95</v>
      </c>
      <c r="C14" s="8" t="s">
        <v>290</v>
      </c>
      <c r="D14" s="8" t="s">
        <v>291</v>
      </c>
      <c r="E14" s="8" t="s">
        <v>87</v>
      </c>
      <c r="F14" s="7" t="s">
        <v>264</v>
      </c>
      <c r="G14" s="7" t="s">
        <v>78</v>
      </c>
      <c r="H14" s="7" t="s">
        <v>98</v>
      </c>
      <c r="I14" s="7"/>
      <c r="J14" s="7"/>
      <c r="K14" s="7" t="s">
        <v>68</v>
      </c>
      <c r="L14" s="7"/>
      <c r="M14" s="7"/>
      <c r="N14" s="7" t="s">
        <v>68</v>
      </c>
      <c r="O14" s="7" t="s">
        <v>69</v>
      </c>
      <c r="P14" s="7"/>
      <c r="Q14" s="7"/>
      <c r="R14" s="7"/>
      <c r="S14" s="7"/>
      <c r="T14" s="8" t="s">
        <v>70</v>
      </c>
      <c r="U14" s="8" t="s">
        <v>71</v>
      </c>
      <c r="V14" s="8" t="s">
        <v>71</v>
      </c>
      <c r="W14" s="8"/>
      <c r="X14" s="8"/>
      <c r="Y14" s="8" t="s">
        <v>72</v>
      </c>
      <c r="Z14" s="7" t="s">
        <v>99</v>
      </c>
      <c r="AA14" s="2"/>
    </row>
    <row r="15" spans="1:27" s="3" customFormat="1" ht="20.25" customHeight="1">
      <c r="A15" s="7">
        <v>14</v>
      </c>
      <c r="B15" s="7" t="s">
        <v>95</v>
      </c>
      <c r="C15" s="8" t="s">
        <v>292</v>
      </c>
      <c r="D15" s="8" t="s">
        <v>293</v>
      </c>
      <c r="E15" s="8" t="s">
        <v>64</v>
      </c>
      <c r="F15" s="7" t="s">
        <v>264</v>
      </c>
      <c r="G15" s="7" t="s">
        <v>78</v>
      </c>
      <c r="H15" s="7" t="s">
        <v>98</v>
      </c>
      <c r="I15" s="7"/>
      <c r="J15" s="7"/>
      <c r="K15" s="7" t="s">
        <v>68</v>
      </c>
      <c r="L15" s="7"/>
      <c r="M15" s="7"/>
      <c r="N15" s="7" t="s">
        <v>68</v>
      </c>
      <c r="O15" s="7" t="s">
        <v>69</v>
      </c>
      <c r="P15" s="7"/>
      <c r="Q15" s="7"/>
      <c r="R15" s="7"/>
      <c r="S15" s="7"/>
      <c r="T15" s="8" t="s">
        <v>70</v>
      </c>
      <c r="U15" s="8" t="s">
        <v>71</v>
      </c>
      <c r="V15" s="8" t="s">
        <v>71</v>
      </c>
      <c r="W15" s="8"/>
      <c r="X15" s="8"/>
      <c r="Y15" s="8" t="s">
        <v>72</v>
      </c>
      <c r="Z15" s="7" t="s">
        <v>99</v>
      </c>
      <c r="AA15" s="2"/>
    </row>
    <row r="16" spans="1:27" s="3" customFormat="1" ht="20.25" customHeight="1">
      <c r="A16" s="7">
        <v>15</v>
      </c>
      <c r="B16" s="7" t="s">
        <v>95</v>
      </c>
      <c r="C16" s="8" t="s">
        <v>294</v>
      </c>
      <c r="D16" s="8" t="s">
        <v>295</v>
      </c>
      <c r="E16" s="8" t="s">
        <v>123</v>
      </c>
      <c r="F16" s="7" t="s">
        <v>264</v>
      </c>
      <c r="G16" s="7" t="s">
        <v>78</v>
      </c>
      <c r="H16" s="7" t="s">
        <v>98</v>
      </c>
      <c r="I16" s="7"/>
      <c r="J16" s="7"/>
      <c r="K16" s="7" t="s">
        <v>68</v>
      </c>
      <c r="L16" s="7"/>
      <c r="M16" s="7"/>
      <c r="N16" s="7" t="s">
        <v>68</v>
      </c>
      <c r="O16" s="7" t="s">
        <v>69</v>
      </c>
      <c r="P16" s="7"/>
      <c r="Q16" s="7"/>
      <c r="R16" s="7"/>
      <c r="S16" s="7"/>
      <c r="T16" s="8" t="s">
        <v>70</v>
      </c>
      <c r="U16" s="8" t="s">
        <v>71</v>
      </c>
      <c r="V16" s="8" t="s">
        <v>71</v>
      </c>
      <c r="W16" s="8"/>
      <c r="X16" s="8"/>
      <c r="Y16" s="8" t="s">
        <v>72</v>
      </c>
      <c r="Z16" s="7" t="s">
        <v>99</v>
      </c>
      <c r="AA16" s="2"/>
    </row>
    <row r="17" spans="1:27" ht="20.25" customHeight="1">
      <c r="A17" s="7">
        <v>16</v>
      </c>
      <c r="B17" s="7" t="s">
        <v>95</v>
      </c>
      <c r="C17" s="8" t="s">
        <v>296</v>
      </c>
      <c r="D17" s="8" t="s">
        <v>297</v>
      </c>
      <c r="E17" s="23" t="s">
        <v>87</v>
      </c>
      <c r="F17" s="7" t="s">
        <v>264</v>
      </c>
      <c r="G17" s="7" t="s">
        <v>78</v>
      </c>
      <c r="H17" s="7" t="s">
        <v>98</v>
      </c>
      <c r="I17" s="7"/>
      <c r="J17" s="7"/>
      <c r="K17" s="7" t="s">
        <v>68</v>
      </c>
      <c r="L17" s="7"/>
      <c r="M17" s="7"/>
      <c r="N17" s="7" t="s">
        <v>68</v>
      </c>
      <c r="O17" s="7" t="s">
        <v>69</v>
      </c>
      <c r="P17" s="7"/>
      <c r="Q17" s="7"/>
      <c r="R17" s="7"/>
      <c r="S17" s="7"/>
      <c r="T17" s="8" t="s">
        <v>70</v>
      </c>
      <c r="U17" s="8" t="s">
        <v>71</v>
      </c>
      <c r="V17" s="8" t="s">
        <v>71</v>
      </c>
      <c r="W17" s="8"/>
      <c r="X17" s="8"/>
      <c r="Y17" s="8" t="s">
        <v>72</v>
      </c>
      <c r="Z17" s="7" t="s">
        <v>99</v>
      </c>
      <c r="AA17" s="17"/>
    </row>
    <row r="18" spans="1:27" ht="20.25" customHeight="1">
      <c r="A18" s="7">
        <v>17</v>
      </c>
      <c r="B18" s="7" t="s">
        <v>95</v>
      </c>
      <c r="C18" s="8" t="s">
        <v>119</v>
      </c>
      <c r="D18" s="8" t="s">
        <v>298</v>
      </c>
      <c r="E18" s="8" t="s">
        <v>87</v>
      </c>
      <c r="F18" s="7" t="s">
        <v>264</v>
      </c>
      <c r="G18" s="7" t="s">
        <v>78</v>
      </c>
      <c r="H18" s="7" t="s">
        <v>98</v>
      </c>
      <c r="I18" s="7"/>
      <c r="J18" s="7"/>
      <c r="K18" s="7" t="s">
        <v>68</v>
      </c>
      <c r="L18" s="7"/>
      <c r="M18" s="7"/>
      <c r="N18" s="7" t="s">
        <v>68</v>
      </c>
      <c r="O18" s="7" t="s">
        <v>69</v>
      </c>
      <c r="P18" s="7"/>
      <c r="Q18" s="7"/>
      <c r="R18" s="7"/>
      <c r="S18" s="7"/>
      <c r="T18" s="8" t="s">
        <v>70</v>
      </c>
      <c r="U18" s="8" t="s">
        <v>71</v>
      </c>
      <c r="V18" s="8" t="s">
        <v>71</v>
      </c>
      <c r="W18" s="8"/>
      <c r="X18" s="8"/>
      <c r="Y18" s="8" t="s">
        <v>72</v>
      </c>
      <c r="Z18" s="7" t="s">
        <v>99</v>
      </c>
      <c r="AA18" s="17"/>
    </row>
    <row r="19" spans="1:27" ht="20.25" customHeight="1">
      <c r="A19" s="7">
        <v>18</v>
      </c>
      <c r="B19" s="7" t="s">
        <v>95</v>
      </c>
      <c r="C19" s="8" t="s">
        <v>299</v>
      </c>
      <c r="D19" s="8" t="s">
        <v>300</v>
      </c>
      <c r="E19" s="8" t="s">
        <v>87</v>
      </c>
      <c r="F19" s="7" t="s">
        <v>264</v>
      </c>
      <c r="G19" s="7" t="s">
        <v>78</v>
      </c>
      <c r="H19" s="7" t="s">
        <v>98</v>
      </c>
      <c r="I19" s="7"/>
      <c r="J19" s="7"/>
      <c r="K19" s="7" t="s">
        <v>68</v>
      </c>
      <c r="L19" s="7"/>
      <c r="M19" s="7"/>
      <c r="N19" s="7" t="s">
        <v>68</v>
      </c>
      <c r="O19" s="7" t="s">
        <v>69</v>
      </c>
      <c r="P19" s="7"/>
      <c r="Q19" s="7"/>
      <c r="R19" s="7"/>
      <c r="S19" s="7"/>
      <c r="T19" s="8" t="s">
        <v>70</v>
      </c>
      <c r="U19" s="8" t="s">
        <v>71</v>
      </c>
      <c r="V19" s="8" t="s">
        <v>71</v>
      </c>
      <c r="W19" s="8"/>
      <c r="X19" s="8"/>
      <c r="Y19" s="8" t="s">
        <v>72</v>
      </c>
      <c r="Z19" s="7" t="s">
        <v>99</v>
      </c>
      <c r="AA19" s="17"/>
    </row>
    <row r="20" spans="1:27" ht="20.25" customHeight="1">
      <c r="A20" s="7">
        <v>19</v>
      </c>
      <c r="B20" s="7" t="s">
        <v>95</v>
      </c>
      <c r="C20" s="8" t="s">
        <v>296</v>
      </c>
      <c r="D20" s="13" t="s">
        <v>301</v>
      </c>
      <c r="E20" s="13" t="s">
        <v>87</v>
      </c>
      <c r="F20" s="14" t="s">
        <v>264</v>
      </c>
      <c r="G20" s="22" t="s">
        <v>66</v>
      </c>
      <c r="H20" s="7" t="s">
        <v>98</v>
      </c>
      <c r="I20" s="7"/>
      <c r="J20" s="7"/>
      <c r="K20" s="7" t="s">
        <v>68</v>
      </c>
      <c r="L20" s="7"/>
      <c r="M20" s="7"/>
      <c r="N20" s="7" t="s">
        <v>68</v>
      </c>
      <c r="O20" s="7" t="s">
        <v>69</v>
      </c>
      <c r="P20" s="7"/>
      <c r="Q20" s="7"/>
      <c r="R20" s="7"/>
      <c r="S20" s="7"/>
      <c r="T20" s="8" t="s">
        <v>70</v>
      </c>
      <c r="U20" s="8" t="s">
        <v>71</v>
      </c>
      <c r="V20" s="8" t="s">
        <v>71</v>
      </c>
      <c r="W20" s="8"/>
      <c r="X20" s="8"/>
      <c r="Y20" s="8" t="s">
        <v>72</v>
      </c>
      <c r="Z20" s="7" t="s">
        <v>99</v>
      </c>
      <c r="AA20" s="17"/>
    </row>
    <row r="21" spans="1:27" ht="20.25" customHeight="1">
      <c r="A21" s="7">
        <v>20</v>
      </c>
      <c r="B21" s="7" t="s">
        <v>95</v>
      </c>
      <c r="C21" s="8" t="s">
        <v>299</v>
      </c>
      <c r="D21" s="13" t="s">
        <v>302</v>
      </c>
      <c r="E21" s="13" t="s">
        <v>87</v>
      </c>
      <c r="F21" s="14" t="s">
        <v>264</v>
      </c>
      <c r="G21" s="7" t="s">
        <v>78</v>
      </c>
      <c r="H21" s="7" t="s">
        <v>98</v>
      </c>
      <c r="I21" s="7"/>
      <c r="J21" s="7"/>
      <c r="K21" s="7" t="s">
        <v>68</v>
      </c>
      <c r="L21" s="7"/>
      <c r="M21" s="7"/>
      <c r="N21" s="7" t="s">
        <v>68</v>
      </c>
      <c r="O21" s="7" t="s">
        <v>69</v>
      </c>
      <c r="P21" s="7"/>
      <c r="Q21" s="7"/>
      <c r="R21" s="7"/>
      <c r="S21" s="7"/>
      <c r="T21" s="8" t="s">
        <v>70</v>
      </c>
      <c r="U21" s="8" t="s">
        <v>71</v>
      </c>
      <c r="V21" s="8" t="s">
        <v>71</v>
      </c>
      <c r="W21" s="8"/>
      <c r="X21" s="8"/>
      <c r="Y21" s="8" t="s">
        <v>72</v>
      </c>
      <c r="Z21" s="7" t="s">
        <v>99</v>
      </c>
      <c r="AA21" s="17"/>
    </row>
    <row r="22" spans="1:27" ht="20.25" customHeight="1">
      <c r="A22" s="7">
        <v>21</v>
      </c>
      <c r="B22" s="7" t="s">
        <v>95</v>
      </c>
      <c r="C22" s="8" t="s">
        <v>303</v>
      </c>
      <c r="D22" s="13" t="s">
        <v>304</v>
      </c>
      <c r="E22" s="13" t="s">
        <v>87</v>
      </c>
      <c r="F22" s="14" t="s">
        <v>264</v>
      </c>
      <c r="G22" s="7" t="s">
        <v>78</v>
      </c>
      <c r="H22" s="7" t="s">
        <v>98</v>
      </c>
      <c r="I22" s="7"/>
      <c r="J22" s="7"/>
      <c r="K22" s="7" t="s">
        <v>68</v>
      </c>
      <c r="L22" s="7"/>
      <c r="M22" s="7"/>
      <c r="N22" s="7" t="s">
        <v>68</v>
      </c>
      <c r="O22" s="7" t="s">
        <v>69</v>
      </c>
      <c r="P22" s="7"/>
      <c r="Q22" s="7"/>
      <c r="R22" s="7"/>
      <c r="S22" s="7"/>
      <c r="T22" s="8" t="s">
        <v>70</v>
      </c>
      <c r="U22" s="8" t="s">
        <v>71</v>
      </c>
      <c r="V22" s="8" t="s">
        <v>71</v>
      </c>
      <c r="W22" s="8"/>
      <c r="X22" s="8"/>
      <c r="Y22" s="8" t="s">
        <v>72</v>
      </c>
      <c r="Z22" s="7" t="s">
        <v>99</v>
      </c>
      <c r="AA22" s="17"/>
    </row>
    <row r="23" spans="1:27" ht="20.25" customHeight="1">
      <c r="A23" s="7">
        <v>22</v>
      </c>
      <c r="B23" s="7" t="s">
        <v>95</v>
      </c>
      <c r="C23" s="8" t="s">
        <v>305</v>
      </c>
      <c r="D23" s="13" t="s">
        <v>306</v>
      </c>
      <c r="E23" s="13" t="s">
        <v>87</v>
      </c>
      <c r="F23" s="14" t="s">
        <v>264</v>
      </c>
      <c r="G23" s="7" t="s">
        <v>78</v>
      </c>
      <c r="H23" s="7" t="s">
        <v>98</v>
      </c>
      <c r="I23" s="7"/>
      <c r="J23" s="7"/>
      <c r="K23" s="7" t="s">
        <v>68</v>
      </c>
      <c r="L23" s="7"/>
      <c r="M23" s="7"/>
      <c r="N23" s="7" t="s">
        <v>68</v>
      </c>
      <c r="O23" s="7" t="s">
        <v>69</v>
      </c>
      <c r="P23" s="7"/>
      <c r="Q23" s="7"/>
      <c r="R23" s="7"/>
      <c r="S23" s="7"/>
      <c r="T23" s="8" t="s">
        <v>70</v>
      </c>
      <c r="U23" s="8" t="s">
        <v>71</v>
      </c>
      <c r="V23" s="8" t="s">
        <v>71</v>
      </c>
      <c r="W23" s="8"/>
      <c r="X23" s="8"/>
      <c r="Y23" s="8" t="s">
        <v>72</v>
      </c>
      <c r="Z23" s="7" t="s">
        <v>99</v>
      </c>
      <c r="AA23" s="17"/>
    </row>
    <row r="24" spans="1:27" ht="28.5" customHeight="1">
      <c r="A24" s="7">
        <v>23</v>
      </c>
      <c r="B24" s="14" t="s">
        <v>29</v>
      </c>
      <c r="C24" s="13" t="s">
        <v>307</v>
      </c>
      <c r="D24" s="13" t="s">
        <v>308</v>
      </c>
      <c r="E24" s="13" t="s">
        <v>87</v>
      </c>
      <c r="F24" s="14" t="s">
        <v>264</v>
      </c>
      <c r="G24" s="22" t="s">
        <v>66</v>
      </c>
      <c r="H24" s="22" t="s">
        <v>124</v>
      </c>
      <c r="I24" s="7"/>
      <c r="J24" s="7"/>
      <c r="K24" s="7" t="s">
        <v>68</v>
      </c>
      <c r="L24" s="7"/>
      <c r="M24" s="7"/>
      <c r="N24" s="7" t="s">
        <v>68</v>
      </c>
      <c r="O24" s="7" t="s">
        <v>69</v>
      </c>
      <c r="P24" s="7"/>
      <c r="Q24" s="7"/>
      <c r="R24" s="7"/>
      <c r="S24" s="7"/>
      <c r="T24" s="8" t="s">
        <v>70</v>
      </c>
      <c r="U24" s="8" t="s">
        <v>71</v>
      </c>
      <c r="V24" s="8" t="s">
        <v>71</v>
      </c>
      <c r="W24" s="8"/>
      <c r="X24" s="8"/>
      <c r="Y24" s="8" t="s">
        <v>72</v>
      </c>
      <c r="Z24" s="7" t="s">
        <v>125</v>
      </c>
      <c r="AA24" s="17"/>
    </row>
    <row r="25" spans="1:27" ht="20.25" customHeight="1">
      <c r="A25" s="7">
        <v>24</v>
      </c>
      <c r="B25" s="14" t="s">
        <v>29</v>
      </c>
      <c r="C25" s="13" t="s">
        <v>309</v>
      </c>
      <c r="D25" s="13" t="s">
        <v>310</v>
      </c>
      <c r="E25" s="13" t="s">
        <v>123</v>
      </c>
      <c r="F25" s="14" t="s">
        <v>264</v>
      </c>
      <c r="G25" s="14" t="s">
        <v>78</v>
      </c>
      <c r="H25" s="22" t="s">
        <v>124</v>
      </c>
      <c r="I25" s="7"/>
      <c r="J25" s="7"/>
      <c r="K25" s="7" t="s">
        <v>68</v>
      </c>
      <c r="L25" s="7"/>
      <c r="M25" s="7"/>
      <c r="N25" s="7" t="s">
        <v>68</v>
      </c>
      <c r="O25" s="7" t="s">
        <v>69</v>
      </c>
      <c r="P25" s="7"/>
      <c r="Q25" s="7"/>
      <c r="R25" s="7"/>
      <c r="S25" s="7"/>
      <c r="T25" s="8" t="s">
        <v>70</v>
      </c>
      <c r="U25" s="8" t="s">
        <v>71</v>
      </c>
      <c r="V25" s="8" t="s">
        <v>71</v>
      </c>
      <c r="W25" s="8"/>
      <c r="X25" s="8"/>
      <c r="Y25" s="8" t="s">
        <v>72</v>
      </c>
      <c r="Z25" s="7" t="s">
        <v>73</v>
      </c>
      <c r="AA25" s="17"/>
    </row>
    <row r="26" spans="1:27" ht="20.25" customHeight="1">
      <c r="A26" s="7">
        <v>25</v>
      </c>
      <c r="B26" s="14" t="s">
        <v>29</v>
      </c>
      <c r="C26" s="13" t="s">
        <v>311</v>
      </c>
      <c r="D26" s="13" t="s">
        <v>312</v>
      </c>
      <c r="E26" s="13" t="s">
        <v>87</v>
      </c>
      <c r="F26" s="14" t="s">
        <v>264</v>
      </c>
      <c r="G26" s="14" t="s">
        <v>78</v>
      </c>
      <c r="H26" s="22" t="s">
        <v>124</v>
      </c>
      <c r="I26" s="7"/>
      <c r="J26" s="7"/>
      <c r="K26" s="7" t="s">
        <v>68</v>
      </c>
      <c r="L26" s="7"/>
      <c r="M26" s="7"/>
      <c r="N26" s="7" t="s">
        <v>68</v>
      </c>
      <c r="O26" s="7" t="s">
        <v>69</v>
      </c>
      <c r="P26" s="7"/>
      <c r="Q26" s="7"/>
      <c r="R26" s="7"/>
      <c r="S26" s="7"/>
      <c r="T26" s="8" t="s">
        <v>70</v>
      </c>
      <c r="U26" s="8" t="s">
        <v>71</v>
      </c>
      <c r="V26" s="8" t="s">
        <v>71</v>
      </c>
      <c r="W26" s="8"/>
      <c r="X26" s="8"/>
      <c r="Y26" s="8" t="s">
        <v>72</v>
      </c>
      <c r="Z26" s="7" t="s">
        <v>150</v>
      </c>
      <c r="AA26" s="17"/>
    </row>
    <row r="27" spans="1:27" ht="20.25" customHeight="1">
      <c r="A27" s="7">
        <v>26</v>
      </c>
      <c r="B27" s="14" t="s">
        <v>29</v>
      </c>
      <c r="C27" s="13" t="s">
        <v>313</v>
      </c>
      <c r="D27" s="13" t="s">
        <v>314</v>
      </c>
      <c r="E27" s="13" t="s">
        <v>87</v>
      </c>
      <c r="F27" s="14" t="s">
        <v>264</v>
      </c>
      <c r="G27" s="14" t="s">
        <v>78</v>
      </c>
      <c r="H27" s="22" t="s">
        <v>124</v>
      </c>
      <c r="I27" s="7"/>
      <c r="J27" s="7"/>
      <c r="K27" s="7" t="s">
        <v>68</v>
      </c>
      <c r="L27" s="7"/>
      <c r="M27" s="7"/>
      <c r="N27" s="7" t="s">
        <v>68</v>
      </c>
      <c r="O27" s="7" t="s">
        <v>69</v>
      </c>
      <c r="P27" s="7"/>
      <c r="Q27" s="7"/>
      <c r="R27" s="7"/>
      <c r="S27" s="7"/>
      <c r="T27" s="8" t="s">
        <v>70</v>
      </c>
      <c r="U27" s="8" t="s">
        <v>71</v>
      </c>
      <c r="V27" s="8" t="s">
        <v>71</v>
      </c>
      <c r="W27" s="8"/>
      <c r="X27" s="8"/>
      <c r="Y27" s="8" t="s">
        <v>72</v>
      </c>
      <c r="Z27" s="7" t="s">
        <v>73</v>
      </c>
      <c r="AA27" s="17"/>
    </row>
    <row r="28" spans="1:27" ht="20.25" customHeight="1">
      <c r="A28" s="7">
        <v>27</v>
      </c>
      <c r="B28" s="14" t="s">
        <v>29</v>
      </c>
      <c r="C28" s="13" t="s">
        <v>315</v>
      </c>
      <c r="D28" s="13" t="s">
        <v>316</v>
      </c>
      <c r="E28" s="13" t="s">
        <v>123</v>
      </c>
      <c r="F28" s="14" t="s">
        <v>264</v>
      </c>
      <c r="G28" s="14" t="s">
        <v>78</v>
      </c>
      <c r="H28" s="22" t="s">
        <v>124</v>
      </c>
      <c r="I28" s="7"/>
      <c r="J28" s="7"/>
      <c r="K28" s="7" t="s">
        <v>68</v>
      </c>
      <c r="L28" s="7"/>
      <c r="M28" s="7"/>
      <c r="N28" s="7" t="s">
        <v>68</v>
      </c>
      <c r="O28" s="7" t="s">
        <v>69</v>
      </c>
      <c r="P28" s="7"/>
      <c r="Q28" s="7"/>
      <c r="R28" s="7"/>
      <c r="S28" s="7"/>
      <c r="T28" s="8" t="s">
        <v>70</v>
      </c>
      <c r="U28" s="8" t="s">
        <v>71</v>
      </c>
      <c r="V28" s="8" t="s">
        <v>71</v>
      </c>
      <c r="W28" s="8"/>
      <c r="X28" s="8"/>
      <c r="Y28" s="8" t="s">
        <v>72</v>
      </c>
      <c r="Z28" s="7" t="s">
        <v>73</v>
      </c>
      <c r="AA28" s="17"/>
    </row>
    <row r="29" spans="1:27" ht="20.25" customHeight="1">
      <c r="A29" s="7">
        <v>28</v>
      </c>
      <c r="B29" s="14" t="s">
        <v>29</v>
      </c>
      <c r="C29" s="13" t="s">
        <v>317</v>
      </c>
      <c r="D29" s="13" t="s">
        <v>318</v>
      </c>
      <c r="E29" s="13" t="s">
        <v>123</v>
      </c>
      <c r="F29" s="14" t="s">
        <v>264</v>
      </c>
      <c r="G29" s="14" t="s">
        <v>106</v>
      </c>
      <c r="H29" s="22" t="s">
        <v>124</v>
      </c>
      <c r="I29" s="7"/>
      <c r="J29" s="7"/>
      <c r="K29" s="7" t="s">
        <v>68</v>
      </c>
      <c r="L29" s="7"/>
      <c r="M29" s="7"/>
      <c r="N29" s="7" t="s">
        <v>68</v>
      </c>
      <c r="O29" s="7" t="s">
        <v>69</v>
      </c>
      <c r="P29" s="7"/>
      <c r="Q29" s="7"/>
      <c r="R29" s="7"/>
      <c r="S29" s="7"/>
      <c r="T29" s="8" t="s">
        <v>70</v>
      </c>
      <c r="U29" s="8" t="s">
        <v>71</v>
      </c>
      <c r="V29" s="8" t="s">
        <v>71</v>
      </c>
      <c r="W29" s="8"/>
      <c r="X29" s="8"/>
      <c r="Y29" s="8" t="s">
        <v>72</v>
      </c>
      <c r="Z29" s="7" t="s">
        <v>150</v>
      </c>
      <c r="AA29" s="17"/>
    </row>
    <row r="30" spans="1:27" ht="27">
      <c r="A30" s="7">
        <v>29</v>
      </c>
      <c r="B30" s="14" t="s">
        <v>29</v>
      </c>
      <c r="C30" s="13" t="s">
        <v>319</v>
      </c>
      <c r="D30" s="13" t="s">
        <v>320</v>
      </c>
      <c r="E30" s="13" t="s">
        <v>81</v>
      </c>
      <c r="F30" s="14" t="s">
        <v>264</v>
      </c>
      <c r="G30" s="14" t="s">
        <v>106</v>
      </c>
      <c r="H30" s="22" t="s">
        <v>124</v>
      </c>
      <c r="I30" s="7"/>
      <c r="J30" s="7"/>
      <c r="K30" s="7" t="s">
        <v>68</v>
      </c>
      <c r="L30" s="7"/>
      <c r="M30" s="7"/>
      <c r="N30" s="7" t="s">
        <v>68</v>
      </c>
      <c r="O30" s="7" t="s">
        <v>69</v>
      </c>
      <c r="P30" s="7"/>
      <c r="Q30" s="7"/>
      <c r="R30" s="7"/>
      <c r="S30" s="7"/>
      <c r="T30" s="8" t="s">
        <v>70</v>
      </c>
      <c r="U30" s="8" t="s">
        <v>71</v>
      </c>
      <c r="V30" s="8" t="s">
        <v>71</v>
      </c>
      <c r="W30" s="8"/>
      <c r="X30" s="8"/>
      <c r="Y30" s="8" t="s">
        <v>72</v>
      </c>
      <c r="Z30" s="7" t="s">
        <v>125</v>
      </c>
      <c r="AA30" s="17"/>
    </row>
    <row r="31" spans="1:27" ht="20.25" customHeight="1">
      <c r="A31" s="7">
        <v>30</v>
      </c>
      <c r="B31" s="14" t="s">
        <v>29</v>
      </c>
      <c r="C31" s="13" t="s">
        <v>321</v>
      </c>
      <c r="D31" s="13" t="s">
        <v>322</v>
      </c>
      <c r="E31" s="13" t="s">
        <v>87</v>
      </c>
      <c r="F31" s="14" t="s">
        <v>264</v>
      </c>
      <c r="G31" s="14" t="s">
        <v>78</v>
      </c>
      <c r="H31" s="22" t="s">
        <v>124</v>
      </c>
      <c r="I31" s="7"/>
      <c r="J31" s="7"/>
      <c r="K31" s="7" t="s">
        <v>68</v>
      </c>
      <c r="L31" s="7"/>
      <c r="M31" s="7"/>
      <c r="N31" s="7" t="s">
        <v>68</v>
      </c>
      <c r="O31" s="7" t="s">
        <v>69</v>
      </c>
      <c r="P31" s="7"/>
      <c r="Q31" s="7"/>
      <c r="R31" s="7"/>
      <c r="S31" s="7"/>
      <c r="T31" s="8" t="s">
        <v>70</v>
      </c>
      <c r="U31" s="8" t="s">
        <v>71</v>
      </c>
      <c r="V31" s="8" t="s">
        <v>71</v>
      </c>
      <c r="W31" s="8"/>
      <c r="X31" s="8"/>
      <c r="Y31" s="8" t="s">
        <v>72</v>
      </c>
      <c r="Z31" s="7" t="s">
        <v>125</v>
      </c>
      <c r="AA31" s="17"/>
    </row>
    <row r="32" spans="1:27" ht="20.25" customHeight="1">
      <c r="A32" s="7">
        <v>31</v>
      </c>
      <c r="B32" s="15" t="s">
        <v>29</v>
      </c>
      <c r="C32" s="16" t="s">
        <v>323</v>
      </c>
      <c r="D32" s="16" t="s">
        <v>324</v>
      </c>
      <c r="E32" s="16" t="s">
        <v>84</v>
      </c>
      <c r="F32" s="15" t="s">
        <v>264</v>
      </c>
      <c r="G32" s="15" t="s">
        <v>78</v>
      </c>
      <c r="H32" s="26" t="s">
        <v>124</v>
      </c>
      <c r="I32" s="10"/>
      <c r="J32" s="10"/>
      <c r="K32" s="10" t="s">
        <v>68</v>
      </c>
      <c r="L32" s="10"/>
      <c r="M32" s="10"/>
      <c r="N32" s="10" t="s">
        <v>68</v>
      </c>
      <c r="O32" s="10" t="s">
        <v>69</v>
      </c>
      <c r="P32" s="10"/>
      <c r="Q32" s="10"/>
      <c r="R32" s="10"/>
      <c r="S32" s="10"/>
      <c r="T32" s="11" t="s">
        <v>91</v>
      </c>
      <c r="U32" s="11" t="s">
        <v>71</v>
      </c>
      <c r="V32" s="11" t="s">
        <v>71</v>
      </c>
      <c r="W32" s="11"/>
      <c r="X32" s="11"/>
      <c r="Y32" s="11" t="s">
        <v>72</v>
      </c>
      <c r="Z32" s="10" t="s">
        <v>150</v>
      </c>
      <c r="AA32" s="19"/>
    </row>
    <row r="33" spans="1:27" ht="40.5">
      <c r="A33" s="7">
        <v>32</v>
      </c>
      <c r="B33" s="15" t="s">
        <v>29</v>
      </c>
      <c r="C33" s="16" t="s">
        <v>325</v>
      </c>
      <c r="D33" s="16" t="s">
        <v>326</v>
      </c>
      <c r="E33" s="16" t="s">
        <v>174</v>
      </c>
      <c r="F33" s="15" t="s">
        <v>264</v>
      </c>
      <c r="G33" s="26" t="s">
        <v>66</v>
      </c>
      <c r="H33" s="26" t="s">
        <v>124</v>
      </c>
      <c r="I33" s="10"/>
      <c r="J33" s="10"/>
      <c r="K33" s="10" t="s">
        <v>68</v>
      </c>
      <c r="L33" s="10"/>
      <c r="M33" s="10"/>
      <c r="N33" s="10" t="s">
        <v>68</v>
      </c>
      <c r="O33" s="10" t="s">
        <v>69</v>
      </c>
      <c r="P33" s="10"/>
      <c r="Q33" s="10"/>
      <c r="R33" s="10"/>
      <c r="S33" s="10"/>
      <c r="T33" s="11" t="s">
        <v>91</v>
      </c>
      <c r="U33" s="11" t="s">
        <v>71</v>
      </c>
      <c r="V33" s="11" t="s">
        <v>71</v>
      </c>
      <c r="W33" s="11"/>
      <c r="X33" s="11"/>
      <c r="Y33" s="11" t="s">
        <v>72</v>
      </c>
      <c r="Z33" s="10" t="s">
        <v>150</v>
      </c>
      <c r="AA33" s="19"/>
    </row>
    <row r="34" spans="1:27" ht="27">
      <c r="A34" s="7">
        <v>33</v>
      </c>
      <c r="B34" s="15" t="s">
        <v>29</v>
      </c>
      <c r="C34" s="16" t="s">
        <v>327</v>
      </c>
      <c r="D34" s="16" t="s">
        <v>328</v>
      </c>
      <c r="E34" s="16" t="s">
        <v>174</v>
      </c>
      <c r="F34" s="15" t="s">
        <v>264</v>
      </c>
      <c r="G34" s="15" t="s">
        <v>78</v>
      </c>
      <c r="H34" s="26" t="s">
        <v>124</v>
      </c>
      <c r="I34" s="10"/>
      <c r="J34" s="10"/>
      <c r="K34" s="10" t="s">
        <v>68</v>
      </c>
      <c r="L34" s="10"/>
      <c r="M34" s="10"/>
      <c r="N34" s="10" t="s">
        <v>68</v>
      </c>
      <c r="O34" s="10" t="s">
        <v>69</v>
      </c>
      <c r="P34" s="10"/>
      <c r="Q34" s="10"/>
      <c r="R34" s="10"/>
      <c r="S34" s="10"/>
      <c r="T34" s="11" t="s">
        <v>91</v>
      </c>
      <c r="U34" s="11" t="s">
        <v>71</v>
      </c>
      <c r="V34" s="11" t="s">
        <v>71</v>
      </c>
      <c r="W34" s="11"/>
      <c r="X34" s="11"/>
      <c r="Y34" s="11" t="s">
        <v>72</v>
      </c>
      <c r="Z34" s="10" t="s">
        <v>150</v>
      </c>
      <c r="AA34" s="19"/>
    </row>
    <row r="35" spans="1:27" ht="27">
      <c r="A35" s="7">
        <v>34</v>
      </c>
      <c r="B35" s="15" t="s">
        <v>29</v>
      </c>
      <c r="C35" s="16" t="s">
        <v>329</v>
      </c>
      <c r="D35" s="16" t="s">
        <v>330</v>
      </c>
      <c r="E35" s="16" t="s">
        <v>174</v>
      </c>
      <c r="F35" s="15" t="s">
        <v>264</v>
      </c>
      <c r="G35" s="15" t="s">
        <v>78</v>
      </c>
      <c r="H35" s="26" t="s">
        <v>124</v>
      </c>
      <c r="I35" s="10"/>
      <c r="J35" s="10"/>
      <c r="K35" s="10" t="s">
        <v>68</v>
      </c>
      <c r="L35" s="10"/>
      <c r="M35" s="10"/>
      <c r="N35" s="10" t="s">
        <v>68</v>
      </c>
      <c r="O35" s="10" t="s">
        <v>69</v>
      </c>
      <c r="P35" s="10"/>
      <c r="Q35" s="10"/>
      <c r="R35" s="10"/>
      <c r="S35" s="10"/>
      <c r="T35" s="11" t="s">
        <v>91</v>
      </c>
      <c r="U35" s="11" t="s">
        <v>71</v>
      </c>
      <c r="V35" s="11" t="s">
        <v>71</v>
      </c>
      <c r="W35" s="11"/>
      <c r="X35" s="11"/>
      <c r="Y35" s="11" t="s">
        <v>72</v>
      </c>
      <c r="Z35" s="10" t="s">
        <v>150</v>
      </c>
      <c r="AA35" s="19"/>
    </row>
    <row r="36" spans="1:27" ht="27">
      <c r="A36" s="7">
        <v>35</v>
      </c>
      <c r="B36" s="15" t="s">
        <v>29</v>
      </c>
      <c r="C36" s="16" t="s">
        <v>331</v>
      </c>
      <c r="D36" s="16" t="s">
        <v>332</v>
      </c>
      <c r="E36" s="16" t="s">
        <v>174</v>
      </c>
      <c r="F36" s="15" t="s">
        <v>264</v>
      </c>
      <c r="G36" s="15" t="s">
        <v>78</v>
      </c>
      <c r="H36" s="26" t="s">
        <v>124</v>
      </c>
      <c r="I36" s="10"/>
      <c r="J36" s="10"/>
      <c r="K36" s="10" t="s">
        <v>68</v>
      </c>
      <c r="L36" s="10"/>
      <c r="M36" s="10"/>
      <c r="N36" s="10" t="s">
        <v>68</v>
      </c>
      <c r="O36" s="10" t="s">
        <v>69</v>
      </c>
      <c r="P36" s="10"/>
      <c r="Q36" s="10"/>
      <c r="R36" s="10"/>
      <c r="S36" s="10"/>
      <c r="T36" s="11" t="s">
        <v>91</v>
      </c>
      <c r="U36" s="11" t="s">
        <v>71</v>
      </c>
      <c r="V36" s="11" t="s">
        <v>71</v>
      </c>
      <c r="W36" s="11"/>
      <c r="X36" s="11"/>
      <c r="Y36" s="11" t="s">
        <v>72</v>
      </c>
      <c r="Z36" s="10" t="s">
        <v>150</v>
      </c>
      <c r="AA36" s="19"/>
    </row>
    <row r="37" spans="1:27" ht="20.25" customHeight="1">
      <c r="A37" s="7">
        <v>36</v>
      </c>
      <c r="B37" s="15" t="s">
        <v>29</v>
      </c>
      <c r="C37" s="16" t="s">
        <v>333</v>
      </c>
      <c r="D37" s="16" t="s">
        <v>334</v>
      </c>
      <c r="E37" s="16" t="s">
        <v>87</v>
      </c>
      <c r="F37" s="15" t="s">
        <v>264</v>
      </c>
      <c r="G37" s="15" t="s">
        <v>78</v>
      </c>
      <c r="H37" s="26" t="s">
        <v>124</v>
      </c>
      <c r="I37" s="10"/>
      <c r="J37" s="10"/>
      <c r="K37" s="10" t="s">
        <v>68</v>
      </c>
      <c r="L37" s="10"/>
      <c r="M37" s="10"/>
      <c r="N37" s="10" t="s">
        <v>68</v>
      </c>
      <c r="O37" s="10" t="s">
        <v>69</v>
      </c>
      <c r="P37" s="10"/>
      <c r="Q37" s="10"/>
      <c r="R37" s="10"/>
      <c r="S37" s="10"/>
      <c r="T37" s="11" t="s">
        <v>91</v>
      </c>
      <c r="U37" s="11" t="s">
        <v>71</v>
      </c>
      <c r="V37" s="11" t="s">
        <v>71</v>
      </c>
      <c r="W37" s="11"/>
      <c r="X37" s="11"/>
      <c r="Y37" s="11" t="s">
        <v>72</v>
      </c>
      <c r="Z37" s="10" t="s">
        <v>150</v>
      </c>
      <c r="AA37" s="19"/>
    </row>
    <row r="38" spans="1:27" ht="20.25" customHeight="1">
      <c r="A38" s="7">
        <v>37</v>
      </c>
      <c r="B38" s="15" t="s">
        <v>29</v>
      </c>
      <c r="C38" s="16" t="s">
        <v>335</v>
      </c>
      <c r="D38" s="16" t="s">
        <v>336</v>
      </c>
      <c r="E38" s="16" t="s">
        <v>123</v>
      </c>
      <c r="F38" s="15" t="s">
        <v>264</v>
      </c>
      <c r="G38" s="15" t="s">
        <v>78</v>
      </c>
      <c r="H38" s="26" t="s">
        <v>124</v>
      </c>
      <c r="I38" s="10"/>
      <c r="J38" s="10"/>
      <c r="K38" s="10" t="s">
        <v>68</v>
      </c>
      <c r="L38" s="10"/>
      <c r="M38" s="10"/>
      <c r="N38" s="10" t="s">
        <v>68</v>
      </c>
      <c r="O38" s="10" t="s">
        <v>69</v>
      </c>
      <c r="P38" s="10"/>
      <c r="Q38" s="10"/>
      <c r="R38" s="10"/>
      <c r="S38" s="10"/>
      <c r="T38" s="11" t="s">
        <v>91</v>
      </c>
      <c r="U38" s="11" t="s">
        <v>71</v>
      </c>
      <c r="V38" s="11" t="s">
        <v>71</v>
      </c>
      <c r="W38" s="11"/>
      <c r="X38" s="11"/>
      <c r="Y38" s="11" t="s">
        <v>72</v>
      </c>
      <c r="Z38" s="10" t="s">
        <v>150</v>
      </c>
      <c r="AA38" s="19"/>
    </row>
    <row r="39" spans="1:27" ht="20.25" customHeight="1">
      <c r="A39" s="7">
        <v>38</v>
      </c>
      <c r="B39" s="14" t="s">
        <v>29</v>
      </c>
      <c r="C39" s="13" t="s">
        <v>337</v>
      </c>
      <c r="D39" s="13" t="s">
        <v>338</v>
      </c>
      <c r="E39" s="13" t="s">
        <v>84</v>
      </c>
      <c r="F39" s="14" t="s">
        <v>264</v>
      </c>
      <c r="G39" s="14" t="s">
        <v>78</v>
      </c>
      <c r="H39" s="22" t="s">
        <v>124</v>
      </c>
      <c r="I39" s="7"/>
      <c r="J39" s="7"/>
      <c r="K39" s="7" t="s">
        <v>68</v>
      </c>
      <c r="L39" s="7"/>
      <c r="M39" s="7"/>
      <c r="N39" s="7" t="s">
        <v>68</v>
      </c>
      <c r="O39" s="7" t="s">
        <v>69</v>
      </c>
      <c r="P39" s="7"/>
      <c r="Q39" s="7"/>
      <c r="R39" s="7"/>
      <c r="S39" s="7"/>
      <c r="T39" s="8" t="s">
        <v>70</v>
      </c>
      <c r="U39" s="8" t="s">
        <v>71</v>
      </c>
      <c r="V39" s="8" t="s">
        <v>71</v>
      </c>
      <c r="W39" s="8"/>
      <c r="X39" s="8"/>
      <c r="Y39" s="8" t="s">
        <v>72</v>
      </c>
      <c r="Z39" s="7" t="s">
        <v>125</v>
      </c>
      <c r="AA39" s="17"/>
    </row>
    <row r="40" spans="1:27" ht="27">
      <c r="A40" s="7">
        <v>39</v>
      </c>
      <c r="B40" s="14" t="s">
        <v>29</v>
      </c>
      <c r="C40" s="13" t="s">
        <v>339</v>
      </c>
      <c r="D40" s="13" t="s">
        <v>340</v>
      </c>
      <c r="E40" s="13" t="s">
        <v>84</v>
      </c>
      <c r="F40" s="14" t="s">
        <v>264</v>
      </c>
      <c r="G40" s="14" t="s">
        <v>78</v>
      </c>
      <c r="H40" s="22" t="s">
        <v>124</v>
      </c>
      <c r="I40" s="7"/>
      <c r="J40" s="7"/>
      <c r="K40" s="7" t="s">
        <v>68</v>
      </c>
      <c r="L40" s="7"/>
      <c r="M40" s="7"/>
      <c r="N40" s="7" t="s">
        <v>68</v>
      </c>
      <c r="O40" s="7" t="s">
        <v>69</v>
      </c>
      <c r="P40" s="7"/>
      <c r="Q40" s="7"/>
      <c r="R40" s="7"/>
      <c r="S40" s="7"/>
      <c r="T40" s="8" t="s">
        <v>70</v>
      </c>
      <c r="U40" s="8" t="s">
        <v>71</v>
      </c>
      <c r="V40" s="8" t="s">
        <v>71</v>
      </c>
      <c r="W40" s="8"/>
      <c r="X40" s="8"/>
      <c r="Y40" s="8" t="s">
        <v>72</v>
      </c>
      <c r="Z40" s="7" t="s">
        <v>125</v>
      </c>
      <c r="AA40" s="17"/>
    </row>
    <row r="41" spans="1:27" ht="27">
      <c r="A41" s="7">
        <v>40</v>
      </c>
      <c r="B41" s="14" t="s">
        <v>29</v>
      </c>
      <c r="C41" s="13" t="s">
        <v>341</v>
      </c>
      <c r="D41" s="13" t="s">
        <v>342</v>
      </c>
      <c r="E41" s="13" t="s">
        <v>94</v>
      </c>
      <c r="F41" s="14" t="s">
        <v>264</v>
      </c>
      <c r="G41" s="14" t="s">
        <v>78</v>
      </c>
      <c r="H41" s="22" t="s">
        <v>124</v>
      </c>
      <c r="I41" s="7"/>
      <c r="J41" s="7"/>
      <c r="K41" s="7" t="s">
        <v>68</v>
      </c>
      <c r="L41" s="7"/>
      <c r="M41" s="7"/>
      <c r="N41" s="7" t="s">
        <v>68</v>
      </c>
      <c r="O41" s="7" t="s">
        <v>69</v>
      </c>
      <c r="P41" s="7"/>
      <c r="Q41" s="7"/>
      <c r="R41" s="7"/>
      <c r="S41" s="7"/>
      <c r="T41" s="8" t="s">
        <v>70</v>
      </c>
      <c r="U41" s="8" t="s">
        <v>71</v>
      </c>
      <c r="V41" s="8" t="s">
        <v>71</v>
      </c>
      <c r="W41" s="8"/>
      <c r="X41" s="8"/>
      <c r="Y41" s="8" t="s">
        <v>72</v>
      </c>
      <c r="Z41" s="7" t="s">
        <v>164</v>
      </c>
      <c r="AA41" s="17"/>
    </row>
    <row r="42" spans="1:27" ht="40.5">
      <c r="A42" s="7">
        <v>41</v>
      </c>
      <c r="B42" s="14" t="s">
        <v>29</v>
      </c>
      <c r="C42" s="13" t="s">
        <v>343</v>
      </c>
      <c r="D42" s="13" t="s">
        <v>344</v>
      </c>
      <c r="E42" s="13" t="s">
        <v>84</v>
      </c>
      <c r="F42" s="14" t="s">
        <v>264</v>
      </c>
      <c r="G42" s="22" t="s">
        <v>66</v>
      </c>
      <c r="H42" s="22" t="s">
        <v>124</v>
      </c>
      <c r="I42" s="7"/>
      <c r="J42" s="7"/>
      <c r="K42" s="7" t="s">
        <v>68</v>
      </c>
      <c r="L42" s="7"/>
      <c r="M42" s="7"/>
      <c r="N42" s="7" t="s">
        <v>68</v>
      </c>
      <c r="O42" s="7" t="s">
        <v>69</v>
      </c>
      <c r="P42" s="7"/>
      <c r="Q42" s="7"/>
      <c r="R42" s="7"/>
      <c r="S42" s="7"/>
      <c r="T42" s="8" t="s">
        <v>70</v>
      </c>
      <c r="U42" s="8" t="s">
        <v>71</v>
      </c>
      <c r="V42" s="8" t="s">
        <v>71</v>
      </c>
      <c r="W42" s="8"/>
      <c r="X42" s="8"/>
      <c r="Y42" s="8" t="s">
        <v>72</v>
      </c>
      <c r="Z42" s="7" t="s">
        <v>164</v>
      </c>
      <c r="AA42" s="17"/>
    </row>
    <row r="43" spans="1:27" ht="20.25" customHeight="1">
      <c r="A43" s="7">
        <v>42</v>
      </c>
      <c r="B43" s="14" t="s">
        <v>29</v>
      </c>
      <c r="C43" s="13" t="s">
        <v>345</v>
      </c>
      <c r="D43" s="13" t="s">
        <v>346</v>
      </c>
      <c r="E43" s="13" t="s">
        <v>84</v>
      </c>
      <c r="F43" s="14" t="s">
        <v>264</v>
      </c>
      <c r="G43" s="22" t="s">
        <v>66</v>
      </c>
      <c r="H43" s="22" t="s">
        <v>124</v>
      </c>
      <c r="I43" s="7"/>
      <c r="J43" s="7"/>
      <c r="K43" s="7" t="s">
        <v>68</v>
      </c>
      <c r="L43" s="7"/>
      <c r="M43" s="7"/>
      <c r="N43" s="7" t="s">
        <v>68</v>
      </c>
      <c r="O43" s="7" t="s">
        <v>69</v>
      </c>
      <c r="P43" s="7"/>
      <c r="Q43" s="7"/>
      <c r="R43" s="7"/>
      <c r="S43" s="7"/>
      <c r="T43" s="8" t="s">
        <v>70</v>
      </c>
      <c r="U43" s="8" t="s">
        <v>71</v>
      </c>
      <c r="V43" s="8" t="s">
        <v>71</v>
      </c>
      <c r="W43" s="8"/>
      <c r="X43" s="8"/>
      <c r="Y43" s="8" t="s">
        <v>72</v>
      </c>
      <c r="Z43" s="7" t="s">
        <v>164</v>
      </c>
      <c r="AA43" s="17"/>
    </row>
    <row r="44" spans="1:27" ht="20.25" customHeight="1">
      <c r="A44" s="7">
        <v>43</v>
      </c>
      <c r="B44" s="14" t="s">
        <v>29</v>
      </c>
      <c r="C44" s="13" t="s">
        <v>347</v>
      </c>
      <c r="D44" s="13" t="s">
        <v>348</v>
      </c>
      <c r="E44" s="13" t="s">
        <v>84</v>
      </c>
      <c r="F44" s="14" t="s">
        <v>264</v>
      </c>
      <c r="G44" s="14" t="s">
        <v>78</v>
      </c>
      <c r="H44" s="22" t="s">
        <v>124</v>
      </c>
      <c r="I44" s="7"/>
      <c r="J44" s="7"/>
      <c r="K44" s="7" t="s">
        <v>68</v>
      </c>
      <c r="L44" s="7"/>
      <c r="M44" s="7"/>
      <c r="N44" s="7" t="s">
        <v>68</v>
      </c>
      <c r="O44" s="7" t="s">
        <v>69</v>
      </c>
      <c r="P44" s="7"/>
      <c r="Q44" s="7"/>
      <c r="R44" s="7"/>
      <c r="S44" s="7"/>
      <c r="T44" s="8" t="s">
        <v>70</v>
      </c>
      <c r="U44" s="8" t="s">
        <v>71</v>
      </c>
      <c r="V44" s="8" t="s">
        <v>71</v>
      </c>
      <c r="W44" s="8"/>
      <c r="X44" s="8"/>
      <c r="Y44" s="8" t="s">
        <v>72</v>
      </c>
      <c r="Z44" s="7" t="s">
        <v>150</v>
      </c>
      <c r="AA44" s="17"/>
    </row>
    <row r="45" spans="1:27" ht="20.25" customHeight="1">
      <c r="A45" s="7">
        <v>44</v>
      </c>
      <c r="B45" s="14" t="s">
        <v>29</v>
      </c>
      <c r="C45" s="13" t="s">
        <v>349</v>
      </c>
      <c r="D45" s="13" t="s">
        <v>350</v>
      </c>
      <c r="E45" s="13" t="s">
        <v>84</v>
      </c>
      <c r="F45" s="14" t="s">
        <v>264</v>
      </c>
      <c r="G45" s="22" t="s">
        <v>66</v>
      </c>
      <c r="H45" s="22" t="s">
        <v>124</v>
      </c>
      <c r="I45" s="7"/>
      <c r="J45" s="7"/>
      <c r="K45" s="7" t="s">
        <v>68</v>
      </c>
      <c r="L45" s="7"/>
      <c r="M45" s="7"/>
      <c r="N45" s="7" t="s">
        <v>68</v>
      </c>
      <c r="O45" s="7" t="s">
        <v>69</v>
      </c>
      <c r="P45" s="7"/>
      <c r="Q45" s="7"/>
      <c r="R45" s="7"/>
      <c r="S45" s="7"/>
      <c r="T45" s="8" t="s">
        <v>70</v>
      </c>
      <c r="U45" s="8" t="s">
        <v>71</v>
      </c>
      <c r="V45" s="8" t="s">
        <v>71</v>
      </c>
      <c r="W45" s="8"/>
      <c r="X45" s="8"/>
      <c r="Y45" s="8" t="s">
        <v>72</v>
      </c>
      <c r="Z45" s="7" t="s">
        <v>164</v>
      </c>
      <c r="AA45" s="17"/>
    </row>
    <row r="46" spans="1:27" ht="20.25" customHeight="1">
      <c r="A46" s="7">
        <v>45</v>
      </c>
      <c r="B46" s="14" t="s">
        <v>29</v>
      </c>
      <c r="C46" s="13" t="s">
        <v>351</v>
      </c>
      <c r="D46" s="13" t="s">
        <v>352</v>
      </c>
      <c r="E46" s="13" t="s">
        <v>123</v>
      </c>
      <c r="F46" s="14" t="s">
        <v>264</v>
      </c>
      <c r="G46" s="22" t="s">
        <v>66</v>
      </c>
      <c r="H46" s="22" t="s">
        <v>124</v>
      </c>
      <c r="I46" s="7"/>
      <c r="J46" s="7"/>
      <c r="K46" s="7" t="s">
        <v>68</v>
      </c>
      <c r="L46" s="7"/>
      <c r="M46" s="7"/>
      <c r="N46" s="7" t="s">
        <v>68</v>
      </c>
      <c r="O46" s="7" t="s">
        <v>69</v>
      </c>
      <c r="P46" s="7"/>
      <c r="Q46" s="7"/>
      <c r="R46" s="7"/>
      <c r="S46" s="7"/>
      <c r="T46" s="8" t="s">
        <v>70</v>
      </c>
      <c r="U46" s="8" t="s">
        <v>71</v>
      </c>
      <c r="V46" s="8" t="s">
        <v>71</v>
      </c>
      <c r="W46" s="8"/>
      <c r="X46" s="8"/>
      <c r="Y46" s="8" t="s">
        <v>72</v>
      </c>
      <c r="Z46" s="7" t="s">
        <v>164</v>
      </c>
      <c r="AA46" s="17"/>
    </row>
    <row r="47" spans="1:27" ht="20.25" customHeight="1">
      <c r="A47" s="7">
        <v>46</v>
      </c>
      <c r="B47" s="14" t="s">
        <v>29</v>
      </c>
      <c r="C47" s="13" t="s">
        <v>353</v>
      </c>
      <c r="D47" s="13" t="s">
        <v>354</v>
      </c>
      <c r="E47" s="13" t="s">
        <v>84</v>
      </c>
      <c r="F47" s="14" t="s">
        <v>264</v>
      </c>
      <c r="G47" s="22" t="s">
        <v>66</v>
      </c>
      <c r="H47" s="22" t="s">
        <v>124</v>
      </c>
      <c r="I47" s="7"/>
      <c r="J47" s="7"/>
      <c r="K47" s="7" t="s">
        <v>68</v>
      </c>
      <c r="L47" s="7"/>
      <c r="M47" s="7"/>
      <c r="N47" s="7" t="s">
        <v>68</v>
      </c>
      <c r="O47" s="7" t="s">
        <v>69</v>
      </c>
      <c r="P47" s="7"/>
      <c r="Q47" s="7"/>
      <c r="R47" s="7"/>
      <c r="S47" s="7"/>
      <c r="T47" s="8" t="s">
        <v>70</v>
      </c>
      <c r="U47" s="8" t="s">
        <v>71</v>
      </c>
      <c r="V47" s="8" t="s">
        <v>71</v>
      </c>
      <c r="W47" s="8"/>
      <c r="X47" s="8"/>
      <c r="Y47" s="8" t="s">
        <v>72</v>
      </c>
      <c r="Z47" s="7" t="s">
        <v>164</v>
      </c>
      <c r="AA47" s="17"/>
    </row>
    <row r="48" spans="1:27" ht="20.25" customHeight="1">
      <c r="A48" s="7">
        <v>47</v>
      </c>
      <c r="B48" s="14" t="s">
        <v>29</v>
      </c>
      <c r="C48" s="13" t="s">
        <v>355</v>
      </c>
      <c r="D48" s="13" t="s">
        <v>356</v>
      </c>
      <c r="E48" s="13" t="s">
        <v>87</v>
      </c>
      <c r="F48" s="14" t="s">
        <v>264</v>
      </c>
      <c r="G48" s="14" t="s">
        <v>106</v>
      </c>
      <c r="H48" s="22" t="s">
        <v>124</v>
      </c>
      <c r="I48" s="7"/>
      <c r="J48" s="7"/>
      <c r="K48" s="7" t="s">
        <v>68</v>
      </c>
      <c r="L48" s="7"/>
      <c r="M48" s="7"/>
      <c r="N48" s="7" t="s">
        <v>68</v>
      </c>
      <c r="O48" s="7" t="s">
        <v>69</v>
      </c>
      <c r="P48" s="7"/>
      <c r="Q48" s="7"/>
      <c r="R48" s="7"/>
      <c r="S48" s="7"/>
      <c r="T48" s="8" t="s">
        <v>70</v>
      </c>
      <c r="U48" s="8" t="s">
        <v>71</v>
      </c>
      <c r="V48" s="8" t="s">
        <v>71</v>
      </c>
      <c r="W48" s="8"/>
      <c r="X48" s="8"/>
      <c r="Y48" s="8" t="s">
        <v>72</v>
      </c>
      <c r="Z48" s="7" t="s">
        <v>150</v>
      </c>
      <c r="AA48" s="17"/>
    </row>
    <row r="49" spans="1:27" ht="27">
      <c r="A49" s="7">
        <v>48</v>
      </c>
      <c r="B49" s="14" t="s">
        <v>29</v>
      </c>
      <c r="C49" s="13" t="s">
        <v>357</v>
      </c>
      <c r="D49" s="13" t="s">
        <v>358</v>
      </c>
      <c r="E49" s="13" t="s">
        <v>81</v>
      </c>
      <c r="F49" s="14" t="s">
        <v>264</v>
      </c>
      <c r="G49" s="22" t="s">
        <v>66</v>
      </c>
      <c r="H49" s="22" t="s">
        <v>124</v>
      </c>
      <c r="I49" s="7"/>
      <c r="J49" s="7"/>
      <c r="K49" s="7" t="s">
        <v>68</v>
      </c>
      <c r="L49" s="7"/>
      <c r="M49" s="7"/>
      <c r="N49" s="7" t="s">
        <v>68</v>
      </c>
      <c r="O49" s="7" t="s">
        <v>69</v>
      </c>
      <c r="P49" s="7"/>
      <c r="Q49" s="7"/>
      <c r="R49" s="7"/>
      <c r="S49" s="7"/>
      <c r="T49" s="8" t="s">
        <v>70</v>
      </c>
      <c r="U49" s="8" t="s">
        <v>71</v>
      </c>
      <c r="V49" s="8" t="s">
        <v>71</v>
      </c>
      <c r="W49" s="8"/>
      <c r="X49" s="8"/>
      <c r="Y49" s="8" t="s">
        <v>72</v>
      </c>
      <c r="Z49" s="7" t="s">
        <v>150</v>
      </c>
      <c r="AA49" s="17"/>
    </row>
    <row r="50" spans="1:27" ht="20.25" customHeight="1">
      <c r="A50" s="7">
        <v>49</v>
      </c>
      <c r="B50" s="14" t="s">
        <v>31</v>
      </c>
      <c r="C50" s="13" t="s">
        <v>359</v>
      </c>
      <c r="D50" s="13" t="s">
        <v>360</v>
      </c>
      <c r="E50" s="13" t="s">
        <v>123</v>
      </c>
      <c r="F50" s="14" t="s">
        <v>264</v>
      </c>
      <c r="G50" s="14" t="s">
        <v>106</v>
      </c>
      <c r="H50" s="14" t="s">
        <v>175</v>
      </c>
      <c r="I50" s="7"/>
      <c r="J50" s="7"/>
      <c r="K50" s="7" t="s">
        <v>68</v>
      </c>
      <c r="L50" s="7"/>
      <c r="M50" s="7"/>
      <c r="N50" s="7" t="s">
        <v>68</v>
      </c>
      <c r="O50" s="7" t="s">
        <v>69</v>
      </c>
      <c r="P50" s="7"/>
      <c r="Q50" s="7"/>
      <c r="R50" s="7"/>
      <c r="S50" s="7"/>
      <c r="T50" s="8" t="s">
        <v>70</v>
      </c>
      <c r="U50" s="8" t="s">
        <v>71</v>
      </c>
      <c r="V50" s="8" t="s">
        <v>71</v>
      </c>
      <c r="W50" s="8"/>
      <c r="X50" s="8"/>
      <c r="Y50" s="8" t="s">
        <v>72</v>
      </c>
      <c r="Z50" s="7" t="s">
        <v>176</v>
      </c>
      <c r="AA50" s="17"/>
    </row>
    <row r="51" spans="1:27" ht="20.25" customHeight="1">
      <c r="A51" s="7">
        <v>50</v>
      </c>
      <c r="B51" s="14" t="s">
        <v>31</v>
      </c>
      <c r="C51" s="13" t="s">
        <v>361</v>
      </c>
      <c r="D51" s="13" t="s">
        <v>362</v>
      </c>
      <c r="E51" s="13" t="s">
        <v>123</v>
      </c>
      <c r="F51" s="14" t="s">
        <v>264</v>
      </c>
      <c r="G51" s="14" t="s">
        <v>106</v>
      </c>
      <c r="H51" s="14" t="s">
        <v>175</v>
      </c>
      <c r="I51" s="7"/>
      <c r="J51" s="7"/>
      <c r="K51" s="7" t="s">
        <v>68</v>
      </c>
      <c r="L51" s="7"/>
      <c r="M51" s="7"/>
      <c r="N51" s="7" t="s">
        <v>68</v>
      </c>
      <c r="O51" s="7" t="s">
        <v>69</v>
      </c>
      <c r="P51" s="7"/>
      <c r="Q51" s="7"/>
      <c r="R51" s="7"/>
      <c r="S51" s="7"/>
      <c r="T51" s="8" t="s">
        <v>70</v>
      </c>
      <c r="U51" s="8" t="s">
        <v>71</v>
      </c>
      <c r="V51" s="8" t="s">
        <v>71</v>
      </c>
      <c r="W51" s="8"/>
      <c r="X51" s="8"/>
      <c r="Y51" s="8" t="s">
        <v>72</v>
      </c>
      <c r="Z51" s="7" t="s">
        <v>176</v>
      </c>
      <c r="AA51" s="17"/>
    </row>
    <row r="52" spans="1:27" ht="20.25" customHeight="1">
      <c r="A52" s="7">
        <v>51</v>
      </c>
      <c r="B52" s="14" t="s">
        <v>31</v>
      </c>
      <c r="C52" s="13" t="s">
        <v>363</v>
      </c>
      <c r="D52" s="13" t="s">
        <v>364</v>
      </c>
      <c r="E52" s="13" t="s">
        <v>123</v>
      </c>
      <c r="F52" s="14" t="s">
        <v>264</v>
      </c>
      <c r="G52" s="14" t="s">
        <v>106</v>
      </c>
      <c r="H52" s="14" t="s">
        <v>175</v>
      </c>
      <c r="I52" s="7"/>
      <c r="J52" s="7"/>
      <c r="K52" s="7" t="s">
        <v>68</v>
      </c>
      <c r="L52" s="7"/>
      <c r="M52" s="7"/>
      <c r="N52" s="7" t="s">
        <v>68</v>
      </c>
      <c r="O52" s="7" t="s">
        <v>69</v>
      </c>
      <c r="P52" s="7"/>
      <c r="Q52" s="7"/>
      <c r="R52" s="7"/>
      <c r="S52" s="7"/>
      <c r="T52" s="8" t="s">
        <v>70</v>
      </c>
      <c r="U52" s="8" t="s">
        <v>71</v>
      </c>
      <c r="V52" s="8" t="s">
        <v>71</v>
      </c>
      <c r="W52" s="8"/>
      <c r="X52" s="8"/>
      <c r="Y52" s="8" t="s">
        <v>72</v>
      </c>
      <c r="Z52" s="7" t="s">
        <v>176</v>
      </c>
      <c r="AA52" s="17"/>
    </row>
    <row r="53" spans="1:27" ht="20.25" customHeight="1">
      <c r="A53" s="7">
        <v>52</v>
      </c>
      <c r="B53" s="14" t="s">
        <v>31</v>
      </c>
      <c r="C53" s="13" t="s">
        <v>365</v>
      </c>
      <c r="D53" s="13" t="s">
        <v>366</v>
      </c>
      <c r="E53" s="13" t="s">
        <v>123</v>
      </c>
      <c r="F53" s="14" t="s">
        <v>264</v>
      </c>
      <c r="G53" s="14" t="s">
        <v>106</v>
      </c>
      <c r="H53" s="14" t="s">
        <v>175</v>
      </c>
      <c r="I53" s="7"/>
      <c r="J53" s="7"/>
      <c r="K53" s="7" t="s">
        <v>68</v>
      </c>
      <c r="L53" s="7"/>
      <c r="M53" s="7"/>
      <c r="N53" s="7" t="s">
        <v>68</v>
      </c>
      <c r="O53" s="7" t="s">
        <v>69</v>
      </c>
      <c r="P53" s="7"/>
      <c r="Q53" s="7"/>
      <c r="R53" s="7"/>
      <c r="S53" s="7"/>
      <c r="T53" s="8" t="s">
        <v>70</v>
      </c>
      <c r="U53" s="8" t="s">
        <v>71</v>
      </c>
      <c r="V53" s="8" t="s">
        <v>71</v>
      </c>
      <c r="W53" s="8"/>
      <c r="X53" s="8"/>
      <c r="Y53" s="8" t="s">
        <v>72</v>
      </c>
      <c r="Z53" s="7" t="s">
        <v>176</v>
      </c>
      <c r="AA53" s="17"/>
    </row>
    <row r="54" spans="1:27" ht="20.25" customHeight="1">
      <c r="A54" s="7">
        <v>53</v>
      </c>
      <c r="B54" s="14" t="s">
        <v>31</v>
      </c>
      <c r="C54" s="13" t="s">
        <v>367</v>
      </c>
      <c r="D54" s="13" t="s">
        <v>368</v>
      </c>
      <c r="E54" s="13" t="s">
        <v>123</v>
      </c>
      <c r="F54" s="14" t="s">
        <v>264</v>
      </c>
      <c r="G54" s="14" t="s">
        <v>106</v>
      </c>
      <c r="H54" s="14" t="s">
        <v>175</v>
      </c>
      <c r="I54" s="7"/>
      <c r="J54" s="7"/>
      <c r="K54" s="7" t="s">
        <v>68</v>
      </c>
      <c r="L54" s="7"/>
      <c r="M54" s="7"/>
      <c r="N54" s="7" t="s">
        <v>68</v>
      </c>
      <c r="O54" s="7" t="s">
        <v>69</v>
      </c>
      <c r="P54" s="7"/>
      <c r="Q54" s="7"/>
      <c r="R54" s="7"/>
      <c r="S54" s="7"/>
      <c r="T54" s="8" t="s">
        <v>70</v>
      </c>
      <c r="U54" s="8" t="s">
        <v>71</v>
      </c>
      <c r="V54" s="8" t="s">
        <v>71</v>
      </c>
      <c r="W54" s="8"/>
      <c r="X54" s="8"/>
      <c r="Y54" s="8" t="s">
        <v>72</v>
      </c>
      <c r="Z54" s="7" t="s">
        <v>176</v>
      </c>
      <c r="AA54" s="17"/>
    </row>
    <row r="55" spans="1:27" ht="20.25" customHeight="1">
      <c r="A55" s="7">
        <v>54</v>
      </c>
      <c r="B55" s="14" t="s">
        <v>31</v>
      </c>
      <c r="C55" s="13" t="s">
        <v>369</v>
      </c>
      <c r="D55" s="13" t="s">
        <v>370</v>
      </c>
      <c r="E55" s="13" t="s">
        <v>123</v>
      </c>
      <c r="F55" s="14" t="s">
        <v>264</v>
      </c>
      <c r="G55" s="14" t="s">
        <v>106</v>
      </c>
      <c r="H55" s="14" t="s">
        <v>175</v>
      </c>
      <c r="I55" s="7"/>
      <c r="J55" s="7"/>
      <c r="K55" s="7" t="s">
        <v>68</v>
      </c>
      <c r="L55" s="7"/>
      <c r="M55" s="7"/>
      <c r="N55" s="7" t="s">
        <v>68</v>
      </c>
      <c r="O55" s="7" t="s">
        <v>69</v>
      </c>
      <c r="P55" s="7"/>
      <c r="Q55" s="7"/>
      <c r="R55" s="7"/>
      <c r="S55" s="7"/>
      <c r="T55" s="8" t="s">
        <v>70</v>
      </c>
      <c r="U55" s="8" t="s">
        <v>71</v>
      </c>
      <c r="V55" s="8" t="s">
        <v>71</v>
      </c>
      <c r="W55" s="8"/>
      <c r="X55" s="8"/>
      <c r="Y55" s="8" t="s">
        <v>72</v>
      </c>
      <c r="Z55" s="7" t="s">
        <v>176</v>
      </c>
      <c r="AA55" s="17"/>
    </row>
    <row r="56" spans="1:27" ht="20.25" customHeight="1">
      <c r="A56" s="7">
        <v>55</v>
      </c>
      <c r="B56" s="14" t="s">
        <v>31</v>
      </c>
      <c r="C56" s="13" t="s">
        <v>371</v>
      </c>
      <c r="D56" s="13" t="s">
        <v>372</v>
      </c>
      <c r="E56" s="13" t="s">
        <v>123</v>
      </c>
      <c r="F56" s="14" t="s">
        <v>264</v>
      </c>
      <c r="G56" s="14" t="s">
        <v>106</v>
      </c>
      <c r="H56" s="14" t="s">
        <v>175</v>
      </c>
      <c r="I56" s="7"/>
      <c r="J56" s="7"/>
      <c r="K56" s="7" t="s">
        <v>68</v>
      </c>
      <c r="L56" s="7"/>
      <c r="M56" s="7"/>
      <c r="N56" s="7" t="s">
        <v>68</v>
      </c>
      <c r="O56" s="7" t="s">
        <v>69</v>
      </c>
      <c r="P56" s="7"/>
      <c r="Q56" s="7"/>
      <c r="R56" s="7"/>
      <c r="S56" s="7"/>
      <c r="T56" s="8" t="s">
        <v>70</v>
      </c>
      <c r="U56" s="8" t="s">
        <v>71</v>
      </c>
      <c r="V56" s="8" t="s">
        <v>71</v>
      </c>
      <c r="W56" s="8"/>
      <c r="X56" s="8"/>
      <c r="Y56" s="8" t="s">
        <v>72</v>
      </c>
      <c r="Z56" s="7" t="s">
        <v>176</v>
      </c>
      <c r="AA56" s="17"/>
    </row>
    <row r="57" spans="1:27" ht="20.25" customHeight="1">
      <c r="A57" s="7">
        <v>56</v>
      </c>
      <c r="B57" s="14" t="s">
        <v>31</v>
      </c>
      <c r="C57" s="13" t="s">
        <v>373</v>
      </c>
      <c r="D57" s="13" t="s">
        <v>374</v>
      </c>
      <c r="E57" s="13" t="s">
        <v>81</v>
      </c>
      <c r="F57" s="14" t="s">
        <v>264</v>
      </c>
      <c r="G57" s="14" t="s">
        <v>106</v>
      </c>
      <c r="H57" s="14" t="s">
        <v>175</v>
      </c>
      <c r="I57" s="7"/>
      <c r="J57" s="7"/>
      <c r="K57" s="7" t="s">
        <v>68</v>
      </c>
      <c r="L57" s="7"/>
      <c r="M57" s="7"/>
      <c r="N57" s="7" t="s">
        <v>68</v>
      </c>
      <c r="O57" s="7" t="s">
        <v>69</v>
      </c>
      <c r="P57" s="7"/>
      <c r="Q57" s="7"/>
      <c r="R57" s="7"/>
      <c r="S57" s="7"/>
      <c r="T57" s="8" t="s">
        <v>70</v>
      </c>
      <c r="U57" s="8" t="s">
        <v>71</v>
      </c>
      <c r="V57" s="8" t="s">
        <v>71</v>
      </c>
      <c r="W57" s="8"/>
      <c r="X57" s="8"/>
      <c r="Y57" s="8" t="s">
        <v>72</v>
      </c>
      <c r="Z57" s="7" t="s">
        <v>176</v>
      </c>
      <c r="AA57" s="17"/>
    </row>
    <row r="58" spans="1:27" ht="20.25" customHeight="1">
      <c r="A58" s="7">
        <v>57</v>
      </c>
      <c r="B58" s="14" t="s">
        <v>31</v>
      </c>
      <c r="C58" s="13" t="s">
        <v>375</v>
      </c>
      <c r="D58" s="13" t="s">
        <v>376</v>
      </c>
      <c r="E58" s="13" t="s">
        <v>81</v>
      </c>
      <c r="F58" s="14" t="s">
        <v>264</v>
      </c>
      <c r="G58" s="14" t="s">
        <v>106</v>
      </c>
      <c r="H58" s="14" t="s">
        <v>175</v>
      </c>
      <c r="I58" s="7"/>
      <c r="J58" s="7"/>
      <c r="K58" s="7" t="s">
        <v>68</v>
      </c>
      <c r="L58" s="7"/>
      <c r="M58" s="7"/>
      <c r="N58" s="7" t="s">
        <v>68</v>
      </c>
      <c r="O58" s="7" t="s">
        <v>69</v>
      </c>
      <c r="P58" s="7"/>
      <c r="Q58" s="7"/>
      <c r="R58" s="7"/>
      <c r="S58" s="7"/>
      <c r="T58" s="8" t="s">
        <v>70</v>
      </c>
      <c r="U58" s="8" t="s">
        <v>71</v>
      </c>
      <c r="V58" s="8" t="s">
        <v>71</v>
      </c>
      <c r="W58" s="8"/>
      <c r="X58" s="8"/>
      <c r="Y58" s="8" t="s">
        <v>72</v>
      </c>
      <c r="Z58" s="7" t="s">
        <v>176</v>
      </c>
      <c r="AA58" s="17"/>
    </row>
    <row r="59" spans="1:27" ht="20.25" customHeight="1">
      <c r="A59" s="7">
        <v>58</v>
      </c>
      <c r="B59" s="14" t="s">
        <v>31</v>
      </c>
      <c r="C59" s="13" t="s">
        <v>377</v>
      </c>
      <c r="D59" s="13" t="s">
        <v>378</v>
      </c>
      <c r="E59" s="13" t="s">
        <v>81</v>
      </c>
      <c r="F59" s="14" t="s">
        <v>264</v>
      </c>
      <c r="G59" s="14" t="s">
        <v>106</v>
      </c>
      <c r="H59" s="14" t="s">
        <v>175</v>
      </c>
      <c r="I59" s="7"/>
      <c r="J59" s="7"/>
      <c r="K59" s="7" t="s">
        <v>68</v>
      </c>
      <c r="L59" s="7"/>
      <c r="M59" s="7"/>
      <c r="N59" s="7" t="s">
        <v>68</v>
      </c>
      <c r="O59" s="7" t="s">
        <v>69</v>
      </c>
      <c r="P59" s="7"/>
      <c r="Q59" s="7"/>
      <c r="R59" s="7"/>
      <c r="S59" s="7"/>
      <c r="T59" s="8" t="s">
        <v>70</v>
      </c>
      <c r="U59" s="8" t="s">
        <v>71</v>
      </c>
      <c r="V59" s="8" t="s">
        <v>71</v>
      </c>
      <c r="W59" s="8"/>
      <c r="X59" s="8"/>
      <c r="Y59" s="8" t="s">
        <v>72</v>
      </c>
      <c r="Z59" s="7" t="s">
        <v>176</v>
      </c>
      <c r="AA59" s="17"/>
    </row>
    <row r="60" spans="1:27" ht="20.25" customHeight="1">
      <c r="A60" s="7">
        <v>59</v>
      </c>
      <c r="B60" s="7" t="s">
        <v>28</v>
      </c>
      <c r="C60" s="8" t="s">
        <v>379</v>
      </c>
      <c r="D60" s="8" t="s">
        <v>380</v>
      </c>
      <c r="E60" s="8" t="s">
        <v>81</v>
      </c>
      <c r="F60" s="7" t="s">
        <v>264</v>
      </c>
      <c r="G60" s="22" t="s">
        <v>66</v>
      </c>
      <c r="H60" s="22" t="s">
        <v>181</v>
      </c>
      <c r="I60" s="7"/>
      <c r="J60" s="7"/>
      <c r="K60" s="7" t="s">
        <v>68</v>
      </c>
      <c r="L60" s="7"/>
      <c r="M60" s="7"/>
      <c r="N60" s="7" t="s">
        <v>68</v>
      </c>
      <c r="O60" s="7" t="s">
        <v>69</v>
      </c>
      <c r="P60" s="7"/>
      <c r="Q60" s="7"/>
      <c r="R60" s="7"/>
      <c r="S60" s="7"/>
      <c r="T60" s="8" t="s">
        <v>70</v>
      </c>
      <c r="U60" s="8" t="s">
        <v>71</v>
      </c>
      <c r="V60" s="8" t="s">
        <v>71</v>
      </c>
      <c r="W60" s="8"/>
      <c r="X60" s="8"/>
      <c r="Y60" s="8" t="s">
        <v>72</v>
      </c>
      <c r="Z60" s="7" t="s">
        <v>182</v>
      </c>
      <c r="AA60" s="17"/>
    </row>
    <row r="61" spans="1:27" ht="20.25" customHeight="1">
      <c r="A61" s="7">
        <v>60</v>
      </c>
      <c r="B61" s="7" t="s">
        <v>183</v>
      </c>
      <c r="C61" s="23" t="s">
        <v>381</v>
      </c>
      <c r="D61" s="8" t="s">
        <v>382</v>
      </c>
      <c r="E61" s="8" t="s">
        <v>94</v>
      </c>
      <c r="F61" s="7" t="s">
        <v>264</v>
      </c>
      <c r="G61" s="7" t="s">
        <v>106</v>
      </c>
      <c r="H61" s="7" t="s">
        <v>186</v>
      </c>
      <c r="I61" s="7"/>
      <c r="J61" s="7"/>
      <c r="K61" s="7" t="s">
        <v>68</v>
      </c>
      <c r="L61" s="7"/>
      <c r="M61" s="7"/>
      <c r="N61" s="7" t="s">
        <v>68</v>
      </c>
      <c r="O61" s="7" t="s">
        <v>69</v>
      </c>
      <c r="P61" s="7"/>
      <c r="Q61" s="7"/>
      <c r="R61" s="7"/>
      <c r="S61" s="7"/>
      <c r="T61" s="8" t="s">
        <v>70</v>
      </c>
      <c r="U61" s="8" t="s">
        <v>71</v>
      </c>
      <c r="V61" s="8" t="s">
        <v>71</v>
      </c>
      <c r="W61" s="8"/>
      <c r="X61" s="8"/>
      <c r="Y61" s="8" t="s">
        <v>72</v>
      </c>
      <c r="Z61" s="7" t="s">
        <v>187</v>
      </c>
      <c r="AA61" s="17"/>
    </row>
    <row r="62" spans="1:27" ht="20.25" customHeight="1">
      <c r="A62" s="7">
        <v>61</v>
      </c>
      <c r="B62" s="7" t="s">
        <v>183</v>
      </c>
      <c r="C62" s="23" t="s">
        <v>383</v>
      </c>
      <c r="D62" s="8" t="s">
        <v>384</v>
      </c>
      <c r="E62" s="8" t="s">
        <v>87</v>
      </c>
      <c r="F62" s="7" t="s">
        <v>264</v>
      </c>
      <c r="G62" s="7" t="s">
        <v>78</v>
      </c>
      <c r="H62" s="7" t="s">
        <v>186</v>
      </c>
      <c r="I62" s="7"/>
      <c r="J62" s="7"/>
      <c r="K62" s="7" t="s">
        <v>68</v>
      </c>
      <c r="L62" s="7"/>
      <c r="M62" s="7"/>
      <c r="N62" s="7" t="s">
        <v>68</v>
      </c>
      <c r="O62" s="7" t="s">
        <v>69</v>
      </c>
      <c r="P62" s="7"/>
      <c r="Q62" s="7"/>
      <c r="R62" s="7"/>
      <c r="S62" s="7"/>
      <c r="T62" s="8" t="s">
        <v>70</v>
      </c>
      <c r="U62" s="8" t="s">
        <v>71</v>
      </c>
      <c r="V62" s="8" t="s">
        <v>71</v>
      </c>
      <c r="W62" s="8"/>
      <c r="X62" s="8"/>
      <c r="Y62" s="8" t="s">
        <v>72</v>
      </c>
      <c r="Z62" s="7" t="s">
        <v>187</v>
      </c>
      <c r="AA62" s="17"/>
    </row>
    <row r="63" spans="1:27" ht="27">
      <c r="A63" s="7">
        <v>62</v>
      </c>
      <c r="B63" s="7" t="s">
        <v>183</v>
      </c>
      <c r="C63" s="23" t="s">
        <v>385</v>
      </c>
      <c r="D63" s="8" t="s">
        <v>386</v>
      </c>
      <c r="E63" s="8" t="s">
        <v>87</v>
      </c>
      <c r="F63" s="7" t="s">
        <v>264</v>
      </c>
      <c r="G63" s="7" t="s">
        <v>106</v>
      </c>
      <c r="H63" s="7" t="s">
        <v>186</v>
      </c>
      <c r="I63" s="7"/>
      <c r="J63" s="7"/>
      <c r="K63" s="7" t="s">
        <v>68</v>
      </c>
      <c r="L63" s="7"/>
      <c r="M63" s="7"/>
      <c r="N63" s="7" t="s">
        <v>68</v>
      </c>
      <c r="O63" s="7" t="s">
        <v>69</v>
      </c>
      <c r="P63" s="7"/>
      <c r="Q63" s="7"/>
      <c r="R63" s="7"/>
      <c r="S63" s="7"/>
      <c r="T63" s="8" t="s">
        <v>70</v>
      </c>
      <c r="U63" s="8" t="s">
        <v>71</v>
      </c>
      <c r="V63" s="8" t="s">
        <v>71</v>
      </c>
      <c r="W63" s="8"/>
      <c r="X63" s="8"/>
      <c r="Y63" s="8" t="s">
        <v>72</v>
      </c>
      <c r="Z63" s="7" t="s">
        <v>187</v>
      </c>
      <c r="AA63" s="17"/>
    </row>
  </sheetData>
  <autoFilter ref="A1:AA63"/>
  <dataConsolidate/>
  <dataValidations count="2">
    <dataValidation allowBlank="1" showInputMessage="1" showErrorMessage="1" sqref="E1:F1"/>
    <dataValidation type="list" allowBlank="1" showInputMessage="1" showErrorMessage="1" sqref="N2:N63">
      <formula1>$J$3:$J$5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'Status Value'!$H$3:$H$5</xm:f>
          </x14:formula1>
          <xm:sqref>G2:G63</xm:sqref>
        </x14:dataValidation>
        <x14:dataValidation type="list" allowBlank="1" showInputMessage="1" showErrorMessage="1">
          <x14:formula1>
            <xm:f>'Status Value'!$E$3:$E$5</xm:f>
          </x14:formula1>
          <xm:sqref>F2:F63</xm:sqref>
        </x14:dataValidation>
        <x14:dataValidation type="list" allowBlank="1" showInputMessage="1" showErrorMessage="1">
          <x14:formula1>
            <xm:f>'Status Value'!$C$3:$C$8</xm:f>
          </x14:formula1>
          <xm:sqref>E2:E63</xm:sqref>
        </x14:dataValidation>
        <x14:dataValidation type="list" allowBlank="1" showInputMessage="1" showErrorMessage="1">
          <x14:formula1>
            <xm:f>'Status Value'!$M$3:$M$6</xm:f>
          </x14:formula1>
          <xm:sqref>T2:T63</xm:sqref>
        </x14:dataValidation>
        <x14:dataValidation type="list" allowBlank="1" showInputMessage="1" showErrorMessage="1">
          <x14:formula1>
            <xm:f>'Status Value'!$D$3:$D$9</xm:f>
          </x14:formula1>
          <xm:sqref>H2:H63</xm:sqref>
        </x14:dataValidation>
        <x14:dataValidation type="list" allowBlank="1" showInputMessage="1" showErrorMessage="1">
          <x14:formula1>
            <xm:f>'Status Value'!$G$3:$G$7</xm:f>
          </x14:formula1>
          <xm:sqref>O2:O63</xm:sqref>
        </x14:dataValidation>
        <x14:dataValidation type="list" allowBlank="1" showInputMessage="1" showErrorMessage="1">
          <x14:formula1>
            <xm:f>'Status Value'!$L$3:$L$11</xm:f>
          </x14:formula1>
          <xm:sqref>U2:U63</xm:sqref>
        </x14:dataValidation>
        <x14:dataValidation type="list" allowBlank="1" showInputMessage="1" showErrorMessage="1">
          <x14:formula1>
            <xm:f>'Status Value'!$N$3:$N$8</xm:f>
          </x14:formula1>
          <xm:sqref>V2:V63</xm:sqref>
        </x14:dataValidation>
        <x14:dataValidation type="list" allowBlank="1" showInputMessage="1" showErrorMessage="1">
          <x14:formula1>
            <xm:f>'Status Value'!$J$3:$J$4</xm:f>
          </x14:formula1>
          <xm:sqref>K2:K63</xm:sqref>
        </x14:dataValidation>
        <x14:dataValidation type="list" allowBlank="1" showInputMessage="1" showErrorMessage="1">
          <x14:formula1>
            <xm:f>'Status Value'!$P$3:$P$7</xm:f>
          </x14:formula1>
          <xm:sqref>Y2:Y63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60"/>
  <sheetViews>
    <sheetView workbookViewId="0">
      <selection activeCell="K17" sqref="K17"/>
    </sheetView>
  </sheetViews>
  <sheetFormatPr defaultRowHeight="14.5"/>
  <cols>
    <col min="4" max="4" width="10.33203125" customWidth="1"/>
    <col min="5" max="5" width="10.33203125" bestFit="1" customWidth="1"/>
    <col min="6" max="6" width="10.33203125" customWidth="1"/>
    <col min="7" max="8" width="9.58203125" customWidth="1"/>
  </cols>
  <sheetData>
    <row r="1" spans="2:18">
      <c r="B1" t="s">
        <v>65</v>
      </c>
      <c r="D1" t="s">
        <v>387</v>
      </c>
      <c r="E1" s="9">
        <v>44807</v>
      </c>
      <c r="F1" s="9"/>
      <c r="G1" s="39"/>
      <c r="H1" s="39"/>
    </row>
    <row r="2" spans="2:18" ht="15" thickBot="1"/>
    <row r="3" spans="2:18" ht="49.5" customHeight="1" thickBot="1">
      <c r="B3" s="510" t="s">
        <v>3</v>
      </c>
      <c r="C3" s="510" t="s">
        <v>15</v>
      </c>
      <c r="D3" s="510" t="s">
        <v>91</v>
      </c>
      <c r="E3" s="510" t="s">
        <v>388</v>
      </c>
      <c r="F3" s="510" t="s">
        <v>389</v>
      </c>
      <c r="G3" s="512" t="s">
        <v>390</v>
      </c>
      <c r="H3" s="513"/>
      <c r="I3" s="512" t="s">
        <v>391</v>
      </c>
      <c r="J3" s="513"/>
      <c r="K3" s="514" t="s">
        <v>392</v>
      </c>
      <c r="L3" s="513"/>
      <c r="M3" s="514" t="s">
        <v>393</v>
      </c>
      <c r="N3" s="515"/>
      <c r="O3" s="512" t="s">
        <v>394</v>
      </c>
      <c r="P3" s="513"/>
    </row>
    <row r="4" spans="2:18" ht="15" thickBot="1">
      <c r="B4" s="511"/>
      <c r="C4" s="511"/>
      <c r="D4" s="511"/>
      <c r="E4" s="511"/>
      <c r="F4" s="511"/>
      <c r="G4" s="30" t="s">
        <v>13</v>
      </c>
      <c r="H4" s="30" t="s">
        <v>14</v>
      </c>
      <c r="I4" s="30" t="s">
        <v>13</v>
      </c>
      <c r="J4" s="30" t="s">
        <v>14</v>
      </c>
      <c r="K4" s="30" t="s">
        <v>13</v>
      </c>
      <c r="L4" s="30" t="s">
        <v>14</v>
      </c>
      <c r="M4" s="30" t="s">
        <v>13</v>
      </c>
      <c r="N4" s="30" t="s">
        <v>14</v>
      </c>
      <c r="O4" s="30" t="s">
        <v>13</v>
      </c>
      <c r="P4" s="30" t="s">
        <v>14</v>
      </c>
    </row>
    <row r="5" spans="2:18" ht="15" thickBot="1">
      <c r="B5" s="38" t="s">
        <v>27</v>
      </c>
      <c r="C5" s="29">
        <f>COUNTIFS('ASG Consolidate Gap List'!$H$9:$H$157,'Plan vs Actual '!$B$1,'ASG Consolidate Gap List'!$B$9:$B$157,'Plan vs Actual '!$B5)</f>
        <v>0</v>
      </c>
      <c r="D5" s="29">
        <f>COUNTIFS('ASG Consolidate Gap List'!$H$9:$H$157,'Plan vs Actual '!$B$1,'ASG Consolidate Gap List'!$B$9:$B$157,'Plan vs Actual '!$B5,'ASG Consolidate Gap List'!$AM$9:$AM$157,'Plan vs Actual '!$D$3)</f>
        <v>0</v>
      </c>
      <c r="E5" s="29">
        <f>COUNTIFS('ASG Consolidate Gap List'!$H$9:$H$157,'Plan vs Actual '!$B$1,'ASG Consolidate Gap List'!$B$9:$B$157,'Plan vs Actual '!$B5,'ASG Consolidate Gap List'!$AM$9:$AM$157,'Plan vs Actual '!$E$3)</f>
        <v>0</v>
      </c>
      <c r="F5" s="29">
        <f>+C5-D5-E5</f>
        <v>0</v>
      </c>
      <c r="G5" s="31" t="e">
        <f>COUNTIFS('ASG Consolidate Gap List'!$B$9:$B$157,'Plan vs Actual '!$B5,'ASG Consolidate Gap List'!$H$9:$H$157,'Plan vs Actual '!$B$1,'ASG Consolidate Gap List'!#REF!,"&lt;="&amp;$E$1)</f>
        <v>#REF!</v>
      </c>
      <c r="H5" s="31">
        <f>COUNTIFS('ASG Consolidate Gap List'!$B$9:$B$157,'Plan vs Actual '!$B5,'ASG Consolidate Gap List'!$H$9:$H$157,'Plan vs Actual '!$B$1,'ASG Consolidate Gap List'!$R$9:$R$157,"&lt;="&amp;$E$1)</f>
        <v>0</v>
      </c>
      <c r="I5" s="32">
        <f>COUNTIFS('ASG Consolidate Gap List'!$B$9:$B$157,'Plan vs Actual '!$B5,'ASG Consolidate Gap List'!$H$9:$H$157,'Plan vs Actual '!$B$1,'ASG Consolidate Gap List'!$T$9:$T$157,"&lt;="&amp;$E$1)</f>
        <v>0</v>
      </c>
      <c r="J5" s="32">
        <f>COUNTIFS('ASG Consolidate Gap List'!$B$9:$B$157,'Plan vs Actual '!$B5,'ASG Consolidate Gap List'!$H$9:$H$157,'Plan vs Actual '!$B$1,'ASG Consolidate Gap List'!$Y$9:$Y$157,"&lt;="&amp;$E$1)</f>
        <v>0</v>
      </c>
      <c r="K5" s="33">
        <f>COUNTIFS('ASG Consolidate Gap List'!$B$9:$B$157,'Plan vs Actual '!$B5,'ASG Consolidate Gap List'!$H$9:$H$157,'Plan vs Actual '!$B$1,'ASG Consolidate Gap List'!$AK$9:$AK$157,"&lt;="&amp;$E$1)</f>
        <v>0</v>
      </c>
      <c r="L5" s="33">
        <f>COUNTIFS('ASG Consolidate Gap List'!$B$9:$B$157,'Plan vs Actual '!$B5,'ASG Consolidate Gap List'!$H$9:$H$157,'Plan vs Actual '!$B$1,'ASG Consolidate Gap List'!$AL$9:$AL$157,"&lt;="&amp;$E$1)</f>
        <v>0</v>
      </c>
      <c r="M5" s="35">
        <f>COUNTIFS('ASG Consolidate Gap List'!$B$9:$B$157,'Plan vs Actual '!$B5,'ASG Consolidate Gap List'!$H$9:$H$157,'Plan vs Actual '!$B$1,'ASG Consolidate Gap List'!$AU$9:$AU$157,"&lt;="&amp;$E$1)</f>
        <v>0</v>
      </c>
      <c r="N5" s="35">
        <f>COUNTIFS('ASG Consolidate Gap List'!$B$9:$B$157,'Plan vs Actual '!$B5,'ASG Consolidate Gap List'!$H$9:$H$157,'Plan vs Actual '!$B$1,'ASG Consolidate Gap List'!$AV$9:$AV$157,"&lt;="&amp;$E$1)</f>
        <v>0</v>
      </c>
      <c r="O5" s="34">
        <f>COUNTIFS('ASG Consolidate Gap List'!$B$9:$B$157,'Plan vs Actual '!$B5,'ASG Consolidate Gap List'!$H$9:$H$157,'Plan vs Actual '!$B$1,'ASG Consolidate Gap List'!$BF$9:$BF$157,"&lt;="&amp;$E$1)</f>
        <v>0</v>
      </c>
      <c r="P5" s="34">
        <f>COUNTIFS('ASG Consolidate Gap List'!$B$9:$B$157,'Plan vs Actual '!$B5,'ASG Consolidate Gap List'!$H$9:$H$157,'Plan vs Actual '!$B$1,'ASG Consolidate Gap List'!$BG$9:$BG$157,"&lt;="&amp;$E$1)</f>
        <v>0</v>
      </c>
      <c r="R5">
        <f>COUNTIFS('ASG Consolidate Gap List'!$H$9:$H$157,'Plan vs Actual '!$B$1,'ASG Consolidate Gap List'!$R$9:$R$157,"&lt;="&amp;$E$1)</f>
        <v>0</v>
      </c>
    </row>
    <row r="6" spans="2:18" ht="15" thickBot="1">
      <c r="B6" s="38" t="s">
        <v>28</v>
      </c>
      <c r="C6" s="29">
        <f>COUNTIFS('ASG Consolidate Gap List'!$H$9:$H$157,'Plan vs Actual '!$B$1,'ASG Consolidate Gap List'!$B$9:$B$157,'Plan vs Actual '!$B6)</f>
        <v>0</v>
      </c>
      <c r="D6" s="29">
        <f>COUNTIFS('ASG Consolidate Gap List'!$H$9:$H$157,'Plan vs Actual '!$B$1,'ASG Consolidate Gap List'!$B$9:$B$157,'Plan vs Actual '!$B6,'ASG Consolidate Gap List'!$AM$9:$AM$157,'Plan vs Actual '!$D$3)</f>
        <v>0</v>
      </c>
      <c r="E6" s="29">
        <f>COUNTIFS('ASG Consolidate Gap List'!$H$9:$H$157,'Plan vs Actual '!$B$1,'ASG Consolidate Gap List'!$B$9:$B$157,'Plan vs Actual '!$B6,'ASG Consolidate Gap List'!$AM$9:$AM$157,'Plan vs Actual '!$E$3)</f>
        <v>0</v>
      </c>
      <c r="F6" s="29">
        <f t="shared" ref="F6:F12" si="0">+C6-D6-E6</f>
        <v>0</v>
      </c>
      <c r="G6" s="31" t="e">
        <f>COUNTIFS('ASG Consolidate Gap List'!$B$9:$B$157,'Plan vs Actual '!$B6,'ASG Consolidate Gap List'!$H$9:$H$157,'Plan vs Actual '!$B$1,'ASG Consolidate Gap List'!#REF!,"&lt;="&amp;$E$1)</f>
        <v>#REF!</v>
      </c>
      <c r="H6" s="31">
        <f>COUNTIFS('ASG Consolidate Gap List'!$B$9:$B$157,'Plan vs Actual '!$B6,'ASG Consolidate Gap List'!$H$9:$H$157,'Plan vs Actual '!$B$1,'ASG Consolidate Gap List'!$R$9:$R$157,"&lt;="&amp;$E$1)</f>
        <v>0</v>
      </c>
      <c r="I6" s="32">
        <f>COUNTIFS('ASG Consolidate Gap List'!$B$9:$B$157,'Plan vs Actual '!$B6,'ASG Consolidate Gap List'!$H$9:$H$157,'Plan vs Actual '!$B$1,'ASG Consolidate Gap List'!$T$9:$T$157,"&lt;="&amp;$E$1)</f>
        <v>0</v>
      </c>
      <c r="J6" s="32">
        <f>COUNTIFS('ASG Consolidate Gap List'!$B$9:$B$157,'Plan vs Actual '!$B6,'ASG Consolidate Gap List'!$H$9:$H$157,'Plan vs Actual '!$B$1,'ASG Consolidate Gap List'!$Y$9:$Y$157,"&lt;="&amp;$E$1)</f>
        <v>0</v>
      </c>
      <c r="K6" s="33">
        <f>COUNTIFS('ASG Consolidate Gap List'!$B$9:$B$157,'Plan vs Actual '!$B6,'ASG Consolidate Gap List'!$H$9:$H$157,'Plan vs Actual '!$B$1,'ASG Consolidate Gap List'!$AK$9:$AK$157,"&lt;="&amp;$E$1)</f>
        <v>0</v>
      </c>
      <c r="L6" s="33">
        <f>COUNTIFS('ASG Consolidate Gap List'!$B$9:$B$157,'Plan vs Actual '!$B6,'ASG Consolidate Gap List'!$H$9:$H$157,'Plan vs Actual '!$B$1,'ASG Consolidate Gap List'!$AL$9:$AL$157,"&lt;="&amp;$E$1)</f>
        <v>0</v>
      </c>
      <c r="M6" s="35">
        <f>COUNTIFS('ASG Consolidate Gap List'!$B$9:$B$157,'Plan vs Actual '!$B6,'ASG Consolidate Gap List'!$H$9:$H$157,'Plan vs Actual '!$B$1,'ASG Consolidate Gap List'!$AU$9:$AU$157,"&lt;="&amp;$E$1)</f>
        <v>0</v>
      </c>
      <c r="N6" s="35">
        <f>COUNTIFS('ASG Consolidate Gap List'!$B$9:$B$157,'Plan vs Actual '!$B6,'ASG Consolidate Gap List'!$H$9:$H$157,'Plan vs Actual '!$B$1,'ASG Consolidate Gap List'!$AV$9:$AV$157,"&lt;="&amp;$E$1)</f>
        <v>0</v>
      </c>
      <c r="O6" s="34">
        <f>COUNTIFS('ASG Consolidate Gap List'!$B$9:$B$157,'Plan vs Actual '!$B6,'ASG Consolidate Gap List'!$H$9:$H$157,'Plan vs Actual '!$B$1,'ASG Consolidate Gap List'!$BF$9:$BF$157,"&lt;="&amp;$E$1)</f>
        <v>0</v>
      </c>
      <c r="P6" s="34">
        <f>COUNTIFS('ASG Consolidate Gap List'!$B$9:$B$157,'Plan vs Actual '!$B6,'ASG Consolidate Gap List'!$H$9:$H$157,'Plan vs Actual '!$B$1,'ASG Consolidate Gap List'!$BG$9:$BG$157,"&lt;="&amp;$E$1)</f>
        <v>0</v>
      </c>
    </row>
    <row r="7" spans="2:18" ht="15" thickBot="1">
      <c r="B7" s="38" t="s">
        <v>29</v>
      </c>
      <c r="C7" s="29">
        <f>COUNTIFS('ASG Consolidate Gap List'!$H$9:$H$157,'Plan vs Actual '!$B$1,'ASG Consolidate Gap List'!$B$9:$B$157,'Plan vs Actual '!$B7)</f>
        <v>0</v>
      </c>
      <c r="D7" s="29">
        <f>COUNTIFS('ASG Consolidate Gap List'!$H$9:$H$157,'Plan vs Actual '!$B$1,'ASG Consolidate Gap List'!$B$9:$B$157,'Plan vs Actual '!$B7,'ASG Consolidate Gap List'!$AM$9:$AM$157,'Plan vs Actual '!$D$3)</f>
        <v>0</v>
      </c>
      <c r="E7" s="29">
        <f>COUNTIFS('ASG Consolidate Gap List'!$H$9:$H$157,'Plan vs Actual '!$B$1,'ASG Consolidate Gap List'!$B$9:$B$157,'Plan vs Actual '!$B7,'ASG Consolidate Gap List'!$AM$9:$AM$157,'Plan vs Actual '!$E$3)</f>
        <v>0</v>
      </c>
      <c r="F7" s="29">
        <f t="shared" si="0"/>
        <v>0</v>
      </c>
      <c r="G7" s="31" t="e">
        <f>COUNTIFS('ASG Consolidate Gap List'!$B$9:$B$157,'Plan vs Actual '!$B7,'ASG Consolidate Gap List'!$H$9:$H$157,'Plan vs Actual '!$B$1,'ASG Consolidate Gap List'!#REF!,"&lt;="&amp;$E$1)</f>
        <v>#REF!</v>
      </c>
      <c r="H7" s="31">
        <f>COUNTIFS('ASG Consolidate Gap List'!$B$9:$B$157,'Plan vs Actual '!$B7,'ASG Consolidate Gap List'!$H$9:$H$157,'Plan vs Actual '!$B$1,'ASG Consolidate Gap List'!$R$9:$R$157,"&lt;="&amp;$E$1)</f>
        <v>0</v>
      </c>
      <c r="I7" s="32">
        <f>COUNTIFS('ASG Consolidate Gap List'!$B$9:$B$157,'Plan vs Actual '!$B7,'ASG Consolidate Gap List'!$H$9:$H$157,'Plan vs Actual '!$B$1,'ASG Consolidate Gap List'!$T$9:$T$157,"&lt;="&amp;$E$1)</f>
        <v>0</v>
      </c>
      <c r="J7" s="32">
        <f>COUNTIFS('ASG Consolidate Gap List'!$B$9:$B$157,'Plan vs Actual '!$B7,'ASG Consolidate Gap List'!$H$9:$H$157,'Plan vs Actual '!$B$1,'ASG Consolidate Gap List'!$Y$9:$Y$157,"&lt;="&amp;$E$1)</f>
        <v>0</v>
      </c>
      <c r="K7" s="33">
        <f>COUNTIFS('ASG Consolidate Gap List'!$B$9:$B$157,'Plan vs Actual '!$B7,'ASG Consolidate Gap List'!$H$9:$H$157,'Plan vs Actual '!$B$1,'ASG Consolidate Gap List'!$AK$9:$AK$157,"&lt;="&amp;$E$1)</f>
        <v>0</v>
      </c>
      <c r="L7" s="33">
        <f>COUNTIFS('ASG Consolidate Gap List'!$B$9:$B$157,'Plan vs Actual '!$B7,'ASG Consolidate Gap List'!$H$9:$H$157,'Plan vs Actual '!$B$1,'ASG Consolidate Gap List'!$AL$9:$AL$157,"&lt;="&amp;$E$1)</f>
        <v>0</v>
      </c>
      <c r="M7" s="35">
        <f>COUNTIFS('ASG Consolidate Gap List'!$B$9:$B$157,'Plan vs Actual '!$B7,'ASG Consolidate Gap List'!$H$9:$H$157,'Plan vs Actual '!$B$1,'ASG Consolidate Gap List'!$AU$9:$AU$157,"&lt;="&amp;$E$1)</f>
        <v>0</v>
      </c>
      <c r="N7" s="35">
        <f>COUNTIFS('ASG Consolidate Gap List'!$B$9:$B$157,'Plan vs Actual '!$B7,'ASG Consolidate Gap List'!$H$9:$H$157,'Plan vs Actual '!$B$1,'ASG Consolidate Gap List'!$AV$9:$AV$157,"&lt;="&amp;$E$1)</f>
        <v>0</v>
      </c>
      <c r="O7" s="34">
        <f>COUNTIFS('ASG Consolidate Gap List'!$B$9:$B$157,'Plan vs Actual '!$B7,'ASG Consolidate Gap List'!$H$9:$H$157,'Plan vs Actual '!$B$1,'ASG Consolidate Gap List'!$BF$9:$BF$157,"&lt;="&amp;$E$1)</f>
        <v>0</v>
      </c>
      <c r="P7" s="34">
        <f>COUNTIFS('ASG Consolidate Gap List'!$B$9:$B$157,'Plan vs Actual '!$B7,'ASG Consolidate Gap List'!$H$9:$H$157,'Plan vs Actual '!$B$1,'ASG Consolidate Gap List'!$BG$9:$BG$157,"&lt;="&amp;$E$1)</f>
        <v>0</v>
      </c>
    </row>
    <row r="8" spans="2:18" ht="15" thickBot="1">
      <c r="B8" s="38" t="s">
        <v>183</v>
      </c>
      <c r="C8" s="29">
        <v>6</v>
      </c>
      <c r="D8" s="29">
        <f>COUNTIFS('ASG Consolidate Gap List'!$H$9:$H$157,'Plan vs Actual '!$B$1,'ASG Consolidate Gap List'!$B$9:$B$157,'Plan vs Actual '!$B8,'ASG Consolidate Gap List'!$AM$9:$AM$157,'Plan vs Actual '!$D$3)</f>
        <v>0</v>
      </c>
      <c r="E8" s="29">
        <f>COUNTIFS('ASG Consolidate Gap List'!$H$9:$H$157,'Plan vs Actual '!$B$1,'ASG Consolidate Gap List'!$B$9:$B$157,'Plan vs Actual '!$B8,'ASG Consolidate Gap List'!$AM$9:$AM$157,'Plan vs Actual '!$E$3)</f>
        <v>0</v>
      </c>
      <c r="F8" s="29">
        <f t="shared" si="0"/>
        <v>6</v>
      </c>
      <c r="G8" s="31" t="e">
        <f>COUNTIFS('ASG Consolidate Gap List'!$B$9:$B$157,'Plan vs Actual '!$B8,'ASG Consolidate Gap List'!$H$9:$H$157,'Plan vs Actual '!$B$1,'ASG Consolidate Gap List'!#REF!,"&lt;="&amp;$E$1)</f>
        <v>#REF!</v>
      </c>
      <c r="H8" s="31">
        <f>COUNTIFS('ASG Consolidate Gap List'!$B$9:$B$157,'Plan vs Actual '!$B8,'ASG Consolidate Gap List'!$H$9:$H$157,'Plan vs Actual '!$B$1,'ASG Consolidate Gap List'!$R$9:$R$157,"&lt;="&amp;$E$1)</f>
        <v>0</v>
      </c>
      <c r="I8" s="32">
        <f>COUNTIFS('ASG Consolidate Gap List'!$B$9:$B$157,'Plan vs Actual '!$B8,'ASG Consolidate Gap List'!$H$9:$H$157,'Plan vs Actual '!$B$1,'ASG Consolidate Gap List'!$T$9:$T$157,"&lt;="&amp;$E$1)</f>
        <v>0</v>
      </c>
      <c r="J8" s="32">
        <f>COUNTIFS('ASG Consolidate Gap List'!$B$9:$B$157,'Plan vs Actual '!$B8,'ASG Consolidate Gap List'!$H$9:$H$157,'Plan vs Actual '!$B$1,'ASG Consolidate Gap List'!$Y$9:$Y$157,"&lt;="&amp;$E$1)</f>
        <v>0</v>
      </c>
      <c r="K8" s="33">
        <f>COUNTIFS('ASG Consolidate Gap List'!$B$9:$B$157,'Plan vs Actual '!$B8,'ASG Consolidate Gap List'!$H$9:$H$157,'Plan vs Actual '!$B$1,'ASG Consolidate Gap List'!$AK$9:$AK$157,"&lt;="&amp;$E$1)</f>
        <v>0</v>
      </c>
      <c r="L8" s="33">
        <f>COUNTIFS('ASG Consolidate Gap List'!$B$9:$B$157,'Plan vs Actual '!$B8,'ASG Consolidate Gap List'!$H$9:$H$157,'Plan vs Actual '!$B$1,'ASG Consolidate Gap List'!$AL$9:$AL$157,"&lt;="&amp;$E$1)</f>
        <v>0</v>
      </c>
      <c r="M8" s="35">
        <f>COUNTIFS('ASG Consolidate Gap List'!$B$9:$B$157,'Plan vs Actual '!$B8,'ASG Consolidate Gap List'!$H$9:$H$157,'Plan vs Actual '!$B$1,'ASG Consolidate Gap List'!$AU$9:$AU$157,"&lt;="&amp;$E$1)</f>
        <v>0</v>
      </c>
      <c r="N8" s="35">
        <f>COUNTIFS('ASG Consolidate Gap List'!$B$9:$B$157,'Plan vs Actual '!$B8,'ASG Consolidate Gap List'!$H$9:$H$157,'Plan vs Actual '!$B$1,'ASG Consolidate Gap List'!$AV$9:$AV$157,"&lt;="&amp;$E$1)</f>
        <v>0</v>
      </c>
      <c r="O8" s="34">
        <f>COUNTIFS('ASG Consolidate Gap List'!$B$9:$B$157,'Plan vs Actual '!$B8,'ASG Consolidate Gap List'!$H$9:$H$157,'Plan vs Actual '!$B$1,'ASG Consolidate Gap List'!$BF$9:$BF$157,"&lt;="&amp;$E$1)</f>
        <v>0</v>
      </c>
      <c r="P8" s="34">
        <f>COUNTIFS('ASG Consolidate Gap List'!$B$9:$B$157,'Plan vs Actual '!$B8,'ASG Consolidate Gap List'!$H$9:$H$157,'Plan vs Actual '!$B$1,'ASG Consolidate Gap List'!$BG$9:$BG$157,"&lt;="&amp;$E$1)</f>
        <v>0</v>
      </c>
    </row>
    <row r="9" spans="2:18" ht="15" thickBot="1">
      <c r="B9" s="38" t="s">
        <v>277</v>
      </c>
      <c r="C9" s="29">
        <f>COUNTIFS('ASG Consolidate Gap List'!$H$9:$H$157,'Plan vs Actual '!$B$1,'ASG Consolidate Gap List'!$B$9:$B$157,'Plan vs Actual '!$B9)</f>
        <v>0</v>
      </c>
      <c r="D9" s="29">
        <f>COUNTIFS('ASG Consolidate Gap List'!$H$9:$H$157,'Plan vs Actual '!$B$1,'ASG Consolidate Gap List'!$B$9:$B$157,'Plan vs Actual '!$B9,'ASG Consolidate Gap List'!$AM$9:$AM$157,'Plan vs Actual '!$D$3)</f>
        <v>0</v>
      </c>
      <c r="E9" s="29">
        <f>COUNTIFS('ASG Consolidate Gap List'!$H$9:$H$157,'Plan vs Actual '!$B$1,'ASG Consolidate Gap List'!$B$9:$B$157,'Plan vs Actual '!$B9,'ASG Consolidate Gap List'!$AM$9:$AM$157,'Plan vs Actual '!$E$3)</f>
        <v>0</v>
      </c>
      <c r="F9" s="29">
        <f t="shared" si="0"/>
        <v>0</v>
      </c>
      <c r="G9" s="31" t="e">
        <f>COUNTIFS('ASG Consolidate Gap List'!$B$9:$B$157,'Plan vs Actual '!$B9,'ASG Consolidate Gap List'!$H$9:$H$157,'Plan vs Actual '!$B$1,'ASG Consolidate Gap List'!#REF!,"&lt;="&amp;$E$1)</f>
        <v>#REF!</v>
      </c>
      <c r="H9" s="31">
        <f>COUNTIFS('ASG Consolidate Gap List'!$B$9:$B$157,'Plan vs Actual '!$B9,'ASG Consolidate Gap List'!$H$9:$H$157,'Plan vs Actual '!$B$1,'ASG Consolidate Gap List'!$R$9:$R$157,"&lt;="&amp;$E$1)</f>
        <v>0</v>
      </c>
      <c r="I9" s="32">
        <f>COUNTIFS('ASG Consolidate Gap List'!$B$9:$B$157,'Plan vs Actual '!$B9,'ASG Consolidate Gap List'!$H$9:$H$157,'Plan vs Actual '!$B$1,'ASG Consolidate Gap List'!$T$9:$T$157,"&lt;="&amp;$E$1)</f>
        <v>0</v>
      </c>
      <c r="J9" s="32">
        <f>COUNTIFS('ASG Consolidate Gap List'!$B$9:$B$157,'Plan vs Actual '!$B9,'ASG Consolidate Gap List'!$H$9:$H$157,'Plan vs Actual '!$B$1,'ASG Consolidate Gap List'!$Y$9:$Y$157,"&lt;="&amp;$E$1)</f>
        <v>0</v>
      </c>
      <c r="K9" s="33">
        <f>COUNTIFS('ASG Consolidate Gap List'!$B$9:$B$157,'Plan vs Actual '!$B9,'ASG Consolidate Gap List'!$H$9:$H$157,'Plan vs Actual '!$B$1,'ASG Consolidate Gap List'!$AK$9:$AK$157,"&lt;="&amp;$E$1)</f>
        <v>0</v>
      </c>
      <c r="L9" s="33">
        <f>COUNTIFS('ASG Consolidate Gap List'!$B$9:$B$157,'Plan vs Actual '!$B9,'ASG Consolidate Gap List'!$H$9:$H$157,'Plan vs Actual '!$B$1,'ASG Consolidate Gap List'!$AL$9:$AL$157,"&lt;="&amp;$E$1)</f>
        <v>0</v>
      </c>
      <c r="M9" s="35">
        <f>COUNTIFS('ASG Consolidate Gap List'!$B$9:$B$157,'Plan vs Actual '!$B9,'ASG Consolidate Gap List'!$H$9:$H$157,'Plan vs Actual '!$B$1,'ASG Consolidate Gap List'!$AU$9:$AU$157,"&lt;="&amp;$E$1)</f>
        <v>0</v>
      </c>
      <c r="N9" s="35">
        <f>COUNTIFS('ASG Consolidate Gap List'!$B$9:$B$157,'Plan vs Actual '!$B9,'ASG Consolidate Gap List'!$H$9:$H$157,'Plan vs Actual '!$B$1,'ASG Consolidate Gap List'!$AV$9:$AV$157,"&lt;="&amp;$E$1)</f>
        <v>0</v>
      </c>
      <c r="O9" s="34">
        <f>COUNTIFS('ASG Consolidate Gap List'!$B$9:$B$157,'Plan vs Actual '!$B9,'ASG Consolidate Gap List'!$H$9:$H$157,'Plan vs Actual '!$B$1,'ASG Consolidate Gap List'!$BF$9:$BF$157,"&lt;="&amp;$E$1)</f>
        <v>0</v>
      </c>
      <c r="P9" s="34">
        <f>COUNTIFS('ASG Consolidate Gap List'!$B$9:$B$157,'Plan vs Actual '!$B9,'ASG Consolidate Gap List'!$H$9:$H$157,'Plan vs Actual '!$B$1,'ASG Consolidate Gap List'!$BG$9:$BG$157,"&lt;="&amp;$E$1)</f>
        <v>0</v>
      </c>
    </row>
    <row r="10" spans="2:18" ht="15" thickBot="1">
      <c r="B10" s="38" t="s">
        <v>395</v>
      </c>
      <c r="C10" s="29">
        <f>COUNTIFS('ASG Consolidate Gap List'!$H$9:$H$157,'Plan vs Actual '!$B$1,'ASG Consolidate Gap List'!$B$9:$B$157,'Plan vs Actual '!$B10)</f>
        <v>0</v>
      </c>
      <c r="D10" s="29">
        <f>COUNTIFS('ASG Consolidate Gap List'!$H$9:$H$157,'Plan vs Actual '!$B$1,'ASG Consolidate Gap List'!$B$9:$B$157,'Plan vs Actual '!$B10,'ASG Consolidate Gap List'!$AM$9:$AM$157,'Plan vs Actual '!$D$3)</f>
        <v>0</v>
      </c>
      <c r="E10" s="29">
        <f>COUNTIFS('ASG Consolidate Gap List'!$H$9:$H$157,'Plan vs Actual '!$B$1,'ASG Consolidate Gap List'!$B$9:$B$157,'Plan vs Actual '!$B10,'ASG Consolidate Gap List'!$AM$9:$AM$157,'Plan vs Actual '!$E$3)</f>
        <v>0</v>
      </c>
      <c r="F10" s="29">
        <f t="shared" si="0"/>
        <v>0</v>
      </c>
      <c r="G10" s="31" t="e">
        <f>COUNTIFS('ASG Consolidate Gap List'!$B$9:$B$157,'Plan vs Actual '!$B10,'ASG Consolidate Gap List'!$H$9:$H$157,'Plan vs Actual '!$B$1,'ASG Consolidate Gap List'!#REF!,"&lt;="&amp;$E$1)</f>
        <v>#REF!</v>
      </c>
      <c r="H10" s="31">
        <f>COUNTIFS('ASG Consolidate Gap List'!$B$9:$B$157,'Plan vs Actual '!$B10,'ASG Consolidate Gap List'!$H$9:$H$157,'Plan vs Actual '!$B$1,'ASG Consolidate Gap List'!$R$9:$R$157,"&lt;="&amp;$E$1)</f>
        <v>0</v>
      </c>
      <c r="I10" s="32">
        <f>COUNTIFS('ASG Consolidate Gap List'!$B$9:$B$157,'Plan vs Actual '!$B10,'ASG Consolidate Gap List'!$H$9:$H$157,'Plan vs Actual '!$B$1,'ASG Consolidate Gap List'!$T$9:$T$157,"&lt;="&amp;$E$1)</f>
        <v>0</v>
      </c>
      <c r="J10" s="32">
        <f>COUNTIFS('ASG Consolidate Gap List'!$B$9:$B$157,'Plan vs Actual '!$B10,'ASG Consolidate Gap List'!$H$9:$H$157,'Plan vs Actual '!$B$1,'ASG Consolidate Gap List'!$Y$9:$Y$157,"&lt;="&amp;$E$1)</f>
        <v>0</v>
      </c>
      <c r="K10" s="33">
        <f>COUNTIFS('ASG Consolidate Gap List'!$B$9:$B$157,'Plan vs Actual '!$B10,'ASG Consolidate Gap List'!$H$9:$H$157,'Plan vs Actual '!$B$1,'ASG Consolidate Gap List'!$AK$9:$AK$157,"&lt;="&amp;$E$1)</f>
        <v>0</v>
      </c>
      <c r="L10" s="33">
        <f>COUNTIFS('ASG Consolidate Gap List'!$B$9:$B$157,'Plan vs Actual '!$B10,'ASG Consolidate Gap List'!$H$9:$H$157,'Plan vs Actual '!$B$1,'ASG Consolidate Gap List'!$AL$9:$AL$157,"&lt;="&amp;$E$1)</f>
        <v>0</v>
      </c>
      <c r="M10" s="35">
        <f>COUNTIFS('ASG Consolidate Gap List'!$B$9:$B$157,'Plan vs Actual '!$B10,'ASG Consolidate Gap List'!$H$9:$H$157,'Plan vs Actual '!$B$1,'ASG Consolidate Gap List'!$AU$9:$AU$157,"&lt;="&amp;$E$1)</f>
        <v>0</v>
      </c>
      <c r="N10" s="35">
        <f>COUNTIFS('ASG Consolidate Gap List'!$B$9:$B$157,'Plan vs Actual '!$B10,'ASG Consolidate Gap List'!$H$9:$H$157,'Plan vs Actual '!$B$1,'ASG Consolidate Gap List'!$AV$9:$AV$157,"&lt;="&amp;$E$1)</f>
        <v>0</v>
      </c>
      <c r="O10" s="34">
        <f>COUNTIFS('ASG Consolidate Gap List'!$B$9:$B$157,'Plan vs Actual '!$B10,'ASG Consolidate Gap List'!$H$9:$H$157,'Plan vs Actual '!$B$1,'ASG Consolidate Gap List'!$BF$9:$BF$157,"&lt;="&amp;$E$1)</f>
        <v>0</v>
      </c>
      <c r="P10" s="34">
        <f>COUNTIFS('ASG Consolidate Gap List'!$B$9:$B$157,'Plan vs Actual '!$B10,'ASG Consolidate Gap List'!$H$9:$H$157,'Plan vs Actual '!$B$1,'ASG Consolidate Gap List'!$BG$9:$BG$157,"&lt;="&amp;$E$1)</f>
        <v>0</v>
      </c>
    </row>
    <row r="11" spans="2:18" ht="15" thickBot="1">
      <c r="B11" s="38" t="s">
        <v>31</v>
      </c>
      <c r="C11" s="29">
        <f>COUNTIFS('ASG Consolidate Gap List'!$H$9:$H$157,'Plan vs Actual '!$B$1,'ASG Consolidate Gap List'!$B$9:$B$157,'Plan vs Actual '!$B11)</f>
        <v>0</v>
      </c>
      <c r="D11" s="29">
        <f>COUNTIFS('ASG Consolidate Gap List'!$H$9:$H$157,'Plan vs Actual '!$B$1,'ASG Consolidate Gap List'!$B$9:$B$157,'Plan vs Actual '!$B11,'ASG Consolidate Gap List'!$AM$9:$AM$157,'Plan vs Actual '!$D$3)</f>
        <v>0</v>
      </c>
      <c r="E11" s="29">
        <f>COUNTIFS('ASG Consolidate Gap List'!$H$9:$H$157,'Plan vs Actual '!$B$1,'ASG Consolidate Gap List'!$B$9:$B$157,'Plan vs Actual '!$B11,'ASG Consolidate Gap List'!$AM$9:$AM$157,'Plan vs Actual '!$E$3)</f>
        <v>0</v>
      </c>
      <c r="F11" s="29">
        <f t="shared" si="0"/>
        <v>0</v>
      </c>
      <c r="G11" s="31" t="e">
        <f>COUNTIFS('ASG Consolidate Gap List'!$B$9:$B$157,'Plan vs Actual '!$B11,'ASG Consolidate Gap List'!$H$9:$H$157,'Plan vs Actual '!$B$1,'ASG Consolidate Gap List'!#REF!,"&lt;="&amp;$E$1)</f>
        <v>#REF!</v>
      </c>
      <c r="H11" s="31">
        <f>COUNTIFS('ASG Consolidate Gap List'!$B$9:$B$157,'Plan vs Actual '!$B11,'ASG Consolidate Gap List'!$H$9:$H$157,'Plan vs Actual '!$B$1,'ASG Consolidate Gap List'!$R$9:$R$157,"&lt;="&amp;$E$1)</f>
        <v>0</v>
      </c>
      <c r="I11" s="32">
        <f>COUNTIFS('ASG Consolidate Gap List'!$B$9:$B$157,'Plan vs Actual '!$B11,'ASG Consolidate Gap List'!$H$9:$H$157,'Plan vs Actual '!$B$1,'ASG Consolidate Gap List'!$T$9:$T$157,"&lt;="&amp;$E$1)</f>
        <v>0</v>
      </c>
      <c r="J11" s="32">
        <f>COUNTIFS('ASG Consolidate Gap List'!$B$9:$B$157,'Plan vs Actual '!$B11,'ASG Consolidate Gap List'!$H$9:$H$157,'Plan vs Actual '!$B$1,'ASG Consolidate Gap List'!$Y$9:$Y$157,"&lt;="&amp;$E$1)</f>
        <v>0</v>
      </c>
      <c r="K11" s="33">
        <f>COUNTIFS('ASG Consolidate Gap List'!$B$9:$B$157,'Plan vs Actual '!$B11,'ASG Consolidate Gap List'!$H$9:$H$157,'Plan vs Actual '!$B$1,'ASG Consolidate Gap List'!$AK$9:$AK$157,"&lt;="&amp;$E$1)</f>
        <v>0</v>
      </c>
      <c r="L11" s="33">
        <f>COUNTIFS('ASG Consolidate Gap List'!$B$9:$B$157,'Plan vs Actual '!$B11,'ASG Consolidate Gap List'!$H$9:$H$157,'Plan vs Actual '!$B$1,'ASG Consolidate Gap List'!$AL$9:$AL$157,"&lt;="&amp;$E$1)</f>
        <v>0</v>
      </c>
      <c r="M11" s="35">
        <f>COUNTIFS('ASG Consolidate Gap List'!$B$9:$B$157,'Plan vs Actual '!$B11,'ASG Consolidate Gap List'!$H$9:$H$157,'Plan vs Actual '!$B$1,'ASG Consolidate Gap List'!$AU$9:$AU$157,"&lt;="&amp;$E$1)</f>
        <v>0</v>
      </c>
      <c r="N11" s="35">
        <f>COUNTIFS('ASG Consolidate Gap List'!$B$9:$B$157,'Plan vs Actual '!$B11,'ASG Consolidate Gap List'!$H$9:$H$157,'Plan vs Actual '!$B$1,'ASG Consolidate Gap List'!$AV$9:$AV$157,"&lt;="&amp;$E$1)</f>
        <v>0</v>
      </c>
      <c r="O11" s="34">
        <f>COUNTIFS('ASG Consolidate Gap List'!$B$9:$B$157,'Plan vs Actual '!$B11,'ASG Consolidate Gap List'!$H$9:$H$157,'Plan vs Actual '!$B$1,'ASG Consolidate Gap List'!$BF$9:$BF$157,"&lt;="&amp;$E$1)</f>
        <v>0</v>
      </c>
      <c r="P11" s="34">
        <f>COUNTIFS('ASG Consolidate Gap List'!$B$9:$B$157,'Plan vs Actual '!$B11,'ASG Consolidate Gap List'!$H$9:$H$157,'Plan vs Actual '!$B$1,'ASG Consolidate Gap List'!$BG$9:$BG$157,"&lt;="&amp;$E$1)</f>
        <v>0</v>
      </c>
    </row>
    <row r="12" spans="2:18" ht="15" thickBot="1">
      <c r="B12" s="38" t="s">
        <v>95</v>
      </c>
      <c r="C12" s="29">
        <f>COUNTIFS('ASG Consolidate Gap List'!$H$9:$H$157,'Plan vs Actual '!$B$1,'ASG Consolidate Gap List'!$B$9:$B$157,'Plan vs Actual '!$B12)</f>
        <v>0</v>
      </c>
      <c r="D12" s="29">
        <f>COUNTIFS('ASG Consolidate Gap List'!$H$9:$H$157,'Plan vs Actual '!$B$1,'ASG Consolidate Gap List'!$B$9:$B$157,'Plan vs Actual '!$B12,'ASG Consolidate Gap List'!$AM$9:$AM$157,'Plan vs Actual '!$D$3)</f>
        <v>0</v>
      </c>
      <c r="E12" s="29">
        <f>COUNTIFS('ASG Consolidate Gap List'!$H$9:$H$157,'Plan vs Actual '!$B$1,'ASG Consolidate Gap List'!$B$9:$B$157,'Plan vs Actual '!$B12,'ASG Consolidate Gap List'!$AM$9:$AM$157,'Plan vs Actual '!$E$3)</f>
        <v>0</v>
      </c>
      <c r="F12" s="29">
        <f t="shared" si="0"/>
        <v>0</v>
      </c>
      <c r="G12" s="31" t="e">
        <f>COUNTIFS('ASG Consolidate Gap List'!$B$9:$B$157,'Plan vs Actual '!$B12,'ASG Consolidate Gap List'!$H$9:$H$157,'Plan vs Actual '!$B$1,'ASG Consolidate Gap List'!#REF!,"&lt;="&amp;$E$1)</f>
        <v>#REF!</v>
      </c>
      <c r="H12" s="31">
        <f>COUNTIFS('ASG Consolidate Gap List'!$B$9:$B$157,'Plan vs Actual '!$B12,'ASG Consolidate Gap List'!$H$9:$H$157,'Plan vs Actual '!$B$1,'ASG Consolidate Gap List'!$R$9:$R$157,"&lt;="&amp;$E$1)</f>
        <v>0</v>
      </c>
      <c r="I12" s="32">
        <f>COUNTIFS('ASG Consolidate Gap List'!$B$9:$B$157,'Plan vs Actual '!$B12,'ASG Consolidate Gap List'!$H$9:$H$157,'Plan vs Actual '!$B$1,'ASG Consolidate Gap List'!$T$9:$T$157,"&lt;="&amp;$E$1)</f>
        <v>0</v>
      </c>
      <c r="J12" s="32">
        <f>COUNTIFS('ASG Consolidate Gap List'!$B$9:$B$157,'Plan vs Actual '!$B12,'ASG Consolidate Gap List'!$H$9:$H$157,'Plan vs Actual '!$B$1,'ASG Consolidate Gap List'!$Y$9:$Y$157,"&lt;="&amp;$E$1)</f>
        <v>0</v>
      </c>
      <c r="K12" s="33">
        <f>COUNTIFS('ASG Consolidate Gap List'!$B$9:$B$157,'Plan vs Actual '!$B12,'ASG Consolidate Gap List'!$H$9:$H$157,'Plan vs Actual '!$B$1,'ASG Consolidate Gap List'!$AK$9:$AK$157,"&lt;="&amp;$E$1)</f>
        <v>0</v>
      </c>
      <c r="L12" s="33">
        <f>COUNTIFS('ASG Consolidate Gap List'!$B$9:$B$157,'Plan vs Actual '!$B12,'ASG Consolidate Gap List'!$H$9:$H$157,'Plan vs Actual '!$B$1,'ASG Consolidate Gap List'!$AL$9:$AL$157,"&lt;="&amp;$E$1)</f>
        <v>0</v>
      </c>
      <c r="M12" s="35">
        <f>COUNTIFS('ASG Consolidate Gap List'!$B$9:$B$157,'Plan vs Actual '!$B12,'ASG Consolidate Gap List'!$H$9:$H$157,'Plan vs Actual '!$B$1,'ASG Consolidate Gap List'!$AU$9:$AU$157,"&lt;="&amp;$E$1)</f>
        <v>0</v>
      </c>
      <c r="N12" s="35">
        <f>COUNTIFS('ASG Consolidate Gap List'!$B$9:$B$157,'Plan vs Actual '!$B12,'ASG Consolidate Gap List'!$H$9:$H$157,'Plan vs Actual '!$B$1,'ASG Consolidate Gap List'!$AV$9:$AV$157,"&lt;="&amp;$E$1)</f>
        <v>0</v>
      </c>
      <c r="O12" s="34">
        <f>COUNTIFS('ASG Consolidate Gap List'!$B$9:$B$157,'Plan vs Actual '!$B12,'ASG Consolidate Gap List'!$H$9:$H$157,'Plan vs Actual '!$B$1,'ASG Consolidate Gap List'!$BF$9:$BF$157,"&lt;="&amp;$E$1)</f>
        <v>0</v>
      </c>
      <c r="P12" s="34">
        <f>COUNTIFS('ASG Consolidate Gap List'!$B$9:$B$157,'Plan vs Actual '!$B12,'ASG Consolidate Gap List'!$H$9:$H$157,'Plan vs Actual '!$B$1,'ASG Consolidate Gap List'!$BG$9:$BG$157,"&lt;="&amp;$E$1)</f>
        <v>0</v>
      </c>
    </row>
    <row r="13" spans="2:18" ht="16" thickBot="1">
      <c r="B13" s="36" t="s">
        <v>15</v>
      </c>
      <c r="C13" s="37">
        <f t="shared" ref="C13:P13" si="1">SUM(C5:C12)</f>
        <v>6</v>
      </c>
      <c r="D13" s="37">
        <f t="shared" si="1"/>
        <v>0</v>
      </c>
      <c r="E13" s="37">
        <f t="shared" si="1"/>
        <v>0</v>
      </c>
      <c r="F13" s="37">
        <f t="shared" si="1"/>
        <v>6</v>
      </c>
      <c r="G13" s="37" t="e">
        <f t="shared" si="1"/>
        <v>#REF!</v>
      </c>
      <c r="H13" s="37">
        <f t="shared" si="1"/>
        <v>0</v>
      </c>
      <c r="I13" s="37">
        <f t="shared" si="1"/>
        <v>0</v>
      </c>
      <c r="J13" s="37">
        <f>SUM(J5:J12)</f>
        <v>0</v>
      </c>
      <c r="K13" s="37">
        <f t="shared" si="1"/>
        <v>0</v>
      </c>
      <c r="L13" s="37">
        <f t="shared" si="1"/>
        <v>0</v>
      </c>
      <c r="M13" s="37">
        <f t="shared" si="1"/>
        <v>0</v>
      </c>
      <c r="N13" s="37">
        <f t="shared" si="1"/>
        <v>0</v>
      </c>
      <c r="O13" s="37">
        <f t="shared" si="1"/>
        <v>0</v>
      </c>
      <c r="P13" s="37">
        <f t="shared" si="1"/>
        <v>0</v>
      </c>
    </row>
    <row r="17" spans="2:16">
      <c r="B17" t="s">
        <v>88</v>
      </c>
      <c r="D17" t="s">
        <v>387</v>
      </c>
      <c r="E17" s="9">
        <v>44807</v>
      </c>
      <c r="F17" s="40"/>
    </row>
    <row r="18" spans="2:16" ht="15" thickBot="1"/>
    <row r="19" spans="2:16" ht="15" thickBot="1">
      <c r="B19" s="510" t="s">
        <v>3</v>
      </c>
      <c r="C19" s="510" t="s">
        <v>15</v>
      </c>
      <c r="D19" s="510" t="s">
        <v>91</v>
      </c>
      <c r="E19" s="510" t="s">
        <v>388</v>
      </c>
      <c r="F19" s="510" t="s">
        <v>389</v>
      </c>
      <c r="G19" s="512" t="s">
        <v>396</v>
      </c>
      <c r="H19" s="513"/>
      <c r="I19" s="512" t="s">
        <v>397</v>
      </c>
      <c r="J19" s="513"/>
      <c r="K19" s="514" t="s">
        <v>398</v>
      </c>
      <c r="L19" s="513"/>
      <c r="M19" s="514" t="s">
        <v>399</v>
      </c>
      <c r="N19" s="515"/>
      <c r="O19" s="512" t="s">
        <v>400</v>
      </c>
      <c r="P19" s="513"/>
    </row>
    <row r="20" spans="2:16" ht="15" thickBot="1">
      <c r="B20" s="511"/>
      <c r="C20" s="511"/>
      <c r="D20" s="511"/>
      <c r="E20" s="511"/>
      <c r="F20" s="511"/>
      <c r="G20" s="30" t="s">
        <v>13</v>
      </c>
      <c r="H20" s="30" t="s">
        <v>14</v>
      </c>
      <c r="I20" s="30" t="s">
        <v>13</v>
      </c>
      <c r="J20" s="30" t="s">
        <v>14</v>
      </c>
      <c r="K20" s="30" t="s">
        <v>13</v>
      </c>
      <c r="L20" s="30" t="s">
        <v>14</v>
      </c>
      <c r="M20" s="30" t="s">
        <v>13</v>
      </c>
      <c r="N20" s="30" t="s">
        <v>14</v>
      </c>
      <c r="O20" s="30" t="s">
        <v>13</v>
      </c>
      <c r="P20" s="30" t="s">
        <v>14</v>
      </c>
    </row>
    <row r="21" spans="2:16" ht="15" thickBot="1">
      <c r="B21" s="38" t="s">
        <v>27</v>
      </c>
      <c r="C21" s="29">
        <f>COUNTIFS('ASG Consolidate Gap List'!$H$9:$H$157,'Plan vs Actual '!$B$17,'ASG Consolidate Gap List'!$B$9:$B$157,'Plan vs Actual '!$B21)</f>
        <v>0</v>
      </c>
      <c r="D21" s="29">
        <f>COUNTIFS('ASG Consolidate Gap List'!$H$9:$H$157,'Plan vs Actual '!$B$17,'ASG Consolidate Gap List'!$B$9:$B$157,'Plan vs Actual '!$B21,'ASG Consolidate Gap List'!$AM$9:$AM$157,'Plan vs Actual '!$D$19)</f>
        <v>0</v>
      </c>
      <c r="E21" s="29">
        <f>COUNTIFS('ASG Consolidate Gap List'!$H$9:$H$157,'Plan vs Actual '!$B$17,'ASG Consolidate Gap List'!$B$9:$B$157,'Plan vs Actual '!$B21,'ASG Consolidate Gap List'!$AM$9:$AM$157,'Plan vs Actual '!$E$19)</f>
        <v>0</v>
      </c>
      <c r="F21" s="29">
        <f>+C21-D21-E21</f>
        <v>0</v>
      </c>
      <c r="G21" s="31" t="e">
        <f>COUNTIFS('ASG Consolidate Gap List'!$B$9:$B$157,'Plan vs Actual '!$B21,'ASG Consolidate Gap List'!$H$9:$H$157,'Plan vs Actual '!$B$17,'ASG Consolidate Gap List'!#REF!,"&lt;="&amp;$E$17)</f>
        <v>#REF!</v>
      </c>
      <c r="H21" s="31">
        <f>COUNTIFS('ASG Consolidate Gap List'!$B$9:$B$157,'Plan vs Actual '!$B21,'ASG Consolidate Gap List'!$H$9:$H$157,'Plan vs Actual '!$B$17,'ASG Consolidate Gap List'!$R$9:$R$157,"&lt;="&amp;$E$17)</f>
        <v>0</v>
      </c>
      <c r="I21" s="32">
        <f>COUNTIFS('ASG Consolidate Gap List'!$B$9:$B$157,'Plan vs Actual '!$B21,'ASG Consolidate Gap List'!$H$9:$H$157,'Plan vs Actual '!$B$17,'ASG Consolidate Gap List'!$T$9:$T$157,"&lt;="&amp;$E$17)</f>
        <v>0</v>
      </c>
      <c r="J21" s="32">
        <f>COUNTIFS('ASG Consolidate Gap List'!$B$9:$B$157,'Plan vs Actual '!$B21,'ASG Consolidate Gap List'!$H$9:$H$157,'Plan vs Actual '!$B$17,'ASG Consolidate Gap List'!$Y$9:$Y$157,"&lt;="&amp;$E$17)</f>
        <v>0</v>
      </c>
      <c r="K21" s="33">
        <f>COUNTIFS('ASG Consolidate Gap List'!$B$9:$B$157,'Plan vs Actual '!$B21,'ASG Consolidate Gap List'!$H$9:$H$157,'Plan vs Actual '!$B$17,'ASG Consolidate Gap List'!$AK$9:$AK$157,"&lt;="&amp;$E$17)</f>
        <v>0</v>
      </c>
      <c r="L21" s="33">
        <f>COUNTIFS('ASG Consolidate Gap List'!$B$9:$B$157,'Plan vs Actual '!$B21,'ASG Consolidate Gap List'!$H$9:$H$157,'Plan vs Actual '!$B$17,'ASG Consolidate Gap List'!$AL$9:$AL$157,"&lt;="&amp;$E$17)</f>
        <v>0</v>
      </c>
      <c r="M21" s="35">
        <f>COUNTIFS('ASG Consolidate Gap List'!$B$9:$B$157,'Plan vs Actual '!$B21,'ASG Consolidate Gap List'!$H$9:$H$157,'Plan vs Actual '!$B$17,'ASG Consolidate Gap List'!$AU$9:$AU$157,"&lt;="&amp;$E$17)</f>
        <v>0</v>
      </c>
      <c r="N21" s="35">
        <f>COUNTIFS('ASG Consolidate Gap List'!$B$9:$B$157,'Plan vs Actual '!$B21,'ASG Consolidate Gap List'!$H$9:$H$157,'Plan vs Actual '!$B$17,'ASG Consolidate Gap List'!$AV$9:$AV$157,"&lt;="&amp;$E$17)</f>
        <v>0</v>
      </c>
      <c r="O21" s="34">
        <f>COUNTIFS('ASG Consolidate Gap List'!$B$9:$B$157,'Plan vs Actual '!$B21,'ASG Consolidate Gap List'!$H$9:$H$157,'Plan vs Actual '!$B$17,'ASG Consolidate Gap List'!$BF$9:$BF$157,"&lt;="&amp;$E$17)</f>
        <v>0</v>
      </c>
      <c r="P21" s="34">
        <f>COUNTIFS('ASG Consolidate Gap List'!$B$9:$B$157,'Plan vs Actual '!$B21,'ASG Consolidate Gap List'!$H$9:$H$157,'Plan vs Actual '!$B$17,'ASG Consolidate Gap List'!$BG$9:$BG$157,"&lt;="&amp;$E$17)</f>
        <v>0</v>
      </c>
    </row>
    <row r="22" spans="2:16" ht="15" thickBot="1">
      <c r="B22" s="38" t="s">
        <v>28</v>
      </c>
      <c r="C22" s="29">
        <f>COUNTIFS('ASG Consolidate Gap List'!$H$9:$H$157,'Plan vs Actual '!$B$17,'ASG Consolidate Gap List'!$B$9:$B$157,'Plan vs Actual '!$B22)</f>
        <v>0</v>
      </c>
      <c r="D22" s="29">
        <f>COUNTIFS('ASG Consolidate Gap List'!$H$9:$H$157,'Plan vs Actual '!$B$1,'ASG Consolidate Gap List'!$B$9:$B$157,'Plan vs Actual '!$B22,'ASG Consolidate Gap List'!$AM$9:$AM$157,'Plan vs Actual '!$D$3)</f>
        <v>0</v>
      </c>
      <c r="E22" s="29">
        <f>COUNTIFS('ASG Consolidate Gap List'!$H$9:$H$157,'Plan vs Actual '!$B$17,'ASG Consolidate Gap List'!$B$9:$B$157,'Plan vs Actual '!$B22,'ASG Consolidate Gap List'!$AM$9:$AM$157,'Plan vs Actual '!$E$19)</f>
        <v>0</v>
      </c>
      <c r="F22" s="29">
        <f t="shared" ref="F22:F28" si="2">+C22-D22-E22</f>
        <v>0</v>
      </c>
      <c r="G22" s="31" t="e">
        <f>COUNTIFS('ASG Consolidate Gap List'!$B$9:$B$157,'Plan vs Actual '!$B22,'ASG Consolidate Gap List'!$H$9:$H$157,'Plan vs Actual '!$B$17,'ASG Consolidate Gap List'!#REF!,"&lt;="&amp;$E$17)</f>
        <v>#REF!</v>
      </c>
      <c r="H22" s="31">
        <f>COUNTIFS('ASG Consolidate Gap List'!$B$9:$B$157,'Plan vs Actual '!$B22,'ASG Consolidate Gap List'!$H$9:$H$157,'Plan vs Actual '!$B$17,'ASG Consolidate Gap List'!$R$9:$R$157,"&lt;="&amp;$E$17)</f>
        <v>0</v>
      </c>
      <c r="I22" s="32">
        <f>COUNTIFS('ASG Consolidate Gap List'!$B$9:$B$157,'Plan vs Actual '!$B22,'ASG Consolidate Gap List'!$H$9:$H$157,'Plan vs Actual '!$B$17,'ASG Consolidate Gap List'!$T$9:$T$157,"&lt;="&amp;$E$17)</f>
        <v>0</v>
      </c>
      <c r="J22" s="32">
        <f>COUNTIFS('ASG Consolidate Gap List'!$B$9:$B$157,'Plan vs Actual '!$B22,'ASG Consolidate Gap List'!$H$9:$H$157,'Plan vs Actual '!$B$17,'ASG Consolidate Gap List'!$Y$9:$Y$157,"&lt;="&amp;$E$17)</f>
        <v>0</v>
      </c>
      <c r="K22" s="33">
        <f>COUNTIFS('ASG Consolidate Gap List'!$B$9:$B$157,'Plan vs Actual '!$B22,'ASG Consolidate Gap List'!$H$9:$H$157,'Plan vs Actual '!$B$17,'ASG Consolidate Gap List'!$AK$9:$AK$157,"&lt;="&amp;$E$17)</f>
        <v>0</v>
      </c>
      <c r="L22" s="33">
        <f>COUNTIFS('ASG Consolidate Gap List'!$B$9:$B$157,'Plan vs Actual '!$B22,'ASG Consolidate Gap List'!$H$9:$H$157,'Plan vs Actual '!$B$17,'ASG Consolidate Gap List'!$AL$9:$AL$157,"&lt;="&amp;$E$17)</f>
        <v>0</v>
      </c>
      <c r="M22" s="35">
        <f>COUNTIFS('ASG Consolidate Gap List'!$B$9:$B$157,'Plan vs Actual '!$B22,'ASG Consolidate Gap List'!$H$9:$H$157,'Plan vs Actual '!$B$17,'ASG Consolidate Gap List'!$AU$9:$AU$157,"&lt;="&amp;$E$17)</f>
        <v>0</v>
      </c>
      <c r="N22" s="35">
        <f>COUNTIFS('ASG Consolidate Gap List'!$B$9:$B$157,'Plan vs Actual '!$B22,'ASG Consolidate Gap List'!$H$9:$H$157,'Plan vs Actual '!$B$17,'ASG Consolidate Gap List'!$AV$9:$AV$157,"&lt;="&amp;$E$17)</f>
        <v>0</v>
      </c>
      <c r="O22" s="34">
        <f>COUNTIFS('ASG Consolidate Gap List'!$B$9:$B$157,'Plan vs Actual '!$B22,'ASG Consolidate Gap List'!$H$9:$H$157,'Plan vs Actual '!$B$17,'ASG Consolidate Gap List'!$BF$9:$BF$157,"&lt;="&amp;$E$17)</f>
        <v>0</v>
      </c>
      <c r="P22" s="34">
        <f>COUNTIFS('ASG Consolidate Gap List'!$B$9:$B$157,'Plan vs Actual '!$B22,'ASG Consolidate Gap List'!$H$9:$H$157,'Plan vs Actual '!$B$17,'ASG Consolidate Gap List'!$BG$9:$BG$157,"&lt;="&amp;$E$17)</f>
        <v>0</v>
      </c>
    </row>
    <row r="23" spans="2:16" ht="15" thickBot="1">
      <c r="B23" s="38" t="s">
        <v>29</v>
      </c>
      <c r="C23" s="29">
        <f>COUNTIFS('ASG Consolidate Gap List'!$H$9:$H$157,'Plan vs Actual '!$B$17,'ASG Consolidate Gap List'!$B$9:$B$157,'Plan vs Actual '!$B23)</f>
        <v>0</v>
      </c>
      <c r="D23" s="29">
        <f>COUNTIFS('ASG Consolidate Gap List'!$H$9:$H$157,'Plan vs Actual '!$B$1,'ASG Consolidate Gap List'!$B$9:$B$157,'Plan vs Actual '!$B23,'ASG Consolidate Gap List'!$AM$9:$AM$157,'Plan vs Actual '!$D$3)</f>
        <v>0</v>
      </c>
      <c r="E23" s="29">
        <f>COUNTIFS('ASG Consolidate Gap List'!$H$9:$H$157,'Plan vs Actual '!$B$17,'ASG Consolidate Gap List'!$B$9:$B$157,'Plan vs Actual '!$B23,'ASG Consolidate Gap List'!$AM$9:$AM$157,'Plan vs Actual '!$E$19)</f>
        <v>0</v>
      </c>
      <c r="F23" s="29">
        <f t="shared" si="2"/>
        <v>0</v>
      </c>
      <c r="G23" s="31" t="e">
        <f>COUNTIFS('ASG Consolidate Gap List'!$B$9:$B$157,'Plan vs Actual '!$B23,'ASG Consolidate Gap List'!$H$9:$H$157,'Plan vs Actual '!$B$17,'ASG Consolidate Gap List'!#REF!,"&lt;="&amp;$E$17)</f>
        <v>#REF!</v>
      </c>
      <c r="H23" s="31">
        <f>COUNTIFS('ASG Consolidate Gap List'!$B$9:$B$157,'Plan vs Actual '!$B23,'ASG Consolidate Gap List'!$H$9:$H$157,'Plan vs Actual '!$B$17,'ASG Consolidate Gap List'!$R$9:$R$157,"&lt;="&amp;$E$17)</f>
        <v>0</v>
      </c>
      <c r="I23" s="32">
        <f>COUNTIFS('ASG Consolidate Gap List'!$B$9:$B$157,'Plan vs Actual '!$B23,'ASG Consolidate Gap List'!$H$9:$H$157,'Plan vs Actual '!$B$17,'ASG Consolidate Gap List'!$T$9:$T$157,"&lt;="&amp;$E$17)</f>
        <v>0</v>
      </c>
      <c r="J23" s="32">
        <f>COUNTIFS('ASG Consolidate Gap List'!$B$9:$B$157,'Plan vs Actual '!$B23,'ASG Consolidate Gap List'!$H$9:$H$157,'Plan vs Actual '!$B$17,'ASG Consolidate Gap List'!$Y$9:$Y$157,"&lt;="&amp;$E$17)</f>
        <v>0</v>
      </c>
      <c r="K23" s="33">
        <f>COUNTIFS('ASG Consolidate Gap List'!$B$9:$B$157,'Plan vs Actual '!$B23,'ASG Consolidate Gap List'!$H$9:$H$157,'Plan vs Actual '!$B$17,'ASG Consolidate Gap List'!$AK$9:$AK$157,"&lt;="&amp;$E$17)</f>
        <v>0</v>
      </c>
      <c r="L23" s="33">
        <f>COUNTIFS('ASG Consolidate Gap List'!$B$9:$B$157,'Plan vs Actual '!$B23,'ASG Consolidate Gap List'!$H$9:$H$157,'Plan vs Actual '!$B$17,'ASG Consolidate Gap List'!$AL$9:$AL$157,"&lt;="&amp;$E$17)</f>
        <v>0</v>
      </c>
      <c r="M23" s="35">
        <f>COUNTIFS('ASG Consolidate Gap List'!$B$9:$B$157,'Plan vs Actual '!$B23,'ASG Consolidate Gap List'!$H$9:$H$157,'Plan vs Actual '!$B$17,'ASG Consolidate Gap List'!$AU$9:$AU$157,"&lt;="&amp;$E$17)</f>
        <v>0</v>
      </c>
      <c r="N23" s="35">
        <f>COUNTIFS('ASG Consolidate Gap List'!$B$9:$B$157,'Plan vs Actual '!$B23,'ASG Consolidate Gap List'!$H$9:$H$157,'Plan vs Actual '!$B$17,'ASG Consolidate Gap List'!$AV$9:$AV$157,"&lt;="&amp;$E$17)</f>
        <v>0</v>
      </c>
      <c r="O23" s="34">
        <f>COUNTIFS('ASG Consolidate Gap List'!$B$9:$B$157,'Plan vs Actual '!$B23,'ASG Consolidate Gap List'!$H$9:$H$157,'Plan vs Actual '!$B$17,'ASG Consolidate Gap List'!$BF$9:$BF$157,"&lt;="&amp;$E$17)</f>
        <v>0</v>
      </c>
      <c r="P23" s="34">
        <f>COUNTIFS('ASG Consolidate Gap List'!$B$9:$B$157,'Plan vs Actual '!$B23,'ASG Consolidate Gap List'!$H$9:$H$157,'Plan vs Actual '!$B$17,'ASG Consolidate Gap List'!$BG$9:$BG$157,"&lt;="&amp;$E$17)</f>
        <v>0</v>
      </c>
    </row>
    <row r="24" spans="2:16" ht="15" thickBot="1">
      <c r="B24" s="38" t="s">
        <v>183</v>
      </c>
      <c r="C24" s="29">
        <v>4</v>
      </c>
      <c r="D24" s="29">
        <f>COUNTIFS('ASG Consolidate Gap List'!$H$9:$H$157,'Plan vs Actual '!$B$1,'ASG Consolidate Gap List'!$B$9:$B$157,'Plan vs Actual '!$B24,'ASG Consolidate Gap List'!$AM$9:$AM$157,'Plan vs Actual '!$D$3)</f>
        <v>0</v>
      </c>
      <c r="E24" s="29">
        <f>COUNTIFS('ASG Consolidate Gap List'!$H$9:$H$157,'Plan vs Actual '!$B$17,'ASG Consolidate Gap List'!$B$9:$B$157,'Plan vs Actual '!$B24,'ASG Consolidate Gap List'!$AM$9:$AM$157,'Plan vs Actual '!$E$19)</f>
        <v>0</v>
      </c>
      <c r="F24" s="29">
        <f t="shared" si="2"/>
        <v>4</v>
      </c>
      <c r="G24" s="31" t="e">
        <f>COUNTIFS('ASG Consolidate Gap List'!$B$9:$B$157,'Plan vs Actual '!$B24,'ASG Consolidate Gap List'!$H$9:$H$157,'Plan vs Actual '!$B$17,'ASG Consolidate Gap List'!#REF!,"&lt;="&amp;$E$17)</f>
        <v>#REF!</v>
      </c>
      <c r="H24" s="31">
        <f>COUNTIFS('ASG Consolidate Gap List'!$B$9:$B$157,'Plan vs Actual '!$B24,'ASG Consolidate Gap List'!$H$9:$H$157,'Plan vs Actual '!$B$17,'ASG Consolidate Gap List'!$R$9:$R$157,"&lt;="&amp;$E$17)</f>
        <v>0</v>
      </c>
      <c r="I24" s="32">
        <f>COUNTIFS('ASG Consolidate Gap List'!$B$9:$B$157,'Plan vs Actual '!$B24,'ASG Consolidate Gap List'!$H$9:$H$157,'Plan vs Actual '!$B$17,'ASG Consolidate Gap List'!$T$9:$T$157,"&lt;="&amp;$E$17)</f>
        <v>0</v>
      </c>
      <c r="J24" s="32">
        <f>COUNTIFS('ASG Consolidate Gap List'!$B$9:$B$157,'Plan vs Actual '!$B24,'ASG Consolidate Gap List'!$H$9:$H$157,'Plan vs Actual '!$B$17,'ASG Consolidate Gap List'!$Y$9:$Y$157,"&lt;="&amp;$E$17)</f>
        <v>0</v>
      </c>
      <c r="K24" s="33">
        <f>COUNTIFS('ASG Consolidate Gap List'!$B$9:$B$157,'Plan vs Actual '!$B24,'ASG Consolidate Gap List'!$H$9:$H$157,'Plan vs Actual '!$B$17,'ASG Consolidate Gap List'!$AK$9:$AK$157,"&lt;="&amp;$E$17)</f>
        <v>0</v>
      </c>
      <c r="L24" s="33">
        <f>COUNTIFS('ASG Consolidate Gap List'!$B$9:$B$157,'Plan vs Actual '!$B24,'ASG Consolidate Gap List'!$H$9:$H$157,'Plan vs Actual '!$B$17,'ASG Consolidate Gap List'!$AL$9:$AL$157,"&lt;="&amp;$E$17)</f>
        <v>0</v>
      </c>
      <c r="M24" s="35">
        <f>COUNTIFS('ASG Consolidate Gap List'!$B$9:$B$157,'Plan vs Actual '!$B24,'ASG Consolidate Gap List'!$H$9:$H$157,'Plan vs Actual '!$B$17,'ASG Consolidate Gap List'!$AU$9:$AU$157,"&lt;="&amp;$E$17)</f>
        <v>0</v>
      </c>
      <c r="N24" s="35">
        <f>COUNTIFS('ASG Consolidate Gap List'!$B$9:$B$157,'Plan vs Actual '!$B24,'ASG Consolidate Gap List'!$H$9:$H$157,'Plan vs Actual '!$B$17,'ASG Consolidate Gap List'!$AV$9:$AV$157,"&lt;="&amp;$E$17)</f>
        <v>0</v>
      </c>
      <c r="O24" s="34">
        <f>COUNTIFS('ASG Consolidate Gap List'!$B$9:$B$157,'Plan vs Actual '!$B24,'ASG Consolidate Gap List'!$H$9:$H$157,'Plan vs Actual '!$B$17,'ASG Consolidate Gap List'!$BF$9:$BF$157,"&lt;="&amp;$E$17)</f>
        <v>0</v>
      </c>
      <c r="P24" s="34">
        <f>COUNTIFS('ASG Consolidate Gap List'!$B$9:$B$157,'Plan vs Actual '!$B24,'ASG Consolidate Gap List'!$H$9:$H$157,'Plan vs Actual '!$B$17,'ASG Consolidate Gap List'!$BG$9:$BG$157,"&lt;="&amp;$E$17)</f>
        <v>0</v>
      </c>
    </row>
    <row r="25" spans="2:16" ht="15" thickBot="1">
      <c r="B25" s="38" t="s">
        <v>277</v>
      </c>
      <c r="C25" s="29">
        <f>COUNTIFS('ASG Consolidate Gap List'!$H$9:$H$157,'Plan vs Actual '!$B$17,'ASG Consolidate Gap List'!$B$9:$B$157,'Plan vs Actual '!$B25)</f>
        <v>0</v>
      </c>
      <c r="D25" s="29">
        <f>COUNTIFS('ASG Consolidate Gap List'!$H$9:$H$157,'Plan vs Actual '!$B$1,'ASG Consolidate Gap List'!$B$9:$B$157,'Plan vs Actual '!$B25,'ASG Consolidate Gap List'!$AM$9:$AM$157,'Plan vs Actual '!$D$3)</f>
        <v>0</v>
      </c>
      <c r="E25" s="29">
        <f>COUNTIFS('ASG Consolidate Gap List'!$H$9:$H$157,'Plan vs Actual '!$B$17,'ASG Consolidate Gap List'!$B$9:$B$157,'Plan vs Actual '!$B25,'ASG Consolidate Gap List'!$AM$9:$AM$157,'Plan vs Actual '!$E$19)</f>
        <v>0</v>
      </c>
      <c r="F25" s="29">
        <f t="shared" si="2"/>
        <v>0</v>
      </c>
      <c r="G25" s="31" t="e">
        <f>COUNTIFS('ASG Consolidate Gap List'!$B$9:$B$157,'Plan vs Actual '!$B25,'ASG Consolidate Gap List'!$H$9:$H$157,'Plan vs Actual '!$B$17,'ASG Consolidate Gap List'!#REF!,"&lt;="&amp;$E$17)</f>
        <v>#REF!</v>
      </c>
      <c r="H25" s="31">
        <f>COUNTIFS('ASG Consolidate Gap List'!$B$9:$B$157,'Plan vs Actual '!$B25,'ASG Consolidate Gap List'!$H$9:$H$157,'Plan vs Actual '!$B$17,'ASG Consolidate Gap List'!$R$9:$R$157,"&lt;="&amp;$E$17)</f>
        <v>0</v>
      </c>
      <c r="I25" s="32">
        <f>COUNTIFS('ASG Consolidate Gap List'!$B$9:$B$157,'Plan vs Actual '!$B25,'ASG Consolidate Gap List'!$H$9:$H$157,'Plan vs Actual '!$B$17,'ASG Consolidate Gap List'!$T$9:$T$157,"&lt;="&amp;$E$17)</f>
        <v>0</v>
      </c>
      <c r="J25" s="32">
        <f>COUNTIFS('ASG Consolidate Gap List'!$B$9:$B$157,'Plan vs Actual '!$B25,'ASG Consolidate Gap List'!$H$9:$H$157,'Plan vs Actual '!$B$17,'ASG Consolidate Gap List'!$Y$9:$Y$157,"&lt;="&amp;$E$17)</f>
        <v>0</v>
      </c>
      <c r="K25" s="33">
        <f>COUNTIFS('ASG Consolidate Gap List'!$B$9:$B$157,'Plan vs Actual '!$B25,'ASG Consolidate Gap List'!$H$9:$H$157,'Plan vs Actual '!$B$17,'ASG Consolidate Gap List'!$AK$9:$AK$157,"&lt;="&amp;$E$17)</f>
        <v>0</v>
      </c>
      <c r="L25" s="33">
        <f>COUNTIFS('ASG Consolidate Gap List'!$B$9:$B$157,'Plan vs Actual '!$B25,'ASG Consolidate Gap List'!$H$9:$H$157,'Plan vs Actual '!$B$17,'ASG Consolidate Gap List'!$AL$9:$AL$157,"&lt;="&amp;$E$17)</f>
        <v>0</v>
      </c>
      <c r="M25" s="35">
        <f>COUNTIFS('ASG Consolidate Gap List'!$B$9:$B$157,'Plan vs Actual '!$B25,'ASG Consolidate Gap List'!$H$9:$H$157,'Plan vs Actual '!$B$17,'ASG Consolidate Gap List'!$AU$9:$AU$157,"&lt;="&amp;$E$17)</f>
        <v>0</v>
      </c>
      <c r="N25" s="35">
        <f>COUNTIFS('ASG Consolidate Gap List'!$B$9:$B$157,'Plan vs Actual '!$B25,'ASG Consolidate Gap List'!$H$9:$H$157,'Plan vs Actual '!$B$17,'ASG Consolidate Gap List'!$AV$9:$AV$157,"&lt;="&amp;$E$17)</f>
        <v>0</v>
      </c>
      <c r="O25" s="34">
        <f>COUNTIFS('ASG Consolidate Gap List'!$B$9:$B$157,'Plan vs Actual '!$B25,'ASG Consolidate Gap List'!$H$9:$H$157,'Plan vs Actual '!$B$17,'ASG Consolidate Gap List'!$BF$9:$BF$157,"&lt;="&amp;$E$17)</f>
        <v>0</v>
      </c>
      <c r="P25" s="34">
        <f>COUNTIFS('ASG Consolidate Gap List'!$B$9:$B$157,'Plan vs Actual '!$B25,'ASG Consolidate Gap List'!$H$9:$H$157,'Plan vs Actual '!$B$17,'ASG Consolidate Gap List'!$BG$9:$BG$157,"&lt;="&amp;$E$17)</f>
        <v>0</v>
      </c>
    </row>
    <row r="26" spans="2:16" ht="15" thickBot="1">
      <c r="B26" s="38" t="s">
        <v>395</v>
      </c>
      <c r="C26" s="29">
        <f>COUNTIFS('ASG Consolidate Gap List'!$H$9:$H$157,'Plan vs Actual '!$B$17,'ASG Consolidate Gap List'!$B$9:$B$157,'Plan vs Actual '!$B26)</f>
        <v>0</v>
      </c>
      <c r="D26" s="29">
        <f>COUNTIFS('ASG Consolidate Gap List'!$H$9:$H$157,'Plan vs Actual '!$B$1,'ASG Consolidate Gap List'!$B$9:$B$157,'Plan vs Actual '!$B26,'ASG Consolidate Gap List'!$AM$9:$AM$157,'Plan vs Actual '!$D$3)</f>
        <v>0</v>
      </c>
      <c r="E26" s="29">
        <f>COUNTIFS('ASG Consolidate Gap List'!$H$9:$H$157,'Plan vs Actual '!$B$17,'ASG Consolidate Gap List'!$B$9:$B$157,'Plan vs Actual '!$B26,'ASG Consolidate Gap List'!$AM$9:$AM$157,'Plan vs Actual '!$E$19)</f>
        <v>0</v>
      </c>
      <c r="F26" s="29">
        <f t="shared" si="2"/>
        <v>0</v>
      </c>
      <c r="G26" s="31" t="e">
        <f>COUNTIFS('ASG Consolidate Gap List'!$B$9:$B$157,'Plan vs Actual '!$B26,'ASG Consolidate Gap List'!$H$9:$H$157,'Plan vs Actual '!$B$17,'ASG Consolidate Gap List'!#REF!,"&lt;="&amp;$E$17)</f>
        <v>#REF!</v>
      </c>
      <c r="H26" s="31">
        <f>COUNTIFS('ASG Consolidate Gap List'!$B$9:$B$157,'Plan vs Actual '!$B26,'ASG Consolidate Gap List'!$H$9:$H$157,'Plan vs Actual '!$B$17,'ASG Consolidate Gap List'!$R$9:$R$157,"&lt;="&amp;$E$17)</f>
        <v>0</v>
      </c>
      <c r="I26" s="32">
        <f>COUNTIFS('ASG Consolidate Gap List'!$B$9:$B$157,'Plan vs Actual '!$B26,'ASG Consolidate Gap List'!$H$9:$H$157,'Plan vs Actual '!$B$17,'ASG Consolidate Gap List'!$T$9:$T$157,"&lt;="&amp;$E$17)</f>
        <v>0</v>
      </c>
      <c r="J26" s="32">
        <f>COUNTIFS('ASG Consolidate Gap List'!$B$9:$B$157,'Plan vs Actual '!$B26,'ASG Consolidate Gap List'!$H$9:$H$157,'Plan vs Actual '!$B$17,'ASG Consolidate Gap List'!$Y$9:$Y$157,"&lt;="&amp;$E$17)</f>
        <v>0</v>
      </c>
      <c r="K26" s="33">
        <f>COUNTIFS('ASG Consolidate Gap List'!$B$9:$B$157,'Plan vs Actual '!$B26,'ASG Consolidate Gap List'!$H$9:$H$157,'Plan vs Actual '!$B$17,'ASG Consolidate Gap List'!$AK$9:$AK$157,"&lt;="&amp;$E$17)</f>
        <v>0</v>
      </c>
      <c r="L26" s="33">
        <f>COUNTIFS('ASG Consolidate Gap List'!$B$9:$B$157,'Plan vs Actual '!$B26,'ASG Consolidate Gap List'!$H$9:$H$157,'Plan vs Actual '!$B$17,'ASG Consolidate Gap List'!$AL$9:$AL$157,"&lt;="&amp;$E$17)</f>
        <v>0</v>
      </c>
      <c r="M26" s="35">
        <f>COUNTIFS('ASG Consolidate Gap List'!$B$9:$B$157,'Plan vs Actual '!$B26,'ASG Consolidate Gap List'!$H$9:$H$157,'Plan vs Actual '!$B$17,'ASG Consolidate Gap List'!$AU$9:$AU$157,"&lt;="&amp;$E$17)</f>
        <v>0</v>
      </c>
      <c r="N26" s="35">
        <f>COUNTIFS('ASG Consolidate Gap List'!$B$9:$B$157,'Plan vs Actual '!$B26,'ASG Consolidate Gap List'!$H$9:$H$157,'Plan vs Actual '!$B$17,'ASG Consolidate Gap List'!$AV$9:$AV$157,"&lt;="&amp;$E$17)</f>
        <v>0</v>
      </c>
      <c r="O26" s="34">
        <f>COUNTIFS('ASG Consolidate Gap List'!$B$9:$B$157,'Plan vs Actual '!$B26,'ASG Consolidate Gap List'!$H$9:$H$157,'Plan vs Actual '!$B$17,'ASG Consolidate Gap List'!$BF$9:$BF$157,"&lt;="&amp;$E$17)</f>
        <v>0</v>
      </c>
      <c r="P26" s="34">
        <f>COUNTIFS('ASG Consolidate Gap List'!$B$9:$B$157,'Plan vs Actual '!$B26,'ASG Consolidate Gap List'!$H$9:$H$157,'Plan vs Actual '!$B$17,'ASG Consolidate Gap List'!$BG$9:$BG$157,"&lt;="&amp;$E$17)</f>
        <v>0</v>
      </c>
    </row>
    <row r="27" spans="2:16" ht="15" thickBot="1">
      <c r="B27" s="38" t="s">
        <v>31</v>
      </c>
      <c r="C27" s="29">
        <f>COUNTIFS('ASG Consolidate Gap List'!$H$9:$H$157,'Plan vs Actual '!$B$17,'ASG Consolidate Gap List'!$B$9:$B$157,'Plan vs Actual '!$B27)</f>
        <v>0</v>
      </c>
      <c r="D27" s="29">
        <f>COUNTIFS('ASG Consolidate Gap List'!$H$9:$H$157,'Plan vs Actual '!$B$1,'ASG Consolidate Gap List'!$B$9:$B$157,'Plan vs Actual '!$B27,'ASG Consolidate Gap List'!$AM$9:$AM$157,'Plan vs Actual '!$D$3)</f>
        <v>0</v>
      </c>
      <c r="E27" s="29">
        <f>COUNTIFS('ASG Consolidate Gap List'!$H$9:$H$157,'Plan vs Actual '!$B$17,'ASG Consolidate Gap List'!$B$9:$B$157,'Plan vs Actual '!$B27,'ASG Consolidate Gap List'!$AM$9:$AM$157,'Plan vs Actual '!$E$19)</f>
        <v>0</v>
      </c>
      <c r="F27" s="29">
        <f t="shared" si="2"/>
        <v>0</v>
      </c>
      <c r="G27" s="31" t="e">
        <f>COUNTIFS('ASG Consolidate Gap List'!$B$9:$B$157,'Plan vs Actual '!$B27,'ASG Consolidate Gap List'!$H$9:$H$157,'Plan vs Actual '!$B$17,'ASG Consolidate Gap List'!#REF!,"&lt;="&amp;$E$17)</f>
        <v>#REF!</v>
      </c>
      <c r="H27" s="31">
        <f>COUNTIFS('ASG Consolidate Gap List'!$B$9:$B$157,'Plan vs Actual '!$B27,'ASG Consolidate Gap List'!$H$9:$H$157,'Plan vs Actual '!$B$17,'ASG Consolidate Gap List'!$R$9:$R$157,"&lt;="&amp;$E$17)</f>
        <v>0</v>
      </c>
      <c r="I27" s="32">
        <f>COUNTIFS('ASG Consolidate Gap List'!$B$9:$B$157,'Plan vs Actual '!$B27,'ASG Consolidate Gap List'!$H$9:$H$157,'Plan vs Actual '!$B$17,'ASG Consolidate Gap List'!$T$9:$T$157,"&lt;="&amp;$E$17)</f>
        <v>0</v>
      </c>
      <c r="J27" s="32">
        <f>COUNTIFS('ASG Consolidate Gap List'!$B$9:$B$157,'Plan vs Actual '!$B27,'ASG Consolidate Gap List'!$H$9:$H$157,'Plan vs Actual '!$B$17,'ASG Consolidate Gap List'!$Y$9:$Y$157,"&lt;="&amp;$E$17)</f>
        <v>0</v>
      </c>
      <c r="K27" s="33">
        <f>COUNTIFS('ASG Consolidate Gap List'!$B$9:$B$157,'Plan vs Actual '!$B27,'ASG Consolidate Gap List'!$H$9:$H$157,'Plan vs Actual '!$B$17,'ASG Consolidate Gap List'!$AK$9:$AK$157,"&lt;="&amp;$E$17)</f>
        <v>0</v>
      </c>
      <c r="L27" s="33">
        <f>COUNTIFS('ASG Consolidate Gap List'!$B$9:$B$157,'Plan vs Actual '!$B27,'ASG Consolidate Gap List'!$H$9:$H$157,'Plan vs Actual '!$B$17,'ASG Consolidate Gap List'!$AL$9:$AL$157,"&lt;="&amp;$E$17)</f>
        <v>0</v>
      </c>
      <c r="M27" s="35">
        <f>COUNTIFS('ASG Consolidate Gap List'!$B$9:$B$157,'Plan vs Actual '!$B27,'ASG Consolidate Gap List'!$H$9:$H$157,'Plan vs Actual '!$B$17,'ASG Consolidate Gap List'!$AU$9:$AU$157,"&lt;="&amp;$E$17)</f>
        <v>0</v>
      </c>
      <c r="N27" s="35">
        <f>COUNTIFS('ASG Consolidate Gap List'!$B$9:$B$157,'Plan vs Actual '!$B27,'ASG Consolidate Gap List'!$H$9:$H$157,'Plan vs Actual '!$B$17,'ASG Consolidate Gap List'!$AV$9:$AV$157,"&lt;="&amp;$E$17)</f>
        <v>0</v>
      </c>
      <c r="O27" s="34">
        <f>COUNTIFS('ASG Consolidate Gap List'!$B$9:$B$157,'Plan vs Actual '!$B27,'ASG Consolidate Gap List'!$H$9:$H$157,'Plan vs Actual '!$B$17,'ASG Consolidate Gap List'!$BF$9:$BF$157,"&lt;="&amp;$E$17)</f>
        <v>0</v>
      </c>
      <c r="P27" s="34">
        <f>COUNTIFS('ASG Consolidate Gap List'!$B$9:$B$157,'Plan vs Actual '!$B27,'ASG Consolidate Gap List'!$H$9:$H$157,'Plan vs Actual '!$B$17,'ASG Consolidate Gap List'!$BG$9:$BG$157,"&lt;="&amp;$E$17)</f>
        <v>0</v>
      </c>
    </row>
    <row r="28" spans="2:16" ht="15" thickBot="1">
      <c r="B28" s="38" t="s">
        <v>95</v>
      </c>
      <c r="C28" s="29">
        <f>COUNTIFS('ASG Consolidate Gap List'!$H$9:$H$157,'Plan vs Actual '!$B$17,'ASG Consolidate Gap List'!$B$9:$B$157,'Plan vs Actual '!$B28)</f>
        <v>0</v>
      </c>
      <c r="D28" s="29">
        <f>COUNTIFS('ASG Consolidate Gap List'!$H$9:$H$157,'Plan vs Actual '!$B$1,'ASG Consolidate Gap List'!$B$9:$B$157,'Plan vs Actual '!$B28,'ASG Consolidate Gap List'!$AM$9:$AM$157,'Plan vs Actual '!$D$3)</f>
        <v>0</v>
      </c>
      <c r="E28" s="29">
        <f>COUNTIFS('ASG Consolidate Gap List'!$H$9:$H$157,'Plan vs Actual '!$B$17,'ASG Consolidate Gap List'!$B$9:$B$157,'Plan vs Actual '!$B28,'ASG Consolidate Gap List'!$AM$9:$AM$157,'Plan vs Actual '!$E$19)</f>
        <v>0</v>
      </c>
      <c r="F28" s="29">
        <f t="shared" si="2"/>
        <v>0</v>
      </c>
      <c r="G28" s="31" t="e">
        <f>COUNTIFS('ASG Consolidate Gap List'!$B$9:$B$157,'Plan vs Actual '!$B28,'ASG Consolidate Gap List'!$H$9:$H$157,'Plan vs Actual '!$B$17,'ASG Consolidate Gap List'!#REF!,"&lt;="&amp;$E$17)</f>
        <v>#REF!</v>
      </c>
      <c r="H28" s="31">
        <f>COUNTIFS('ASG Consolidate Gap List'!$B$9:$B$157,'Plan vs Actual '!$B28,'ASG Consolidate Gap List'!$H$9:$H$157,'Plan vs Actual '!$B$17,'ASG Consolidate Gap List'!$R$9:$R$157,"&lt;="&amp;$E$17)</f>
        <v>0</v>
      </c>
      <c r="I28" s="32">
        <f>COUNTIFS('ASG Consolidate Gap List'!$B$9:$B$157,'Plan vs Actual '!$B28,'ASG Consolidate Gap List'!$H$9:$H$157,'Plan vs Actual '!$B$17,'ASG Consolidate Gap List'!$T$9:$T$157,"&lt;="&amp;$E$17)</f>
        <v>0</v>
      </c>
      <c r="J28" s="32">
        <f>COUNTIFS('ASG Consolidate Gap List'!$B$9:$B$157,'Plan vs Actual '!$B28,'ASG Consolidate Gap List'!$H$9:$H$157,'Plan vs Actual '!$B$17,'ASG Consolidate Gap List'!$Y$9:$Y$157,"&lt;="&amp;$E$17)</f>
        <v>0</v>
      </c>
      <c r="K28" s="33">
        <f>COUNTIFS('ASG Consolidate Gap List'!$B$9:$B$157,'Plan vs Actual '!$B28,'ASG Consolidate Gap List'!$H$9:$H$157,'Plan vs Actual '!$B$17,'ASG Consolidate Gap List'!$AK$9:$AK$157,"&lt;="&amp;$E$17)</f>
        <v>0</v>
      </c>
      <c r="L28" s="33">
        <f>COUNTIFS('ASG Consolidate Gap List'!$B$9:$B$157,'Plan vs Actual '!$B28,'ASG Consolidate Gap List'!$H$9:$H$157,'Plan vs Actual '!$B$17,'ASG Consolidate Gap List'!$AL$9:$AL$157,"&lt;="&amp;$E$17)</f>
        <v>0</v>
      </c>
      <c r="M28" s="35">
        <f>COUNTIFS('ASG Consolidate Gap List'!$B$9:$B$157,'Plan vs Actual '!$B28,'ASG Consolidate Gap List'!$H$9:$H$157,'Plan vs Actual '!$B$17,'ASG Consolidate Gap List'!$AU$9:$AU$157,"&lt;="&amp;$E$17)</f>
        <v>0</v>
      </c>
      <c r="N28" s="35">
        <f>COUNTIFS('ASG Consolidate Gap List'!$B$9:$B$157,'Plan vs Actual '!$B28,'ASG Consolidate Gap List'!$H$9:$H$157,'Plan vs Actual '!$B$17,'ASG Consolidate Gap List'!$AV$9:$AV$157,"&lt;="&amp;$E$17)</f>
        <v>0</v>
      </c>
      <c r="O28" s="34">
        <f>COUNTIFS('ASG Consolidate Gap List'!$B$9:$B$157,'Plan vs Actual '!$B28,'ASG Consolidate Gap List'!$H$9:$H$157,'Plan vs Actual '!$B$17,'ASG Consolidate Gap List'!$BF$9:$BF$157,"&lt;="&amp;$E$17)</f>
        <v>0</v>
      </c>
      <c r="P28" s="34">
        <f>COUNTIFS('ASG Consolidate Gap List'!$B$9:$B$157,'Plan vs Actual '!$B28,'ASG Consolidate Gap List'!$H$9:$H$157,'Plan vs Actual '!$B$17,'ASG Consolidate Gap List'!$BG$9:$BG$157,"&lt;="&amp;$E$17)</f>
        <v>0</v>
      </c>
    </row>
    <row r="29" spans="2:16" ht="16" thickBot="1">
      <c r="B29" s="36" t="s">
        <v>15</v>
      </c>
      <c r="C29" s="37">
        <f t="shared" ref="C29:P29" si="3">SUM(C21:C28)</f>
        <v>4</v>
      </c>
      <c r="D29" s="37">
        <f t="shared" si="3"/>
        <v>0</v>
      </c>
      <c r="E29" s="37">
        <f t="shared" si="3"/>
        <v>0</v>
      </c>
      <c r="F29" s="37">
        <f t="shared" si="3"/>
        <v>4</v>
      </c>
      <c r="G29" s="37" t="e">
        <f t="shared" si="3"/>
        <v>#REF!</v>
      </c>
      <c r="H29" s="37">
        <f t="shared" si="3"/>
        <v>0</v>
      </c>
      <c r="I29" s="37">
        <f t="shared" si="3"/>
        <v>0</v>
      </c>
      <c r="J29" s="37">
        <f t="shared" si="3"/>
        <v>0</v>
      </c>
      <c r="K29" s="37">
        <f t="shared" si="3"/>
        <v>0</v>
      </c>
      <c r="L29" s="37">
        <f t="shared" si="3"/>
        <v>0</v>
      </c>
      <c r="M29" s="37">
        <f t="shared" si="3"/>
        <v>0</v>
      </c>
      <c r="N29" s="37">
        <f t="shared" si="3"/>
        <v>0</v>
      </c>
      <c r="O29" s="37">
        <f t="shared" si="3"/>
        <v>0</v>
      </c>
      <c r="P29" s="37">
        <f t="shared" si="3"/>
        <v>0</v>
      </c>
    </row>
    <row r="32" spans="2:16">
      <c r="M32" t="s">
        <v>401</v>
      </c>
    </row>
    <row r="33" spans="2:16">
      <c r="B33" t="s">
        <v>264</v>
      </c>
      <c r="D33" t="s">
        <v>387</v>
      </c>
      <c r="E33" s="9">
        <v>44805</v>
      </c>
      <c r="F33" s="40"/>
    </row>
    <row r="34" spans="2:16" ht="15" thickBot="1"/>
    <row r="35" spans="2:16" ht="15" thickBot="1">
      <c r="B35" s="510" t="s">
        <v>3</v>
      </c>
      <c r="C35" s="510" t="s">
        <v>15</v>
      </c>
      <c r="D35" s="510" t="s">
        <v>91</v>
      </c>
      <c r="E35" s="510" t="s">
        <v>388</v>
      </c>
      <c r="F35" s="510" t="s">
        <v>389</v>
      </c>
      <c r="G35" s="512" t="s">
        <v>402</v>
      </c>
      <c r="H35" s="513"/>
      <c r="I35" s="512" t="s">
        <v>403</v>
      </c>
      <c r="J35" s="513"/>
      <c r="K35" s="514" t="s">
        <v>398</v>
      </c>
      <c r="L35" s="513"/>
      <c r="M35" s="514" t="s">
        <v>399</v>
      </c>
      <c r="N35" s="515"/>
      <c r="O35" s="512" t="s">
        <v>400</v>
      </c>
      <c r="P35" s="513"/>
    </row>
    <row r="36" spans="2:16" ht="15" thickBot="1">
      <c r="B36" s="511"/>
      <c r="C36" s="511"/>
      <c r="D36" s="511"/>
      <c r="E36" s="511"/>
      <c r="F36" s="511"/>
      <c r="G36" s="30" t="s">
        <v>13</v>
      </c>
      <c r="H36" s="30" t="s">
        <v>14</v>
      </c>
      <c r="I36" s="30" t="s">
        <v>13</v>
      </c>
      <c r="J36" s="30" t="s">
        <v>14</v>
      </c>
      <c r="K36" s="30" t="s">
        <v>13</v>
      </c>
      <c r="L36" s="30" t="s">
        <v>14</v>
      </c>
      <c r="M36" s="30" t="s">
        <v>13</v>
      </c>
      <c r="N36" s="30" t="s">
        <v>14</v>
      </c>
      <c r="O36" s="30" t="s">
        <v>13</v>
      </c>
      <c r="P36" s="30" t="s">
        <v>14</v>
      </c>
    </row>
    <row r="37" spans="2:16" ht="15" thickBot="1">
      <c r="B37" s="38" t="s">
        <v>27</v>
      </c>
      <c r="C37" s="29">
        <f>COUNTIFS('ASG Consolidate Gap List'!$H$9:$H$157,'Plan vs Actual '!$B$33,'ASG Consolidate Gap List'!$B$9:$B$157,'Plan vs Actual '!$B37)</f>
        <v>0</v>
      </c>
      <c r="D37" s="29">
        <f>COUNTIFS('ASG Consolidate Gap List'!$H$9:$H$157,'Plan vs Actual '!$B$33,'ASG Consolidate Gap List'!$B$9:$B$157,'Plan vs Actual '!$B37,'ASG Consolidate Gap List'!$AM$9:$AM$157,'Plan vs Actual '!$D$19)</f>
        <v>0</v>
      </c>
      <c r="E37" s="29">
        <f>COUNTIFS('ASG Consolidate Gap List'!$H$9:$H$157,'Plan vs Actual '!$B$33,'ASG Consolidate Gap List'!$B$9:$B$157,'Plan vs Actual '!$B37,'ASG Consolidate Gap List'!$AM$9:$AM$157,'Plan vs Actual '!$E$19)</f>
        <v>0</v>
      </c>
      <c r="F37" s="29">
        <f>+C37-D37-E37</f>
        <v>0</v>
      </c>
      <c r="G37" s="31" t="e">
        <f>COUNTIFS('ASG Consolidate Gap List'!$B$9:$B$157,'Plan vs Actual '!$B37,'ASG Consolidate Gap List'!$H$9:$H$157,'Plan vs Actual '!$B$33,'ASG Consolidate Gap List'!#REF!,"&lt;="&amp;$E$33)</f>
        <v>#REF!</v>
      </c>
      <c r="H37" s="31">
        <f>COUNTIFS('ASG Consolidate Gap List'!$B$9:$B$157,'Plan vs Actual '!$B37,'ASG Consolidate Gap List'!$H$9:$H$157,'Plan vs Actual '!$B$33,'ASG Consolidate Gap List'!$R$9:$R$157,"&lt;="&amp;$E$33)</f>
        <v>0</v>
      </c>
      <c r="I37" s="32">
        <f>COUNTIFS('ASG Consolidate Gap List'!$B$9:$B$157,'Plan vs Actual '!$B37,'ASG Consolidate Gap List'!$H$9:$H$157,'Plan vs Actual '!$B$33,'ASG Consolidate Gap List'!$T$9:$T$157,"&lt;="&amp;$E$33)</f>
        <v>0</v>
      </c>
      <c r="J37" s="32">
        <f>COUNTIFS('ASG Consolidate Gap List'!$B$9:$B$157,'Plan vs Actual '!$B37,'ASG Consolidate Gap List'!$H$9:$H$157,'Plan vs Actual '!$B$33,'ASG Consolidate Gap List'!$Y$9:$Y$157,"&lt;="&amp;$E$33)</f>
        <v>0</v>
      </c>
      <c r="K37" s="33">
        <f>COUNTIFS('ASG Consolidate Gap List'!$B$9:$B$157,'Plan vs Actual '!$B37,'ASG Consolidate Gap List'!$H$9:$H$157,'Plan vs Actual '!$B$33,'ASG Consolidate Gap List'!$AK$9:$AK$157,"&lt;="&amp;$E$33)</f>
        <v>0</v>
      </c>
      <c r="L37" s="33">
        <f>COUNTIFS('ASG Consolidate Gap List'!$B$9:$B$157,'Plan vs Actual '!$B37,'ASG Consolidate Gap List'!$H$9:$H$157,'Plan vs Actual '!$B$33,'ASG Consolidate Gap List'!$AL$9:$AL$157,"&lt;="&amp;$E$33)</f>
        <v>0</v>
      </c>
      <c r="M37" s="35">
        <f>COUNTIFS('ASG Consolidate Gap List'!$B$9:$B$157,'Plan vs Actual '!$B37,'ASG Consolidate Gap List'!$H$9:$H$157,'Plan vs Actual '!$B$33,'ASG Consolidate Gap List'!$AU$9:$AU$157,"&lt;="&amp;$E$33)</f>
        <v>0</v>
      </c>
      <c r="N37" s="35">
        <f>COUNTIFS('ASG Consolidate Gap List'!$B$9:$B$157,'Plan vs Actual '!$B37,'ASG Consolidate Gap List'!$H$9:$H$157,'Plan vs Actual '!$B$33,'ASG Consolidate Gap List'!$AV$9:$AV$157,"&lt;="&amp;$E$33)</f>
        <v>0</v>
      </c>
      <c r="O37" s="34">
        <f>COUNTIFS('ASG Consolidate Gap List'!$B$9:$B$157,'Plan vs Actual '!$B37,'ASG Consolidate Gap List'!$H$9:$H$157,'Plan vs Actual '!$B$33,'ASG Consolidate Gap List'!$BF$9:$BF$157,"&lt;="&amp;$E$33)</f>
        <v>0</v>
      </c>
      <c r="P37" s="34">
        <f>COUNTIFS('ASG Consolidate Gap List'!$B$9:$B$157,'Plan vs Actual '!$B37,'ASG Consolidate Gap List'!$H$9:$H$157,'Plan vs Actual '!$B$33,'ASG Consolidate Gap List'!$BG$9:$BG$157,"&lt;="&amp;$E$33)</f>
        <v>0</v>
      </c>
    </row>
    <row r="38" spans="2:16" ht="15" thickBot="1">
      <c r="B38" s="38" t="s">
        <v>28</v>
      </c>
      <c r="C38" s="29">
        <f>COUNTIFS('ASG Consolidate Gap List'!$H$9:$H$157,'Plan vs Actual '!$B$33,'ASG Consolidate Gap List'!$B$9:$B$157,'Plan vs Actual '!$B38)</f>
        <v>4</v>
      </c>
      <c r="D38" s="29">
        <f>COUNTIFS('ASG Consolidate Gap List'!$H$9:$H$157,'Plan vs Actual '!$B$33,'ASG Consolidate Gap List'!$B$9:$B$157,'Plan vs Actual '!$B38,'ASG Consolidate Gap List'!$AM$9:$AM$157,'Plan vs Actual '!$D$19)</f>
        <v>3</v>
      </c>
      <c r="E38" s="29">
        <f>COUNTIFS('ASG Consolidate Gap List'!$H$9:$H$157,'Plan vs Actual '!$B$33,'ASG Consolidate Gap List'!$B$9:$B$157,'Plan vs Actual '!$B38,'ASG Consolidate Gap List'!$AM$9:$AM$157,'Plan vs Actual '!$E$19)</f>
        <v>0</v>
      </c>
      <c r="F38" s="29">
        <f t="shared" ref="F38:F44" si="4">+C38-D38-E38</f>
        <v>1</v>
      </c>
      <c r="G38" s="31" t="e">
        <f>COUNTIFS('ASG Consolidate Gap List'!$B$9:$B$157,'Plan vs Actual '!$B38,'ASG Consolidate Gap List'!$H$9:$H$157,'Plan vs Actual '!$B$33,'ASG Consolidate Gap List'!#REF!,"&lt;="&amp;$E$33)</f>
        <v>#REF!</v>
      </c>
      <c r="H38" s="31">
        <f>COUNTIFS('ASG Consolidate Gap List'!$B$9:$B$157,'Plan vs Actual '!$B38,'ASG Consolidate Gap List'!$H$9:$H$157,'Plan vs Actual '!$B$33,'ASG Consolidate Gap List'!$R$9:$R$157,"&lt;="&amp;$E$33)</f>
        <v>0</v>
      </c>
      <c r="I38" s="32">
        <f>COUNTIFS('ASG Consolidate Gap List'!$B$9:$B$157,'Plan vs Actual '!$B38,'ASG Consolidate Gap List'!$H$9:$H$157,'Plan vs Actual '!$B$33,'ASG Consolidate Gap List'!$T$9:$T$157,"&lt;="&amp;$E$33)</f>
        <v>0</v>
      </c>
      <c r="J38" s="32">
        <f>COUNTIFS('ASG Consolidate Gap List'!$B$9:$B$157,'Plan vs Actual '!$B38,'ASG Consolidate Gap List'!$H$9:$H$157,'Plan vs Actual '!$B$33,'ASG Consolidate Gap List'!$Y$9:$Y$157,"&lt;="&amp;$E$33)</f>
        <v>0</v>
      </c>
      <c r="K38" s="33">
        <f>COUNTIFS('ASG Consolidate Gap List'!$B$9:$B$157,'Plan vs Actual '!$B38,'ASG Consolidate Gap List'!$H$9:$H$157,'Plan vs Actual '!$B$33,'ASG Consolidate Gap List'!$AK$9:$AK$157,"&lt;="&amp;$E$33)</f>
        <v>0</v>
      </c>
      <c r="L38" s="33">
        <f>COUNTIFS('ASG Consolidate Gap List'!$B$9:$B$157,'Plan vs Actual '!$B38,'ASG Consolidate Gap List'!$H$9:$H$157,'Plan vs Actual '!$B$33,'ASG Consolidate Gap List'!$AL$9:$AL$157,"&lt;="&amp;$E$33)</f>
        <v>0</v>
      </c>
      <c r="M38" s="35">
        <f>COUNTIFS('ASG Consolidate Gap List'!$B$9:$B$157,'Plan vs Actual '!$B38,'ASG Consolidate Gap List'!$H$9:$H$157,'Plan vs Actual '!$B$33,'ASG Consolidate Gap List'!$AU$9:$AU$157,"&lt;="&amp;$E$33)</f>
        <v>0</v>
      </c>
      <c r="N38" s="35">
        <f>COUNTIFS('ASG Consolidate Gap List'!$B$9:$B$157,'Plan vs Actual '!$B38,'ASG Consolidate Gap List'!$H$9:$H$157,'Plan vs Actual '!$B$33,'ASG Consolidate Gap List'!$AV$9:$AV$157,"&lt;="&amp;$E$33)</f>
        <v>0</v>
      </c>
      <c r="O38" s="34">
        <f>COUNTIFS('ASG Consolidate Gap List'!$B$9:$B$157,'Plan vs Actual '!$B38,'ASG Consolidate Gap List'!$H$9:$H$157,'Plan vs Actual '!$B$33,'ASG Consolidate Gap List'!$BF$9:$BF$157,"&lt;="&amp;$E$33)</f>
        <v>0</v>
      </c>
      <c r="P38" s="34">
        <f>COUNTIFS('ASG Consolidate Gap List'!$B$9:$B$157,'Plan vs Actual '!$B38,'ASG Consolidate Gap List'!$H$9:$H$157,'Plan vs Actual '!$B$33,'ASG Consolidate Gap List'!$BG$9:$BG$157,"&lt;="&amp;$E$33)</f>
        <v>0</v>
      </c>
    </row>
    <row r="39" spans="2:16" ht="15" thickBot="1">
      <c r="B39" s="38" t="s">
        <v>29</v>
      </c>
      <c r="C39" s="29">
        <f>COUNTIFS('ASG Consolidate Gap List'!$H$9:$H$157,'Plan vs Actual '!$B$33,'ASG Consolidate Gap List'!$B$9:$B$157,'Plan vs Actual '!$B39)</f>
        <v>5</v>
      </c>
      <c r="D39" s="29">
        <f>COUNTIFS('ASG Consolidate Gap List'!$H$9:$H$157,'Plan vs Actual '!$B$33,'ASG Consolidate Gap List'!$B$9:$B$157,'Plan vs Actual '!$B39,'ASG Consolidate Gap List'!$AM$9:$AM$157,'Plan vs Actual '!$D$19)</f>
        <v>2</v>
      </c>
      <c r="E39" s="29">
        <f>COUNTIFS('ASG Consolidate Gap List'!$H$9:$H$157,'Plan vs Actual '!$B$33,'ASG Consolidate Gap List'!$B$9:$B$157,'Plan vs Actual '!$B39,'ASG Consolidate Gap List'!$AM$9:$AM$157,'Plan vs Actual '!$E$19)</f>
        <v>0</v>
      </c>
      <c r="F39" s="29">
        <f t="shared" si="4"/>
        <v>3</v>
      </c>
      <c r="G39" s="31" t="e">
        <f>COUNTIFS('ASG Consolidate Gap List'!$B$9:$B$157,'Plan vs Actual '!$B39,'ASG Consolidate Gap List'!$H$9:$H$157,'Plan vs Actual '!$B$33,'ASG Consolidate Gap List'!#REF!,"&lt;="&amp;$E$33)</f>
        <v>#REF!</v>
      </c>
      <c r="H39" s="31">
        <f>COUNTIFS('ASG Consolidate Gap List'!$B$9:$B$157,'Plan vs Actual '!$B39,'ASG Consolidate Gap List'!$H$9:$H$157,'Plan vs Actual '!$B$33,'ASG Consolidate Gap List'!$R$9:$R$157,"&lt;="&amp;$E$33)</f>
        <v>0</v>
      </c>
      <c r="I39" s="32">
        <f>COUNTIFS('ASG Consolidate Gap List'!$B$9:$B$157,'Plan vs Actual '!$B39,'ASG Consolidate Gap List'!$H$9:$H$157,'Plan vs Actual '!$B$33,'ASG Consolidate Gap List'!$T$9:$T$157,"&lt;="&amp;$E$33)</f>
        <v>0</v>
      </c>
      <c r="J39" s="32">
        <f>COUNTIFS('ASG Consolidate Gap List'!$B$9:$B$157,'Plan vs Actual '!$B39,'ASG Consolidate Gap List'!$H$9:$H$157,'Plan vs Actual '!$B$33,'ASG Consolidate Gap List'!$Y$9:$Y$157,"&lt;="&amp;$E$33)</f>
        <v>0</v>
      </c>
      <c r="K39" s="33">
        <f>COUNTIFS('ASG Consolidate Gap List'!$B$9:$B$157,'Plan vs Actual '!$B39,'ASG Consolidate Gap List'!$H$9:$H$157,'Plan vs Actual '!$B$33,'ASG Consolidate Gap List'!$AK$9:$AK$157,"&lt;="&amp;$E$33)</f>
        <v>0</v>
      </c>
      <c r="L39" s="33">
        <f>COUNTIFS('ASG Consolidate Gap List'!$B$9:$B$157,'Plan vs Actual '!$B39,'ASG Consolidate Gap List'!$H$9:$H$157,'Plan vs Actual '!$B$33,'ASG Consolidate Gap List'!$AL$9:$AL$157,"&lt;="&amp;$E$33)</f>
        <v>0</v>
      </c>
      <c r="M39" s="35">
        <f>COUNTIFS('ASG Consolidate Gap List'!$B$9:$B$157,'Plan vs Actual '!$B39,'ASG Consolidate Gap List'!$H$9:$H$157,'Plan vs Actual '!$B$33,'ASG Consolidate Gap List'!$AU$9:$AU$157,"&lt;="&amp;$E$33)</f>
        <v>0</v>
      </c>
      <c r="N39" s="35">
        <f>COUNTIFS('ASG Consolidate Gap List'!$B$9:$B$157,'Plan vs Actual '!$B39,'ASG Consolidate Gap List'!$H$9:$H$157,'Plan vs Actual '!$B$33,'ASG Consolidate Gap List'!$AV$9:$AV$157,"&lt;="&amp;$E$33)</f>
        <v>0</v>
      </c>
      <c r="O39" s="34">
        <f>COUNTIFS('ASG Consolidate Gap List'!$B$9:$B$157,'Plan vs Actual '!$B39,'ASG Consolidate Gap List'!$H$9:$H$157,'Plan vs Actual '!$B$33,'ASG Consolidate Gap List'!$BF$9:$BF$157,"&lt;="&amp;$E$33)</f>
        <v>0</v>
      </c>
      <c r="P39" s="34">
        <f>COUNTIFS('ASG Consolidate Gap List'!$B$9:$B$157,'Plan vs Actual '!$B39,'ASG Consolidate Gap List'!$H$9:$H$157,'Plan vs Actual '!$B$33,'ASG Consolidate Gap List'!$BG$9:$BG$157,"&lt;="&amp;$E$33)</f>
        <v>0</v>
      </c>
    </row>
    <row r="40" spans="2:16" ht="15" thickBot="1">
      <c r="B40" s="38" t="s">
        <v>183</v>
      </c>
      <c r="C40" s="29">
        <f>COUNTIFS('ASG Consolidate Gap List'!$H$9:$H$157,'Plan vs Actual '!$B$33,'ASG Consolidate Gap List'!$B$9:$B$157,'Plan vs Actual '!$B40)</f>
        <v>0</v>
      </c>
      <c r="D40" s="29">
        <f>COUNTIFS('ASG Consolidate Gap List'!$H$9:$H$157,'Plan vs Actual '!$B$33,'ASG Consolidate Gap List'!$B$9:$B$157,'Plan vs Actual '!$B40,'ASG Consolidate Gap List'!$AM$9:$AM$157,'Plan vs Actual '!$D$19)</f>
        <v>0</v>
      </c>
      <c r="E40" s="29">
        <f>COUNTIFS('ASG Consolidate Gap List'!$H$9:$H$157,'Plan vs Actual '!$B$33,'ASG Consolidate Gap List'!$B$9:$B$157,'Plan vs Actual '!$B40,'ASG Consolidate Gap List'!$AM$9:$AM$157,'Plan vs Actual '!$E$19)</f>
        <v>0</v>
      </c>
      <c r="F40" s="29">
        <f t="shared" si="4"/>
        <v>0</v>
      </c>
      <c r="G40" s="31" t="e">
        <f>COUNTIFS('ASG Consolidate Gap List'!$B$9:$B$157,'Plan vs Actual '!$B40,'ASG Consolidate Gap List'!$H$9:$H$157,'Plan vs Actual '!$B$33,'ASG Consolidate Gap List'!#REF!,"&lt;="&amp;$E$33)</f>
        <v>#REF!</v>
      </c>
      <c r="H40" s="31">
        <f>COUNTIFS('ASG Consolidate Gap List'!$B$9:$B$157,'Plan vs Actual '!$B40,'ASG Consolidate Gap List'!$H$9:$H$157,'Plan vs Actual '!$B$33,'ASG Consolidate Gap List'!$R$9:$R$157,"&lt;="&amp;$E$33)</f>
        <v>0</v>
      </c>
      <c r="I40" s="32">
        <f>COUNTIFS('ASG Consolidate Gap List'!$B$9:$B$157,'Plan vs Actual '!$B40,'ASG Consolidate Gap List'!$H$9:$H$157,'Plan vs Actual '!$B$33,'ASG Consolidate Gap List'!$T$9:$T$157,"&lt;="&amp;$E$33)</f>
        <v>0</v>
      </c>
      <c r="J40" s="32">
        <f>COUNTIFS('ASG Consolidate Gap List'!$B$9:$B$157,'Plan vs Actual '!$B40,'ASG Consolidate Gap List'!$H$9:$H$157,'Plan vs Actual '!$B$33,'ASG Consolidate Gap List'!$Y$9:$Y$157,"&lt;="&amp;$E$33)</f>
        <v>0</v>
      </c>
      <c r="K40" s="33">
        <f>COUNTIFS('ASG Consolidate Gap List'!$B$9:$B$157,'Plan vs Actual '!$B40,'ASG Consolidate Gap List'!$H$9:$H$157,'Plan vs Actual '!$B$33,'ASG Consolidate Gap List'!$AK$9:$AK$157,"&lt;="&amp;$E$33)</f>
        <v>0</v>
      </c>
      <c r="L40" s="33">
        <f>COUNTIFS('ASG Consolidate Gap List'!$B$9:$B$157,'Plan vs Actual '!$B40,'ASG Consolidate Gap List'!$H$9:$H$157,'Plan vs Actual '!$B$33,'ASG Consolidate Gap List'!$AL$9:$AL$157,"&lt;="&amp;$E$33)</f>
        <v>0</v>
      </c>
      <c r="M40" s="35">
        <f>COUNTIFS('ASG Consolidate Gap List'!$B$9:$B$157,'Plan vs Actual '!$B40,'ASG Consolidate Gap List'!$H$9:$H$157,'Plan vs Actual '!$B$33,'ASG Consolidate Gap List'!$AU$9:$AU$157,"&lt;="&amp;$E$33)</f>
        <v>0</v>
      </c>
      <c r="N40" s="35">
        <f>COUNTIFS('ASG Consolidate Gap List'!$B$9:$B$157,'Plan vs Actual '!$B40,'ASG Consolidate Gap List'!$H$9:$H$157,'Plan vs Actual '!$B$33,'ASG Consolidate Gap List'!$AV$9:$AV$157,"&lt;="&amp;$E$33)</f>
        <v>0</v>
      </c>
      <c r="O40" s="34">
        <f>COUNTIFS('ASG Consolidate Gap List'!$B$9:$B$157,'Plan vs Actual '!$B40,'ASG Consolidate Gap List'!$H$9:$H$157,'Plan vs Actual '!$B$33,'ASG Consolidate Gap List'!$BF$9:$BF$157,"&lt;="&amp;$E$33)</f>
        <v>0</v>
      </c>
      <c r="P40" s="34">
        <f>COUNTIFS('ASG Consolidate Gap List'!$B$9:$B$157,'Plan vs Actual '!$B40,'ASG Consolidate Gap List'!$H$9:$H$157,'Plan vs Actual '!$B$33,'ASG Consolidate Gap List'!$BG$9:$BG$157,"&lt;="&amp;$E$33)</f>
        <v>0</v>
      </c>
    </row>
    <row r="41" spans="2:16" ht="15" thickBot="1">
      <c r="B41" s="38" t="s">
        <v>277</v>
      </c>
      <c r="C41" s="29">
        <f>COUNTIFS('ASG Consolidate Gap List'!$H$9:$H$157,'Plan vs Actual '!$B$33,'ASG Consolidate Gap List'!$B$9:$B$157,'Plan vs Actual '!$B41)</f>
        <v>0</v>
      </c>
      <c r="D41" s="29">
        <f>COUNTIFS('ASG Consolidate Gap List'!$H$9:$H$157,'Plan vs Actual '!$B$33,'ASG Consolidate Gap List'!$B$9:$B$157,'Plan vs Actual '!$B41,'ASG Consolidate Gap List'!$AM$9:$AM$157,'Plan vs Actual '!$D$19)</f>
        <v>0</v>
      </c>
      <c r="E41" s="29">
        <f>COUNTIFS('ASG Consolidate Gap List'!$H$9:$H$157,'Plan vs Actual '!$B$33,'ASG Consolidate Gap List'!$B$9:$B$157,'Plan vs Actual '!$B41,'ASG Consolidate Gap List'!$AM$9:$AM$157,'Plan vs Actual '!$E$19)</f>
        <v>0</v>
      </c>
      <c r="F41" s="29">
        <f t="shared" si="4"/>
        <v>0</v>
      </c>
      <c r="G41" s="31" t="e">
        <f>COUNTIFS('ASG Consolidate Gap List'!$B$9:$B$157,'Plan vs Actual '!$B41,'ASG Consolidate Gap List'!$H$9:$H$157,'Plan vs Actual '!$B$33,'ASG Consolidate Gap List'!#REF!,"&lt;="&amp;$E$33)</f>
        <v>#REF!</v>
      </c>
      <c r="H41" s="31">
        <f>COUNTIFS('ASG Consolidate Gap List'!$B$9:$B$157,'Plan vs Actual '!$B41,'ASG Consolidate Gap List'!$H$9:$H$157,'Plan vs Actual '!$B$33,'ASG Consolidate Gap List'!$R$9:$R$157,"&lt;="&amp;$E$33)</f>
        <v>0</v>
      </c>
      <c r="I41" s="32">
        <f>COUNTIFS('ASG Consolidate Gap List'!$B$9:$B$157,'Plan vs Actual '!$B41,'ASG Consolidate Gap List'!$H$9:$H$157,'Plan vs Actual '!$B$33,'ASG Consolidate Gap List'!$T$9:$T$157,"&lt;="&amp;$E$33)</f>
        <v>0</v>
      </c>
      <c r="J41" s="32">
        <f>COUNTIFS('ASG Consolidate Gap List'!$B$9:$B$157,'Plan vs Actual '!$B41,'ASG Consolidate Gap List'!$H$9:$H$157,'Plan vs Actual '!$B$33,'ASG Consolidate Gap List'!$Y$9:$Y$157,"&lt;="&amp;$E$33)</f>
        <v>0</v>
      </c>
      <c r="K41" s="33">
        <f>COUNTIFS('ASG Consolidate Gap List'!$B$9:$B$157,'Plan vs Actual '!$B41,'ASG Consolidate Gap List'!$H$9:$H$157,'Plan vs Actual '!$B$33,'ASG Consolidate Gap List'!$AK$9:$AK$157,"&lt;="&amp;$E$33)</f>
        <v>0</v>
      </c>
      <c r="L41" s="33">
        <f>COUNTIFS('ASG Consolidate Gap List'!$B$9:$B$157,'Plan vs Actual '!$B41,'ASG Consolidate Gap List'!$H$9:$H$157,'Plan vs Actual '!$B$33,'ASG Consolidate Gap List'!$AL$9:$AL$157,"&lt;="&amp;$E$33)</f>
        <v>0</v>
      </c>
      <c r="M41" s="35">
        <f>COUNTIFS('ASG Consolidate Gap List'!$B$9:$B$157,'Plan vs Actual '!$B41,'ASG Consolidate Gap List'!$H$9:$H$157,'Plan vs Actual '!$B$33,'ASG Consolidate Gap List'!$AU$9:$AU$157,"&lt;="&amp;$E$33)</f>
        <v>0</v>
      </c>
      <c r="N41" s="35">
        <f>COUNTIFS('ASG Consolidate Gap List'!$B$9:$B$157,'Plan vs Actual '!$B41,'ASG Consolidate Gap List'!$H$9:$H$157,'Plan vs Actual '!$B$33,'ASG Consolidate Gap List'!$AV$9:$AV$157,"&lt;="&amp;$E$33)</f>
        <v>0</v>
      </c>
      <c r="O41" s="34">
        <f>COUNTIFS('ASG Consolidate Gap List'!$B$9:$B$157,'Plan vs Actual '!$B41,'ASG Consolidate Gap List'!$H$9:$H$157,'Plan vs Actual '!$B$33,'ASG Consolidate Gap List'!$BF$9:$BF$157,"&lt;="&amp;$E$33)</f>
        <v>0</v>
      </c>
      <c r="P41" s="34">
        <f>COUNTIFS('ASG Consolidate Gap List'!$B$9:$B$157,'Plan vs Actual '!$B41,'ASG Consolidate Gap List'!$H$9:$H$157,'Plan vs Actual '!$B$33,'ASG Consolidate Gap List'!$BG$9:$BG$157,"&lt;="&amp;$E$33)</f>
        <v>0</v>
      </c>
    </row>
    <row r="42" spans="2:16" ht="15" thickBot="1">
      <c r="B42" s="38" t="s">
        <v>395</v>
      </c>
      <c r="C42" s="29">
        <f>COUNTIFS('ASG Consolidate Gap List'!$H$9:$H$157,'Plan vs Actual '!$B$33,'ASG Consolidate Gap List'!$B$9:$B$157,'Plan vs Actual '!$B42)</f>
        <v>0</v>
      </c>
      <c r="D42" s="29">
        <f>COUNTIFS('ASG Consolidate Gap List'!$H$9:$H$157,'Plan vs Actual '!$B$33,'ASG Consolidate Gap List'!$B$9:$B$157,'Plan vs Actual '!$B42,'ASG Consolidate Gap List'!$AM$9:$AM$157,'Plan vs Actual '!$D$19)</f>
        <v>0</v>
      </c>
      <c r="E42" s="29">
        <f>COUNTIFS('ASG Consolidate Gap List'!$H$9:$H$157,'Plan vs Actual '!$B$33,'ASG Consolidate Gap List'!$B$9:$B$157,'Plan vs Actual '!$B42,'ASG Consolidate Gap List'!$AM$9:$AM$157,'Plan vs Actual '!$E$19)</f>
        <v>0</v>
      </c>
      <c r="F42" s="29">
        <f t="shared" si="4"/>
        <v>0</v>
      </c>
      <c r="G42" s="31" t="e">
        <f>COUNTIFS('ASG Consolidate Gap List'!$B$9:$B$157,'Plan vs Actual '!$B42,'ASG Consolidate Gap List'!$H$9:$H$157,'Plan vs Actual '!$B$33,'ASG Consolidate Gap List'!#REF!,"&lt;="&amp;$E$33)</f>
        <v>#REF!</v>
      </c>
      <c r="H42" s="31">
        <f>COUNTIFS('ASG Consolidate Gap List'!$B$9:$B$157,'Plan vs Actual '!$B42,'ASG Consolidate Gap List'!$H$9:$H$157,'Plan vs Actual '!$B$33,'ASG Consolidate Gap List'!$R$9:$R$157,"&lt;="&amp;$E$33)</f>
        <v>0</v>
      </c>
      <c r="I42" s="32">
        <f>COUNTIFS('ASG Consolidate Gap List'!$B$9:$B$157,'Plan vs Actual '!$B42,'ASG Consolidate Gap List'!$H$9:$H$157,'Plan vs Actual '!$B$33,'ASG Consolidate Gap List'!$T$9:$T$157,"&lt;="&amp;$E$33)</f>
        <v>0</v>
      </c>
      <c r="J42" s="32">
        <f>COUNTIFS('ASG Consolidate Gap List'!$B$9:$B$157,'Plan vs Actual '!$B42,'ASG Consolidate Gap List'!$H$9:$H$157,'Plan vs Actual '!$B$33,'ASG Consolidate Gap List'!$Y$9:$Y$157,"&lt;="&amp;$E$33)</f>
        <v>0</v>
      </c>
      <c r="K42" s="33">
        <f>COUNTIFS('ASG Consolidate Gap List'!$B$9:$B$157,'Plan vs Actual '!$B42,'ASG Consolidate Gap List'!$H$9:$H$157,'Plan vs Actual '!$B$33,'ASG Consolidate Gap List'!$AK$9:$AK$157,"&lt;="&amp;$E$33)</f>
        <v>0</v>
      </c>
      <c r="L42" s="33">
        <f>COUNTIFS('ASG Consolidate Gap List'!$B$9:$B$157,'Plan vs Actual '!$B42,'ASG Consolidate Gap List'!$H$9:$H$157,'Plan vs Actual '!$B$33,'ASG Consolidate Gap List'!$AL$9:$AL$157,"&lt;="&amp;$E$33)</f>
        <v>0</v>
      </c>
      <c r="M42" s="35">
        <f>COUNTIFS('ASG Consolidate Gap List'!$B$9:$B$157,'Plan vs Actual '!$B42,'ASG Consolidate Gap List'!$H$9:$H$157,'Plan vs Actual '!$B$33,'ASG Consolidate Gap List'!$AU$9:$AU$157,"&lt;="&amp;$E$33)</f>
        <v>0</v>
      </c>
      <c r="N42" s="35">
        <f>COUNTIFS('ASG Consolidate Gap List'!$B$9:$B$157,'Plan vs Actual '!$B42,'ASG Consolidate Gap List'!$H$9:$H$157,'Plan vs Actual '!$B$33,'ASG Consolidate Gap List'!$AV$9:$AV$157,"&lt;="&amp;$E$33)</f>
        <v>0</v>
      </c>
      <c r="O42" s="34">
        <f>COUNTIFS('ASG Consolidate Gap List'!$B$9:$B$157,'Plan vs Actual '!$B42,'ASG Consolidate Gap List'!$H$9:$H$157,'Plan vs Actual '!$B$33,'ASG Consolidate Gap List'!$BF$9:$BF$157,"&lt;="&amp;$E$33)</f>
        <v>0</v>
      </c>
      <c r="P42" s="34">
        <f>COUNTIFS('ASG Consolidate Gap List'!$B$9:$B$157,'Plan vs Actual '!$B42,'ASG Consolidate Gap List'!$H$9:$H$157,'Plan vs Actual '!$B$33,'ASG Consolidate Gap List'!$BG$9:$BG$157,"&lt;="&amp;$E$33)</f>
        <v>0</v>
      </c>
    </row>
    <row r="43" spans="2:16" ht="15" thickBot="1">
      <c r="B43" s="38" t="s">
        <v>31</v>
      </c>
      <c r="C43" s="29">
        <f>COUNTIFS('ASG Consolidate Gap List'!$H$9:$H$157,'Plan vs Actual '!$B$33,'ASG Consolidate Gap List'!$B$9:$B$157,'Plan vs Actual '!$B43)</f>
        <v>0</v>
      </c>
      <c r="D43" s="29">
        <f>COUNTIFS('ASG Consolidate Gap List'!$H$9:$H$157,'Plan vs Actual '!$B$33,'ASG Consolidate Gap List'!$B$9:$B$157,'Plan vs Actual '!$B43,'ASG Consolidate Gap List'!$AM$9:$AM$157,'Plan vs Actual '!$D$19)</f>
        <v>0</v>
      </c>
      <c r="E43" s="29">
        <f>COUNTIFS('ASG Consolidate Gap List'!$H$9:$H$157,'Plan vs Actual '!$B$33,'ASG Consolidate Gap List'!$B$9:$B$157,'Plan vs Actual '!$B43,'ASG Consolidate Gap List'!$AM$9:$AM$157,'Plan vs Actual '!$E$19)</f>
        <v>0</v>
      </c>
      <c r="F43" s="29">
        <f t="shared" si="4"/>
        <v>0</v>
      </c>
      <c r="G43" s="31" t="e">
        <f>COUNTIFS('ASG Consolidate Gap List'!$B$9:$B$157,'Plan vs Actual '!$B43,'ASG Consolidate Gap List'!$H$9:$H$157,'Plan vs Actual '!$B$33,'ASG Consolidate Gap List'!#REF!,"&lt;="&amp;$E$33)</f>
        <v>#REF!</v>
      </c>
      <c r="H43" s="31">
        <f>COUNTIFS('ASG Consolidate Gap List'!$B$9:$B$157,'Plan vs Actual '!$B43,'ASG Consolidate Gap List'!$H$9:$H$157,'Plan vs Actual '!$B$33,'ASG Consolidate Gap List'!$R$9:$R$157,"&lt;="&amp;$E$33)</f>
        <v>0</v>
      </c>
      <c r="I43" s="32">
        <f>COUNTIFS('ASG Consolidate Gap List'!$B$9:$B$157,'Plan vs Actual '!$B43,'ASG Consolidate Gap List'!$H$9:$H$157,'Plan vs Actual '!$B$33,'ASG Consolidate Gap List'!$T$9:$T$157,"&lt;="&amp;$E$33)</f>
        <v>0</v>
      </c>
      <c r="J43" s="32">
        <f>COUNTIFS('ASG Consolidate Gap List'!$B$9:$B$157,'Plan vs Actual '!$B43,'ASG Consolidate Gap List'!$H$9:$H$157,'Plan vs Actual '!$B$33,'ASG Consolidate Gap List'!$Y$9:$Y$157,"&lt;="&amp;$E$33)</f>
        <v>0</v>
      </c>
      <c r="K43" s="33">
        <f>COUNTIFS('ASG Consolidate Gap List'!$B$9:$B$157,'Plan vs Actual '!$B43,'ASG Consolidate Gap List'!$H$9:$H$157,'Plan vs Actual '!$B$33,'ASG Consolidate Gap List'!$AK$9:$AK$157,"&lt;="&amp;$E$33)</f>
        <v>0</v>
      </c>
      <c r="L43" s="33">
        <f>COUNTIFS('ASG Consolidate Gap List'!$B$9:$B$157,'Plan vs Actual '!$B43,'ASG Consolidate Gap List'!$H$9:$H$157,'Plan vs Actual '!$B$33,'ASG Consolidate Gap List'!$AL$9:$AL$157,"&lt;="&amp;$E$33)</f>
        <v>0</v>
      </c>
      <c r="M43" s="35">
        <f>COUNTIFS('ASG Consolidate Gap List'!$B$9:$B$157,'Plan vs Actual '!$B43,'ASG Consolidate Gap List'!$H$9:$H$157,'Plan vs Actual '!$B$33,'ASG Consolidate Gap List'!$AU$9:$AU$157,"&lt;="&amp;$E$33)</f>
        <v>0</v>
      </c>
      <c r="N43" s="35">
        <f>COUNTIFS('ASG Consolidate Gap List'!$B$9:$B$157,'Plan vs Actual '!$B43,'ASG Consolidate Gap List'!$H$9:$H$157,'Plan vs Actual '!$B$33,'ASG Consolidate Gap List'!$AV$9:$AV$157,"&lt;="&amp;$E$33)</f>
        <v>0</v>
      </c>
      <c r="O43" s="34">
        <f>COUNTIFS('ASG Consolidate Gap List'!$B$9:$B$157,'Plan vs Actual '!$B43,'ASG Consolidate Gap List'!$H$9:$H$157,'Plan vs Actual '!$B$33,'ASG Consolidate Gap List'!$BF$9:$BF$157,"&lt;="&amp;$E$33)</f>
        <v>0</v>
      </c>
      <c r="P43" s="34">
        <f>COUNTIFS('ASG Consolidate Gap List'!$B$9:$B$157,'Plan vs Actual '!$B43,'ASG Consolidate Gap List'!$H$9:$H$157,'Plan vs Actual '!$B$33,'ASG Consolidate Gap List'!$BG$9:$BG$157,"&lt;="&amp;$E$33)</f>
        <v>0</v>
      </c>
    </row>
    <row r="44" spans="2:16" ht="15" thickBot="1">
      <c r="B44" s="38" t="s">
        <v>95</v>
      </c>
      <c r="C44" s="29">
        <f>COUNTIFS('ASG Consolidate Gap List'!$H$9:$H$157,'Plan vs Actual '!$B$33,'ASG Consolidate Gap List'!$B$9:$B$157,'Plan vs Actual '!$B44)</f>
        <v>0</v>
      </c>
      <c r="D44" s="29">
        <f>COUNTIFS('ASG Consolidate Gap List'!$H$9:$H$157,'Plan vs Actual '!$B$33,'ASG Consolidate Gap List'!$B$9:$B$157,'Plan vs Actual '!$B44,'ASG Consolidate Gap List'!$AM$9:$AM$157,'Plan vs Actual '!$D$19)</f>
        <v>0</v>
      </c>
      <c r="E44" s="29">
        <f>COUNTIFS('ASG Consolidate Gap List'!$H$9:$H$157,'Plan vs Actual '!$B$33,'ASG Consolidate Gap List'!$B$9:$B$157,'Plan vs Actual '!$B44,'ASG Consolidate Gap List'!$AM$9:$AM$157,'Plan vs Actual '!$E$19)</f>
        <v>0</v>
      </c>
      <c r="F44" s="29">
        <f t="shared" si="4"/>
        <v>0</v>
      </c>
      <c r="G44" s="31" t="e">
        <f>COUNTIFS('ASG Consolidate Gap List'!$B$9:$B$157,'Plan vs Actual '!$B44,'ASG Consolidate Gap List'!$H$9:$H$157,'Plan vs Actual '!$B$33,'ASG Consolidate Gap List'!#REF!,"&lt;="&amp;$E$33)</f>
        <v>#REF!</v>
      </c>
      <c r="H44" s="31">
        <f>COUNTIFS('ASG Consolidate Gap List'!$B$9:$B$157,'Plan vs Actual '!$B44,'ASG Consolidate Gap List'!$H$9:$H$157,'Plan vs Actual '!$B$33,'ASG Consolidate Gap List'!$R$9:$R$157,"&lt;="&amp;$E$33)</f>
        <v>0</v>
      </c>
      <c r="I44" s="32">
        <f>COUNTIFS('ASG Consolidate Gap List'!$B$9:$B$157,'Plan vs Actual '!$B44,'ASG Consolidate Gap List'!$H$9:$H$157,'Plan vs Actual '!$B$33,'ASG Consolidate Gap List'!$T$9:$T$157,"&lt;="&amp;$E$33)</f>
        <v>0</v>
      </c>
      <c r="J44" s="32">
        <f>COUNTIFS('ASG Consolidate Gap List'!$B$9:$B$157,'Plan vs Actual '!$B44,'ASG Consolidate Gap List'!$H$9:$H$157,'Plan vs Actual '!$B$33,'ASG Consolidate Gap List'!$Y$9:$Y$157,"&lt;="&amp;$E$33)</f>
        <v>0</v>
      </c>
      <c r="K44" s="33">
        <f>COUNTIFS('ASG Consolidate Gap List'!$B$9:$B$157,'Plan vs Actual '!$B44,'ASG Consolidate Gap List'!$H$9:$H$157,'Plan vs Actual '!$B$33,'ASG Consolidate Gap List'!$AK$9:$AK$157,"&lt;="&amp;$E$33)</f>
        <v>0</v>
      </c>
      <c r="L44" s="33">
        <f>COUNTIFS('ASG Consolidate Gap List'!$B$9:$B$157,'Plan vs Actual '!$B44,'ASG Consolidate Gap List'!$H$9:$H$157,'Plan vs Actual '!$B$33,'ASG Consolidate Gap List'!$AL$9:$AL$157,"&lt;="&amp;$E$33)</f>
        <v>0</v>
      </c>
      <c r="M44" s="35">
        <f>COUNTIFS('ASG Consolidate Gap List'!$B$9:$B$157,'Plan vs Actual '!$B44,'ASG Consolidate Gap List'!$H$9:$H$157,'Plan vs Actual '!$B$33,'ASG Consolidate Gap List'!$AU$9:$AU$157,"&lt;="&amp;$E$33)</f>
        <v>0</v>
      </c>
      <c r="N44" s="35">
        <f>COUNTIFS('ASG Consolidate Gap List'!$B$9:$B$157,'Plan vs Actual '!$B44,'ASG Consolidate Gap List'!$H$9:$H$157,'Plan vs Actual '!$B$33,'ASG Consolidate Gap List'!$AV$9:$AV$157,"&lt;="&amp;$E$33)</f>
        <v>0</v>
      </c>
      <c r="O44" s="34">
        <f>COUNTIFS('ASG Consolidate Gap List'!$B$9:$B$157,'Plan vs Actual '!$B44,'ASG Consolidate Gap List'!$H$9:$H$157,'Plan vs Actual '!$B$33,'ASG Consolidate Gap List'!$BF$9:$BF$157,"&lt;="&amp;$E$33)</f>
        <v>0</v>
      </c>
      <c r="P44" s="34">
        <f>COUNTIFS('ASG Consolidate Gap List'!$B$9:$B$157,'Plan vs Actual '!$B44,'ASG Consolidate Gap List'!$H$9:$H$157,'Plan vs Actual '!$B$33,'ASG Consolidate Gap List'!$BG$9:$BG$157,"&lt;="&amp;$E$33)</f>
        <v>0</v>
      </c>
    </row>
    <row r="45" spans="2:16" ht="16" thickBot="1">
      <c r="B45" s="36" t="s">
        <v>15</v>
      </c>
      <c r="C45" s="37">
        <f t="shared" ref="C45:P45" si="5">SUM(C37:C44)</f>
        <v>9</v>
      </c>
      <c r="D45" s="37">
        <f t="shared" si="5"/>
        <v>5</v>
      </c>
      <c r="E45" s="37">
        <f t="shared" si="5"/>
        <v>0</v>
      </c>
      <c r="F45" s="37">
        <f>SUM(F37:F44)</f>
        <v>4</v>
      </c>
      <c r="G45" s="37" t="e">
        <f t="shared" si="5"/>
        <v>#REF!</v>
      </c>
      <c r="H45" s="37">
        <f t="shared" si="5"/>
        <v>0</v>
      </c>
      <c r="I45" s="37">
        <f t="shared" si="5"/>
        <v>0</v>
      </c>
      <c r="J45" s="37">
        <f t="shared" si="5"/>
        <v>0</v>
      </c>
      <c r="K45" s="37">
        <f t="shared" si="5"/>
        <v>0</v>
      </c>
      <c r="L45" s="37">
        <f t="shared" si="5"/>
        <v>0</v>
      </c>
      <c r="M45" s="37">
        <f t="shared" si="5"/>
        <v>0</v>
      </c>
      <c r="N45" s="37">
        <f t="shared" si="5"/>
        <v>0</v>
      </c>
      <c r="O45" s="37">
        <f t="shared" si="5"/>
        <v>0</v>
      </c>
      <c r="P45" s="37">
        <f t="shared" si="5"/>
        <v>0</v>
      </c>
    </row>
    <row r="48" spans="2:16">
      <c r="B48" t="s">
        <v>404</v>
      </c>
    </row>
    <row r="49" spans="2:16" ht="15" thickBot="1"/>
    <row r="50" spans="2:16" ht="15" thickBot="1">
      <c r="B50" s="510" t="s">
        <v>3</v>
      </c>
      <c r="C50" s="510" t="s">
        <v>15</v>
      </c>
      <c r="D50" s="510" t="s">
        <v>91</v>
      </c>
      <c r="E50" s="510" t="s">
        <v>388</v>
      </c>
      <c r="F50" s="510" t="s">
        <v>389</v>
      </c>
      <c r="G50" s="512" t="s">
        <v>402</v>
      </c>
      <c r="H50" s="513"/>
      <c r="I50" s="512" t="s">
        <v>8</v>
      </c>
      <c r="J50" s="513"/>
      <c r="K50" s="514" t="s">
        <v>207</v>
      </c>
      <c r="L50" s="513"/>
      <c r="M50" s="514" t="s">
        <v>399</v>
      </c>
      <c r="N50" s="515"/>
      <c r="O50" s="512" t="s">
        <v>400</v>
      </c>
      <c r="P50" s="513"/>
    </row>
    <row r="51" spans="2:16" ht="15" thickBot="1">
      <c r="B51" s="511"/>
      <c r="C51" s="511"/>
      <c r="D51" s="511"/>
      <c r="E51" s="511"/>
      <c r="F51" s="511"/>
      <c r="G51" s="30" t="s">
        <v>13</v>
      </c>
      <c r="H51" s="30" t="s">
        <v>14</v>
      </c>
      <c r="I51" s="30" t="s">
        <v>13</v>
      </c>
      <c r="J51" s="30" t="s">
        <v>14</v>
      </c>
      <c r="K51" s="30" t="s">
        <v>13</v>
      </c>
      <c r="L51" s="30" t="s">
        <v>14</v>
      </c>
      <c r="M51" s="30" t="s">
        <v>13</v>
      </c>
      <c r="N51" s="30" t="s">
        <v>14</v>
      </c>
      <c r="O51" s="30" t="s">
        <v>13</v>
      </c>
      <c r="P51" s="30" t="s">
        <v>14</v>
      </c>
    </row>
    <row r="52" spans="2:16" ht="15" thickBot="1">
      <c r="B52" s="38" t="s">
        <v>27</v>
      </c>
      <c r="C52" s="29">
        <f>+C5+C21+C37</f>
        <v>0</v>
      </c>
      <c r="D52" s="29">
        <f>+D5+D21+D37</f>
        <v>0</v>
      </c>
      <c r="E52" s="29">
        <f>+E5+E21+E37</f>
        <v>0</v>
      </c>
      <c r="F52" s="29">
        <f>+C52-D52-E52</f>
        <v>0</v>
      </c>
      <c r="G52" s="31" t="e">
        <f t="shared" ref="G52:P52" si="6">+G5+G21+G37</f>
        <v>#REF!</v>
      </c>
      <c r="H52" s="31">
        <f t="shared" si="6"/>
        <v>0</v>
      </c>
      <c r="I52" s="32">
        <f t="shared" si="6"/>
        <v>0</v>
      </c>
      <c r="J52" s="32">
        <f t="shared" si="6"/>
        <v>0</v>
      </c>
      <c r="K52" s="33">
        <f t="shared" si="6"/>
        <v>0</v>
      </c>
      <c r="L52" s="33">
        <f t="shared" si="6"/>
        <v>0</v>
      </c>
      <c r="M52" s="35">
        <f t="shared" si="6"/>
        <v>0</v>
      </c>
      <c r="N52" s="35">
        <f t="shared" si="6"/>
        <v>0</v>
      </c>
      <c r="O52" s="34">
        <f t="shared" si="6"/>
        <v>0</v>
      </c>
      <c r="P52" s="34">
        <f t="shared" si="6"/>
        <v>0</v>
      </c>
    </row>
    <row r="53" spans="2:16" ht="15" thickBot="1">
      <c r="B53" s="38" t="s">
        <v>28</v>
      </c>
      <c r="C53" s="29">
        <f t="shared" ref="C53:P53" si="7">+C6+C22+C38</f>
        <v>4</v>
      </c>
      <c r="D53" s="29">
        <f t="shared" si="7"/>
        <v>3</v>
      </c>
      <c r="E53" s="29">
        <f t="shared" si="7"/>
        <v>0</v>
      </c>
      <c r="F53" s="29">
        <f t="shared" ref="F53:F59" si="8">+C53-D53-E53</f>
        <v>1</v>
      </c>
      <c r="G53" s="31" t="e">
        <f t="shared" si="7"/>
        <v>#REF!</v>
      </c>
      <c r="H53" s="31">
        <f t="shared" si="7"/>
        <v>0</v>
      </c>
      <c r="I53" s="32">
        <f t="shared" si="7"/>
        <v>0</v>
      </c>
      <c r="J53" s="32">
        <f t="shared" si="7"/>
        <v>0</v>
      </c>
      <c r="K53" s="33">
        <f t="shared" si="7"/>
        <v>0</v>
      </c>
      <c r="L53" s="33">
        <f t="shared" si="7"/>
        <v>0</v>
      </c>
      <c r="M53" s="35">
        <f t="shared" si="7"/>
        <v>0</v>
      </c>
      <c r="N53" s="35">
        <f t="shared" si="7"/>
        <v>0</v>
      </c>
      <c r="O53" s="34">
        <f t="shared" si="7"/>
        <v>0</v>
      </c>
      <c r="P53" s="34">
        <f t="shared" si="7"/>
        <v>0</v>
      </c>
    </row>
    <row r="54" spans="2:16" ht="15" thickBot="1">
      <c r="B54" s="38" t="s">
        <v>29</v>
      </c>
      <c r="C54" s="29">
        <f t="shared" ref="C54:P54" si="9">+C7+C23+C39</f>
        <v>5</v>
      </c>
      <c r="D54" s="29">
        <f t="shared" si="9"/>
        <v>2</v>
      </c>
      <c r="E54" s="29">
        <f t="shared" si="9"/>
        <v>0</v>
      </c>
      <c r="F54" s="29">
        <f t="shared" si="8"/>
        <v>3</v>
      </c>
      <c r="G54" s="31" t="e">
        <f t="shared" si="9"/>
        <v>#REF!</v>
      </c>
      <c r="H54" s="31">
        <f t="shared" si="9"/>
        <v>0</v>
      </c>
      <c r="I54" s="32">
        <f t="shared" si="9"/>
        <v>0</v>
      </c>
      <c r="J54" s="32">
        <f t="shared" si="9"/>
        <v>0</v>
      </c>
      <c r="K54" s="33">
        <f t="shared" si="9"/>
        <v>0</v>
      </c>
      <c r="L54" s="33">
        <f t="shared" si="9"/>
        <v>0</v>
      </c>
      <c r="M54" s="35">
        <f t="shared" si="9"/>
        <v>0</v>
      </c>
      <c r="N54" s="35">
        <f t="shared" si="9"/>
        <v>0</v>
      </c>
      <c r="O54" s="34">
        <f t="shared" si="9"/>
        <v>0</v>
      </c>
      <c r="P54" s="34">
        <f t="shared" si="9"/>
        <v>0</v>
      </c>
    </row>
    <row r="55" spans="2:16" ht="15" thickBot="1">
      <c r="B55" s="38" t="s">
        <v>183</v>
      </c>
      <c r="C55" s="29">
        <f t="shared" ref="C55:P55" si="10">+C8+C24+C40</f>
        <v>10</v>
      </c>
      <c r="D55" s="29">
        <f t="shared" si="10"/>
        <v>0</v>
      </c>
      <c r="E55" s="29">
        <f t="shared" si="10"/>
        <v>0</v>
      </c>
      <c r="F55" s="29">
        <f t="shared" si="8"/>
        <v>10</v>
      </c>
      <c r="G55" s="31" t="e">
        <f t="shared" si="10"/>
        <v>#REF!</v>
      </c>
      <c r="H55" s="31">
        <f t="shared" si="10"/>
        <v>0</v>
      </c>
      <c r="I55" s="32">
        <f t="shared" si="10"/>
        <v>0</v>
      </c>
      <c r="J55" s="32">
        <f t="shared" si="10"/>
        <v>0</v>
      </c>
      <c r="K55" s="33">
        <f t="shared" si="10"/>
        <v>0</v>
      </c>
      <c r="L55" s="33">
        <f t="shared" si="10"/>
        <v>0</v>
      </c>
      <c r="M55" s="35">
        <f t="shared" si="10"/>
        <v>0</v>
      </c>
      <c r="N55" s="35">
        <f t="shared" si="10"/>
        <v>0</v>
      </c>
      <c r="O55" s="34">
        <f t="shared" si="10"/>
        <v>0</v>
      </c>
      <c r="P55" s="34">
        <f t="shared" si="10"/>
        <v>0</v>
      </c>
    </row>
    <row r="56" spans="2:16" ht="15" thickBot="1">
      <c r="B56" s="38" t="s">
        <v>277</v>
      </c>
      <c r="C56" s="29">
        <f t="shared" ref="C56:P56" si="11">+C9+C25+C41</f>
        <v>0</v>
      </c>
      <c r="D56" s="29">
        <f t="shared" si="11"/>
        <v>0</v>
      </c>
      <c r="E56" s="29">
        <f t="shared" si="11"/>
        <v>0</v>
      </c>
      <c r="F56" s="29">
        <f t="shared" si="8"/>
        <v>0</v>
      </c>
      <c r="G56" s="31" t="e">
        <f t="shared" si="11"/>
        <v>#REF!</v>
      </c>
      <c r="H56" s="31">
        <f t="shared" si="11"/>
        <v>0</v>
      </c>
      <c r="I56" s="32">
        <f t="shared" si="11"/>
        <v>0</v>
      </c>
      <c r="J56" s="32">
        <f t="shared" si="11"/>
        <v>0</v>
      </c>
      <c r="K56" s="33">
        <f t="shared" si="11"/>
        <v>0</v>
      </c>
      <c r="L56" s="33">
        <f t="shared" si="11"/>
        <v>0</v>
      </c>
      <c r="M56" s="35">
        <f t="shared" si="11"/>
        <v>0</v>
      </c>
      <c r="N56" s="35">
        <f t="shared" si="11"/>
        <v>0</v>
      </c>
      <c r="O56" s="34">
        <f t="shared" si="11"/>
        <v>0</v>
      </c>
      <c r="P56" s="34">
        <f t="shared" si="11"/>
        <v>0</v>
      </c>
    </row>
    <row r="57" spans="2:16" ht="15" thickBot="1">
      <c r="B57" s="38" t="s">
        <v>395</v>
      </c>
      <c r="C57" s="29">
        <f t="shared" ref="C57:P57" si="12">+C10+C26+C42</f>
        <v>0</v>
      </c>
      <c r="D57" s="29">
        <f t="shared" si="12"/>
        <v>0</v>
      </c>
      <c r="E57" s="29">
        <f t="shared" si="12"/>
        <v>0</v>
      </c>
      <c r="F57" s="29">
        <f t="shared" si="8"/>
        <v>0</v>
      </c>
      <c r="G57" s="31" t="e">
        <f t="shared" si="12"/>
        <v>#REF!</v>
      </c>
      <c r="H57" s="31">
        <f t="shared" si="12"/>
        <v>0</v>
      </c>
      <c r="I57" s="32">
        <f t="shared" si="12"/>
        <v>0</v>
      </c>
      <c r="J57" s="32">
        <f t="shared" si="12"/>
        <v>0</v>
      </c>
      <c r="K57" s="33">
        <f t="shared" si="12"/>
        <v>0</v>
      </c>
      <c r="L57" s="33">
        <f t="shared" si="12"/>
        <v>0</v>
      </c>
      <c r="M57" s="35">
        <f t="shared" si="12"/>
        <v>0</v>
      </c>
      <c r="N57" s="35">
        <f t="shared" si="12"/>
        <v>0</v>
      </c>
      <c r="O57" s="34">
        <f t="shared" si="12"/>
        <v>0</v>
      </c>
      <c r="P57" s="34">
        <f t="shared" si="12"/>
        <v>0</v>
      </c>
    </row>
    <row r="58" spans="2:16" ht="15" thickBot="1">
      <c r="B58" s="38" t="s">
        <v>31</v>
      </c>
      <c r="C58" s="29">
        <f t="shared" ref="C58:P58" si="13">+C11+C27+C43</f>
        <v>0</v>
      </c>
      <c r="D58" s="29">
        <f t="shared" si="13"/>
        <v>0</v>
      </c>
      <c r="E58" s="29">
        <f t="shared" si="13"/>
        <v>0</v>
      </c>
      <c r="F58" s="29">
        <f t="shared" si="8"/>
        <v>0</v>
      </c>
      <c r="G58" s="31" t="e">
        <f t="shared" si="13"/>
        <v>#REF!</v>
      </c>
      <c r="H58" s="31">
        <f t="shared" si="13"/>
        <v>0</v>
      </c>
      <c r="I58" s="32">
        <f t="shared" si="13"/>
        <v>0</v>
      </c>
      <c r="J58" s="32">
        <f t="shared" si="13"/>
        <v>0</v>
      </c>
      <c r="K58" s="33">
        <f t="shared" si="13"/>
        <v>0</v>
      </c>
      <c r="L58" s="33">
        <f t="shared" si="13"/>
        <v>0</v>
      </c>
      <c r="M58" s="35">
        <f t="shared" si="13"/>
        <v>0</v>
      </c>
      <c r="N58" s="35">
        <f t="shared" si="13"/>
        <v>0</v>
      </c>
      <c r="O58" s="34">
        <f t="shared" si="13"/>
        <v>0</v>
      </c>
      <c r="P58" s="34">
        <f t="shared" si="13"/>
        <v>0</v>
      </c>
    </row>
    <row r="59" spans="2:16" ht="15" thickBot="1">
      <c r="B59" s="38" t="s">
        <v>95</v>
      </c>
      <c r="C59" s="29">
        <f t="shared" ref="C59:P59" si="14">+C12+C28+C44</f>
        <v>0</v>
      </c>
      <c r="D59" s="29">
        <f t="shared" si="14"/>
        <v>0</v>
      </c>
      <c r="E59" s="29">
        <f t="shared" si="14"/>
        <v>0</v>
      </c>
      <c r="F59" s="29">
        <f t="shared" si="8"/>
        <v>0</v>
      </c>
      <c r="G59" s="31" t="e">
        <f t="shared" si="14"/>
        <v>#REF!</v>
      </c>
      <c r="H59" s="31">
        <f t="shared" si="14"/>
        <v>0</v>
      </c>
      <c r="I59" s="32">
        <f t="shared" si="14"/>
        <v>0</v>
      </c>
      <c r="J59" s="32">
        <f t="shared" si="14"/>
        <v>0</v>
      </c>
      <c r="K59" s="33">
        <f t="shared" si="14"/>
        <v>0</v>
      </c>
      <c r="L59" s="33">
        <f t="shared" si="14"/>
        <v>0</v>
      </c>
      <c r="M59" s="35">
        <f t="shared" si="14"/>
        <v>0</v>
      </c>
      <c r="N59" s="35">
        <f t="shared" si="14"/>
        <v>0</v>
      </c>
      <c r="O59" s="34">
        <f t="shared" si="14"/>
        <v>0</v>
      </c>
      <c r="P59" s="34">
        <f t="shared" si="14"/>
        <v>0</v>
      </c>
    </row>
    <row r="60" spans="2:16" ht="16" thickBot="1">
      <c r="B60" s="36" t="s">
        <v>15</v>
      </c>
      <c r="C60" s="37">
        <f t="shared" ref="C60:P60" si="15">SUM(C52:C59)</f>
        <v>19</v>
      </c>
      <c r="D60" s="37">
        <f t="shared" si="15"/>
        <v>5</v>
      </c>
      <c r="E60" s="37">
        <f t="shared" si="15"/>
        <v>0</v>
      </c>
      <c r="F60" s="37">
        <f>SUM(F52:F59)</f>
        <v>14</v>
      </c>
      <c r="G60" s="37" t="e">
        <f t="shared" si="15"/>
        <v>#REF!</v>
      </c>
      <c r="H60" s="37">
        <f t="shared" si="15"/>
        <v>0</v>
      </c>
      <c r="I60" s="37">
        <f t="shared" si="15"/>
        <v>0</v>
      </c>
      <c r="J60" s="37">
        <f t="shared" si="15"/>
        <v>0</v>
      </c>
      <c r="K60" s="37">
        <f t="shared" si="15"/>
        <v>0</v>
      </c>
      <c r="L60" s="37">
        <f t="shared" si="15"/>
        <v>0</v>
      </c>
      <c r="M60" s="37">
        <f t="shared" si="15"/>
        <v>0</v>
      </c>
      <c r="N60" s="37">
        <f t="shared" si="15"/>
        <v>0</v>
      </c>
      <c r="O60" s="37">
        <f t="shared" si="15"/>
        <v>0</v>
      </c>
      <c r="P60" s="37">
        <f t="shared" si="15"/>
        <v>0</v>
      </c>
    </row>
  </sheetData>
  <mergeCells count="40">
    <mergeCell ref="K19:L19"/>
    <mergeCell ref="M19:N19"/>
    <mergeCell ref="O19:P19"/>
    <mergeCell ref="B19:B20"/>
    <mergeCell ref="C19:C20"/>
    <mergeCell ref="D19:D20"/>
    <mergeCell ref="E19:E20"/>
    <mergeCell ref="G19:H19"/>
    <mergeCell ref="F19:F20"/>
    <mergeCell ref="K3:L3"/>
    <mergeCell ref="M3:N3"/>
    <mergeCell ref="O3:P3"/>
    <mergeCell ref="G3:H3"/>
    <mergeCell ref="B3:B4"/>
    <mergeCell ref="C3:C4"/>
    <mergeCell ref="D3:D4"/>
    <mergeCell ref="E3:E4"/>
    <mergeCell ref="F3:F4"/>
    <mergeCell ref="K35:L35"/>
    <mergeCell ref="M35:N35"/>
    <mergeCell ref="O35:P35"/>
    <mergeCell ref="B50:B51"/>
    <mergeCell ref="C50:C51"/>
    <mergeCell ref="D50:D51"/>
    <mergeCell ref="E50:E51"/>
    <mergeCell ref="G50:H50"/>
    <mergeCell ref="I50:J50"/>
    <mergeCell ref="K50:L50"/>
    <mergeCell ref="M50:N50"/>
    <mergeCell ref="O50:P50"/>
    <mergeCell ref="B35:B36"/>
    <mergeCell ref="C35:C36"/>
    <mergeCell ref="D35:D36"/>
    <mergeCell ref="E35:E36"/>
    <mergeCell ref="F35:F36"/>
    <mergeCell ref="F50:F51"/>
    <mergeCell ref="I35:J35"/>
    <mergeCell ref="G35:H35"/>
    <mergeCell ref="I3:J3"/>
    <mergeCell ref="I19:J19"/>
  </mergeCells>
  <pageMargins left="0.7" right="0.7" top="0.75" bottom="0.75" header="0.3" footer="0.3"/>
  <pageSetup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155"/>
  <sheetViews>
    <sheetView topLeftCell="A19" workbookViewId="0">
      <selection activeCell="B24" sqref="B24"/>
    </sheetView>
  </sheetViews>
  <sheetFormatPr defaultRowHeight="14.5"/>
  <cols>
    <col min="2" max="2" width="18.75" customWidth="1"/>
  </cols>
  <sheetData>
    <row r="1" spans="1:8">
      <c r="A1" s="306" t="s">
        <v>3</v>
      </c>
      <c r="B1" s="307" t="s">
        <v>405</v>
      </c>
      <c r="C1" s="307" t="s">
        <v>406</v>
      </c>
      <c r="D1" s="307" t="s">
        <v>43</v>
      </c>
      <c r="E1" s="307" t="s">
        <v>44</v>
      </c>
      <c r="F1" s="307" t="s">
        <v>407</v>
      </c>
      <c r="G1" s="307" t="s">
        <v>408</v>
      </c>
      <c r="H1" s="307" t="s">
        <v>409</v>
      </c>
    </row>
    <row r="2" spans="1:8" ht="40.5" hidden="1">
      <c r="A2" s="296" t="s">
        <v>27</v>
      </c>
      <c r="B2" s="298" t="s">
        <v>410</v>
      </c>
      <c r="C2" s="298" t="s">
        <v>64</v>
      </c>
      <c r="D2" s="297" t="s">
        <v>17</v>
      </c>
      <c r="E2" s="297" t="s">
        <v>106</v>
      </c>
      <c r="F2" s="297" t="s">
        <v>411</v>
      </c>
      <c r="G2" s="297" t="s">
        <v>412</v>
      </c>
      <c r="H2" s="297" t="s">
        <v>413</v>
      </c>
    </row>
    <row r="3" spans="1:8" ht="27" hidden="1">
      <c r="A3" s="296" t="s">
        <v>27</v>
      </c>
      <c r="B3" s="298" t="s">
        <v>414</v>
      </c>
      <c r="C3" s="298" t="s">
        <v>64</v>
      </c>
      <c r="D3" s="297" t="s">
        <v>17</v>
      </c>
      <c r="E3" s="297" t="s">
        <v>106</v>
      </c>
      <c r="F3" s="297" t="s">
        <v>411</v>
      </c>
      <c r="G3" s="297" t="s">
        <v>415</v>
      </c>
      <c r="H3" s="297" t="s">
        <v>413</v>
      </c>
    </row>
    <row r="4" spans="1:8" ht="27" hidden="1">
      <c r="A4" s="296" t="s">
        <v>27</v>
      </c>
      <c r="B4" s="298" t="s">
        <v>416</v>
      </c>
      <c r="C4" s="298" t="s">
        <v>64</v>
      </c>
      <c r="D4" s="297" t="s">
        <v>17</v>
      </c>
      <c r="E4" s="297" t="s">
        <v>106</v>
      </c>
      <c r="F4" s="297" t="s">
        <v>411</v>
      </c>
      <c r="G4" s="297" t="s">
        <v>415</v>
      </c>
      <c r="H4" s="297" t="s">
        <v>413</v>
      </c>
    </row>
    <row r="5" spans="1:8" ht="54" hidden="1">
      <c r="A5" s="296" t="s">
        <v>27</v>
      </c>
      <c r="B5" s="298" t="s">
        <v>417</v>
      </c>
      <c r="C5" s="298" t="s">
        <v>94</v>
      </c>
      <c r="D5" s="297" t="s">
        <v>16</v>
      </c>
      <c r="E5" s="297" t="s">
        <v>78</v>
      </c>
      <c r="F5" s="297" t="s">
        <v>35</v>
      </c>
      <c r="G5" s="297" t="s">
        <v>35</v>
      </c>
      <c r="H5" s="297" t="s">
        <v>413</v>
      </c>
    </row>
    <row r="6" spans="1:8" ht="27" hidden="1">
      <c r="A6" s="296" t="s">
        <v>27</v>
      </c>
      <c r="B6" s="298" t="s">
        <v>418</v>
      </c>
      <c r="C6" s="298" t="s">
        <v>81</v>
      </c>
      <c r="D6" s="297" t="s">
        <v>17</v>
      </c>
      <c r="E6" s="297" t="s">
        <v>66</v>
      </c>
      <c r="F6" s="297" t="s">
        <v>411</v>
      </c>
      <c r="G6" s="297" t="s">
        <v>415</v>
      </c>
      <c r="H6" s="297" t="s">
        <v>35</v>
      </c>
    </row>
    <row r="7" spans="1:8" ht="67.5" hidden="1">
      <c r="A7" s="296" t="s">
        <v>27</v>
      </c>
      <c r="B7" s="298" t="s">
        <v>419</v>
      </c>
      <c r="C7" s="298" t="s">
        <v>81</v>
      </c>
      <c r="D7" s="297" t="s">
        <v>16</v>
      </c>
      <c r="E7" s="297" t="s">
        <v>78</v>
      </c>
      <c r="F7" s="297" t="s">
        <v>420</v>
      </c>
      <c r="G7" s="297" t="s">
        <v>415</v>
      </c>
      <c r="H7" s="297" t="s">
        <v>413</v>
      </c>
    </row>
    <row r="8" spans="1:8" ht="43.5" hidden="1">
      <c r="A8" s="296" t="s">
        <v>27</v>
      </c>
      <c r="B8" s="308" t="s">
        <v>421</v>
      </c>
      <c r="C8" s="298" t="s">
        <v>174</v>
      </c>
      <c r="D8" s="297" t="s">
        <v>17</v>
      </c>
      <c r="E8" s="297" t="s">
        <v>78</v>
      </c>
      <c r="F8" s="297" t="s">
        <v>35</v>
      </c>
      <c r="G8" s="297" t="s">
        <v>35</v>
      </c>
      <c r="H8" s="297" t="s">
        <v>413</v>
      </c>
    </row>
    <row r="9" spans="1:8" ht="58" hidden="1">
      <c r="A9" s="296" t="s">
        <v>27</v>
      </c>
      <c r="B9" s="308" t="s">
        <v>422</v>
      </c>
      <c r="C9" s="298" t="s">
        <v>174</v>
      </c>
      <c r="D9" s="297" t="s">
        <v>17</v>
      </c>
      <c r="E9" s="297" t="s">
        <v>78</v>
      </c>
      <c r="F9" s="297" t="s">
        <v>35</v>
      </c>
      <c r="G9" s="297" t="s">
        <v>35</v>
      </c>
      <c r="H9" s="297" t="s">
        <v>413</v>
      </c>
    </row>
    <row r="10" spans="1:8" ht="27" hidden="1">
      <c r="A10" s="296" t="s">
        <v>27</v>
      </c>
      <c r="B10" s="298" t="s">
        <v>423</v>
      </c>
      <c r="C10" s="298" t="s">
        <v>174</v>
      </c>
      <c r="D10" s="297" t="s">
        <v>17</v>
      </c>
      <c r="E10" s="297" t="s">
        <v>78</v>
      </c>
      <c r="F10" s="297" t="s">
        <v>35</v>
      </c>
      <c r="G10" s="297" t="s">
        <v>35</v>
      </c>
      <c r="H10" s="297" t="s">
        <v>413</v>
      </c>
    </row>
    <row r="11" spans="1:8" ht="43.5" hidden="1">
      <c r="A11" s="296" t="s">
        <v>27</v>
      </c>
      <c r="B11" s="308" t="s">
        <v>424</v>
      </c>
      <c r="C11" s="298" t="s">
        <v>174</v>
      </c>
      <c r="D11" s="297" t="s">
        <v>17</v>
      </c>
      <c r="E11" s="297" t="s">
        <v>78</v>
      </c>
      <c r="F11" s="297" t="s">
        <v>35</v>
      </c>
      <c r="G11" s="297" t="s">
        <v>35</v>
      </c>
      <c r="H11" s="297" t="s">
        <v>413</v>
      </c>
    </row>
    <row r="12" spans="1:8" ht="43.5" hidden="1">
      <c r="A12" s="296" t="s">
        <v>27</v>
      </c>
      <c r="B12" s="308" t="s">
        <v>425</v>
      </c>
      <c r="C12" s="298" t="s">
        <v>174</v>
      </c>
      <c r="D12" s="297" t="s">
        <v>17</v>
      </c>
      <c r="E12" s="297" t="s">
        <v>78</v>
      </c>
      <c r="F12" s="297" t="s">
        <v>35</v>
      </c>
      <c r="G12" s="297" t="s">
        <v>35</v>
      </c>
      <c r="H12" s="297" t="s">
        <v>413</v>
      </c>
    </row>
    <row r="13" spans="1:8" ht="54" hidden="1">
      <c r="A13" s="296" t="s">
        <v>30</v>
      </c>
      <c r="B13" s="298" t="s">
        <v>426</v>
      </c>
      <c r="C13" s="298" t="s">
        <v>174</v>
      </c>
      <c r="D13" s="297" t="s">
        <v>17</v>
      </c>
      <c r="E13" s="297" t="s">
        <v>78</v>
      </c>
      <c r="F13" s="297" t="s">
        <v>35</v>
      </c>
      <c r="G13" s="297" t="s">
        <v>35</v>
      </c>
      <c r="H13" s="297" t="s">
        <v>413</v>
      </c>
    </row>
    <row r="14" spans="1:8">
      <c r="A14" s="293" t="s">
        <v>32</v>
      </c>
      <c r="B14" s="309" t="s">
        <v>427</v>
      </c>
      <c r="C14" s="310" t="s">
        <v>64</v>
      </c>
      <c r="D14" s="297" t="s">
        <v>16</v>
      </c>
      <c r="E14" s="297" t="s">
        <v>106</v>
      </c>
      <c r="F14" s="297" t="s">
        <v>420</v>
      </c>
      <c r="G14" s="297" t="s">
        <v>415</v>
      </c>
      <c r="H14" s="297" t="s">
        <v>413</v>
      </c>
    </row>
    <row r="15" spans="1:8">
      <c r="A15" s="293" t="s">
        <v>32</v>
      </c>
      <c r="B15" s="310" t="s">
        <v>428</v>
      </c>
      <c r="C15" s="310" t="s">
        <v>64</v>
      </c>
      <c r="D15" s="297" t="s">
        <v>16</v>
      </c>
      <c r="E15" s="297" t="s">
        <v>106</v>
      </c>
      <c r="F15" s="297" t="s">
        <v>420</v>
      </c>
      <c r="G15" s="297" t="s">
        <v>415</v>
      </c>
      <c r="H15" s="297" t="s">
        <v>413</v>
      </c>
    </row>
    <row r="16" spans="1:8">
      <c r="A16" s="293" t="s">
        <v>32</v>
      </c>
      <c r="B16" s="310" t="s">
        <v>429</v>
      </c>
      <c r="C16" s="310" t="s">
        <v>64</v>
      </c>
      <c r="D16" s="297" t="s">
        <v>16</v>
      </c>
      <c r="E16" s="297" t="s">
        <v>106</v>
      </c>
      <c r="F16" s="297" t="s">
        <v>420</v>
      </c>
      <c r="G16" s="297" t="s">
        <v>415</v>
      </c>
      <c r="H16" s="297" t="s">
        <v>413</v>
      </c>
    </row>
    <row r="17" spans="1:8">
      <c r="A17" s="293" t="s">
        <v>32</v>
      </c>
      <c r="B17" s="311" t="s">
        <v>430</v>
      </c>
      <c r="C17" s="310" t="s">
        <v>87</v>
      </c>
      <c r="D17" s="297" t="s">
        <v>17</v>
      </c>
      <c r="E17" s="297" t="s">
        <v>106</v>
      </c>
      <c r="F17" s="297" t="s">
        <v>420</v>
      </c>
      <c r="G17" s="297" t="s">
        <v>415</v>
      </c>
      <c r="H17" s="297" t="s">
        <v>413</v>
      </c>
    </row>
    <row r="18" spans="1:8">
      <c r="A18" s="293" t="s">
        <v>32</v>
      </c>
      <c r="B18" s="311" t="s">
        <v>431</v>
      </c>
      <c r="C18" s="310" t="s">
        <v>87</v>
      </c>
      <c r="D18" s="297" t="s">
        <v>17</v>
      </c>
      <c r="E18" s="297" t="s">
        <v>106</v>
      </c>
      <c r="F18" s="297" t="s">
        <v>420</v>
      </c>
      <c r="G18" s="297" t="s">
        <v>415</v>
      </c>
      <c r="H18" s="297" t="s">
        <v>413</v>
      </c>
    </row>
    <row r="19" spans="1:8">
      <c r="A19" s="293" t="s">
        <v>32</v>
      </c>
      <c r="B19" s="309" t="s">
        <v>432</v>
      </c>
      <c r="C19" s="310" t="s">
        <v>87</v>
      </c>
      <c r="D19" s="297" t="s">
        <v>17</v>
      </c>
      <c r="E19" s="297" t="s">
        <v>106</v>
      </c>
      <c r="F19" s="297" t="s">
        <v>420</v>
      </c>
      <c r="G19" s="297" t="s">
        <v>415</v>
      </c>
      <c r="H19" s="297" t="s">
        <v>413</v>
      </c>
    </row>
    <row r="20" spans="1:8">
      <c r="A20" s="293" t="s">
        <v>32</v>
      </c>
      <c r="B20" s="311" t="s">
        <v>433</v>
      </c>
      <c r="C20" s="310" t="s">
        <v>87</v>
      </c>
      <c r="D20" s="297" t="s">
        <v>17</v>
      </c>
      <c r="E20" s="297" t="s">
        <v>106</v>
      </c>
      <c r="F20" s="297" t="s">
        <v>420</v>
      </c>
      <c r="G20" s="297" t="s">
        <v>415</v>
      </c>
      <c r="H20" s="297" t="s">
        <v>413</v>
      </c>
    </row>
    <row r="21" spans="1:8" ht="27">
      <c r="A21" s="293" t="s">
        <v>32</v>
      </c>
      <c r="B21" s="309" t="s">
        <v>434</v>
      </c>
      <c r="C21" s="310" t="s">
        <v>64</v>
      </c>
      <c r="D21" s="297" t="s">
        <v>16</v>
      </c>
      <c r="E21" s="297" t="s">
        <v>106</v>
      </c>
      <c r="F21" s="297" t="s">
        <v>420</v>
      </c>
      <c r="G21" s="297" t="s">
        <v>415</v>
      </c>
      <c r="H21" s="297" t="s">
        <v>413</v>
      </c>
    </row>
    <row r="22" spans="1:8">
      <c r="A22" s="293" t="s">
        <v>32</v>
      </c>
      <c r="B22" s="309" t="s">
        <v>435</v>
      </c>
      <c r="C22" s="310" t="s">
        <v>123</v>
      </c>
      <c r="D22" s="297" t="s">
        <v>16</v>
      </c>
      <c r="E22" s="297" t="s">
        <v>106</v>
      </c>
      <c r="F22" s="297" t="s">
        <v>420</v>
      </c>
      <c r="G22" s="297" t="s">
        <v>415</v>
      </c>
      <c r="H22" s="297" t="s">
        <v>413</v>
      </c>
    </row>
    <row r="23" spans="1:8">
      <c r="A23" s="293" t="s">
        <v>32</v>
      </c>
      <c r="B23" s="310" t="s">
        <v>436</v>
      </c>
      <c r="C23" s="297" t="s">
        <v>123</v>
      </c>
      <c r="D23" s="297" t="s">
        <v>16</v>
      </c>
      <c r="E23" s="297" t="s">
        <v>106</v>
      </c>
      <c r="F23" s="297" t="s">
        <v>420</v>
      </c>
      <c r="G23" s="297" t="s">
        <v>415</v>
      </c>
      <c r="H23" s="297" t="s">
        <v>413</v>
      </c>
    </row>
    <row r="24" spans="1:8">
      <c r="A24" s="293" t="s">
        <v>32</v>
      </c>
      <c r="B24" s="310" t="s">
        <v>437</v>
      </c>
      <c r="C24" s="297" t="s">
        <v>123</v>
      </c>
      <c r="D24" s="297" t="s">
        <v>16</v>
      </c>
      <c r="E24" s="297" t="s">
        <v>106</v>
      </c>
      <c r="F24" s="297" t="s">
        <v>420</v>
      </c>
      <c r="G24" s="297" t="s">
        <v>415</v>
      </c>
      <c r="H24" s="297" t="s">
        <v>413</v>
      </c>
    </row>
    <row r="25" spans="1:8">
      <c r="A25" s="293" t="s">
        <v>32</v>
      </c>
      <c r="B25" s="310" t="s">
        <v>438</v>
      </c>
      <c r="C25" s="297" t="s">
        <v>123</v>
      </c>
      <c r="D25" s="297" t="s">
        <v>16</v>
      </c>
      <c r="E25" s="297" t="s">
        <v>106</v>
      </c>
      <c r="F25" s="297" t="s">
        <v>420</v>
      </c>
      <c r="G25" s="297" t="s">
        <v>415</v>
      </c>
      <c r="H25" s="297" t="s">
        <v>413</v>
      </c>
    </row>
    <row r="26" spans="1:8">
      <c r="A26" s="293" t="s">
        <v>32</v>
      </c>
      <c r="B26" s="310" t="s">
        <v>439</v>
      </c>
      <c r="C26" s="297" t="s">
        <v>123</v>
      </c>
      <c r="D26" s="297" t="s">
        <v>16</v>
      </c>
      <c r="E26" s="297" t="s">
        <v>106</v>
      </c>
      <c r="F26" s="297" t="s">
        <v>420</v>
      </c>
      <c r="G26" s="297" t="s">
        <v>415</v>
      </c>
      <c r="H26" s="297" t="s">
        <v>413</v>
      </c>
    </row>
    <row r="27" spans="1:8" ht="27">
      <c r="A27" s="293" t="s">
        <v>32</v>
      </c>
      <c r="B27" s="309" t="s">
        <v>440</v>
      </c>
      <c r="C27" s="310" t="s">
        <v>123</v>
      </c>
      <c r="D27" s="297" t="s">
        <v>16</v>
      </c>
      <c r="E27" s="297" t="s">
        <v>106</v>
      </c>
      <c r="F27" s="297" t="s">
        <v>420</v>
      </c>
      <c r="G27" s="297" t="s">
        <v>415</v>
      </c>
      <c r="H27" s="297" t="s">
        <v>413</v>
      </c>
    </row>
    <row r="28" spans="1:8" ht="27">
      <c r="A28" s="293" t="s">
        <v>32</v>
      </c>
      <c r="B28" s="311" t="s">
        <v>441</v>
      </c>
      <c r="C28" s="312" t="s">
        <v>81</v>
      </c>
      <c r="D28" s="297" t="s">
        <v>17</v>
      </c>
      <c r="E28" s="297" t="s">
        <v>78</v>
      </c>
      <c r="F28" s="297" t="s">
        <v>35</v>
      </c>
      <c r="G28" s="297" t="s">
        <v>35</v>
      </c>
      <c r="H28" s="297" t="s">
        <v>413</v>
      </c>
    </row>
    <row r="29" spans="1:8">
      <c r="A29" s="293" t="s">
        <v>32</v>
      </c>
      <c r="B29" s="311" t="s">
        <v>442</v>
      </c>
      <c r="C29" s="312" t="s">
        <v>81</v>
      </c>
      <c r="D29" s="297" t="s">
        <v>17</v>
      </c>
      <c r="E29" s="297" t="s">
        <v>78</v>
      </c>
      <c r="F29" s="297" t="s">
        <v>35</v>
      </c>
      <c r="G29" s="297" t="s">
        <v>35</v>
      </c>
      <c r="H29" s="297" t="s">
        <v>413</v>
      </c>
    </row>
    <row r="30" spans="1:8" ht="27">
      <c r="A30" s="293" t="s">
        <v>32</v>
      </c>
      <c r="B30" s="311" t="s">
        <v>443</v>
      </c>
      <c r="C30" s="312" t="s">
        <v>81</v>
      </c>
      <c r="D30" s="297" t="s">
        <v>16</v>
      </c>
      <c r="E30" s="297" t="s">
        <v>78</v>
      </c>
      <c r="F30" s="297" t="s">
        <v>35</v>
      </c>
      <c r="G30" s="297" t="s">
        <v>35</v>
      </c>
      <c r="H30" s="297" t="s">
        <v>413</v>
      </c>
    </row>
    <row r="31" spans="1:8">
      <c r="A31" s="293" t="s">
        <v>32</v>
      </c>
      <c r="B31" s="309" t="s">
        <v>444</v>
      </c>
      <c r="C31" s="310" t="s">
        <v>87</v>
      </c>
      <c r="D31" s="297" t="s">
        <v>17</v>
      </c>
      <c r="E31" s="297" t="s">
        <v>78</v>
      </c>
      <c r="F31" s="297" t="s">
        <v>35</v>
      </c>
      <c r="G31" s="297" t="s">
        <v>35</v>
      </c>
      <c r="H31" s="297" t="s">
        <v>413</v>
      </c>
    </row>
    <row r="32" spans="1:8">
      <c r="A32" s="293" t="s">
        <v>32</v>
      </c>
      <c r="B32" s="309" t="s">
        <v>445</v>
      </c>
      <c r="C32" s="310" t="s">
        <v>123</v>
      </c>
      <c r="D32" s="297" t="s">
        <v>17</v>
      </c>
      <c r="E32" s="297" t="s">
        <v>78</v>
      </c>
      <c r="F32" s="297" t="s">
        <v>35</v>
      </c>
      <c r="G32" s="297" t="s">
        <v>35</v>
      </c>
      <c r="H32" s="297" t="s">
        <v>413</v>
      </c>
    </row>
    <row r="33" spans="1:8">
      <c r="A33" s="293" t="s">
        <v>32</v>
      </c>
      <c r="B33" s="297" t="s">
        <v>446</v>
      </c>
      <c r="C33" s="310" t="s">
        <v>87</v>
      </c>
      <c r="D33" s="297" t="s">
        <v>18</v>
      </c>
      <c r="E33" s="297" t="s">
        <v>78</v>
      </c>
      <c r="F33" s="297" t="s">
        <v>35</v>
      </c>
      <c r="G33" s="297" t="s">
        <v>35</v>
      </c>
      <c r="H33" s="297" t="s">
        <v>413</v>
      </c>
    </row>
    <row r="34" spans="1:8">
      <c r="A34" s="293" t="s">
        <v>32</v>
      </c>
      <c r="B34" s="297" t="s">
        <v>447</v>
      </c>
      <c r="C34" s="297" t="s">
        <v>174</v>
      </c>
      <c r="D34" s="297" t="s">
        <v>16</v>
      </c>
      <c r="E34" s="297" t="s">
        <v>78</v>
      </c>
      <c r="F34" s="297" t="s">
        <v>35</v>
      </c>
      <c r="G34" s="297" t="s">
        <v>35</v>
      </c>
      <c r="H34" s="297" t="s">
        <v>413</v>
      </c>
    </row>
    <row r="35" spans="1:8" ht="28.5">
      <c r="A35" s="293" t="s">
        <v>32</v>
      </c>
      <c r="B35" s="313" t="s">
        <v>448</v>
      </c>
      <c r="C35" s="297" t="s">
        <v>174</v>
      </c>
      <c r="D35" s="297" t="s">
        <v>16</v>
      </c>
      <c r="E35" s="297" t="s">
        <v>78</v>
      </c>
      <c r="F35" s="297" t="s">
        <v>35</v>
      </c>
      <c r="G35" s="297" t="s">
        <v>35</v>
      </c>
      <c r="H35" s="297" t="s">
        <v>413</v>
      </c>
    </row>
    <row r="36" spans="1:8">
      <c r="A36" s="293" t="s">
        <v>32</v>
      </c>
      <c r="B36" s="313" t="s">
        <v>449</v>
      </c>
      <c r="C36" s="297" t="s">
        <v>174</v>
      </c>
      <c r="D36" s="297" t="s">
        <v>16</v>
      </c>
      <c r="E36" s="297" t="s">
        <v>78</v>
      </c>
      <c r="F36" s="297" t="s">
        <v>35</v>
      </c>
      <c r="G36" s="297" t="s">
        <v>35</v>
      </c>
      <c r="H36" s="297" t="s">
        <v>413</v>
      </c>
    </row>
    <row r="37" spans="1:8">
      <c r="A37" s="293" t="s">
        <v>32</v>
      </c>
      <c r="B37" s="313" t="s">
        <v>450</v>
      </c>
      <c r="C37" s="297" t="s">
        <v>174</v>
      </c>
      <c r="D37" s="297" t="s">
        <v>17</v>
      </c>
      <c r="E37" s="297" t="s">
        <v>78</v>
      </c>
      <c r="F37" s="297" t="s">
        <v>35</v>
      </c>
      <c r="G37" s="297" t="s">
        <v>35</v>
      </c>
      <c r="H37" s="297" t="s">
        <v>413</v>
      </c>
    </row>
    <row r="38" spans="1:8">
      <c r="A38" s="293" t="s">
        <v>32</v>
      </c>
      <c r="B38" s="313" t="s">
        <v>451</v>
      </c>
      <c r="C38" s="297" t="s">
        <v>123</v>
      </c>
      <c r="D38" s="297" t="s">
        <v>17</v>
      </c>
      <c r="E38" s="297" t="s">
        <v>66</v>
      </c>
      <c r="F38" s="297" t="s">
        <v>35</v>
      </c>
      <c r="G38" s="297" t="s">
        <v>35</v>
      </c>
      <c r="H38" s="297" t="s">
        <v>452</v>
      </c>
    </row>
    <row r="39" spans="1:8">
      <c r="A39" s="293" t="s">
        <v>32</v>
      </c>
      <c r="B39" s="313" t="s">
        <v>453</v>
      </c>
      <c r="C39" s="297" t="s">
        <v>123</v>
      </c>
      <c r="D39" s="297" t="s">
        <v>17</v>
      </c>
      <c r="E39" s="297" t="s">
        <v>66</v>
      </c>
      <c r="F39" s="297" t="s">
        <v>35</v>
      </c>
      <c r="G39" s="297" t="s">
        <v>35</v>
      </c>
      <c r="H39" s="297" t="s">
        <v>452</v>
      </c>
    </row>
    <row r="40" spans="1:8">
      <c r="A40" s="293" t="s">
        <v>32</v>
      </c>
      <c r="B40" s="313" t="s">
        <v>454</v>
      </c>
      <c r="C40" s="297" t="s">
        <v>123</v>
      </c>
      <c r="D40" s="297" t="s">
        <v>17</v>
      </c>
      <c r="E40" s="297" t="s">
        <v>66</v>
      </c>
      <c r="F40" s="297" t="s">
        <v>35</v>
      </c>
      <c r="G40" s="297" t="s">
        <v>35</v>
      </c>
      <c r="H40" s="297" t="s">
        <v>452</v>
      </c>
    </row>
    <row r="41" spans="1:8">
      <c r="A41" s="293" t="s">
        <v>32</v>
      </c>
      <c r="B41" s="313" t="s">
        <v>455</v>
      </c>
      <c r="C41" s="297" t="s">
        <v>123</v>
      </c>
      <c r="D41" s="297" t="s">
        <v>17</v>
      </c>
      <c r="E41" s="297" t="s">
        <v>66</v>
      </c>
      <c r="F41" s="297" t="s">
        <v>35</v>
      </c>
      <c r="G41" s="297" t="s">
        <v>35</v>
      </c>
      <c r="H41" s="297" t="s">
        <v>452</v>
      </c>
    </row>
    <row r="42" spans="1:8" ht="28.5">
      <c r="A42" s="293" t="s">
        <v>32</v>
      </c>
      <c r="B42" s="313" t="s">
        <v>456</v>
      </c>
      <c r="C42" s="297" t="s">
        <v>123</v>
      </c>
      <c r="D42" s="297" t="s">
        <v>17</v>
      </c>
      <c r="E42" s="297" t="s">
        <v>66</v>
      </c>
      <c r="F42" s="297" t="s">
        <v>35</v>
      </c>
      <c r="G42" s="297" t="s">
        <v>35</v>
      </c>
      <c r="H42" s="297" t="s">
        <v>452</v>
      </c>
    </row>
    <row r="43" spans="1:8" ht="28.5">
      <c r="A43" s="293" t="s">
        <v>32</v>
      </c>
      <c r="B43" s="313" t="s">
        <v>457</v>
      </c>
      <c r="C43" s="297" t="s">
        <v>123</v>
      </c>
      <c r="D43" s="297" t="s">
        <v>17</v>
      </c>
      <c r="E43" s="297" t="s">
        <v>66</v>
      </c>
      <c r="F43" s="297" t="s">
        <v>35</v>
      </c>
      <c r="G43" s="297" t="s">
        <v>35</v>
      </c>
      <c r="H43" s="297" t="s">
        <v>452</v>
      </c>
    </row>
    <row r="44" spans="1:8" ht="28.5">
      <c r="A44" s="293" t="s">
        <v>32</v>
      </c>
      <c r="B44" s="313" t="s">
        <v>458</v>
      </c>
      <c r="C44" s="297" t="s">
        <v>87</v>
      </c>
      <c r="D44" s="297" t="s">
        <v>17</v>
      </c>
      <c r="E44" s="297" t="s">
        <v>66</v>
      </c>
      <c r="F44" s="297" t="s">
        <v>35</v>
      </c>
      <c r="G44" s="297" t="s">
        <v>35</v>
      </c>
      <c r="H44" s="297" t="s">
        <v>452</v>
      </c>
    </row>
    <row r="45" spans="1:8" ht="27" hidden="1">
      <c r="A45" s="293" t="s">
        <v>28</v>
      </c>
      <c r="B45" s="297" t="s">
        <v>459</v>
      </c>
      <c r="C45" s="298" t="s">
        <v>64</v>
      </c>
      <c r="D45" s="297" t="s">
        <v>17</v>
      </c>
      <c r="E45" s="297" t="s">
        <v>66</v>
      </c>
      <c r="F45" s="297" t="s">
        <v>411</v>
      </c>
      <c r="G45" s="297" t="s">
        <v>460</v>
      </c>
      <c r="H45" s="297" t="s">
        <v>413</v>
      </c>
    </row>
    <row r="46" spans="1:8" ht="27" hidden="1">
      <c r="A46" s="293" t="s">
        <v>28</v>
      </c>
      <c r="B46" s="297" t="s">
        <v>461</v>
      </c>
      <c r="C46" s="298" t="s">
        <v>64</v>
      </c>
      <c r="D46" s="297" t="s">
        <v>17</v>
      </c>
      <c r="E46" s="297" t="s">
        <v>66</v>
      </c>
      <c r="F46" s="297" t="s">
        <v>411</v>
      </c>
      <c r="G46" s="297" t="s">
        <v>460</v>
      </c>
      <c r="H46" s="297" t="s">
        <v>35</v>
      </c>
    </row>
    <row r="47" spans="1:8" ht="27" hidden="1">
      <c r="A47" s="293" t="s">
        <v>28</v>
      </c>
      <c r="B47" s="297" t="s">
        <v>462</v>
      </c>
      <c r="C47" s="298" t="s">
        <v>64</v>
      </c>
      <c r="D47" s="297" t="s">
        <v>17</v>
      </c>
      <c r="E47" s="297" t="s">
        <v>106</v>
      </c>
      <c r="F47" s="297" t="s">
        <v>411</v>
      </c>
      <c r="G47" s="297" t="s">
        <v>460</v>
      </c>
      <c r="H47" s="297" t="s">
        <v>413</v>
      </c>
    </row>
    <row r="48" spans="1:8" hidden="1">
      <c r="A48" s="293" t="s">
        <v>28</v>
      </c>
      <c r="B48" s="297" t="s">
        <v>463</v>
      </c>
      <c r="C48" s="310" t="s">
        <v>87</v>
      </c>
      <c r="D48" s="297" t="s">
        <v>16</v>
      </c>
      <c r="E48" s="297" t="s">
        <v>78</v>
      </c>
      <c r="F48" s="297" t="s">
        <v>411</v>
      </c>
      <c r="G48" s="297" t="s">
        <v>460</v>
      </c>
      <c r="H48" s="297" t="s">
        <v>413</v>
      </c>
    </row>
    <row r="49" spans="1:8" hidden="1">
      <c r="A49" s="293" t="s">
        <v>28</v>
      </c>
      <c r="B49" s="297" t="s">
        <v>464</v>
      </c>
      <c r="C49" s="312" t="s">
        <v>81</v>
      </c>
      <c r="D49" s="297" t="s">
        <v>16</v>
      </c>
      <c r="E49" s="297" t="s">
        <v>78</v>
      </c>
      <c r="F49" s="297" t="s">
        <v>411</v>
      </c>
      <c r="G49" s="297" t="s">
        <v>460</v>
      </c>
      <c r="H49" s="297" t="s">
        <v>413</v>
      </c>
    </row>
    <row r="50" spans="1:8" ht="27" hidden="1">
      <c r="A50" s="293" t="s">
        <v>28</v>
      </c>
      <c r="B50" s="297" t="s">
        <v>465</v>
      </c>
      <c r="C50" s="298" t="s">
        <v>64</v>
      </c>
      <c r="D50" s="297" t="s">
        <v>17</v>
      </c>
      <c r="E50" s="297" t="s">
        <v>78</v>
      </c>
      <c r="F50" s="297" t="s">
        <v>411</v>
      </c>
      <c r="G50" s="297" t="s">
        <v>460</v>
      </c>
      <c r="H50" s="297" t="s">
        <v>413</v>
      </c>
    </row>
    <row r="51" spans="1:8" hidden="1">
      <c r="A51" s="293" t="s">
        <v>28</v>
      </c>
      <c r="B51" s="297" t="s">
        <v>466</v>
      </c>
      <c r="C51" s="310" t="s">
        <v>87</v>
      </c>
      <c r="D51" s="297" t="s">
        <v>17</v>
      </c>
      <c r="E51" s="297" t="s">
        <v>66</v>
      </c>
      <c r="F51" s="297" t="s">
        <v>411</v>
      </c>
      <c r="G51" s="297" t="s">
        <v>415</v>
      </c>
      <c r="H51" s="297" t="s">
        <v>413</v>
      </c>
    </row>
    <row r="52" spans="1:8" hidden="1">
      <c r="A52" s="293" t="s">
        <v>28</v>
      </c>
      <c r="B52" s="297" t="s">
        <v>467</v>
      </c>
      <c r="C52" s="310" t="s">
        <v>81</v>
      </c>
      <c r="D52" s="297" t="s">
        <v>17</v>
      </c>
      <c r="E52" s="297" t="s">
        <v>78</v>
      </c>
      <c r="F52" s="297" t="s">
        <v>35</v>
      </c>
      <c r="G52" s="297" t="s">
        <v>35</v>
      </c>
      <c r="H52" s="297" t="s">
        <v>35</v>
      </c>
    </row>
    <row r="53" spans="1:8" hidden="1">
      <c r="A53" s="293" t="s">
        <v>28</v>
      </c>
      <c r="B53" s="297" t="s">
        <v>468</v>
      </c>
      <c r="C53" s="312" t="s">
        <v>81</v>
      </c>
      <c r="D53" s="297" t="s">
        <v>16</v>
      </c>
      <c r="E53" s="297" t="s">
        <v>78</v>
      </c>
      <c r="F53" s="297" t="s">
        <v>411</v>
      </c>
      <c r="G53" s="297" t="s">
        <v>415</v>
      </c>
      <c r="H53" s="297" t="s">
        <v>413</v>
      </c>
    </row>
    <row r="54" spans="1:8" hidden="1">
      <c r="A54" s="293" t="s">
        <v>28</v>
      </c>
      <c r="B54" s="297" t="s">
        <v>469</v>
      </c>
      <c r="C54" s="312" t="s">
        <v>81</v>
      </c>
      <c r="D54" s="297" t="s">
        <v>17</v>
      </c>
      <c r="E54" s="297" t="s">
        <v>78</v>
      </c>
      <c r="F54" s="297" t="s">
        <v>35</v>
      </c>
      <c r="G54" s="297" t="s">
        <v>35</v>
      </c>
      <c r="H54" s="297" t="s">
        <v>35</v>
      </c>
    </row>
    <row r="55" spans="1:8" hidden="1">
      <c r="A55" s="293" t="s">
        <v>28</v>
      </c>
      <c r="B55" s="297" t="s">
        <v>470</v>
      </c>
      <c r="C55" s="312" t="s">
        <v>81</v>
      </c>
      <c r="D55" s="297" t="s">
        <v>16</v>
      </c>
      <c r="E55" s="297" t="s">
        <v>66</v>
      </c>
      <c r="F55" s="297" t="s">
        <v>411</v>
      </c>
      <c r="G55" s="297" t="s">
        <v>415</v>
      </c>
      <c r="H55" s="297" t="s">
        <v>35</v>
      </c>
    </row>
    <row r="56" spans="1:8" hidden="1">
      <c r="A56" s="293" t="s">
        <v>28</v>
      </c>
      <c r="B56" s="297" t="s">
        <v>471</v>
      </c>
      <c r="C56" s="312" t="s">
        <v>81</v>
      </c>
      <c r="D56" s="297" t="s">
        <v>16</v>
      </c>
      <c r="E56" s="297" t="s">
        <v>78</v>
      </c>
      <c r="F56" s="297" t="s">
        <v>411</v>
      </c>
      <c r="G56" s="297" t="s">
        <v>460</v>
      </c>
      <c r="H56" s="297" t="s">
        <v>413</v>
      </c>
    </row>
    <row r="57" spans="1:8" hidden="1">
      <c r="A57" s="293" t="s">
        <v>28</v>
      </c>
      <c r="B57" s="297" t="s">
        <v>472</v>
      </c>
      <c r="C57" s="312" t="s">
        <v>81</v>
      </c>
      <c r="D57" s="297" t="s">
        <v>16</v>
      </c>
      <c r="E57" s="297" t="s">
        <v>78</v>
      </c>
      <c r="F57" s="297" t="s">
        <v>411</v>
      </c>
      <c r="G57" s="297" t="s">
        <v>460</v>
      </c>
      <c r="H57" s="297" t="s">
        <v>413</v>
      </c>
    </row>
    <row r="58" spans="1:8" hidden="1">
      <c r="A58" s="293" t="s">
        <v>28</v>
      </c>
      <c r="B58" s="297" t="s">
        <v>473</v>
      </c>
      <c r="C58" s="312" t="s">
        <v>81</v>
      </c>
      <c r="D58" s="297" t="s">
        <v>16</v>
      </c>
      <c r="E58" s="297" t="s">
        <v>78</v>
      </c>
      <c r="F58" s="297" t="s">
        <v>35</v>
      </c>
      <c r="G58" s="297" t="s">
        <v>35</v>
      </c>
      <c r="H58" s="297" t="s">
        <v>413</v>
      </c>
    </row>
    <row r="59" spans="1:8" hidden="1">
      <c r="A59" s="293" t="s">
        <v>28</v>
      </c>
      <c r="B59" s="297" t="s">
        <v>474</v>
      </c>
      <c r="C59" s="312" t="s">
        <v>81</v>
      </c>
      <c r="D59" s="297" t="s">
        <v>16</v>
      </c>
      <c r="E59" s="297" t="s">
        <v>78</v>
      </c>
      <c r="F59" s="297" t="s">
        <v>411</v>
      </c>
      <c r="G59" s="297" t="s">
        <v>460</v>
      </c>
      <c r="H59" s="297" t="s">
        <v>413</v>
      </c>
    </row>
    <row r="60" spans="1:8" hidden="1">
      <c r="A60" s="293" t="s">
        <v>28</v>
      </c>
      <c r="B60" s="297" t="s">
        <v>475</v>
      </c>
      <c r="C60" s="312" t="s">
        <v>81</v>
      </c>
      <c r="D60" s="297" t="s">
        <v>16</v>
      </c>
      <c r="E60" s="297" t="s">
        <v>78</v>
      </c>
      <c r="F60" s="297" t="s">
        <v>411</v>
      </c>
      <c r="G60" s="297" t="s">
        <v>460</v>
      </c>
      <c r="H60" s="297" t="s">
        <v>413</v>
      </c>
    </row>
    <row r="61" spans="1:8" hidden="1">
      <c r="A61" s="293" t="s">
        <v>28</v>
      </c>
      <c r="B61" s="297" t="s">
        <v>476</v>
      </c>
      <c r="C61" s="310" t="s">
        <v>87</v>
      </c>
      <c r="D61" s="297" t="s">
        <v>16</v>
      </c>
      <c r="E61" s="297" t="s">
        <v>106</v>
      </c>
      <c r="F61" s="297" t="s">
        <v>411</v>
      </c>
      <c r="G61" s="297" t="s">
        <v>460</v>
      </c>
      <c r="H61" s="297" t="s">
        <v>35</v>
      </c>
    </row>
    <row r="62" spans="1:8" hidden="1">
      <c r="A62" s="293" t="s">
        <v>28</v>
      </c>
      <c r="B62" s="297" t="s">
        <v>477</v>
      </c>
      <c r="C62" s="310" t="s">
        <v>87</v>
      </c>
      <c r="D62" s="297" t="s">
        <v>16</v>
      </c>
      <c r="E62" s="297" t="s">
        <v>66</v>
      </c>
      <c r="F62" s="297" t="s">
        <v>411</v>
      </c>
      <c r="G62" s="297" t="s">
        <v>460</v>
      </c>
      <c r="H62" s="297" t="s">
        <v>413</v>
      </c>
    </row>
    <row r="63" spans="1:8" hidden="1">
      <c r="A63" s="293" t="s">
        <v>28</v>
      </c>
      <c r="B63" s="297" t="s">
        <v>478</v>
      </c>
      <c r="C63" s="310" t="s">
        <v>123</v>
      </c>
      <c r="D63" s="297" t="s">
        <v>16</v>
      </c>
      <c r="E63" s="297" t="s">
        <v>66</v>
      </c>
      <c r="F63" s="297" t="s">
        <v>411</v>
      </c>
      <c r="G63" s="297" t="s">
        <v>460</v>
      </c>
      <c r="H63" s="297" t="s">
        <v>413</v>
      </c>
    </row>
    <row r="64" spans="1:8" hidden="1">
      <c r="A64" s="293" t="s">
        <v>28</v>
      </c>
      <c r="B64" s="297" t="s">
        <v>479</v>
      </c>
      <c r="C64" s="310" t="s">
        <v>123</v>
      </c>
      <c r="D64" s="297" t="s">
        <v>16</v>
      </c>
      <c r="E64" s="297" t="s">
        <v>66</v>
      </c>
      <c r="F64" s="297" t="s">
        <v>411</v>
      </c>
      <c r="G64" s="297" t="s">
        <v>460</v>
      </c>
      <c r="H64" s="297" t="s">
        <v>413</v>
      </c>
    </row>
    <row r="65" spans="1:8" hidden="1">
      <c r="A65" s="293" t="s">
        <v>28</v>
      </c>
      <c r="B65" s="297" t="s">
        <v>480</v>
      </c>
      <c r="C65" s="310" t="s">
        <v>123</v>
      </c>
      <c r="D65" s="297" t="s">
        <v>16</v>
      </c>
      <c r="E65" s="297" t="s">
        <v>106</v>
      </c>
      <c r="F65" s="297" t="s">
        <v>411</v>
      </c>
      <c r="G65" s="297" t="s">
        <v>460</v>
      </c>
      <c r="H65" s="297" t="s">
        <v>413</v>
      </c>
    </row>
    <row r="66" spans="1:8" hidden="1">
      <c r="A66" s="293" t="s">
        <v>28</v>
      </c>
      <c r="B66" s="297" t="s">
        <v>481</v>
      </c>
      <c r="C66" s="310" t="s">
        <v>123</v>
      </c>
      <c r="D66" s="297" t="s">
        <v>16</v>
      </c>
      <c r="E66" s="297" t="s">
        <v>106</v>
      </c>
      <c r="F66" s="297" t="s">
        <v>411</v>
      </c>
      <c r="G66" s="297" t="s">
        <v>460</v>
      </c>
      <c r="H66" s="297" t="s">
        <v>413</v>
      </c>
    </row>
    <row r="67" spans="1:8" hidden="1">
      <c r="A67" s="293" t="s">
        <v>28</v>
      </c>
      <c r="B67" s="297" t="s">
        <v>482</v>
      </c>
      <c r="C67" s="310" t="s">
        <v>123</v>
      </c>
      <c r="D67" s="297" t="s">
        <v>16</v>
      </c>
      <c r="E67" s="297" t="s">
        <v>78</v>
      </c>
      <c r="F67" s="297" t="s">
        <v>411</v>
      </c>
      <c r="G67" s="297" t="s">
        <v>415</v>
      </c>
      <c r="H67" s="297" t="s">
        <v>413</v>
      </c>
    </row>
    <row r="68" spans="1:8" hidden="1">
      <c r="A68" s="293" t="s">
        <v>28</v>
      </c>
      <c r="B68" s="297" t="s">
        <v>483</v>
      </c>
      <c r="C68" s="310" t="s">
        <v>123</v>
      </c>
      <c r="D68" s="297" t="s">
        <v>16</v>
      </c>
      <c r="E68" s="297" t="s">
        <v>78</v>
      </c>
      <c r="F68" s="297" t="s">
        <v>411</v>
      </c>
      <c r="G68" s="297" t="s">
        <v>415</v>
      </c>
      <c r="H68" s="297" t="s">
        <v>413</v>
      </c>
    </row>
    <row r="69" spans="1:8" hidden="1">
      <c r="A69" s="293" t="s">
        <v>28</v>
      </c>
      <c r="B69" s="297" t="s">
        <v>484</v>
      </c>
      <c r="C69" s="310" t="s">
        <v>123</v>
      </c>
      <c r="D69" s="297" t="s">
        <v>16</v>
      </c>
      <c r="E69" s="297" t="s">
        <v>78</v>
      </c>
      <c r="F69" s="297" t="s">
        <v>35</v>
      </c>
      <c r="G69" s="297" t="s">
        <v>35</v>
      </c>
      <c r="H69" s="297" t="s">
        <v>413</v>
      </c>
    </row>
    <row r="70" spans="1:8" hidden="1">
      <c r="A70" s="293" t="s">
        <v>28</v>
      </c>
      <c r="B70" s="297" t="s">
        <v>485</v>
      </c>
      <c r="C70" s="310" t="s">
        <v>123</v>
      </c>
      <c r="D70" s="297" t="s">
        <v>16</v>
      </c>
      <c r="E70" s="297" t="s">
        <v>78</v>
      </c>
      <c r="F70" s="297" t="s">
        <v>411</v>
      </c>
      <c r="G70" s="297" t="s">
        <v>415</v>
      </c>
      <c r="H70" s="297" t="s">
        <v>413</v>
      </c>
    </row>
    <row r="71" spans="1:8" hidden="1">
      <c r="A71" s="293" t="s">
        <v>28</v>
      </c>
      <c r="B71" s="297" t="s">
        <v>486</v>
      </c>
      <c r="C71" s="310" t="s">
        <v>123</v>
      </c>
      <c r="D71" s="297" t="s">
        <v>16</v>
      </c>
      <c r="E71" s="297" t="s">
        <v>78</v>
      </c>
      <c r="F71" s="297" t="s">
        <v>411</v>
      </c>
      <c r="G71" s="297" t="s">
        <v>460</v>
      </c>
      <c r="H71" s="297" t="s">
        <v>35</v>
      </c>
    </row>
    <row r="72" spans="1:8" hidden="1">
      <c r="A72" s="293" t="s">
        <v>28</v>
      </c>
      <c r="B72" s="297" t="s">
        <v>487</v>
      </c>
      <c r="C72" s="310" t="s">
        <v>87</v>
      </c>
      <c r="D72" s="297" t="s">
        <v>16</v>
      </c>
      <c r="E72" s="297" t="s">
        <v>78</v>
      </c>
      <c r="F72" s="297" t="s">
        <v>411</v>
      </c>
      <c r="G72" s="297" t="s">
        <v>415</v>
      </c>
      <c r="H72" s="297" t="s">
        <v>413</v>
      </c>
    </row>
    <row r="73" spans="1:8" hidden="1">
      <c r="A73" s="293" t="s">
        <v>28</v>
      </c>
      <c r="B73" s="297" t="s">
        <v>488</v>
      </c>
      <c r="C73" s="310" t="s">
        <v>87</v>
      </c>
      <c r="D73" s="297" t="s">
        <v>16</v>
      </c>
      <c r="E73" s="297" t="s">
        <v>78</v>
      </c>
      <c r="F73" s="297" t="s">
        <v>411</v>
      </c>
      <c r="G73" s="297" t="s">
        <v>415</v>
      </c>
      <c r="H73" s="297" t="s">
        <v>413</v>
      </c>
    </row>
    <row r="74" spans="1:8" hidden="1">
      <c r="A74" s="293" t="s">
        <v>28</v>
      </c>
      <c r="B74" s="297" t="s">
        <v>489</v>
      </c>
      <c r="C74" s="310" t="s">
        <v>87</v>
      </c>
      <c r="D74" s="297" t="s">
        <v>16</v>
      </c>
      <c r="E74" s="297" t="s">
        <v>78</v>
      </c>
      <c r="F74" s="297" t="s">
        <v>411</v>
      </c>
      <c r="G74" s="297" t="s">
        <v>460</v>
      </c>
      <c r="H74" s="297" t="s">
        <v>413</v>
      </c>
    </row>
    <row r="75" spans="1:8" hidden="1">
      <c r="A75" s="293" t="s">
        <v>28</v>
      </c>
      <c r="B75" s="297" t="s">
        <v>490</v>
      </c>
      <c r="C75" s="310" t="s">
        <v>87</v>
      </c>
      <c r="D75" s="297" t="s">
        <v>16</v>
      </c>
      <c r="E75" s="297" t="s">
        <v>66</v>
      </c>
      <c r="F75" s="297" t="s">
        <v>411</v>
      </c>
      <c r="G75" s="297" t="s">
        <v>415</v>
      </c>
      <c r="H75" s="297" t="s">
        <v>413</v>
      </c>
    </row>
    <row r="76" spans="1:8" hidden="1">
      <c r="A76" s="293" t="s">
        <v>28</v>
      </c>
      <c r="B76" s="297" t="s">
        <v>491</v>
      </c>
      <c r="C76" s="310" t="s">
        <v>87</v>
      </c>
      <c r="D76" s="297" t="s">
        <v>16</v>
      </c>
      <c r="E76" s="297" t="s">
        <v>78</v>
      </c>
      <c r="F76" s="297" t="s">
        <v>411</v>
      </c>
      <c r="G76" s="297" t="s">
        <v>415</v>
      </c>
      <c r="H76" s="297" t="s">
        <v>413</v>
      </c>
    </row>
    <row r="77" spans="1:8" hidden="1">
      <c r="A77" s="293" t="s">
        <v>28</v>
      </c>
      <c r="B77" s="297" t="s">
        <v>492</v>
      </c>
      <c r="C77" s="310" t="s">
        <v>87</v>
      </c>
      <c r="D77" s="297" t="s">
        <v>16</v>
      </c>
      <c r="E77" s="297" t="s">
        <v>66</v>
      </c>
      <c r="F77" s="297" t="s">
        <v>411</v>
      </c>
      <c r="G77" s="297" t="s">
        <v>415</v>
      </c>
      <c r="H77" s="297" t="s">
        <v>413</v>
      </c>
    </row>
    <row r="78" spans="1:8" hidden="1">
      <c r="A78" s="293" t="s">
        <v>28</v>
      </c>
      <c r="B78" s="297" t="s">
        <v>493</v>
      </c>
      <c r="C78" s="297" t="s">
        <v>174</v>
      </c>
      <c r="D78" s="297" t="s">
        <v>16</v>
      </c>
      <c r="E78" s="297" t="s">
        <v>78</v>
      </c>
      <c r="F78" s="297" t="s">
        <v>411</v>
      </c>
      <c r="G78" s="297" t="s">
        <v>415</v>
      </c>
      <c r="H78" s="297" t="s">
        <v>413</v>
      </c>
    </row>
    <row r="79" spans="1:8" hidden="1">
      <c r="A79" s="293" t="s">
        <v>28</v>
      </c>
      <c r="B79" s="297" t="s">
        <v>494</v>
      </c>
      <c r="C79" s="297" t="s">
        <v>174</v>
      </c>
      <c r="D79" s="297" t="s">
        <v>16</v>
      </c>
      <c r="E79" s="297" t="s">
        <v>78</v>
      </c>
      <c r="F79" s="297" t="s">
        <v>411</v>
      </c>
      <c r="G79" s="297" t="s">
        <v>415</v>
      </c>
      <c r="H79" s="297" t="s">
        <v>413</v>
      </c>
    </row>
    <row r="80" spans="1:8" hidden="1">
      <c r="A80" s="293" t="s">
        <v>28</v>
      </c>
      <c r="B80" s="297" t="s">
        <v>495</v>
      </c>
      <c r="C80" s="297" t="s">
        <v>174</v>
      </c>
      <c r="D80" s="297" t="s">
        <v>16</v>
      </c>
      <c r="E80" s="297" t="s">
        <v>78</v>
      </c>
      <c r="F80" s="297" t="s">
        <v>35</v>
      </c>
      <c r="G80" s="297" t="s">
        <v>35</v>
      </c>
      <c r="H80" s="297" t="s">
        <v>413</v>
      </c>
    </row>
    <row r="81" spans="1:8" hidden="1">
      <c r="A81" s="293" t="s">
        <v>28</v>
      </c>
      <c r="B81" s="297" t="s">
        <v>496</v>
      </c>
      <c r="C81" s="297" t="s">
        <v>174</v>
      </c>
      <c r="D81" s="297" t="s">
        <v>16</v>
      </c>
      <c r="E81" s="297" t="s">
        <v>78</v>
      </c>
      <c r="F81" s="297" t="s">
        <v>411</v>
      </c>
      <c r="G81" s="297" t="s">
        <v>415</v>
      </c>
      <c r="H81" s="297" t="s">
        <v>413</v>
      </c>
    </row>
    <row r="82" spans="1:8" hidden="1">
      <c r="A82" s="293" t="s">
        <v>28</v>
      </c>
      <c r="B82" s="297" t="s">
        <v>497</v>
      </c>
      <c r="C82" s="297" t="s">
        <v>174</v>
      </c>
      <c r="D82" s="297" t="s">
        <v>16</v>
      </c>
      <c r="E82" s="297" t="s">
        <v>78</v>
      </c>
      <c r="F82" s="297" t="s">
        <v>35</v>
      </c>
      <c r="G82" s="297" t="s">
        <v>35</v>
      </c>
      <c r="H82" s="297" t="s">
        <v>413</v>
      </c>
    </row>
    <row r="83" spans="1:8" hidden="1">
      <c r="A83" s="293" t="s">
        <v>28</v>
      </c>
      <c r="B83" s="297" t="s">
        <v>498</v>
      </c>
      <c r="C83" s="297" t="s">
        <v>174</v>
      </c>
      <c r="D83" s="297" t="s">
        <v>16</v>
      </c>
      <c r="E83" s="297" t="s">
        <v>78</v>
      </c>
      <c r="F83" s="297" t="s">
        <v>35</v>
      </c>
      <c r="G83" s="297" t="s">
        <v>35</v>
      </c>
      <c r="H83" s="297" t="s">
        <v>413</v>
      </c>
    </row>
    <row r="84" spans="1:8" hidden="1">
      <c r="A84" s="293" t="s">
        <v>28</v>
      </c>
      <c r="B84" s="314" t="s">
        <v>499</v>
      </c>
      <c r="C84" s="293" t="s">
        <v>174</v>
      </c>
      <c r="D84" s="297" t="s">
        <v>16</v>
      </c>
      <c r="E84" s="297" t="s">
        <v>78</v>
      </c>
      <c r="F84" s="297" t="s">
        <v>411</v>
      </c>
      <c r="G84" s="297" t="s">
        <v>415</v>
      </c>
      <c r="H84" s="297" t="s">
        <v>413</v>
      </c>
    </row>
    <row r="85" spans="1:8" hidden="1">
      <c r="A85" s="293" t="s">
        <v>28</v>
      </c>
      <c r="B85" s="315" t="s">
        <v>500</v>
      </c>
      <c r="C85" s="297" t="s">
        <v>174</v>
      </c>
      <c r="D85" s="297" t="s">
        <v>16</v>
      </c>
      <c r="E85" s="297" t="s">
        <v>78</v>
      </c>
      <c r="F85" s="297" t="s">
        <v>411</v>
      </c>
      <c r="G85" s="297" t="s">
        <v>415</v>
      </c>
      <c r="H85" s="297" t="s">
        <v>413</v>
      </c>
    </row>
    <row r="86" spans="1:8" hidden="1">
      <c r="A86" s="293" t="s">
        <v>28</v>
      </c>
      <c r="B86" s="297" t="s">
        <v>501</v>
      </c>
      <c r="C86" s="297" t="s">
        <v>174</v>
      </c>
      <c r="D86" s="297" t="s">
        <v>16</v>
      </c>
      <c r="E86" s="297" t="s">
        <v>78</v>
      </c>
      <c r="F86" s="297" t="s">
        <v>411</v>
      </c>
      <c r="G86" s="297" t="s">
        <v>415</v>
      </c>
      <c r="H86" s="297" t="s">
        <v>413</v>
      </c>
    </row>
    <row r="87" spans="1:8" hidden="1">
      <c r="A87" s="293" t="s">
        <v>28</v>
      </c>
      <c r="B87" s="297" t="s">
        <v>502</v>
      </c>
      <c r="C87" s="297" t="s">
        <v>174</v>
      </c>
      <c r="D87" s="297" t="s">
        <v>16</v>
      </c>
      <c r="E87" s="297" t="s">
        <v>78</v>
      </c>
      <c r="F87" s="297" t="s">
        <v>411</v>
      </c>
      <c r="G87" s="297" t="s">
        <v>415</v>
      </c>
      <c r="H87" s="297" t="s">
        <v>413</v>
      </c>
    </row>
    <row r="88" spans="1:8" hidden="1">
      <c r="A88" s="293" t="s">
        <v>28</v>
      </c>
      <c r="B88" s="297" t="s">
        <v>503</v>
      </c>
      <c r="C88" s="297" t="s">
        <v>174</v>
      </c>
      <c r="D88" s="297" t="s">
        <v>16</v>
      </c>
      <c r="E88" s="297" t="s">
        <v>78</v>
      </c>
      <c r="F88" s="297" t="s">
        <v>411</v>
      </c>
      <c r="G88" s="297" t="s">
        <v>415</v>
      </c>
      <c r="H88" s="297" t="s">
        <v>413</v>
      </c>
    </row>
    <row r="89" spans="1:8" hidden="1">
      <c r="A89" s="293" t="s">
        <v>28</v>
      </c>
      <c r="B89" s="297" t="s">
        <v>504</v>
      </c>
      <c r="C89" s="297" t="s">
        <v>174</v>
      </c>
      <c r="D89" s="297" t="s">
        <v>16</v>
      </c>
      <c r="E89" s="297" t="s">
        <v>78</v>
      </c>
      <c r="F89" s="297" t="s">
        <v>35</v>
      </c>
      <c r="G89" s="297" t="s">
        <v>35</v>
      </c>
      <c r="H89" s="297" t="s">
        <v>413</v>
      </c>
    </row>
    <row r="90" spans="1:8" hidden="1">
      <c r="A90" s="293" t="s">
        <v>28</v>
      </c>
      <c r="B90" s="297" t="s">
        <v>505</v>
      </c>
      <c r="C90" s="297" t="s">
        <v>174</v>
      </c>
      <c r="D90" s="297" t="s">
        <v>16</v>
      </c>
      <c r="E90" s="297" t="s">
        <v>78</v>
      </c>
      <c r="F90" s="297" t="s">
        <v>35</v>
      </c>
      <c r="G90" s="297" t="s">
        <v>35</v>
      </c>
      <c r="H90" s="297" t="s">
        <v>413</v>
      </c>
    </row>
    <row r="91" spans="1:8" hidden="1">
      <c r="A91" s="293" t="s">
        <v>28</v>
      </c>
      <c r="B91" s="297" t="s">
        <v>506</v>
      </c>
      <c r="C91" s="297" t="s">
        <v>174</v>
      </c>
      <c r="D91" s="297" t="s">
        <v>16</v>
      </c>
      <c r="E91" s="297" t="s">
        <v>78</v>
      </c>
      <c r="F91" s="297" t="s">
        <v>35</v>
      </c>
      <c r="G91" s="297" t="s">
        <v>35</v>
      </c>
      <c r="H91" s="297" t="s">
        <v>413</v>
      </c>
    </row>
    <row r="92" spans="1:8" ht="27" hidden="1">
      <c r="A92" s="293" t="s">
        <v>28</v>
      </c>
      <c r="B92" s="298" t="s">
        <v>507</v>
      </c>
      <c r="C92" s="297" t="s">
        <v>174</v>
      </c>
      <c r="D92" s="297" t="s">
        <v>16</v>
      </c>
      <c r="E92" s="297" t="s">
        <v>78</v>
      </c>
      <c r="F92" s="297" t="s">
        <v>35</v>
      </c>
      <c r="G92" s="297" t="s">
        <v>35</v>
      </c>
      <c r="H92" s="297" t="s">
        <v>413</v>
      </c>
    </row>
    <row r="93" spans="1:8" ht="40.5" hidden="1">
      <c r="A93" s="293" t="s">
        <v>28</v>
      </c>
      <c r="B93" s="298" t="s">
        <v>508</v>
      </c>
      <c r="C93" s="297" t="s">
        <v>81</v>
      </c>
      <c r="D93" s="297" t="s">
        <v>16</v>
      </c>
      <c r="E93" s="316" t="s">
        <v>66</v>
      </c>
      <c r="F93" s="316" t="s">
        <v>35</v>
      </c>
      <c r="G93" s="316" t="s">
        <v>35</v>
      </c>
      <c r="H93" s="316" t="s">
        <v>35</v>
      </c>
    </row>
    <row r="94" spans="1:8" hidden="1">
      <c r="A94" s="293" t="s">
        <v>29</v>
      </c>
      <c r="B94" s="297" t="s">
        <v>509</v>
      </c>
      <c r="C94" s="297" t="s">
        <v>64</v>
      </c>
      <c r="D94" s="297" t="s">
        <v>17</v>
      </c>
      <c r="E94" s="315" t="s">
        <v>106</v>
      </c>
      <c r="F94" s="315" t="s">
        <v>420</v>
      </c>
      <c r="G94" s="315" t="s">
        <v>510</v>
      </c>
      <c r="H94" s="315" t="s">
        <v>413</v>
      </c>
    </row>
    <row r="95" spans="1:8" hidden="1">
      <c r="A95" s="293" t="s">
        <v>29</v>
      </c>
      <c r="B95" s="297" t="s">
        <v>511</v>
      </c>
      <c r="C95" s="297" t="s">
        <v>64</v>
      </c>
      <c r="D95" s="297" t="s">
        <v>17</v>
      </c>
      <c r="E95" s="297" t="s">
        <v>106</v>
      </c>
      <c r="F95" s="297" t="s">
        <v>420</v>
      </c>
      <c r="G95" s="297" t="s">
        <v>510</v>
      </c>
      <c r="H95" s="297" t="s">
        <v>413</v>
      </c>
    </row>
    <row r="96" spans="1:8" hidden="1">
      <c r="A96" s="293" t="s">
        <v>29</v>
      </c>
      <c r="B96" s="297" t="s">
        <v>512</v>
      </c>
      <c r="C96" s="297" t="s">
        <v>64</v>
      </c>
      <c r="D96" s="297" t="s">
        <v>17</v>
      </c>
      <c r="E96" s="297" t="s">
        <v>106</v>
      </c>
      <c r="F96" s="297" t="s">
        <v>420</v>
      </c>
      <c r="G96" s="297" t="s">
        <v>510</v>
      </c>
      <c r="H96" s="297" t="s">
        <v>413</v>
      </c>
    </row>
    <row r="97" spans="1:8" hidden="1">
      <c r="A97" s="293" t="s">
        <v>29</v>
      </c>
      <c r="B97" s="297" t="s">
        <v>513</v>
      </c>
      <c r="C97" s="297" t="s">
        <v>64</v>
      </c>
      <c r="D97" s="297" t="s">
        <v>17</v>
      </c>
      <c r="E97" s="297" t="s">
        <v>78</v>
      </c>
      <c r="F97" s="297" t="s">
        <v>420</v>
      </c>
      <c r="G97" s="297" t="s">
        <v>510</v>
      </c>
      <c r="H97" s="297" t="s">
        <v>413</v>
      </c>
    </row>
    <row r="98" spans="1:8" hidden="1">
      <c r="A98" s="293" t="s">
        <v>29</v>
      </c>
      <c r="B98" s="297" t="s">
        <v>514</v>
      </c>
      <c r="C98" s="297" t="s">
        <v>64</v>
      </c>
      <c r="D98" s="297" t="s">
        <v>17</v>
      </c>
      <c r="E98" s="297" t="s">
        <v>78</v>
      </c>
      <c r="F98" s="297" t="s">
        <v>420</v>
      </c>
      <c r="G98" s="297" t="s">
        <v>510</v>
      </c>
      <c r="H98" s="297" t="s">
        <v>413</v>
      </c>
    </row>
    <row r="99" spans="1:8" hidden="1">
      <c r="A99" s="293" t="s">
        <v>29</v>
      </c>
      <c r="B99" s="297" t="s">
        <v>515</v>
      </c>
      <c r="C99" s="297" t="s">
        <v>64</v>
      </c>
      <c r="D99" s="297" t="s">
        <v>17</v>
      </c>
      <c r="E99" s="297" t="s">
        <v>106</v>
      </c>
      <c r="F99" s="297" t="s">
        <v>420</v>
      </c>
      <c r="G99" s="297" t="s">
        <v>510</v>
      </c>
      <c r="H99" s="297" t="s">
        <v>413</v>
      </c>
    </row>
    <row r="100" spans="1:8" hidden="1">
      <c r="A100" s="293" t="s">
        <v>29</v>
      </c>
      <c r="B100" s="297" t="s">
        <v>516</v>
      </c>
      <c r="C100" s="297" t="s">
        <v>123</v>
      </c>
      <c r="D100" s="317" t="s">
        <v>18</v>
      </c>
      <c r="E100" s="293" t="s">
        <v>106</v>
      </c>
      <c r="F100" s="297" t="s">
        <v>35</v>
      </c>
      <c r="G100" s="297" t="s">
        <v>35</v>
      </c>
      <c r="H100" s="297" t="s">
        <v>35</v>
      </c>
    </row>
    <row r="101" spans="1:8" hidden="1">
      <c r="A101" s="293" t="s">
        <v>29</v>
      </c>
      <c r="B101" s="297" t="s">
        <v>517</v>
      </c>
      <c r="C101" s="297" t="s">
        <v>123</v>
      </c>
      <c r="D101" s="318" t="s">
        <v>18</v>
      </c>
      <c r="E101" s="293" t="s">
        <v>78</v>
      </c>
      <c r="F101" s="297" t="s">
        <v>35</v>
      </c>
      <c r="G101" s="297" t="s">
        <v>35</v>
      </c>
      <c r="H101" s="297" t="s">
        <v>35</v>
      </c>
    </row>
    <row r="102" spans="1:8" hidden="1">
      <c r="A102" s="293" t="s">
        <v>29</v>
      </c>
      <c r="B102" s="297" t="s">
        <v>518</v>
      </c>
      <c r="C102" s="297" t="s">
        <v>123</v>
      </c>
      <c r="D102" s="318" t="s">
        <v>18</v>
      </c>
      <c r="E102" s="293" t="s">
        <v>106</v>
      </c>
      <c r="F102" s="297" t="s">
        <v>35</v>
      </c>
      <c r="G102" s="297" t="s">
        <v>35</v>
      </c>
      <c r="H102" s="297" t="s">
        <v>35</v>
      </c>
    </row>
    <row r="103" spans="1:8" hidden="1">
      <c r="A103" s="293" t="s">
        <v>29</v>
      </c>
      <c r="B103" s="297" t="s">
        <v>519</v>
      </c>
      <c r="C103" s="297" t="s">
        <v>123</v>
      </c>
      <c r="D103" s="315" t="s">
        <v>16</v>
      </c>
      <c r="E103" s="297" t="s">
        <v>106</v>
      </c>
      <c r="F103" s="297" t="s">
        <v>420</v>
      </c>
      <c r="G103" s="297" t="s">
        <v>510</v>
      </c>
      <c r="H103" s="297" t="s">
        <v>413</v>
      </c>
    </row>
    <row r="104" spans="1:8" hidden="1">
      <c r="A104" s="293" t="s">
        <v>29</v>
      </c>
      <c r="B104" s="297" t="s">
        <v>520</v>
      </c>
      <c r="C104" s="297" t="s">
        <v>123</v>
      </c>
      <c r="D104" s="297" t="s">
        <v>16</v>
      </c>
      <c r="E104" s="297" t="s">
        <v>78</v>
      </c>
      <c r="F104" s="297" t="s">
        <v>35</v>
      </c>
      <c r="G104" s="297" t="s">
        <v>35</v>
      </c>
      <c r="H104" s="297" t="s">
        <v>413</v>
      </c>
    </row>
    <row r="105" spans="1:8" hidden="1">
      <c r="A105" s="293" t="s">
        <v>29</v>
      </c>
      <c r="B105" s="297" t="s">
        <v>521</v>
      </c>
      <c r="C105" s="297" t="s">
        <v>123</v>
      </c>
      <c r="D105" s="297" t="s">
        <v>16</v>
      </c>
      <c r="E105" s="297" t="s">
        <v>106</v>
      </c>
      <c r="F105" s="297" t="s">
        <v>420</v>
      </c>
      <c r="G105" s="297" t="s">
        <v>510</v>
      </c>
      <c r="H105" s="297" t="s">
        <v>413</v>
      </c>
    </row>
    <row r="106" spans="1:8" hidden="1">
      <c r="A106" s="293" t="s">
        <v>29</v>
      </c>
      <c r="B106" s="297" t="s">
        <v>522</v>
      </c>
      <c r="C106" s="297" t="s">
        <v>123</v>
      </c>
      <c r="D106" s="297" t="s">
        <v>16</v>
      </c>
      <c r="E106" s="297" t="s">
        <v>78</v>
      </c>
      <c r="F106" s="297" t="s">
        <v>35</v>
      </c>
      <c r="G106" s="297" t="s">
        <v>35</v>
      </c>
      <c r="H106" s="297" t="s">
        <v>413</v>
      </c>
    </row>
    <row r="107" spans="1:8" hidden="1">
      <c r="A107" s="293" t="s">
        <v>29</v>
      </c>
      <c r="B107" s="297" t="s">
        <v>523</v>
      </c>
      <c r="C107" s="297" t="s">
        <v>123</v>
      </c>
      <c r="D107" s="317" t="s">
        <v>18</v>
      </c>
      <c r="E107" s="293" t="s">
        <v>106</v>
      </c>
      <c r="F107" s="297" t="s">
        <v>35</v>
      </c>
      <c r="G107" s="297" t="s">
        <v>35</v>
      </c>
      <c r="H107" s="297" t="s">
        <v>35</v>
      </c>
    </row>
    <row r="108" spans="1:8" hidden="1">
      <c r="A108" s="293" t="s">
        <v>29</v>
      </c>
      <c r="B108" s="297" t="s">
        <v>524</v>
      </c>
      <c r="C108" s="297" t="s">
        <v>123</v>
      </c>
      <c r="D108" s="318" t="s">
        <v>18</v>
      </c>
      <c r="E108" s="293" t="s">
        <v>106</v>
      </c>
      <c r="F108" s="297" t="s">
        <v>35</v>
      </c>
      <c r="G108" s="297" t="s">
        <v>35</v>
      </c>
      <c r="H108" s="297" t="s">
        <v>35</v>
      </c>
    </row>
    <row r="109" spans="1:8" hidden="1">
      <c r="A109" s="293" t="s">
        <v>29</v>
      </c>
      <c r="B109" s="297" t="s">
        <v>525</v>
      </c>
      <c r="C109" s="297" t="s">
        <v>123</v>
      </c>
      <c r="D109" s="315" t="s">
        <v>16</v>
      </c>
      <c r="E109" s="297" t="s">
        <v>78</v>
      </c>
      <c r="F109" s="297" t="s">
        <v>35</v>
      </c>
      <c r="G109" s="297" t="s">
        <v>35</v>
      </c>
      <c r="H109" s="297" t="s">
        <v>413</v>
      </c>
    </row>
    <row r="110" spans="1:8" hidden="1">
      <c r="A110" s="293" t="s">
        <v>29</v>
      </c>
      <c r="B110" s="297" t="s">
        <v>526</v>
      </c>
      <c r="C110" s="297" t="s">
        <v>123</v>
      </c>
      <c r="D110" s="317" t="s">
        <v>18</v>
      </c>
      <c r="E110" s="293" t="s">
        <v>106</v>
      </c>
      <c r="F110" s="297" t="s">
        <v>35</v>
      </c>
      <c r="G110" s="297" t="s">
        <v>35</v>
      </c>
      <c r="H110" s="297" t="s">
        <v>35</v>
      </c>
    </row>
    <row r="111" spans="1:8" hidden="1">
      <c r="A111" s="293" t="s">
        <v>29</v>
      </c>
      <c r="B111" s="297" t="s">
        <v>527</v>
      </c>
      <c r="C111" s="297" t="s">
        <v>123</v>
      </c>
      <c r="D111" s="318" t="s">
        <v>18</v>
      </c>
      <c r="E111" s="293" t="s">
        <v>106</v>
      </c>
      <c r="F111" s="297" t="s">
        <v>35</v>
      </c>
      <c r="G111" s="297" t="s">
        <v>35</v>
      </c>
      <c r="H111" s="297" t="s">
        <v>35</v>
      </c>
    </row>
    <row r="112" spans="1:8" hidden="1">
      <c r="A112" s="293" t="s">
        <v>29</v>
      </c>
      <c r="B112" s="297" t="s">
        <v>528</v>
      </c>
      <c r="C112" s="297" t="s">
        <v>123</v>
      </c>
      <c r="D112" s="318" t="s">
        <v>18</v>
      </c>
      <c r="E112" s="293" t="s">
        <v>106</v>
      </c>
      <c r="F112" s="297" t="s">
        <v>35</v>
      </c>
      <c r="G112" s="297" t="s">
        <v>35</v>
      </c>
      <c r="H112" s="297" t="s">
        <v>35</v>
      </c>
    </row>
    <row r="113" spans="1:8" hidden="1">
      <c r="A113" s="293" t="s">
        <v>29</v>
      </c>
      <c r="B113" s="297" t="s">
        <v>529</v>
      </c>
      <c r="C113" s="297" t="s">
        <v>123</v>
      </c>
      <c r="D113" s="318" t="s">
        <v>18</v>
      </c>
      <c r="E113" s="293" t="s">
        <v>106</v>
      </c>
      <c r="F113" s="297" t="s">
        <v>35</v>
      </c>
      <c r="G113" s="297" t="s">
        <v>35</v>
      </c>
      <c r="H113" s="297" t="s">
        <v>35</v>
      </c>
    </row>
    <row r="114" spans="1:8" hidden="1">
      <c r="A114" s="293" t="s">
        <v>29</v>
      </c>
      <c r="B114" s="297" t="s">
        <v>530</v>
      </c>
      <c r="C114" s="297" t="s">
        <v>123</v>
      </c>
      <c r="D114" s="318" t="s">
        <v>18</v>
      </c>
      <c r="E114" s="293" t="s">
        <v>106</v>
      </c>
      <c r="F114" s="297" t="s">
        <v>35</v>
      </c>
      <c r="G114" s="297" t="s">
        <v>35</v>
      </c>
      <c r="H114" s="297" t="s">
        <v>35</v>
      </c>
    </row>
    <row r="115" spans="1:8" hidden="1">
      <c r="A115" s="293" t="s">
        <v>29</v>
      </c>
      <c r="B115" s="297" t="s">
        <v>531</v>
      </c>
      <c r="C115" s="297" t="s">
        <v>123</v>
      </c>
      <c r="D115" s="318" t="s">
        <v>18</v>
      </c>
      <c r="E115" s="293" t="s">
        <v>106</v>
      </c>
      <c r="F115" s="297" t="s">
        <v>35</v>
      </c>
      <c r="G115" s="297" t="s">
        <v>35</v>
      </c>
      <c r="H115" s="297" t="s">
        <v>35</v>
      </c>
    </row>
    <row r="116" spans="1:8" hidden="1">
      <c r="A116" s="293" t="s">
        <v>29</v>
      </c>
      <c r="B116" s="297" t="s">
        <v>532</v>
      </c>
      <c r="C116" s="297" t="s">
        <v>123</v>
      </c>
      <c r="D116" s="318" t="s">
        <v>18</v>
      </c>
      <c r="E116" s="293" t="s">
        <v>106</v>
      </c>
      <c r="F116" s="297" t="s">
        <v>35</v>
      </c>
      <c r="G116" s="297" t="s">
        <v>35</v>
      </c>
      <c r="H116" s="297" t="s">
        <v>35</v>
      </c>
    </row>
    <row r="117" spans="1:8" hidden="1">
      <c r="A117" s="293" t="s">
        <v>29</v>
      </c>
      <c r="B117" s="297" t="s">
        <v>533</v>
      </c>
      <c r="C117" s="297" t="s">
        <v>123</v>
      </c>
      <c r="D117" s="318" t="s">
        <v>18</v>
      </c>
      <c r="E117" s="293" t="s">
        <v>106</v>
      </c>
      <c r="F117" s="297" t="s">
        <v>35</v>
      </c>
      <c r="G117" s="297" t="s">
        <v>35</v>
      </c>
      <c r="H117" s="297" t="s">
        <v>35</v>
      </c>
    </row>
    <row r="118" spans="1:8" hidden="1">
      <c r="A118" s="293" t="s">
        <v>29</v>
      </c>
      <c r="B118" s="297" t="s">
        <v>534</v>
      </c>
      <c r="C118" s="297" t="s">
        <v>123</v>
      </c>
      <c r="D118" s="315" t="s">
        <v>16</v>
      </c>
      <c r="E118" s="297" t="s">
        <v>106</v>
      </c>
      <c r="F118" s="297" t="s">
        <v>35</v>
      </c>
      <c r="G118" s="297" t="s">
        <v>35</v>
      </c>
      <c r="H118" s="297" t="s">
        <v>35</v>
      </c>
    </row>
    <row r="119" spans="1:8" hidden="1">
      <c r="A119" s="293" t="s">
        <v>29</v>
      </c>
      <c r="B119" s="297" t="s">
        <v>535</v>
      </c>
      <c r="C119" s="297" t="s">
        <v>123</v>
      </c>
      <c r="D119" s="297" t="s">
        <v>16</v>
      </c>
      <c r="E119" s="297" t="s">
        <v>78</v>
      </c>
      <c r="F119" s="297" t="s">
        <v>35</v>
      </c>
      <c r="G119" s="297" t="s">
        <v>35</v>
      </c>
      <c r="H119" s="297" t="s">
        <v>413</v>
      </c>
    </row>
    <row r="120" spans="1:8" hidden="1">
      <c r="A120" s="293" t="s">
        <v>29</v>
      </c>
      <c r="B120" s="297" t="s">
        <v>536</v>
      </c>
      <c r="C120" s="297" t="s">
        <v>123</v>
      </c>
      <c r="D120" s="297" t="s">
        <v>16</v>
      </c>
      <c r="E120" s="297" t="s">
        <v>78</v>
      </c>
      <c r="F120" s="297" t="s">
        <v>35</v>
      </c>
      <c r="G120" s="297" t="s">
        <v>35</v>
      </c>
      <c r="H120" s="297" t="s">
        <v>35</v>
      </c>
    </row>
    <row r="121" spans="1:8" hidden="1">
      <c r="A121" s="293" t="s">
        <v>29</v>
      </c>
      <c r="B121" s="297" t="s">
        <v>537</v>
      </c>
      <c r="C121" s="297" t="s">
        <v>123</v>
      </c>
      <c r="D121" s="297" t="s">
        <v>16</v>
      </c>
      <c r="E121" s="297" t="s">
        <v>106</v>
      </c>
      <c r="F121" s="297" t="s">
        <v>35</v>
      </c>
      <c r="G121" s="297" t="s">
        <v>35</v>
      </c>
      <c r="H121" s="297" t="s">
        <v>413</v>
      </c>
    </row>
    <row r="122" spans="1:8" hidden="1">
      <c r="A122" s="293" t="s">
        <v>29</v>
      </c>
      <c r="B122" s="297" t="s">
        <v>538</v>
      </c>
      <c r="C122" s="297" t="s">
        <v>123</v>
      </c>
      <c r="D122" s="297" t="s">
        <v>16</v>
      </c>
      <c r="E122" s="297" t="s">
        <v>106</v>
      </c>
      <c r="F122" s="297" t="s">
        <v>35</v>
      </c>
      <c r="G122" s="297" t="s">
        <v>35</v>
      </c>
      <c r="H122" s="297" t="s">
        <v>413</v>
      </c>
    </row>
    <row r="123" spans="1:8" hidden="1">
      <c r="A123" s="293" t="s">
        <v>29</v>
      </c>
      <c r="B123" s="297" t="s">
        <v>539</v>
      </c>
      <c r="C123" s="297" t="s">
        <v>123</v>
      </c>
      <c r="D123" s="297" t="s">
        <v>16</v>
      </c>
      <c r="E123" s="297" t="s">
        <v>106</v>
      </c>
      <c r="F123" s="297" t="s">
        <v>35</v>
      </c>
      <c r="G123" s="297" t="s">
        <v>35</v>
      </c>
      <c r="H123" s="297" t="s">
        <v>35</v>
      </c>
    </row>
    <row r="124" spans="1:8" hidden="1">
      <c r="A124" s="293" t="s">
        <v>29</v>
      </c>
      <c r="B124" s="297" t="s">
        <v>540</v>
      </c>
      <c r="C124" s="297" t="s">
        <v>123</v>
      </c>
      <c r="D124" s="317" t="s">
        <v>18</v>
      </c>
      <c r="E124" s="293" t="s">
        <v>106</v>
      </c>
      <c r="F124" s="297" t="s">
        <v>35</v>
      </c>
      <c r="G124" s="297" t="s">
        <v>35</v>
      </c>
      <c r="H124" s="297" t="s">
        <v>35</v>
      </c>
    </row>
    <row r="125" spans="1:8" hidden="1">
      <c r="A125" s="293" t="s">
        <v>29</v>
      </c>
      <c r="B125" s="297" t="s">
        <v>541</v>
      </c>
      <c r="C125" s="297" t="s">
        <v>87</v>
      </c>
      <c r="D125" s="318" t="s">
        <v>18</v>
      </c>
      <c r="E125" s="293" t="s">
        <v>78</v>
      </c>
      <c r="F125" s="297" t="s">
        <v>35</v>
      </c>
      <c r="G125" s="297" t="s">
        <v>35</v>
      </c>
      <c r="H125" s="297" t="s">
        <v>35</v>
      </c>
    </row>
    <row r="126" spans="1:8" hidden="1">
      <c r="A126" s="293" t="s">
        <v>29</v>
      </c>
      <c r="B126" s="297" t="s">
        <v>542</v>
      </c>
      <c r="C126" s="297" t="s">
        <v>81</v>
      </c>
      <c r="D126" s="315" t="s">
        <v>16</v>
      </c>
      <c r="E126" s="297" t="s">
        <v>106</v>
      </c>
      <c r="F126" s="297" t="s">
        <v>420</v>
      </c>
      <c r="G126" s="297" t="s">
        <v>510</v>
      </c>
      <c r="H126" s="297" t="s">
        <v>413</v>
      </c>
    </row>
    <row r="127" spans="1:8" hidden="1">
      <c r="A127" s="293" t="s">
        <v>29</v>
      </c>
      <c r="B127" s="297" t="s">
        <v>543</v>
      </c>
      <c r="C127" s="297" t="s">
        <v>81</v>
      </c>
      <c r="D127" s="297" t="s">
        <v>16</v>
      </c>
      <c r="E127" s="297" t="s">
        <v>78</v>
      </c>
      <c r="F127" s="297" t="s">
        <v>420</v>
      </c>
      <c r="G127" s="297" t="s">
        <v>510</v>
      </c>
      <c r="H127" s="297" t="s">
        <v>413</v>
      </c>
    </row>
    <row r="128" spans="1:8" hidden="1">
      <c r="A128" s="293" t="s">
        <v>29</v>
      </c>
      <c r="B128" s="297" t="s">
        <v>544</v>
      </c>
      <c r="C128" s="297" t="s">
        <v>81</v>
      </c>
      <c r="D128" s="297" t="s">
        <v>16</v>
      </c>
      <c r="E128" s="297" t="s">
        <v>106</v>
      </c>
      <c r="F128" s="297" t="s">
        <v>420</v>
      </c>
      <c r="G128" s="297" t="s">
        <v>510</v>
      </c>
      <c r="H128" s="297" t="s">
        <v>413</v>
      </c>
    </row>
    <row r="129" spans="1:8" hidden="1">
      <c r="A129" s="293" t="s">
        <v>29</v>
      </c>
      <c r="B129" s="297" t="s">
        <v>545</v>
      </c>
      <c r="C129" s="297" t="s">
        <v>81</v>
      </c>
      <c r="D129" s="297" t="s">
        <v>16</v>
      </c>
      <c r="E129" s="297" t="s">
        <v>78</v>
      </c>
      <c r="F129" s="297" t="s">
        <v>420</v>
      </c>
      <c r="G129" s="297" t="s">
        <v>510</v>
      </c>
      <c r="H129" s="297" t="s">
        <v>413</v>
      </c>
    </row>
    <row r="130" spans="1:8" hidden="1">
      <c r="A130" s="293" t="s">
        <v>29</v>
      </c>
      <c r="B130" s="297" t="s">
        <v>546</v>
      </c>
      <c r="C130" s="297" t="s">
        <v>81</v>
      </c>
      <c r="D130" s="297" t="s">
        <v>16</v>
      </c>
      <c r="E130" s="297" t="s">
        <v>78</v>
      </c>
      <c r="F130" s="297" t="s">
        <v>420</v>
      </c>
      <c r="G130" s="297" t="s">
        <v>510</v>
      </c>
      <c r="H130" s="297" t="s">
        <v>413</v>
      </c>
    </row>
    <row r="131" spans="1:8" hidden="1">
      <c r="A131" s="293" t="s">
        <v>29</v>
      </c>
      <c r="B131" s="297" t="s">
        <v>547</v>
      </c>
      <c r="C131" s="297" t="s">
        <v>81</v>
      </c>
      <c r="D131" s="297" t="s">
        <v>16</v>
      </c>
      <c r="E131" s="297" t="s">
        <v>78</v>
      </c>
      <c r="F131" s="297" t="s">
        <v>35</v>
      </c>
      <c r="G131" s="297" t="s">
        <v>35</v>
      </c>
      <c r="H131" s="297" t="s">
        <v>413</v>
      </c>
    </row>
    <row r="132" spans="1:8" hidden="1">
      <c r="A132" s="293" t="s">
        <v>29</v>
      </c>
      <c r="B132" s="297" t="s">
        <v>548</v>
      </c>
      <c r="C132" s="297" t="s">
        <v>81</v>
      </c>
      <c r="D132" s="297" t="s">
        <v>16</v>
      </c>
      <c r="E132" s="297" t="s">
        <v>106</v>
      </c>
      <c r="F132" s="297" t="s">
        <v>35</v>
      </c>
      <c r="G132" s="297" t="s">
        <v>35</v>
      </c>
      <c r="H132" s="297" t="s">
        <v>413</v>
      </c>
    </row>
    <row r="133" spans="1:8" hidden="1">
      <c r="A133" s="293" t="s">
        <v>29</v>
      </c>
      <c r="B133" s="297" t="s">
        <v>549</v>
      </c>
      <c r="C133" s="297" t="s">
        <v>81</v>
      </c>
      <c r="D133" s="297" t="s">
        <v>16</v>
      </c>
      <c r="E133" s="297" t="s">
        <v>78</v>
      </c>
      <c r="F133" s="297" t="s">
        <v>420</v>
      </c>
      <c r="G133" s="297" t="s">
        <v>460</v>
      </c>
      <c r="H133" s="297" t="s">
        <v>413</v>
      </c>
    </row>
    <row r="134" spans="1:8" hidden="1">
      <c r="A134" s="293" t="s">
        <v>29</v>
      </c>
      <c r="B134" s="297" t="s">
        <v>550</v>
      </c>
      <c r="C134" s="297" t="s">
        <v>81</v>
      </c>
      <c r="D134" s="297" t="s">
        <v>16</v>
      </c>
      <c r="E134" s="297" t="s">
        <v>78</v>
      </c>
      <c r="F134" s="297" t="s">
        <v>420</v>
      </c>
      <c r="G134" s="297" t="s">
        <v>510</v>
      </c>
      <c r="H134" s="297" t="s">
        <v>413</v>
      </c>
    </row>
    <row r="135" spans="1:8" hidden="1">
      <c r="A135" s="293" t="s">
        <v>29</v>
      </c>
      <c r="B135" s="297" t="s">
        <v>551</v>
      </c>
      <c r="C135" s="297" t="s">
        <v>81</v>
      </c>
      <c r="D135" s="297" t="s">
        <v>16</v>
      </c>
      <c r="E135" s="297" t="s">
        <v>78</v>
      </c>
      <c r="F135" s="297" t="s">
        <v>420</v>
      </c>
      <c r="G135" s="297" t="s">
        <v>460</v>
      </c>
      <c r="H135" s="297" t="s">
        <v>413</v>
      </c>
    </row>
    <row r="136" spans="1:8" hidden="1">
      <c r="A136" s="293" t="s">
        <v>29</v>
      </c>
      <c r="B136" s="297" t="s">
        <v>552</v>
      </c>
      <c r="C136" s="297" t="s">
        <v>81</v>
      </c>
      <c r="D136" s="297" t="s">
        <v>16</v>
      </c>
      <c r="E136" s="297" t="s">
        <v>78</v>
      </c>
      <c r="F136" s="297" t="s">
        <v>420</v>
      </c>
      <c r="G136" s="297" t="s">
        <v>460</v>
      </c>
      <c r="H136" s="297" t="s">
        <v>413</v>
      </c>
    </row>
    <row r="137" spans="1:8" hidden="1">
      <c r="A137" s="293" t="s">
        <v>29</v>
      </c>
      <c r="B137" s="297" t="s">
        <v>553</v>
      </c>
      <c r="C137" s="297" t="s">
        <v>81</v>
      </c>
      <c r="D137" s="297" t="s">
        <v>16</v>
      </c>
      <c r="E137" s="297" t="s">
        <v>106</v>
      </c>
      <c r="F137" s="297" t="s">
        <v>420</v>
      </c>
      <c r="G137" s="297" t="s">
        <v>510</v>
      </c>
      <c r="H137" s="297" t="s">
        <v>413</v>
      </c>
    </row>
    <row r="138" spans="1:8" hidden="1">
      <c r="A138" s="293" t="s">
        <v>29</v>
      </c>
      <c r="B138" s="297" t="s">
        <v>554</v>
      </c>
      <c r="C138" s="297" t="s">
        <v>174</v>
      </c>
      <c r="D138" s="297" t="s">
        <v>16</v>
      </c>
      <c r="E138" s="297" t="s">
        <v>78</v>
      </c>
      <c r="F138" s="297" t="s">
        <v>35</v>
      </c>
      <c r="G138" s="297" t="s">
        <v>35</v>
      </c>
      <c r="H138" s="297" t="s">
        <v>413</v>
      </c>
    </row>
    <row r="139" spans="1:8" hidden="1">
      <c r="A139" s="293" t="s">
        <v>29</v>
      </c>
      <c r="B139" s="297" t="s">
        <v>555</v>
      </c>
      <c r="C139" s="297" t="s">
        <v>174</v>
      </c>
      <c r="D139" s="297" t="s">
        <v>16</v>
      </c>
      <c r="E139" s="297" t="s">
        <v>78</v>
      </c>
      <c r="F139" s="297" t="s">
        <v>35</v>
      </c>
      <c r="G139" s="297" t="s">
        <v>35</v>
      </c>
      <c r="H139" s="297" t="s">
        <v>413</v>
      </c>
    </row>
    <row r="140" spans="1:8" hidden="1">
      <c r="A140" s="319" t="s">
        <v>29</v>
      </c>
      <c r="B140" s="316" t="s">
        <v>556</v>
      </c>
      <c r="C140" s="316" t="s">
        <v>174</v>
      </c>
      <c r="D140" s="297" t="s">
        <v>16</v>
      </c>
      <c r="E140" s="316" t="s">
        <v>78</v>
      </c>
      <c r="F140" s="316" t="s">
        <v>35</v>
      </c>
      <c r="G140" s="316" t="s">
        <v>35</v>
      </c>
      <c r="H140" s="297" t="s">
        <v>413</v>
      </c>
    </row>
    <row r="141" spans="1:8" hidden="1">
      <c r="A141" s="320" t="s">
        <v>277</v>
      </c>
      <c r="B141" s="321" t="s">
        <v>557</v>
      </c>
      <c r="C141" s="321" t="s">
        <v>64</v>
      </c>
      <c r="D141" s="316" t="s">
        <v>17</v>
      </c>
      <c r="E141" s="321" t="s">
        <v>66</v>
      </c>
      <c r="F141" s="322" t="s">
        <v>35</v>
      </c>
      <c r="G141" s="322" t="s">
        <v>35</v>
      </c>
      <c r="H141" s="297" t="s">
        <v>35</v>
      </c>
    </row>
    <row r="142" spans="1:8" hidden="1">
      <c r="A142" s="299" t="s">
        <v>277</v>
      </c>
      <c r="B142" s="321" t="s">
        <v>558</v>
      </c>
      <c r="C142" s="321" t="s">
        <v>64</v>
      </c>
      <c r="D142" s="321" t="s">
        <v>17</v>
      </c>
      <c r="E142" s="321" t="s">
        <v>66</v>
      </c>
      <c r="F142" s="323" t="s">
        <v>420</v>
      </c>
      <c r="G142" s="323" t="s">
        <v>460</v>
      </c>
      <c r="H142" s="297" t="s">
        <v>413</v>
      </c>
    </row>
    <row r="143" spans="1:8" hidden="1">
      <c r="A143" s="299" t="s">
        <v>277</v>
      </c>
      <c r="B143" s="321" t="s">
        <v>559</v>
      </c>
      <c r="C143" s="321" t="s">
        <v>64</v>
      </c>
      <c r="D143" s="321" t="s">
        <v>17</v>
      </c>
      <c r="E143" s="321" t="s">
        <v>66</v>
      </c>
      <c r="F143" s="323" t="s">
        <v>35</v>
      </c>
      <c r="G143" s="323" t="s">
        <v>35</v>
      </c>
      <c r="H143" s="297" t="s">
        <v>35</v>
      </c>
    </row>
    <row r="144" spans="1:8" hidden="1">
      <c r="A144" s="299" t="s">
        <v>277</v>
      </c>
      <c r="B144" s="321" t="s">
        <v>560</v>
      </c>
      <c r="C144" s="321" t="s">
        <v>64</v>
      </c>
      <c r="D144" s="321" t="s">
        <v>17</v>
      </c>
      <c r="E144" s="321" t="s">
        <v>66</v>
      </c>
      <c r="F144" s="323" t="s">
        <v>35</v>
      </c>
      <c r="G144" s="323" t="s">
        <v>35</v>
      </c>
      <c r="H144" s="297" t="s">
        <v>35</v>
      </c>
    </row>
    <row r="145" spans="1:8" hidden="1">
      <c r="A145" s="299" t="s">
        <v>277</v>
      </c>
      <c r="B145" s="321" t="s">
        <v>561</v>
      </c>
      <c r="C145" s="321" t="s">
        <v>84</v>
      </c>
      <c r="D145" s="321" t="s">
        <v>16</v>
      </c>
      <c r="E145" s="321" t="s">
        <v>78</v>
      </c>
      <c r="F145" s="323" t="s">
        <v>420</v>
      </c>
      <c r="G145" s="323" t="s">
        <v>562</v>
      </c>
      <c r="H145" s="297" t="s">
        <v>413</v>
      </c>
    </row>
    <row r="146" spans="1:8" hidden="1">
      <c r="A146" s="299" t="s">
        <v>277</v>
      </c>
      <c r="B146" s="321" t="s">
        <v>563</v>
      </c>
      <c r="C146" s="321" t="s">
        <v>87</v>
      </c>
      <c r="D146" s="321" t="s">
        <v>16</v>
      </c>
      <c r="E146" s="321" t="s">
        <v>106</v>
      </c>
      <c r="F146" s="323" t="s">
        <v>420</v>
      </c>
      <c r="G146" s="323" t="s">
        <v>460</v>
      </c>
      <c r="H146" s="297" t="s">
        <v>413</v>
      </c>
    </row>
    <row r="147" spans="1:8" hidden="1">
      <c r="A147" s="324" t="s">
        <v>277</v>
      </c>
      <c r="B147" s="321" t="s">
        <v>564</v>
      </c>
      <c r="C147" s="321" t="s">
        <v>84</v>
      </c>
      <c r="D147" s="321" t="s">
        <v>16</v>
      </c>
      <c r="E147" s="321" t="s">
        <v>78</v>
      </c>
      <c r="F147" s="325" t="s">
        <v>420</v>
      </c>
      <c r="G147" s="325" t="s">
        <v>565</v>
      </c>
      <c r="H147" s="297" t="s">
        <v>413</v>
      </c>
    </row>
    <row r="148" spans="1:8" hidden="1">
      <c r="A148" s="322" t="s">
        <v>277</v>
      </c>
      <c r="B148" s="321" t="s">
        <v>566</v>
      </c>
      <c r="C148" s="321" t="s">
        <v>84</v>
      </c>
      <c r="D148" s="321" t="s">
        <v>16</v>
      </c>
      <c r="E148" s="321" t="s">
        <v>78</v>
      </c>
      <c r="F148" s="326" t="s">
        <v>420</v>
      </c>
      <c r="G148" s="326" t="s">
        <v>460</v>
      </c>
      <c r="H148" s="297" t="s">
        <v>413</v>
      </c>
    </row>
    <row r="149" spans="1:8" ht="101.5" hidden="1">
      <c r="A149" s="327" t="s">
        <v>29</v>
      </c>
      <c r="B149" s="328" t="s">
        <v>567</v>
      </c>
      <c r="C149" s="317" t="s">
        <v>81</v>
      </c>
      <c r="D149" s="329" t="s">
        <v>18</v>
      </c>
      <c r="E149" s="329" t="s">
        <v>106</v>
      </c>
      <c r="F149" s="329" t="s">
        <v>420</v>
      </c>
      <c r="G149" s="329" t="s">
        <v>510</v>
      </c>
      <c r="H149" s="293" t="s">
        <v>35</v>
      </c>
    </row>
    <row r="150" spans="1:8" ht="72.5" hidden="1">
      <c r="A150" s="330" t="s">
        <v>29</v>
      </c>
      <c r="B150" s="328" t="s">
        <v>568</v>
      </c>
      <c r="C150" s="318" t="s">
        <v>81</v>
      </c>
      <c r="D150" s="331" t="s">
        <v>16</v>
      </c>
      <c r="E150" s="318" t="s">
        <v>106</v>
      </c>
      <c r="F150" s="332" t="s">
        <v>35</v>
      </c>
      <c r="G150" s="332" t="s">
        <v>35</v>
      </c>
      <c r="H150" s="293" t="s">
        <v>413</v>
      </c>
    </row>
    <row r="151" spans="1:8" ht="87" hidden="1">
      <c r="A151" s="330" t="s">
        <v>29</v>
      </c>
      <c r="B151" s="328" t="s">
        <v>569</v>
      </c>
      <c r="C151" s="318" t="s">
        <v>81</v>
      </c>
      <c r="D151" s="293" t="s">
        <v>16</v>
      </c>
      <c r="E151" s="318" t="s">
        <v>78</v>
      </c>
      <c r="F151" s="332" t="s">
        <v>35</v>
      </c>
      <c r="G151" s="332" t="s">
        <v>35</v>
      </c>
      <c r="H151" s="293" t="s">
        <v>413</v>
      </c>
    </row>
    <row r="152" spans="1:8" ht="43.5" hidden="1">
      <c r="A152" s="330" t="s">
        <v>29</v>
      </c>
      <c r="B152" s="328" t="s">
        <v>570</v>
      </c>
      <c r="C152" s="318" t="s">
        <v>81</v>
      </c>
      <c r="D152" s="293" t="s">
        <v>16</v>
      </c>
      <c r="E152" s="318" t="s">
        <v>106</v>
      </c>
      <c r="F152" s="332" t="s">
        <v>35</v>
      </c>
      <c r="G152" s="332" t="s">
        <v>35</v>
      </c>
      <c r="H152" s="293" t="s">
        <v>413</v>
      </c>
    </row>
    <row r="153" spans="1:8" ht="72.5" hidden="1">
      <c r="A153" s="330" t="s">
        <v>29</v>
      </c>
      <c r="B153" s="328" t="s">
        <v>571</v>
      </c>
      <c r="C153" s="318" t="s">
        <v>81</v>
      </c>
      <c r="D153" s="329" t="s">
        <v>18</v>
      </c>
      <c r="E153" s="332" t="s">
        <v>106</v>
      </c>
      <c r="F153" s="332" t="s">
        <v>35</v>
      </c>
      <c r="G153" s="332" t="s">
        <v>35</v>
      </c>
      <c r="H153" s="293" t="s">
        <v>413</v>
      </c>
    </row>
    <row r="154" spans="1:8" ht="58" hidden="1">
      <c r="A154" s="333" t="s">
        <v>29</v>
      </c>
      <c r="B154" s="334" t="s">
        <v>572</v>
      </c>
      <c r="C154" s="332" t="s">
        <v>81</v>
      </c>
      <c r="D154" s="332" t="s">
        <v>18</v>
      </c>
      <c r="E154" s="332" t="s">
        <v>78</v>
      </c>
      <c r="F154" s="332" t="s">
        <v>35</v>
      </c>
      <c r="G154" s="332" t="s">
        <v>35</v>
      </c>
      <c r="H154" s="293" t="s">
        <v>413</v>
      </c>
    </row>
    <row r="155" spans="1:8" ht="54" hidden="1">
      <c r="A155" s="331" t="s">
        <v>29</v>
      </c>
      <c r="B155" s="298" t="s">
        <v>573</v>
      </c>
      <c r="C155" s="318" t="s">
        <v>81</v>
      </c>
      <c r="D155" s="331" t="s">
        <v>16</v>
      </c>
      <c r="E155" s="318" t="s">
        <v>106</v>
      </c>
      <c r="F155" s="332" t="s">
        <v>35</v>
      </c>
      <c r="G155" s="332" t="s">
        <v>35</v>
      </c>
      <c r="H155" s="293" t="s">
        <v>413</v>
      </c>
    </row>
  </sheetData>
  <autoFilter ref="A1:H155">
    <filterColumn colId="0">
      <filters>
        <filter val="FICO"/>
      </filters>
    </filterColumn>
  </autoFilter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0"/>
  <sheetViews>
    <sheetView workbookViewId="0">
      <selection activeCell="AE11" sqref="AE11"/>
    </sheetView>
  </sheetViews>
  <sheetFormatPr defaultRowHeight="14.5"/>
  <cols>
    <col min="2" max="2" width="9.58203125" bestFit="1" customWidth="1"/>
    <col min="3" max="3" width="0" hidden="1" customWidth="1"/>
    <col min="4" max="4" width="46" customWidth="1"/>
    <col min="5" max="5" width="10.33203125" bestFit="1" customWidth="1"/>
    <col min="6" max="6" width="9.25" bestFit="1" customWidth="1"/>
    <col min="7" max="7" width="0" hidden="1" customWidth="1"/>
    <col min="11" max="24" width="0" hidden="1" customWidth="1"/>
    <col min="25" max="25" width="13.5" customWidth="1"/>
    <col min="26" max="26" width="0" hidden="1" customWidth="1"/>
    <col min="31" max="31" width="17.75" customWidth="1"/>
  </cols>
  <sheetData>
    <row r="1" spans="1:31">
      <c r="B1" s="516" t="s">
        <v>574</v>
      </c>
      <c r="C1" s="516"/>
      <c r="D1" s="516"/>
      <c r="E1" s="290">
        <v>45173</v>
      </c>
      <c r="F1" s="290">
        <v>45178</v>
      </c>
    </row>
    <row r="3" spans="1:31" ht="54">
      <c r="A3" s="109" t="s">
        <v>39</v>
      </c>
      <c r="B3" s="109" t="s">
        <v>3</v>
      </c>
      <c r="D3" s="109" t="s">
        <v>41</v>
      </c>
      <c r="E3" s="109" t="s">
        <v>575</v>
      </c>
      <c r="F3" s="109" t="s">
        <v>576</v>
      </c>
      <c r="G3" s="109" t="s">
        <v>43</v>
      </c>
      <c r="H3" s="109" t="s">
        <v>43</v>
      </c>
      <c r="I3" s="109" t="s">
        <v>44</v>
      </c>
      <c r="J3" s="109" t="s">
        <v>45</v>
      </c>
      <c r="K3" s="110" t="s">
        <v>577</v>
      </c>
      <c r="P3" s="110" t="s">
        <v>7</v>
      </c>
      <c r="Q3" s="111" t="s">
        <v>578</v>
      </c>
      <c r="S3" s="111" t="s">
        <v>579</v>
      </c>
      <c r="T3" s="111" t="s">
        <v>8</v>
      </c>
      <c r="Y3" s="109" t="s">
        <v>580</v>
      </c>
      <c r="Z3" s="109"/>
      <c r="AA3" s="109" t="s">
        <v>581</v>
      </c>
      <c r="AB3" s="109" t="s">
        <v>582</v>
      </c>
      <c r="AC3" s="109" t="s">
        <v>583</v>
      </c>
      <c r="AD3" s="109" t="s">
        <v>584</v>
      </c>
      <c r="AE3" s="109" t="s">
        <v>9</v>
      </c>
    </row>
    <row r="4" spans="1:31">
      <c r="A4" s="42" t="e" cm="1" vm="1">
        <f t="array" ref="A4">_xlfn._xlws.FILTER('ASG Consolidate Gap List'!A8:AM210,('ASG Consolidate Gap List'!AG8:AG210&gt;=E1)*('ASG Consolidate Gap List'!AG8:AG210&lt;=F1))</f>
        <v>#VALUE!</v>
      </c>
      <c r="B4" s="42"/>
      <c r="C4" s="248"/>
      <c r="D4" s="256"/>
      <c r="E4" s="239"/>
      <c r="F4" s="42"/>
      <c r="G4" s="42"/>
      <c r="H4" s="240"/>
      <c r="I4" s="42"/>
      <c r="J4" s="240"/>
      <c r="K4" s="265"/>
      <c r="L4" s="265"/>
      <c r="M4" s="265"/>
      <c r="N4" s="265"/>
      <c r="O4" s="265"/>
      <c r="P4" s="240"/>
      <c r="Q4" s="265"/>
      <c r="R4" s="265"/>
      <c r="S4" s="265"/>
      <c r="T4" s="240"/>
      <c r="U4" s="265"/>
      <c r="V4" s="265"/>
      <c r="W4" s="265"/>
      <c r="X4" s="265"/>
      <c r="Y4" s="265"/>
      <c r="Z4" s="265"/>
      <c r="AA4" s="265"/>
      <c r="AB4" s="265"/>
      <c r="AC4" s="265"/>
      <c r="AD4" s="265"/>
      <c r="AE4" s="280"/>
    </row>
    <row r="5" spans="1:31">
      <c r="A5" s="42"/>
      <c r="B5" s="42"/>
      <c r="C5" s="248"/>
      <c r="D5" s="256"/>
      <c r="E5" s="239"/>
      <c r="F5" s="42"/>
      <c r="G5" s="42"/>
      <c r="H5" s="240"/>
      <c r="I5" s="42"/>
      <c r="J5" s="240"/>
      <c r="K5" s="265"/>
      <c r="L5" s="265"/>
      <c r="M5" s="265"/>
      <c r="N5" s="265"/>
      <c r="O5" s="265"/>
      <c r="P5" s="240"/>
      <c r="Q5" s="265"/>
      <c r="R5" s="265"/>
      <c r="S5" s="265"/>
      <c r="T5" s="240"/>
      <c r="U5" s="265"/>
      <c r="V5" s="265"/>
      <c r="W5" s="265"/>
      <c r="X5" s="265"/>
      <c r="Y5" s="265"/>
      <c r="Z5" s="265"/>
      <c r="AA5" s="265"/>
      <c r="AB5" s="265"/>
      <c r="AC5" s="265"/>
      <c r="AD5" s="265"/>
      <c r="AE5" s="280"/>
    </row>
    <row r="6" spans="1:31">
      <c r="A6" s="42"/>
      <c r="B6" s="42"/>
      <c r="C6" s="248"/>
      <c r="D6" s="256"/>
      <c r="E6" s="239"/>
      <c r="F6" s="42"/>
      <c r="G6" s="42"/>
      <c r="H6" s="240"/>
      <c r="I6" s="42"/>
      <c r="J6" s="240"/>
      <c r="K6" s="265"/>
      <c r="L6" s="265"/>
      <c r="M6" s="265"/>
      <c r="N6" s="265"/>
      <c r="O6" s="265"/>
      <c r="P6" s="240"/>
      <c r="Q6" s="265"/>
      <c r="R6" s="265"/>
      <c r="S6" s="265"/>
      <c r="T6" s="240"/>
      <c r="U6" s="265"/>
      <c r="V6" s="265"/>
      <c r="W6" s="265"/>
      <c r="X6" s="265"/>
      <c r="Y6" s="265"/>
      <c r="Z6" s="265"/>
      <c r="AA6" s="265"/>
      <c r="AB6" s="265"/>
      <c r="AC6" s="265"/>
      <c r="AD6" s="265"/>
      <c r="AE6" s="280"/>
    </row>
    <row r="7" spans="1:31">
      <c r="A7" s="42"/>
      <c r="B7" s="42"/>
      <c r="C7" s="248"/>
      <c r="D7" s="256"/>
      <c r="E7" s="239"/>
      <c r="F7" s="42"/>
      <c r="G7" s="42"/>
      <c r="H7" s="240"/>
      <c r="I7" s="42"/>
      <c r="J7" s="240"/>
      <c r="K7" s="265"/>
      <c r="L7" s="265"/>
      <c r="M7" s="265"/>
      <c r="N7" s="265"/>
      <c r="O7" s="265"/>
      <c r="P7" s="240"/>
      <c r="Q7" s="265"/>
      <c r="R7" s="265"/>
      <c r="S7" s="265"/>
      <c r="T7" s="240"/>
      <c r="U7" s="265"/>
      <c r="V7" s="265"/>
      <c r="W7" s="265"/>
      <c r="X7" s="265"/>
      <c r="Y7" s="265"/>
      <c r="Z7" s="265"/>
      <c r="AA7" s="265"/>
      <c r="AB7" s="265"/>
      <c r="AC7" s="265"/>
      <c r="AD7" s="265"/>
      <c r="AE7" s="280"/>
    </row>
    <row r="8" spans="1:31">
      <c r="A8" s="42"/>
      <c r="B8" s="42"/>
      <c r="C8" s="248"/>
      <c r="D8" s="256"/>
      <c r="E8" s="239"/>
      <c r="F8" s="42"/>
      <c r="G8" s="42"/>
      <c r="H8" s="240"/>
      <c r="I8" s="42"/>
      <c r="J8" s="240"/>
      <c r="K8" s="265"/>
      <c r="L8" s="265"/>
      <c r="M8" s="265"/>
      <c r="N8" s="265"/>
      <c r="O8" s="265"/>
      <c r="P8" s="240"/>
      <c r="Q8" s="265"/>
      <c r="R8" s="265"/>
      <c r="S8" s="265"/>
      <c r="T8" s="240"/>
      <c r="U8" s="265"/>
      <c r="V8" s="265"/>
      <c r="W8" s="265"/>
      <c r="X8" s="265"/>
      <c r="Y8" s="265"/>
      <c r="Z8" s="265"/>
      <c r="AA8" s="265"/>
      <c r="AB8" s="265"/>
      <c r="AC8" s="265"/>
      <c r="AD8" s="265"/>
      <c r="AE8" s="280"/>
    </row>
    <row r="9" spans="1:31">
      <c r="A9" s="42"/>
      <c r="B9" s="42"/>
      <c r="C9" s="248"/>
      <c r="D9" s="256"/>
      <c r="E9" s="239"/>
      <c r="F9" s="42"/>
      <c r="G9" s="42"/>
      <c r="H9" s="240"/>
      <c r="I9" s="42"/>
      <c r="J9" s="240"/>
      <c r="K9" s="265"/>
      <c r="L9" s="265"/>
      <c r="M9" s="265"/>
      <c r="N9" s="265"/>
      <c r="O9" s="265"/>
      <c r="P9" s="240"/>
      <c r="Q9" s="265"/>
      <c r="R9" s="265"/>
      <c r="S9" s="265"/>
      <c r="T9" s="240"/>
      <c r="U9" s="265"/>
      <c r="V9" s="265"/>
      <c r="W9" s="265"/>
      <c r="X9" s="265"/>
      <c r="Y9" s="265"/>
      <c r="Z9" s="265"/>
      <c r="AA9" s="265"/>
      <c r="AB9" s="265"/>
      <c r="AC9" s="265"/>
      <c r="AD9" s="265"/>
      <c r="AE9" s="280"/>
    </row>
    <row r="10" spans="1:31">
      <c r="A10" s="42"/>
      <c r="B10" s="42"/>
      <c r="C10" s="248"/>
      <c r="D10" s="256"/>
      <c r="E10" s="239"/>
      <c r="F10" s="42"/>
      <c r="G10" s="42"/>
      <c r="H10" s="240"/>
      <c r="I10" s="42"/>
      <c r="J10" s="240"/>
      <c r="K10" s="265"/>
      <c r="L10" s="265"/>
      <c r="M10" s="265"/>
      <c r="N10" s="265"/>
      <c r="O10" s="265"/>
      <c r="P10" s="240"/>
      <c r="Q10" s="265"/>
      <c r="R10" s="265"/>
      <c r="S10" s="265"/>
      <c r="T10" s="240"/>
      <c r="U10" s="265"/>
      <c r="V10" s="265"/>
      <c r="W10" s="265"/>
      <c r="X10" s="265"/>
      <c r="Y10" s="265"/>
      <c r="Z10" s="265"/>
      <c r="AA10" s="265"/>
      <c r="AB10" s="265"/>
      <c r="AC10" s="265"/>
      <c r="AD10" s="265"/>
      <c r="AE10" s="280"/>
    </row>
    <row r="11" spans="1:31">
      <c r="A11" s="42"/>
      <c r="B11" s="42"/>
      <c r="C11" s="248"/>
      <c r="D11" s="256"/>
      <c r="E11" s="239"/>
      <c r="F11" s="42"/>
      <c r="G11" s="42"/>
      <c r="H11" s="240"/>
      <c r="I11" s="42"/>
      <c r="J11" s="240"/>
      <c r="K11" s="265"/>
      <c r="L11" s="265"/>
      <c r="M11" s="265"/>
      <c r="N11" s="265"/>
      <c r="O11" s="265"/>
      <c r="P11" s="240"/>
      <c r="Q11" s="265"/>
      <c r="R11" s="265"/>
      <c r="S11" s="265"/>
      <c r="T11" s="240"/>
      <c r="U11" s="265"/>
      <c r="V11" s="265"/>
      <c r="W11" s="265"/>
      <c r="X11" s="265"/>
      <c r="Y11" s="265"/>
      <c r="Z11" s="265"/>
      <c r="AA11" s="265"/>
      <c r="AB11" s="265"/>
      <c r="AC11" s="265"/>
      <c r="AD11" s="265"/>
      <c r="AE11" s="280"/>
    </row>
    <row r="12" spans="1:31">
      <c r="A12" s="42"/>
      <c r="B12" s="42"/>
      <c r="C12" s="248"/>
      <c r="D12" s="256"/>
      <c r="E12" s="239"/>
      <c r="F12" s="42"/>
      <c r="G12" s="42"/>
      <c r="H12" s="240"/>
      <c r="I12" s="42"/>
      <c r="J12" s="240"/>
      <c r="K12" s="265"/>
      <c r="L12" s="265"/>
      <c r="M12" s="265"/>
      <c r="N12" s="265"/>
      <c r="O12" s="265"/>
      <c r="P12" s="240"/>
      <c r="Q12" s="265"/>
      <c r="R12" s="265"/>
      <c r="S12" s="265"/>
      <c r="T12" s="240"/>
      <c r="U12" s="265"/>
      <c r="V12" s="265"/>
      <c r="W12" s="265"/>
      <c r="X12" s="265"/>
      <c r="Y12" s="265"/>
      <c r="Z12" s="265"/>
      <c r="AA12" s="265"/>
      <c r="AB12" s="265"/>
      <c r="AC12" s="265"/>
      <c r="AD12" s="265"/>
      <c r="AE12" s="280"/>
    </row>
    <row r="13" spans="1:31">
      <c r="A13" s="42"/>
      <c r="B13" s="42"/>
      <c r="C13" s="248"/>
      <c r="D13" s="256"/>
      <c r="E13" s="239"/>
      <c r="F13" s="42"/>
      <c r="G13" s="42"/>
      <c r="H13" s="240"/>
      <c r="I13" s="42"/>
      <c r="J13" s="240"/>
      <c r="K13" s="265"/>
      <c r="L13" s="265"/>
      <c r="M13" s="265"/>
      <c r="N13" s="265"/>
      <c r="O13" s="265"/>
      <c r="P13" s="240"/>
      <c r="Q13" s="265"/>
      <c r="R13" s="265"/>
      <c r="S13" s="265"/>
      <c r="T13" s="240"/>
      <c r="U13" s="265"/>
      <c r="V13" s="265"/>
      <c r="W13" s="265"/>
      <c r="X13" s="265"/>
      <c r="Y13" s="265"/>
      <c r="Z13" s="265"/>
      <c r="AA13" s="265"/>
      <c r="AB13" s="265"/>
      <c r="AC13" s="265"/>
      <c r="AD13" s="265"/>
      <c r="AE13" s="280"/>
    </row>
    <row r="14" spans="1:31">
      <c r="A14" s="42"/>
      <c r="B14" s="42"/>
      <c r="C14" s="248"/>
      <c r="D14" s="256"/>
      <c r="E14" s="239"/>
      <c r="F14" s="42"/>
      <c r="G14" s="42"/>
      <c r="H14" s="240"/>
      <c r="I14" s="42"/>
      <c r="J14" s="240"/>
      <c r="K14" s="265"/>
      <c r="L14" s="265"/>
      <c r="M14" s="265"/>
      <c r="N14" s="265"/>
      <c r="O14" s="265"/>
      <c r="P14" s="240"/>
      <c r="Q14" s="265"/>
      <c r="R14" s="265"/>
      <c r="S14" s="265"/>
      <c r="T14" s="240"/>
      <c r="U14" s="265"/>
      <c r="V14" s="265"/>
      <c r="W14" s="265"/>
      <c r="X14" s="265"/>
      <c r="Y14" s="265"/>
      <c r="Z14" s="265"/>
      <c r="AA14" s="265"/>
      <c r="AB14" s="265"/>
      <c r="AC14" s="265"/>
      <c r="AD14" s="265"/>
      <c r="AE14" s="280"/>
    </row>
    <row r="15" spans="1:31">
      <c r="A15" s="42"/>
      <c r="B15" s="42"/>
      <c r="C15" s="248"/>
      <c r="D15" s="256"/>
      <c r="E15" s="239"/>
      <c r="F15" s="42"/>
      <c r="G15" s="42"/>
      <c r="H15" s="240"/>
      <c r="I15" s="42"/>
      <c r="J15" s="240"/>
      <c r="K15" s="265"/>
      <c r="L15" s="265"/>
      <c r="M15" s="265"/>
      <c r="N15" s="265"/>
      <c r="O15" s="265"/>
      <c r="P15" s="240"/>
      <c r="Q15" s="265"/>
      <c r="R15" s="265"/>
      <c r="S15" s="265"/>
      <c r="T15" s="240"/>
      <c r="U15" s="265"/>
      <c r="V15" s="265"/>
      <c r="W15" s="265"/>
      <c r="X15" s="265"/>
      <c r="Y15" s="265"/>
      <c r="Z15" s="265"/>
      <c r="AA15" s="265"/>
      <c r="AB15" s="265"/>
      <c r="AC15" s="265"/>
      <c r="AD15" s="265"/>
      <c r="AE15" s="280"/>
    </row>
    <row r="16" spans="1:31">
      <c r="A16" s="42"/>
      <c r="B16" s="42"/>
      <c r="C16" s="248"/>
      <c r="D16" s="256"/>
      <c r="E16" s="239"/>
      <c r="F16" s="42"/>
      <c r="G16" s="42"/>
      <c r="H16" s="240"/>
      <c r="I16" s="42"/>
      <c r="J16" s="240"/>
      <c r="K16" s="265"/>
      <c r="L16" s="265"/>
      <c r="M16" s="265"/>
      <c r="N16" s="265"/>
      <c r="O16" s="265"/>
      <c r="P16" s="240"/>
      <c r="Q16" s="265"/>
      <c r="R16" s="265"/>
      <c r="S16" s="265"/>
      <c r="T16" s="240"/>
      <c r="U16" s="265"/>
      <c r="V16" s="265"/>
      <c r="W16" s="265"/>
      <c r="X16" s="265"/>
      <c r="Y16" s="265"/>
      <c r="Z16" s="265"/>
      <c r="AA16" s="265"/>
      <c r="AB16" s="265"/>
      <c r="AC16" s="265"/>
      <c r="AD16" s="265"/>
      <c r="AE16" s="280"/>
    </row>
    <row r="17" spans="1:31">
      <c r="A17" s="42"/>
      <c r="B17" s="42"/>
      <c r="C17" s="248"/>
      <c r="D17" s="256"/>
      <c r="E17" s="239"/>
      <c r="F17" s="42"/>
      <c r="G17" s="42"/>
      <c r="H17" s="240"/>
      <c r="I17" s="42"/>
      <c r="J17" s="240"/>
      <c r="K17" s="265"/>
      <c r="L17" s="265"/>
      <c r="M17" s="265"/>
      <c r="N17" s="265"/>
      <c r="O17" s="265"/>
      <c r="P17" s="240"/>
      <c r="Q17" s="265"/>
      <c r="R17" s="265"/>
      <c r="S17" s="265"/>
      <c r="T17" s="240"/>
      <c r="U17" s="265"/>
      <c r="V17" s="265"/>
      <c r="W17" s="265"/>
      <c r="X17" s="265"/>
      <c r="Y17" s="265"/>
      <c r="Z17" s="265"/>
      <c r="AA17" s="265"/>
      <c r="AB17" s="265"/>
      <c r="AC17" s="265"/>
      <c r="AD17" s="265"/>
      <c r="AE17" s="280"/>
    </row>
    <row r="18" spans="1:31">
      <c r="A18" s="42"/>
      <c r="B18" s="42"/>
      <c r="C18" s="248"/>
      <c r="D18" s="256"/>
      <c r="E18" s="239"/>
      <c r="F18" s="42"/>
      <c r="G18" s="42"/>
      <c r="H18" s="240"/>
      <c r="I18" s="42"/>
      <c r="J18" s="240"/>
      <c r="K18" s="265"/>
      <c r="L18" s="265"/>
      <c r="M18" s="265"/>
      <c r="N18" s="265"/>
      <c r="O18" s="265"/>
      <c r="P18" s="240"/>
      <c r="Q18" s="265"/>
      <c r="R18" s="265"/>
      <c r="S18" s="265"/>
      <c r="T18" s="240"/>
      <c r="U18" s="265"/>
      <c r="V18" s="265"/>
      <c r="W18" s="265"/>
      <c r="X18" s="265"/>
      <c r="Y18" s="265"/>
      <c r="Z18" s="265"/>
      <c r="AA18" s="265"/>
      <c r="AB18" s="265"/>
      <c r="AC18" s="265"/>
      <c r="AD18" s="265"/>
      <c r="AE18" s="280"/>
    </row>
    <row r="19" spans="1:31">
      <c r="A19" s="42"/>
      <c r="B19" s="42"/>
      <c r="C19" s="248"/>
      <c r="D19" s="256"/>
      <c r="E19" s="239"/>
      <c r="F19" s="42"/>
      <c r="G19" s="42"/>
      <c r="H19" s="240"/>
      <c r="I19" s="42"/>
      <c r="J19" s="240"/>
      <c r="K19" s="265"/>
      <c r="L19" s="265"/>
      <c r="M19" s="265"/>
      <c r="N19" s="265"/>
      <c r="O19" s="265"/>
      <c r="P19" s="240"/>
      <c r="Q19" s="265"/>
      <c r="R19" s="265"/>
      <c r="S19" s="265"/>
      <c r="T19" s="240"/>
      <c r="U19" s="265"/>
      <c r="V19" s="265"/>
      <c r="W19" s="265"/>
      <c r="X19" s="265"/>
      <c r="Y19" s="265"/>
      <c r="Z19" s="265"/>
      <c r="AA19" s="265"/>
      <c r="AB19" s="265"/>
      <c r="AC19" s="265"/>
      <c r="AD19" s="265"/>
      <c r="AE19" s="280"/>
    </row>
    <row r="20" spans="1:31">
      <c r="A20" s="42"/>
      <c r="B20" s="42"/>
      <c r="C20" s="248"/>
      <c r="D20" s="256"/>
      <c r="E20" s="239"/>
      <c r="F20" s="42"/>
      <c r="G20" s="42"/>
      <c r="H20" s="240"/>
      <c r="I20" s="42"/>
      <c r="J20" s="240"/>
      <c r="K20" s="265"/>
      <c r="L20" s="265"/>
      <c r="M20" s="265"/>
      <c r="N20" s="265"/>
      <c r="O20" s="265"/>
      <c r="P20" s="240"/>
      <c r="Q20" s="265"/>
      <c r="R20" s="265"/>
      <c r="S20" s="265"/>
      <c r="T20" s="240"/>
      <c r="U20" s="265"/>
      <c r="V20" s="265"/>
      <c r="W20" s="265"/>
      <c r="X20" s="265"/>
      <c r="Y20" s="265"/>
      <c r="Z20" s="265"/>
      <c r="AA20" s="265"/>
      <c r="AB20" s="265"/>
      <c r="AC20" s="265"/>
      <c r="AD20" s="265"/>
      <c r="AE20" s="280"/>
    </row>
  </sheetData>
  <mergeCells count="1">
    <mergeCell ref="B1:D1"/>
  </mergeCells>
  <conditionalFormatting sqref="E4:E20">
    <cfRule type="containsText" dxfId="82" priority="1" operator="containsText" text="Cancelled">
      <formula>NOT(ISERROR(SEARCH("Cancelled",E4)))</formula>
    </cfRule>
  </conditionalFormatting>
  <conditionalFormatting sqref="P4:P20">
    <cfRule type="containsText" dxfId="81" priority="2" operator="containsText" text="WIP">
      <formula>NOT(ISERROR(SEARCH("WIP",P4)))</formula>
    </cfRule>
    <cfRule type="containsText" dxfId="80" priority="3" operator="containsText" text="Submitted">
      <formula>NOT(ISERROR(SEARCH("Submitted",P4)))</formula>
    </cfRule>
    <cfRule type="containsText" dxfId="79" priority="4" operator="containsText" text="Approved">
      <formula>NOT(ISERROR(SEARCH("Approved",P4)))</formula>
    </cfRule>
    <cfRule type="containsText" dxfId="78" priority="5" operator="containsText" text="Cancelled">
      <formula>NOT(ISERROR(SEARCH("Cancelled",P4)))</formula>
    </cfRule>
  </conditionalFormatting>
  <conditionalFormatting sqref="T4:T20">
    <cfRule type="containsText" dxfId="77" priority="6" operator="containsText" text="WIP">
      <formula>NOT(ISERROR(SEARCH("WIP",T4)))</formula>
    </cfRule>
    <cfRule type="containsText" dxfId="76" priority="7" operator="containsText" text="Completed">
      <formula>NOT(ISERROR(SEARCH("Completed",T4)))</formula>
    </cfRule>
  </conditionalFormatting>
  <conditionalFormatting sqref="AE4:AE20">
    <cfRule type="containsText" dxfId="75" priority="8" operator="containsText" text="In Process">
      <formula>NOT(ISERROR(SEARCH("In Process",AE4)))</formula>
    </cfRule>
    <cfRule type="containsText" dxfId="74" priority="9" operator="containsText" text="Completed">
      <formula>NOT(ISERROR(SEARCH("Completed",AE4)))</formula>
    </cfRule>
  </conditionalFormatting>
  <dataValidations count="1">
    <dataValidation allowBlank="1" showInputMessage="1" showErrorMessage="1" sqref="H3 F3"/>
  </dataValidation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68"/>
  <sheetViews>
    <sheetView topLeftCell="V2" workbookViewId="0">
      <selection activeCell="AH10" sqref="AH10"/>
    </sheetView>
  </sheetViews>
  <sheetFormatPr defaultColWidth="9" defaultRowHeight="14.5"/>
  <cols>
    <col min="1" max="1" width="6.58203125" style="45" bestFit="1" customWidth="1"/>
    <col min="2" max="3" width="9" style="45"/>
    <col min="4" max="4" width="9.58203125" style="45" customWidth="1"/>
    <col min="5" max="5" width="9.25" style="45" customWidth="1"/>
    <col min="6" max="6" width="9.58203125" style="45" bestFit="1" customWidth="1"/>
    <col min="7" max="7" width="9.58203125" style="45" customWidth="1"/>
    <col min="8" max="8" width="4.58203125" style="45" bestFit="1" customWidth="1"/>
    <col min="9" max="9" width="4.58203125" style="45" customWidth="1"/>
    <col min="10" max="10" width="5.25" style="45" bestFit="1" customWidth="1"/>
    <col min="11" max="11" width="10.75" style="45" bestFit="1" customWidth="1"/>
    <col min="12" max="12" width="8.5" style="45" customWidth="1"/>
    <col min="13" max="13" width="5.25" style="45" bestFit="1" customWidth="1"/>
    <col min="14" max="14" width="4.58203125" style="45" bestFit="1" customWidth="1"/>
    <col min="15" max="15" width="3.75" style="45" bestFit="1" customWidth="1"/>
    <col min="16" max="16" width="5.75" style="45" bestFit="1" customWidth="1"/>
    <col min="17" max="17" width="9.58203125" style="45" bestFit="1" customWidth="1"/>
    <col min="18" max="18" width="5.25" style="45" bestFit="1" customWidth="1"/>
    <col min="19" max="19" width="10" style="45" bestFit="1" customWidth="1"/>
    <col min="20" max="20" width="10" style="45" customWidth="1"/>
    <col min="21" max="21" width="11" style="45" customWidth="1"/>
    <col min="22" max="22" width="10.5" style="45" customWidth="1"/>
    <col min="23" max="23" width="9.5" style="45" customWidth="1"/>
    <col min="24" max="24" width="10.75" style="45" bestFit="1" customWidth="1"/>
    <col min="25" max="25" width="10.75" style="45" customWidth="1"/>
    <col min="26" max="26" width="5.75" style="45" bestFit="1" customWidth="1"/>
    <col min="27" max="27" width="9.58203125" style="45" bestFit="1" customWidth="1"/>
    <col min="28" max="28" width="5.25" style="45" bestFit="1" customWidth="1"/>
    <col min="29" max="29" width="8.5" style="45" customWidth="1"/>
    <col min="30" max="30" width="8.58203125" style="45" customWidth="1"/>
    <col min="31" max="31" width="7.25" style="45" customWidth="1"/>
    <col min="32" max="32" width="10.75" style="45" customWidth="1"/>
    <col min="33" max="33" width="10.25" style="45" customWidth="1"/>
    <col min="34" max="34" width="10.33203125" style="45" customWidth="1"/>
    <col min="35" max="35" width="5.75" style="45" bestFit="1" customWidth="1"/>
    <col min="36" max="36" width="9.58203125" style="45" bestFit="1" customWidth="1"/>
    <col min="37" max="37" width="5.25" style="45" bestFit="1" customWidth="1"/>
    <col min="38" max="38" width="9.25" style="45" customWidth="1"/>
    <col min="39" max="39" width="8.08203125" style="45" customWidth="1"/>
    <col min="40" max="40" width="10.33203125" style="45" customWidth="1"/>
    <col min="41" max="41" width="9.58203125" style="45" bestFit="1" customWidth="1"/>
    <col min="42" max="42" width="5.75" style="45" bestFit="1" customWidth="1"/>
    <col min="43" max="43" width="11.83203125" style="45" customWidth="1"/>
    <col min="44" max="44" width="10" style="45" customWidth="1"/>
    <col min="45" max="45" width="10.08203125" style="45" customWidth="1"/>
    <col min="46" max="46" width="8.83203125" style="45" customWidth="1"/>
    <col min="47" max="47" width="9.58203125" style="45" customWidth="1"/>
    <col min="48" max="48" width="5.75" style="45" bestFit="1" customWidth="1"/>
    <col min="49" max="16384" width="9" style="45"/>
  </cols>
  <sheetData>
    <row r="1" spans="1:58" s="46" customFormat="1" ht="15.5">
      <c r="A1" s="120" t="s">
        <v>585</v>
      </c>
      <c r="C1" s="49"/>
      <c r="D1" s="60"/>
      <c r="E1" s="50"/>
      <c r="F1" s="50"/>
      <c r="K1" s="117" t="s">
        <v>586</v>
      </c>
      <c r="L1" s="520">
        <f ca="1">TODAY()</f>
        <v>45657</v>
      </c>
      <c r="M1" s="52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  <c r="AA1" s="50"/>
      <c r="AB1" s="50"/>
      <c r="AC1" s="50"/>
      <c r="AD1" s="50"/>
      <c r="AE1" s="50"/>
      <c r="AF1" s="50"/>
      <c r="AG1" s="50"/>
      <c r="AH1" s="50"/>
      <c r="AI1" s="50"/>
      <c r="AJ1" s="50"/>
      <c r="AK1" s="50"/>
      <c r="AL1" s="50"/>
      <c r="AM1" s="50"/>
      <c r="AN1" s="50"/>
      <c r="AO1" s="50"/>
      <c r="AP1" s="50"/>
      <c r="AQ1" s="50"/>
      <c r="AR1" s="50"/>
      <c r="AS1" s="50"/>
      <c r="AT1" s="50"/>
      <c r="AU1" s="50"/>
      <c r="AV1" s="50"/>
      <c r="AW1" s="50"/>
      <c r="AX1" s="50"/>
      <c r="AY1" s="50"/>
      <c r="AZ1" s="50"/>
      <c r="BA1" s="50"/>
      <c r="BB1" s="50"/>
      <c r="BC1" s="50"/>
      <c r="BD1" s="50"/>
      <c r="BF1" s="66"/>
    </row>
    <row r="2" spans="1:58" s="46" customFormat="1" ht="13.5">
      <c r="A2" s="47"/>
      <c r="B2" s="102"/>
      <c r="C2" s="49"/>
      <c r="D2" s="60"/>
      <c r="E2" s="50"/>
      <c r="F2" s="50"/>
      <c r="G2" s="103"/>
      <c r="H2" s="55"/>
      <c r="I2" s="55"/>
      <c r="K2" s="50"/>
      <c r="L2" s="50"/>
      <c r="M2" s="50"/>
      <c r="N2" s="50"/>
      <c r="O2" s="50"/>
      <c r="P2" s="50"/>
      <c r="Q2" s="50"/>
      <c r="R2" s="50"/>
      <c r="S2" s="50"/>
      <c r="T2" s="50"/>
      <c r="U2" s="50"/>
      <c r="V2" s="50"/>
      <c r="W2" s="50"/>
      <c r="X2" s="50"/>
      <c r="Y2" s="50"/>
      <c r="Z2" s="50"/>
      <c r="AA2" s="50"/>
      <c r="AB2" s="50"/>
      <c r="AC2" s="50"/>
      <c r="AD2" s="50"/>
      <c r="AE2" s="50"/>
      <c r="AF2" s="50"/>
      <c r="AG2" s="50"/>
      <c r="AH2" s="50"/>
      <c r="AI2" s="50"/>
      <c r="AJ2" s="50"/>
      <c r="AK2" s="50"/>
      <c r="AL2" s="50"/>
      <c r="AM2" s="50"/>
      <c r="AN2" s="50"/>
      <c r="AO2" s="50"/>
      <c r="AP2" s="50"/>
      <c r="AQ2" s="50"/>
      <c r="AR2" s="50"/>
      <c r="AS2" s="50"/>
      <c r="AT2" s="50"/>
      <c r="AU2" s="50"/>
      <c r="AV2" s="50"/>
      <c r="AW2" s="50"/>
      <c r="AX2" s="50"/>
      <c r="AY2" s="50"/>
      <c r="AZ2" s="50"/>
      <c r="BA2" s="50"/>
      <c r="BB2" s="50"/>
      <c r="BC2" s="50"/>
      <c r="BD2" s="50"/>
      <c r="BF2" s="66"/>
    </row>
    <row r="3" spans="1:58">
      <c r="A3" s="127" t="s">
        <v>587</v>
      </c>
      <c r="B3" s="523" t="s">
        <v>588</v>
      </c>
      <c r="C3" s="523"/>
      <c r="D3" s="523"/>
    </row>
    <row r="5" spans="1:58" s="89" customFormat="1">
      <c r="B5" s="524" t="s">
        <v>589</v>
      </c>
      <c r="C5" s="90" t="s">
        <v>6</v>
      </c>
      <c r="D5" s="527" t="s">
        <v>7</v>
      </c>
      <c r="E5" s="528"/>
      <c r="F5" s="528"/>
      <c r="G5" s="528"/>
      <c r="H5" s="528"/>
      <c r="I5" s="528"/>
      <c r="J5" s="529"/>
      <c r="K5" s="525" t="s">
        <v>8</v>
      </c>
      <c r="L5" s="525"/>
      <c r="M5" s="525"/>
      <c r="N5" s="525"/>
      <c r="O5" s="525"/>
      <c r="P5" s="525"/>
      <c r="Q5" s="526" t="s">
        <v>9</v>
      </c>
      <c r="R5" s="526"/>
      <c r="S5" s="526"/>
      <c r="T5" s="526"/>
      <c r="U5" s="526"/>
      <c r="V5" s="526"/>
      <c r="W5" s="526"/>
      <c r="X5" s="526"/>
      <c r="Y5" s="526"/>
      <c r="Z5" s="526"/>
      <c r="AA5" s="521" t="s">
        <v>208</v>
      </c>
      <c r="AB5" s="521"/>
      <c r="AC5" s="521"/>
      <c r="AD5" s="521"/>
      <c r="AE5" s="521"/>
      <c r="AF5" s="521"/>
      <c r="AG5" s="521"/>
      <c r="AH5" s="521"/>
      <c r="AI5" s="521"/>
      <c r="AJ5" s="522" t="s">
        <v>209</v>
      </c>
      <c r="AK5" s="522"/>
      <c r="AL5" s="522"/>
      <c r="AM5" s="522"/>
      <c r="AN5" s="522"/>
      <c r="AO5" s="522"/>
      <c r="AP5" s="522"/>
      <c r="AQ5" s="538" t="s">
        <v>59</v>
      </c>
      <c r="AR5" s="538"/>
      <c r="AS5" s="538"/>
      <c r="AT5" s="538"/>
      <c r="AU5" s="538"/>
      <c r="AV5" s="538"/>
    </row>
    <row r="6" spans="1:58" s="89" customFormat="1" ht="29">
      <c r="B6" s="524"/>
      <c r="C6" s="95" t="s">
        <v>590</v>
      </c>
      <c r="D6" s="96" t="s">
        <v>591</v>
      </c>
      <c r="E6" s="97" t="s">
        <v>70</v>
      </c>
      <c r="F6" s="97" t="s">
        <v>592</v>
      </c>
      <c r="G6" s="97" t="s">
        <v>593</v>
      </c>
      <c r="H6" s="97" t="s">
        <v>594</v>
      </c>
      <c r="I6" s="97" t="s">
        <v>595</v>
      </c>
      <c r="J6" s="97" t="s">
        <v>91</v>
      </c>
      <c r="K6" s="91" t="s">
        <v>596</v>
      </c>
      <c r="L6" s="91" t="s">
        <v>70</v>
      </c>
      <c r="M6" s="91" t="s">
        <v>91</v>
      </c>
      <c r="N6" s="91" t="s">
        <v>594</v>
      </c>
      <c r="O6" s="91" t="s">
        <v>595</v>
      </c>
      <c r="P6" s="98" t="s">
        <v>15</v>
      </c>
      <c r="Q6" s="92" t="s">
        <v>388</v>
      </c>
      <c r="R6" s="92" t="s">
        <v>91</v>
      </c>
      <c r="S6" s="518" t="s">
        <v>597</v>
      </c>
      <c r="T6" s="519"/>
      <c r="U6" s="92" t="s">
        <v>598</v>
      </c>
      <c r="V6" s="92" t="s">
        <v>599</v>
      </c>
      <c r="W6" s="92" t="s">
        <v>70</v>
      </c>
      <c r="X6" s="518" t="s">
        <v>596</v>
      </c>
      <c r="Y6" s="519"/>
      <c r="Z6" s="99" t="s">
        <v>15</v>
      </c>
      <c r="AA6" s="93" t="s">
        <v>388</v>
      </c>
      <c r="AB6" s="93" t="s">
        <v>91</v>
      </c>
      <c r="AC6" s="93" t="s">
        <v>71</v>
      </c>
      <c r="AD6" s="93" t="s">
        <v>597</v>
      </c>
      <c r="AE6" s="93" t="s">
        <v>600</v>
      </c>
      <c r="AF6" s="93" t="s">
        <v>599</v>
      </c>
      <c r="AG6" s="93" t="s">
        <v>598</v>
      </c>
      <c r="AH6" s="93" t="s">
        <v>596</v>
      </c>
      <c r="AI6" s="100" t="s">
        <v>15</v>
      </c>
      <c r="AJ6" s="94" t="s">
        <v>388</v>
      </c>
      <c r="AK6" s="94" t="s">
        <v>91</v>
      </c>
      <c r="AL6" s="94" t="s">
        <v>71</v>
      </c>
      <c r="AM6" s="94" t="s">
        <v>597</v>
      </c>
      <c r="AN6" s="94" t="s">
        <v>601</v>
      </c>
      <c r="AO6" s="94" t="s">
        <v>592</v>
      </c>
      <c r="AP6" s="101" t="s">
        <v>15</v>
      </c>
      <c r="AQ6" s="129" t="s">
        <v>602</v>
      </c>
      <c r="AR6" s="129" t="s">
        <v>603</v>
      </c>
      <c r="AS6" s="129" t="s">
        <v>596</v>
      </c>
      <c r="AT6" s="129" t="s">
        <v>70</v>
      </c>
      <c r="AU6" s="129" t="s">
        <v>72</v>
      </c>
      <c r="AV6" s="96" t="s">
        <v>15</v>
      </c>
    </row>
    <row r="7" spans="1:58" s="89" customFormat="1">
      <c r="B7" s="69"/>
      <c r="C7" s="95"/>
      <c r="D7" s="96"/>
      <c r="E7" s="97"/>
      <c r="F7" s="97"/>
      <c r="G7" s="97"/>
      <c r="H7" s="97"/>
      <c r="I7" s="97"/>
      <c r="J7" s="97"/>
      <c r="K7" s="91"/>
      <c r="L7" s="91"/>
      <c r="M7" s="91"/>
      <c r="N7" s="91"/>
      <c r="O7" s="91"/>
      <c r="P7" s="98"/>
      <c r="Q7" s="92"/>
      <c r="R7" s="92"/>
      <c r="S7" s="160" t="s">
        <v>6</v>
      </c>
      <c r="T7" s="92" t="s">
        <v>604</v>
      </c>
      <c r="U7" s="92"/>
      <c r="V7" s="92"/>
      <c r="W7" s="92"/>
      <c r="X7" s="160" t="s">
        <v>6</v>
      </c>
      <c r="Y7" s="92" t="s">
        <v>604</v>
      </c>
      <c r="Z7" s="99"/>
      <c r="AA7" s="93"/>
      <c r="AB7" s="93"/>
      <c r="AC7" s="93"/>
      <c r="AD7" s="93"/>
      <c r="AE7" s="93"/>
      <c r="AF7" s="93"/>
      <c r="AG7" s="93"/>
      <c r="AH7" s="93"/>
      <c r="AI7" s="100"/>
      <c r="AJ7" s="94"/>
      <c r="AK7" s="94"/>
      <c r="AL7" s="94"/>
      <c r="AM7" s="94"/>
      <c r="AN7" s="94"/>
      <c r="AO7" s="94"/>
      <c r="AP7" s="101"/>
      <c r="AQ7" s="129"/>
      <c r="AR7" s="129"/>
      <c r="AS7" s="129"/>
      <c r="AT7" s="129"/>
      <c r="AU7" s="129"/>
      <c r="AV7" s="96"/>
    </row>
    <row r="8" spans="1:58">
      <c r="B8" s="69"/>
      <c r="C8" s="75">
        <f t="shared" ref="C8:AV8" si="0">C25+C42+C59</f>
        <v>0</v>
      </c>
      <c r="D8" s="77">
        <f>D25+D42+D59</f>
        <v>0</v>
      </c>
      <c r="E8" s="28">
        <f t="shared" si="0"/>
        <v>0</v>
      </c>
      <c r="F8" s="28">
        <f t="shared" si="0"/>
        <v>0</v>
      </c>
      <c r="G8" s="28">
        <f t="shared" si="0"/>
        <v>0</v>
      </c>
      <c r="H8" s="28">
        <f t="shared" si="0"/>
        <v>0</v>
      </c>
      <c r="I8" s="28">
        <f t="shared" si="0"/>
        <v>0</v>
      </c>
      <c r="J8" s="28">
        <f t="shared" si="0"/>
        <v>0</v>
      </c>
      <c r="K8" s="73">
        <f t="shared" si="0"/>
        <v>0</v>
      </c>
      <c r="L8" s="73">
        <f t="shared" si="0"/>
        <v>0</v>
      </c>
      <c r="M8" s="73">
        <f t="shared" si="0"/>
        <v>0</v>
      </c>
      <c r="N8" s="73">
        <f t="shared" si="0"/>
        <v>0</v>
      </c>
      <c r="O8" s="73">
        <f t="shared" si="0"/>
        <v>0</v>
      </c>
      <c r="P8" s="79">
        <f t="shared" si="0"/>
        <v>0</v>
      </c>
      <c r="Q8" s="83">
        <f t="shared" si="0"/>
        <v>0</v>
      </c>
      <c r="R8" s="83">
        <f t="shared" si="0"/>
        <v>0</v>
      </c>
      <c r="S8" s="83">
        <f t="shared" si="0"/>
        <v>0</v>
      </c>
      <c r="T8" s="83">
        <f t="shared" si="0"/>
        <v>0</v>
      </c>
      <c r="U8" s="83">
        <f t="shared" si="0"/>
        <v>0</v>
      </c>
      <c r="V8" s="83">
        <f t="shared" si="0"/>
        <v>0</v>
      </c>
      <c r="W8" s="83">
        <f t="shared" si="0"/>
        <v>0</v>
      </c>
      <c r="X8" s="83">
        <f t="shared" si="0"/>
        <v>0</v>
      </c>
      <c r="Y8" s="83">
        <f t="shared" si="0"/>
        <v>0</v>
      </c>
      <c r="Z8" s="81">
        <f t="shared" si="0"/>
        <v>0</v>
      </c>
      <c r="AA8" s="74">
        <f t="shared" si="0"/>
        <v>0</v>
      </c>
      <c r="AB8" s="74">
        <f t="shared" si="0"/>
        <v>0</v>
      </c>
      <c r="AC8" s="74">
        <f t="shared" si="0"/>
        <v>0</v>
      </c>
      <c r="AD8" s="74">
        <f t="shared" si="0"/>
        <v>0</v>
      </c>
      <c r="AE8" s="74">
        <f t="shared" si="0"/>
        <v>0</v>
      </c>
      <c r="AF8" s="74">
        <f t="shared" si="0"/>
        <v>0</v>
      </c>
      <c r="AG8" s="74">
        <f t="shared" si="0"/>
        <v>0</v>
      </c>
      <c r="AH8" s="74">
        <f t="shared" si="0"/>
        <v>0</v>
      </c>
      <c r="AI8" s="84">
        <f t="shared" si="0"/>
        <v>0</v>
      </c>
      <c r="AJ8" s="86">
        <f t="shared" si="0"/>
        <v>0</v>
      </c>
      <c r="AK8" s="86">
        <f t="shared" si="0"/>
        <v>0</v>
      </c>
      <c r="AL8" s="86">
        <f t="shared" si="0"/>
        <v>0</v>
      </c>
      <c r="AM8" s="86">
        <f t="shared" si="0"/>
        <v>0</v>
      </c>
      <c r="AN8" s="86">
        <f t="shared" si="0"/>
        <v>0</v>
      </c>
      <c r="AO8" s="86">
        <f t="shared" si="0"/>
        <v>0</v>
      </c>
      <c r="AP8" s="87">
        <f t="shared" si="0"/>
        <v>0</v>
      </c>
      <c r="AQ8" s="130">
        <f t="shared" si="0"/>
        <v>0</v>
      </c>
      <c r="AR8" s="130">
        <f t="shared" si="0"/>
        <v>0</v>
      </c>
      <c r="AS8" s="130">
        <f t="shared" si="0"/>
        <v>0</v>
      </c>
      <c r="AT8" s="130">
        <f t="shared" si="0"/>
        <v>0</v>
      </c>
      <c r="AU8" s="130">
        <f t="shared" si="0"/>
        <v>0</v>
      </c>
      <c r="AV8" s="77">
        <f t="shared" si="0"/>
        <v>0</v>
      </c>
    </row>
    <row r="9" spans="1:58">
      <c r="B9" s="69" t="s">
        <v>27</v>
      </c>
      <c r="C9" s="75">
        <f t="shared" ref="C9:AV9" si="1">C26+C43+C60</f>
        <v>5</v>
      </c>
      <c r="D9" s="77">
        <f t="shared" si="1"/>
        <v>10</v>
      </c>
      <c r="E9" s="28">
        <f t="shared" si="1"/>
        <v>0</v>
      </c>
      <c r="F9" s="28">
        <f t="shared" si="1"/>
        <v>8</v>
      </c>
      <c r="G9" s="28">
        <f t="shared" si="1"/>
        <v>0</v>
      </c>
      <c r="H9" s="28">
        <f t="shared" si="1"/>
        <v>0</v>
      </c>
      <c r="I9" s="28">
        <f t="shared" si="1"/>
        <v>2</v>
      </c>
      <c r="J9" s="28">
        <f t="shared" si="1"/>
        <v>0</v>
      </c>
      <c r="K9" s="73">
        <f t="shared" si="1"/>
        <v>8</v>
      </c>
      <c r="L9" s="73">
        <f t="shared" si="1"/>
        <v>0</v>
      </c>
      <c r="M9" s="73">
        <f t="shared" si="1"/>
        <v>0</v>
      </c>
      <c r="N9" s="73">
        <f t="shared" si="1"/>
        <v>0</v>
      </c>
      <c r="O9" s="73">
        <f t="shared" si="1"/>
        <v>2</v>
      </c>
      <c r="P9" s="79">
        <f t="shared" si="1"/>
        <v>10</v>
      </c>
      <c r="Q9" s="83">
        <f t="shared" si="1"/>
        <v>0</v>
      </c>
      <c r="R9" s="83">
        <f t="shared" si="1"/>
        <v>0</v>
      </c>
      <c r="S9" s="83">
        <f t="shared" si="1"/>
        <v>0</v>
      </c>
      <c r="T9" s="83">
        <f t="shared" si="1"/>
        <v>1</v>
      </c>
      <c r="U9" s="83">
        <f t="shared" si="1"/>
        <v>0</v>
      </c>
      <c r="V9" s="83">
        <f t="shared" si="1"/>
        <v>0</v>
      </c>
      <c r="W9" s="83">
        <f t="shared" si="1"/>
        <v>1</v>
      </c>
      <c r="X9" s="83">
        <f t="shared" si="1"/>
        <v>4</v>
      </c>
      <c r="Y9" s="83">
        <f t="shared" si="1"/>
        <v>4</v>
      </c>
      <c r="Z9" s="81">
        <f t="shared" si="1"/>
        <v>10</v>
      </c>
      <c r="AA9" s="74">
        <f t="shared" si="1"/>
        <v>0</v>
      </c>
      <c r="AB9" s="74">
        <f t="shared" si="1"/>
        <v>0</v>
      </c>
      <c r="AC9" s="74">
        <f t="shared" si="1"/>
        <v>5</v>
      </c>
      <c r="AD9" s="74">
        <f t="shared" si="1"/>
        <v>0</v>
      </c>
      <c r="AE9" s="74">
        <f t="shared" si="1"/>
        <v>0</v>
      </c>
      <c r="AF9" s="74">
        <f t="shared" si="1"/>
        <v>0</v>
      </c>
      <c r="AG9" s="74">
        <f t="shared" si="1"/>
        <v>0</v>
      </c>
      <c r="AH9" s="74">
        <f t="shared" si="1"/>
        <v>5</v>
      </c>
      <c r="AI9" s="84">
        <f t="shared" si="1"/>
        <v>10</v>
      </c>
      <c r="AJ9" s="86">
        <f t="shared" si="1"/>
        <v>0</v>
      </c>
      <c r="AK9" s="86">
        <f t="shared" si="1"/>
        <v>0</v>
      </c>
      <c r="AL9" s="86">
        <f t="shared" si="1"/>
        <v>5</v>
      </c>
      <c r="AM9" s="86">
        <f t="shared" si="1"/>
        <v>0</v>
      </c>
      <c r="AN9" s="86">
        <f t="shared" si="1"/>
        <v>1</v>
      </c>
      <c r="AO9" s="86">
        <f t="shared" si="1"/>
        <v>4</v>
      </c>
      <c r="AP9" s="87">
        <f t="shared" si="1"/>
        <v>10</v>
      </c>
      <c r="AQ9" s="130">
        <f t="shared" si="1"/>
        <v>0</v>
      </c>
      <c r="AR9" s="130">
        <f t="shared" si="1"/>
        <v>0</v>
      </c>
      <c r="AS9" s="130">
        <f t="shared" si="1"/>
        <v>0</v>
      </c>
      <c r="AT9" s="130">
        <f t="shared" si="1"/>
        <v>10</v>
      </c>
      <c r="AU9" s="130">
        <f t="shared" si="1"/>
        <v>0</v>
      </c>
      <c r="AV9" s="77">
        <f t="shared" si="1"/>
        <v>10</v>
      </c>
    </row>
    <row r="10" spans="1:58">
      <c r="B10" s="69" t="s">
        <v>28</v>
      </c>
      <c r="C10" s="75">
        <f t="shared" ref="C10:AV10" si="2">C27+C44+C61</f>
        <v>16</v>
      </c>
      <c r="D10" s="77">
        <f t="shared" si="2"/>
        <v>48</v>
      </c>
      <c r="E10" s="28">
        <f t="shared" si="2"/>
        <v>0</v>
      </c>
      <c r="F10" s="28">
        <f t="shared" si="2"/>
        <v>37</v>
      </c>
      <c r="G10" s="28">
        <f t="shared" si="2"/>
        <v>9</v>
      </c>
      <c r="H10" s="28">
        <f t="shared" si="2"/>
        <v>0</v>
      </c>
      <c r="I10" s="28">
        <f t="shared" si="2"/>
        <v>0</v>
      </c>
      <c r="J10" s="28">
        <f t="shared" si="2"/>
        <v>2</v>
      </c>
      <c r="K10" s="73">
        <f t="shared" si="2"/>
        <v>42</v>
      </c>
      <c r="L10" s="73">
        <f t="shared" si="2"/>
        <v>4</v>
      </c>
      <c r="M10" s="73">
        <f t="shared" si="2"/>
        <v>2</v>
      </c>
      <c r="N10" s="73">
        <f t="shared" si="2"/>
        <v>0</v>
      </c>
      <c r="O10" s="73">
        <f t="shared" si="2"/>
        <v>0</v>
      </c>
      <c r="P10" s="79">
        <f t="shared" si="2"/>
        <v>48</v>
      </c>
      <c r="Q10" s="83">
        <f t="shared" si="2"/>
        <v>0</v>
      </c>
      <c r="R10" s="83">
        <f t="shared" si="2"/>
        <v>3</v>
      </c>
      <c r="S10" s="83">
        <f t="shared" si="2"/>
        <v>0</v>
      </c>
      <c r="T10" s="83">
        <f t="shared" si="2"/>
        <v>2</v>
      </c>
      <c r="U10" s="83">
        <f t="shared" si="2"/>
        <v>0</v>
      </c>
      <c r="V10" s="83">
        <f t="shared" si="2"/>
        <v>0</v>
      </c>
      <c r="W10" s="83">
        <f t="shared" si="2"/>
        <v>0</v>
      </c>
      <c r="X10" s="83">
        <f t="shared" si="2"/>
        <v>15</v>
      </c>
      <c r="Y10" s="83">
        <f t="shared" si="2"/>
        <v>28</v>
      </c>
      <c r="Z10" s="81">
        <f t="shared" si="2"/>
        <v>48</v>
      </c>
      <c r="AA10" s="74">
        <f t="shared" si="2"/>
        <v>0</v>
      </c>
      <c r="AB10" s="74">
        <f t="shared" si="2"/>
        <v>0</v>
      </c>
      <c r="AC10" s="74">
        <f t="shared" si="2"/>
        <v>7</v>
      </c>
      <c r="AD10" s="74">
        <f t="shared" si="2"/>
        <v>3</v>
      </c>
      <c r="AE10" s="74">
        <f t="shared" si="2"/>
        <v>0</v>
      </c>
      <c r="AF10" s="74">
        <f t="shared" si="2"/>
        <v>0</v>
      </c>
      <c r="AG10" s="74">
        <f t="shared" si="2"/>
        <v>2</v>
      </c>
      <c r="AH10" s="74">
        <f t="shared" si="2"/>
        <v>36</v>
      </c>
      <c r="AI10" s="84">
        <f t="shared" si="2"/>
        <v>48</v>
      </c>
      <c r="AJ10" s="86">
        <f t="shared" si="2"/>
        <v>0</v>
      </c>
      <c r="AK10" s="86">
        <f t="shared" si="2"/>
        <v>0</v>
      </c>
      <c r="AL10" s="86">
        <f t="shared" si="2"/>
        <v>34</v>
      </c>
      <c r="AM10" s="86">
        <f t="shared" si="2"/>
        <v>0</v>
      </c>
      <c r="AN10" s="86">
        <f t="shared" si="2"/>
        <v>0</v>
      </c>
      <c r="AO10" s="86">
        <f t="shared" si="2"/>
        <v>14</v>
      </c>
      <c r="AP10" s="87">
        <f t="shared" si="2"/>
        <v>48</v>
      </c>
      <c r="AQ10" s="130">
        <f t="shared" si="2"/>
        <v>0</v>
      </c>
      <c r="AR10" s="130">
        <f t="shared" si="2"/>
        <v>0</v>
      </c>
      <c r="AS10" s="130">
        <f t="shared" si="2"/>
        <v>0</v>
      </c>
      <c r="AT10" s="130">
        <f t="shared" si="2"/>
        <v>48</v>
      </c>
      <c r="AU10" s="130">
        <f t="shared" si="2"/>
        <v>0</v>
      </c>
      <c r="AV10" s="77">
        <f t="shared" si="2"/>
        <v>48</v>
      </c>
    </row>
    <row r="11" spans="1:58">
      <c r="B11" s="69" t="s">
        <v>29</v>
      </c>
      <c r="C11" s="75">
        <f>C62+C45+C28</f>
        <v>20</v>
      </c>
      <c r="D11" s="77">
        <f t="shared" ref="D11:AV11" si="3">D28+D45+D62</f>
        <v>39</v>
      </c>
      <c r="E11" s="28">
        <f t="shared" si="3"/>
        <v>0</v>
      </c>
      <c r="F11" s="28">
        <f t="shared" si="3"/>
        <v>34</v>
      </c>
      <c r="G11" s="28">
        <f t="shared" si="3"/>
        <v>3</v>
      </c>
      <c r="H11" s="28">
        <f t="shared" si="3"/>
        <v>0</v>
      </c>
      <c r="I11" s="28">
        <f t="shared" si="3"/>
        <v>0</v>
      </c>
      <c r="J11" s="28">
        <f t="shared" si="3"/>
        <v>2</v>
      </c>
      <c r="K11" s="73">
        <f t="shared" si="3"/>
        <v>31</v>
      </c>
      <c r="L11" s="73">
        <f t="shared" si="3"/>
        <v>2</v>
      </c>
      <c r="M11" s="73">
        <f t="shared" si="3"/>
        <v>2</v>
      </c>
      <c r="N11" s="73">
        <f t="shared" si="3"/>
        <v>0</v>
      </c>
      <c r="O11" s="73">
        <f t="shared" si="3"/>
        <v>4</v>
      </c>
      <c r="P11" s="79">
        <f t="shared" si="3"/>
        <v>39</v>
      </c>
      <c r="Q11" s="83">
        <f t="shared" si="3"/>
        <v>0</v>
      </c>
      <c r="R11" s="83">
        <f t="shared" si="3"/>
        <v>2</v>
      </c>
      <c r="S11" s="83">
        <f t="shared" si="3"/>
        <v>1</v>
      </c>
      <c r="T11" s="83">
        <f t="shared" si="3"/>
        <v>2</v>
      </c>
      <c r="U11" s="83">
        <f t="shared" si="3"/>
        <v>0</v>
      </c>
      <c r="V11" s="83">
        <f t="shared" si="3"/>
        <v>0</v>
      </c>
      <c r="W11" s="83">
        <f t="shared" si="3"/>
        <v>0</v>
      </c>
      <c r="X11" s="83">
        <f t="shared" si="3"/>
        <v>19</v>
      </c>
      <c r="Y11" s="83">
        <f t="shared" si="3"/>
        <v>15</v>
      </c>
      <c r="Z11" s="81">
        <f t="shared" si="3"/>
        <v>39</v>
      </c>
      <c r="AA11" s="74">
        <f t="shared" si="3"/>
        <v>0</v>
      </c>
      <c r="AB11" s="74">
        <f t="shared" si="3"/>
        <v>0</v>
      </c>
      <c r="AC11" s="74">
        <f t="shared" si="3"/>
        <v>6</v>
      </c>
      <c r="AD11" s="74">
        <f t="shared" si="3"/>
        <v>1</v>
      </c>
      <c r="AE11" s="74">
        <f t="shared" si="3"/>
        <v>0</v>
      </c>
      <c r="AF11" s="74">
        <f t="shared" si="3"/>
        <v>0</v>
      </c>
      <c r="AG11" s="74">
        <f t="shared" si="3"/>
        <v>1</v>
      </c>
      <c r="AH11" s="74">
        <f t="shared" si="3"/>
        <v>31</v>
      </c>
      <c r="AI11" s="84">
        <f t="shared" si="3"/>
        <v>39</v>
      </c>
      <c r="AJ11" s="86">
        <f t="shared" si="3"/>
        <v>0</v>
      </c>
      <c r="AK11" s="86">
        <f t="shared" si="3"/>
        <v>0</v>
      </c>
      <c r="AL11" s="86">
        <f t="shared" si="3"/>
        <v>6</v>
      </c>
      <c r="AM11" s="86">
        <f t="shared" si="3"/>
        <v>2</v>
      </c>
      <c r="AN11" s="86">
        <f t="shared" si="3"/>
        <v>0</v>
      </c>
      <c r="AO11" s="86">
        <f t="shared" si="3"/>
        <v>31</v>
      </c>
      <c r="AP11" s="87">
        <f t="shared" si="3"/>
        <v>39</v>
      </c>
      <c r="AQ11" s="130">
        <f t="shared" si="3"/>
        <v>0</v>
      </c>
      <c r="AR11" s="130">
        <f t="shared" si="3"/>
        <v>0</v>
      </c>
      <c r="AS11" s="130">
        <f t="shared" si="3"/>
        <v>0</v>
      </c>
      <c r="AT11" s="130">
        <f t="shared" si="3"/>
        <v>39</v>
      </c>
      <c r="AU11" s="130">
        <f t="shared" si="3"/>
        <v>0</v>
      </c>
      <c r="AV11" s="77">
        <f t="shared" si="3"/>
        <v>39</v>
      </c>
    </row>
    <row r="12" spans="1:58">
      <c r="B12" s="69" t="s">
        <v>30</v>
      </c>
      <c r="C12" s="75">
        <f>C29+C46+C63</f>
        <v>0</v>
      </c>
      <c r="D12" s="77">
        <f t="shared" ref="D12:AV12" si="4">D29+D46+D63</f>
        <v>1</v>
      </c>
      <c r="E12" s="28">
        <f t="shared" si="4"/>
        <v>1</v>
      </c>
      <c r="F12" s="28">
        <f t="shared" si="4"/>
        <v>0</v>
      </c>
      <c r="G12" s="28">
        <f t="shared" si="4"/>
        <v>0</v>
      </c>
      <c r="H12" s="28">
        <f t="shared" si="4"/>
        <v>0</v>
      </c>
      <c r="I12" s="28">
        <f t="shared" si="4"/>
        <v>0</v>
      </c>
      <c r="J12" s="28">
        <f t="shared" si="4"/>
        <v>0</v>
      </c>
      <c r="K12" s="73">
        <f t="shared" si="4"/>
        <v>0</v>
      </c>
      <c r="L12" s="73">
        <f t="shared" si="4"/>
        <v>1</v>
      </c>
      <c r="M12" s="73">
        <f t="shared" si="4"/>
        <v>0</v>
      </c>
      <c r="N12" s="73">
        <f t="shared" si="4"/>
        <v>0</v>
      </c>
      <c r="O12" s="73">
        <f t="shared" si="4"/>
        <v>0</v>
      </c>
      <c r="P12" s="79">
        <f t="shared" si="4"/>
        <v>1</v>
      </c>
      <c r="Q12" s="83">
        <f t="shared" si="4"/>
        <v>0</v>
      </c>
      <c r="R12" s="83">
        <f t="shared" si="4"/>
        <v>0</v>
      </c>
      <c r="S12" s="83">
        <f t="shared" si="4"/>
        <v>0</v>
      </c>
      <c r="T12" s="83">
        <f t="shared" si="4"/>
        <v>0</v>
      </c>
      <c r="U12" s="83">
        <f t="shared" si="4"/>
        <v>0</v>
      </c>
      <c r="V12" s="83">
        <f t="shared" si="4"/>
        <v>0</v>
      </c>
      <c r="W12" s="83">
        <f t="shared" si="4"/>
        <v>0</v>
      </c>
      <c r="X12" s="83">
        <f t="shared" si="4"/>
        <v>0</v>
      </c>
      <c r="Y12" s="83">
        <f t="shared" si="4"/>
        <v>1</v>
      </c>
      <c r="Z12" s="81">
        <f t="shared" si="4"/>
        <v>1</v>
      </c>
      <c r="AA12" s="74">
        <f t="shared" si="4"/>
        <v>0</v>
      </c>
      <c r="AB12" s="74">
        <f t="shared" si="4"/>
        <v>0</v>
      </c>
      <c r="AC12" s="74">
        <f t="shared" si="4"/>
        <v>1</v>
      </c>
      <c r="AD12" s="74">
        <f t="shared" si="4"/>
        <v>0</v>
      </c>
      <c r="AE12" s="74">
        <f t="shared" si="4"/>
        <v>0</v>
      </c>
      <c r="AF12" s="74">
        <f t="shared" si="4"/>
        <v>0</v>
      </c>
      <c r="AG12" s="74">
        <f t="shared" si="4"/>
        <v>0</v>
      </c>
      <c r="AH12" s="74">
        <f t="shared" si="4"/>
        <v>0</v>
      </c>
      <c r="AI12" s="84">
        <f t="shared" si="4"/>
        <v>1</v>
      </c>
      <c r="AJ12" s="86">
        <f t="shared" si="4"/>
        <v>0</v>
      </c>
      <c r="AK12" s="86">
        <f t="shared" si="4"/>
        <v>0</v>
      </c>
      <c r="AL12" s="86">
        <f t="shared" si="4"/>
        <v>1</v>
      </c>
      <c r="AM12" s="86">
        <f t="shared" si="4"/>
        <v>0</v>
      </c>
      <c r="AN12" s="86">
        <f t="shared" si="4"/>
        <v>0</v>
      </c>
      <c r="AO12" s="86">
        <f t="shared" si="4"/>
        <v>0</v>
      </c>
      <c r="AP12" s="87">
        <f t="shared" si="4"/>
        <v>1</v>
      </c>
      <c r="AQ12" s="130">
        <f t="shared" si="4"/>
        <v>0</v>
      </c>
      <c r="AR12" s="130">
        <f t="shared" si="4"/>
        <v>0</v>
      </c>
      <c r="AS12" s="130">
        <f t="shared" si="4"/>
        <v>0</v>
      </c>
      <c r="AT12" s="130">
        <f t="shared" si="4"/>
        <v>1</v>
      </c>
      <c r="AU12" s="130">
        <f t="shared" si="4"/>
        <v>0</v>
      </c>
      <c r="AV12" s="77">
        <f t="shared" si="4"/>
        <v>1</v>
      </c>
    </row>
    <row r="13" spans="1:58">
      <c r="B13" s="69" t="s">
        <v>277</v>
      </c>
      <c r="C13" s="75">
        <f>C64+C47+C30</f>
        <v>3</v>
      </c>
      <c r="D13" s="77">
        <f t="shared" ref="D13:AV13" si="5">D30+D47+D64</f>
        <v>5</v>
      </c>
      <c r="E13" s="28">
        <f t="shared" si="5"/>
        <v>0</v>
      </c>
      <c r="F13" s="28">
        <f t="shared" si="5"/>
        <v>0</v>
      </c>
      <c r="G13" s="28">
        <f t="shared" si="5"/>
        <v>3</v>
      </c>
      <c r="H13" s="28">
        <f t="shared" si="5"/>
        <v>0</v>
      </c>
      <c r="I13" s="28">
        <f t="shared" si="5"/>
        <v>2</v>
      </c>
      <c r="J13" s="28">
        <f t="shared" si="5"/>
        <v>0</v>
      </c>
      <c r="K13" s="73">
        <f t="shared" si="5"/>
        <v>3</v>
      </c>
      <c r="L13" s="73">
        <f t="shared" si="5"/>
        <v>0</v>
      </c>
      <c r="M13" s="73">
        <f t="shared" si="5"/>
        <v>0</v>
      </c>
      <c r="N13" s="73">
        <f t="shared" si="5"/>
        <v>0</v>
      </c>
      <c r="O13" s="73">
        <f t="shared" si="5"/>
        <v>2</v>
      </c>
      <c r="P13" s="79">
        <f t="shared" si="5"/>
        <v>5</v>
      </c>
      <c r="Q13" s="83">
        <f t="shared" si="5"/>
        <v>0</v>
      </c>
      <c r="R13" s="83">
        <f t="shared" si="5"/>
        <v>0</v>
      </c>
      <c r="S13" s="83">
        <f t="shared" si="5"/>
        <v>0</v>
      </c>
      <c r="T13" s="83">
        <f t="shared" si="5"/>
        <v>0</v>
      </c>
      <c r="U13" s="83">
        <f t="shared" si="5"/>
        <v>0</v>
      </c>
      <c r="V13" s="83">
        <f t="shared" si="5"/>
        <v>0</v>
      </c>
      <c r="W13" s="83">
        <f t="shared" si="5"/>
        <v>0</v>
      </c>
      <c r="X13" s="83">
        <f t="shared" si="5"/>
        <v>3</v>
      </c>
      <c r="Y13" s="83">
        <f t="shared" si="5"/>
        <v>2</v>
      </c>
      <c r="Z13" s="81">
        <f t="shared" si="5"/>
        <v>5</v>
      </c>
      <c r="AA13" s="74">
        <f t="shared" si="5"/>
        <v>0</v>
      </c>
      <c r="AB13" s="74">
        <f t="shared" si="5"/>
        <v>0</v>
      </c>
      <c r="AC13" s="74">
        <f t="shared" si="5"/>
        <v>0</v>
      </c>
      <c r="AD13" s="74">
        <f t="shared" si="5"/>
        <v>0</v>
      </c>
      <c r="AE13" s="74">
        <f t="shared" si="5"/>
        <v>0</v>
      </c>
      <c r="AF13" s="74">
        <f t="shared" si="5"/>
        <v>0</v>
      </c>
      <c r="AG13" s="74">
        <f t="shared" si="5"/>
        <v>0</v>
      </c>
      <c r="AH13" s="74">
        <f t="shared" si="5"/>
        <v>5</v>
      </c>
      <c r="AI13" s="84">
        <f t="shared" si="5"/>
        <v>5</v>
      </c>
      <c r="AJ13" s="86">
        <f t="shared" si="5"/>
        <v>0</v>
      </c>
      <c r="AK13" s="86">
        <f t="shared" si="5"/>
        <v>0</v>
      </c>
      <c r="AL13" s="86">
        <f t="shared" si="5"/>
        <v>0</v>
      </c>
      <c r="AM13" s="86">
        <f t="shared" si="5"/>
        <v>4</v>
      </c>
      <c r="AN13" s="86">
        <f t="shared" si="5"/>
        <v>1</v>
      </c>
      <c r="AO13" s="86">
        <f t="shared" si="5"/>
        <v>0</v>
      </c>
      <c r="AP13" s="87">
        <f t="shared" si="5"/>
        <v>5</v>
      </c>
      <c r="AQ13" s="130">
        <f t="shared" si="5"/>
        <v>0</v>
      </c>
      <c r="AR13" s="130">
        <f t="shared" si="5"/>
        <v>0</v>
      </c>
      <c r="AS13" s="130">
        <f t="shared" si="5"/>
        <v>0</v>
      </c>
      <c r="AT13" s="130">
        <f t="shared" si="5"/>
        <v>5</v>
      </c>
      <c r="AU13" s="130">
        <f t="shared" si="5"/>
        <v>0</v>
      </c>
      <c r="AV13" s="77">
        <f t="shared" si="5"/>
        <v>5</v>
      </c>
    </row>
    <row r="14" spans="1:58">
      <c r="B14" s="69" t="s">
        <v>32</v>
      </c>
      <c r="C14" s="75">
        <f t="shared" ref="C14:AV15" si="6">C31+C48+C65</f>
        <v>7</v>
      </c>
      <c r="D14" s="77">
        <f t="shared" si="6"/>
        <v>26</v>
      </c>
      <c r="E14" s="28">
        <f t="shared" si="6"/>
        <v>0</v>
      </c>
      <c r="F14" s="28">
        <f t="shared" si="6"/>
        <v>23</v>
      </c>
      <c r="G14" s="28">
        <f t="shared" si="6"/>
        <v>0</v>
      </c>
      <c r="H14" s="28">
        <f t="shared" si="6"/>
        <v>0</v>
      </c>
      <c r="I14" s="28">
        <f t="shared" si="6"/>
        <v>3</v>
      </c>
      <c r="J14" s="28">
        <f t="shared" si="6"/>
        <v>0</v>
      </c>
      <c r="K14" s="73">
        <f t="shared" si="6"/>
        <v>21</v>
      </c>
      <c r="L14" s="73">
        <f t="shared" si="6"/>
        <v>2</v>
      </c>
      <c r="M14" s="73">
        <f t="shared" si="6"/>
        <v>0</v>
      </c>
      <c r="N14" s="73">
        <f t="shared" si="6"/>
        <v>0</v>
      </c>
      <c r="O14" s="73">
        <f t="shared" si="6"/>
        <v>3</v>
      </c>
      <c r="P14" s="79">
        <f t="shared" si="6"/>
        <v>26</v>
      </c>
      <c r="Q14" s="83">
        <f t="shared" si="6"/>
        <v>0</v>
      </c>
      <c r="R14" s="83">
        <f t="shared" si="6"/>
        <v>1</v>
      </c>
      <c r="S14" s="83">
        <f t="shared" si="6"/>
        <v>0</v>
      </c>
      <c r="T14" s="83">
        <f t="shared" si="6"/>
        <v>3</v>
      </c>
      <c r="U14" s="83">
        <f t="shared" si="6"/>
        <v>0</v>
      </c>
      <c r="V14" s="83">
        <f t="shared" si="6"/>
        <v>0</v>
      </c>
      <c r="W14" s="83">
        <f t="shared" si="6"/>
        <v>1</v>
      </c>
      <c r="X14" s="83">
        <f t="shared" si="6"/>
        <v>6</v>
      </c>
      <c r="Y14" s="83">
        <f t="shared" si="6"/>
        <v>15</v>
      </c>
      <c r="Z14" s="81">
        <f t="shared" si="6"/>
        <v>26</v>
      </c>
      <c r="AA14" s="74">
        <f t="shared" si="6"/>
        <v>0</v>
      </c>
      <c r="AB14" s="74">
        <f t="shared" si="6"/>
        <v>0</v>
      </c>
      <c r="AC14" s="74">
        <f t="shared" si="6"/>
        <v>4</v>
      </c>
      <c r="AD14" s="74">
        <f t="shared" si="6"/>
        <v>0</v>
      </c>
      <c r="AE14" s="74">
        <f t="shared" si="6"/>
        <v>0</v>
      </c>
      <c r="AF14" s="74">
        <f t="shared" si="6"/>
        <v>0</v>
      </c>
      <c r="AG14" s="74">
        <f t="shared" si="6"/>
        <v>0</v>
      </c>
      <c r="AH14" s="74">
        <f t="shared" si="6"/>
        <v>16</v>
      </c>
      <c r="AI14" s="84">
        <f t="shared" si="6"/>
        <v>20</v>
      </c>
      <c r="AJ14" s="86">
        <f t="shared" si="6"/>
        <v>0</v>
      </c>
      <c r="AK14" s="86">
        <f t="shared" si="6"/>
        <v>0</v>
      </c>
      <c r="AL14" s="86">
        <f t="shared" si="6"/>
        <v>11</v>
      </c>
      <c r="AM14" s="86">
        <f t="shared" si="6"/>
        <v>1</v>
      </c>
      <c r="AN14" s="86">
        <f t="shared" si="6"/>
        <v>2</v>
      </c>
      <c r="AO14" s="86">
        <f t="shared" si="6"/>
        <v>12</v>
      </c>
      <c r="AP14" s="87">
        <f t="shared" si="6"/>
        <v>26</v>
      </c>
      <c r="AQ14" s="130">
        <f t="shared" si="6"/>
        <v>0</v>
      </c>
      <c r="AR14" s="130">
        <f t="shared" si="6"/>
        <v>0</v>
      </c>
      <c r="AS14" s="130">
        <f t="shared" si="6"/>
        <v>0</v>
      </c>
      <c r="AT14" s="130">
        <f t="shared" si="6"/>
        <v>26</v>
      </c>
      <c r="AU14" s="130">
        <f t="shared" si="6"/>
        <v>0</v>
      </c>
      <c r="AV14" s="77">
        <f t="shared" si="6"/>
        <v>26</v>
      </c>
    </row>
    <row r="15" spans="1:58">
      <c r="B15" s="69"/>
      <c r="C15" s="75">
        <f t="shared" si="6"/>
        <v>0</v>
      </c>
      <c r="D15" s="77">
        <f t="shared" si="6"/>
        <v>0</v>
      </c>
      <c r="E15" s="28">
        <f t="shared" si="6"/>
        <v>0</v>
      </c>
      <c r="F15" s="28">
        <f t="shared" si="6"/>
        <v>0</v>
      </c>
      <c r="G15" s="28">
        <f t="shared" si="6"/>
        <v>0</v>
      </c>
      <c r="H15" s="28">
        <f t="shared" si="6"/>
        <v>0</v>
      </c>
      <c r="I15" s="28">
        <f t="shared" si="6"/>
        <v>0</v>
      </c>
      <c r="J15" s="28">
        <f t="shared" si="6"/>
        <v>0</v>
      </c>
      <c r="K15" s="73">
        <f t="shared" si="6"/>
        <v>0</v>
      </c>
      <c r="L15" s="73">
        <f t="shared" si="6"/>
        <v>0</v>
      </c>
      <c r="M15" s="73">
        <f t="shared" si="6"/>
        <v>0</v>
      </c>
      <c r="N15" s="73">
        <f t="shared" si="6"/>
        <v>0</v>
      </c>
      <c r="O15" s="73">
        <f t="shared" si="6"/>
        <v>0</v>
      </c>
      <c r="P15" s="79">
        <f t="shared" si="6"/>
        <v>0</v>
      </c>
      <c r="Q15" s="83">
        <f t="shared" si="6"/>
        <v>0</v>
      </c>
      <c r="R15" s="83">
        <f t="shared" si="6"/>
        <v>0</v>
      </c>
      <c r="S15" s="83">
        <f t="shared" si="6"/>
        <v>0</v>
      </c>
      <c r="T15" s="83">
        <f t="shared" si="6"/>
        <v>0</v>
      </c>
      <c r="U15" s="83">
        <f t="shared" si="6"/>
        <v>0</v>
      </c>
      <c r="V15" s="83">
        <f t="shared" si="6"/>
        <v>0</v>
      </c>
      <c r="W15" s="83">
        <f t="shared" si="6"/>
        <v>0</v>
      </c>
      <c r="X15" s="83">
        <f t="shared" si="6"/>
        <v>0</v>
      </c>
      <c r="Y15" s="83">
        <f t="shared" si="6"/>
        <v>0</v>
      </c>
      <c r="Z15" s="81">
        <f t="shared" si="6"/>
        <v>0</v>
      </c>
      <c r="AA15" s="74">
        <f t="shared" si="6"/>
        <v>0</v>
      </c>
      <c r="AB15" s="74">
        <f t="shared" si="6"/>
        <v>0</v>
      </c>
      <c r="AC15" s="74">
        <f t="shared" si="6"/>
        <v>0</v>
      </c>
      <c r="AD15" s="74">
        <f t="shared" si="6"/>
        <v>0</v>
      </c>
      <c r="AE15" s="74">
        <f t="shared" si="6"/>
        <v>0</v>
      </c>
      <c r="AF15" s="74">
        <f t="shared" si="6"/>
        <v>0</v>
      </c>
      <c r="AG15" s="74">
        <f t="shared" si="6"/>
        <v>0</v>
      </c>
      <c r="AH15" s="74">
        <f t="shared" si="6"/>
        <v>0</v>
      </c>
      <c r="AI15" s="84">
        <f t="shared" si="6"/>
        <v>0</v>
      </c>
      <c r="AJ15" s="86">
        <f t="shared" si="6"/>
        <v>0</v>
      </c>
      <c r="AK15" s="86">
        <f t="shared" si="6"/>
        <v>0</v>
      </c>
      <c r="AL15" s="86">
        <f t="shared" si="6"/>
        <v>0</v>
      </c>
      <c r="AM15" s="86">
        <f t="shared" si="6"/>
        <v>0</v>
      </c>
      <c r="AN15" s="86">
        <f t="shared" si="6"/>
        <v>0</v>
      </c>
      <c r="AO15" s="86">
        <f t="shared" si="6"/>
        <v>0</v>
      </c>
      <c r="AP15" s="87">
        <f t="shared" si="6"/>
        <v>0</v>
      </c>
      <c r="AQ15" s="130">
        <f t="shared" si="6"/>
        <v>0</v>
      </c>
      <c r="AR15" s="130">
        <f t="shared" si="6"/>
        <v>0</v>
      </c>
      <c r="AS15" s="130">
        <f t="shared" si="6"/>
        <v>0</v>
      </c>
      <c r="AT15" s="130">
        <f t="shared" si="6"/>
        <v>0</v>
      </c>
      <c r="AU15" s="130">
        <f t="shared" si="6"/>
        <v>0</v>
      </c>
      <c r="AV15" s="77">
        <f t="shared" si="6"/>
        <v>0</v>
      </c>
    </row>
    <row r="16" spans="1:58" ht="15.5">
      <c r="B16" s="71" t="s">
        <v>15</v>
      </c>
      <c r="C16" s="72">
        <f>SUM(C8:C14)</f>
        <v>51</v>
      </c>
      <c r="D16" s="78">
        <f>SUM(D8:D15)</f>
        <v>129</v>
      </c>
      <c r="E16" s="72">
        <f>SUM(E8:E15)</f>
        <v>1</v>
      </c>
      <c r="F16" s="72">
        <f t="shared" ref="F16:O16" si="7">SUM(F8:F15)</f>
        <v>102</v>
      </c>
      <c r="G16" s="72">
        <f t="shared" si="7"/>
        <v>15</v>
      </c>
      <c r="H16" s="72">
        <f t="shared" si="7"/>
        <v>0</v>
      </c>
      <c r="I16" s="72">
        <f t="shared" si="7"/>
        <v>7</v>
      </c>
      <c r="J16" s="72">
        <f t="shared" si="7"/>
        <v>4</v>
      </c>
      <c r="K16" s="72">
        <f t="shared" si="7"/>
        <v>105</v>
      </c>
      <c r="L16" s="72">
        <f t="shared" si="7"/>
        <v>9</v>
      </c>
      <c r="M16" s="72">
        <f t="shared" si="7"/>
        <v>4</v>
      </c>
      <c r="N16" s="72">
        <f t="shared" si="7"/>
        <v>0</v>
      </c>
      <c r="O16" s="72">
        <f t="shared" si="7"/>
        <v>11</v>
      </c>
      <c r="P16" s="80">
        <f>SUM(P8:P15)</f>
        <v>129</v>
      </c>
      <c r="Q16" s="72">
        <f>SUM(Q8:Q15)</f>
        <v>0</v>
      </c>
      <c r="R16" s="72">
        <f t="shared" ref="R16:Y16" si="8">SUM(R8:R15)</f>
        <v>6</v>
      </c>
      <c r="S16" s="72">
        <f t="shared" si="8"/>
        <v>1</v>
      </c>
      <c r="T16" s="72">
        <f t="shared" si="8"/>
        <v>8</v>
      </c>
      <c r="U16" s="72">
        <f t="shared" si="8"/>
        <v>0</v>
      </c>
      <c r="V16" s="72">
        <f t="shared" si="8"/>
        <v>0</v>
      </c>
      <c r="W16" s="72">
        <f t="shared" si="8"/>
        <v>2</v>
      </c>
      <c r="X16" s="72">
        <f t="shared" si="8"/>
        <v>47</v>
      </c>
      <c r="Y16" s="72">
        <f t="shared" si="8"/>
        <v>65</v>
      </c>
      <c r="Z16" s="82">
        <f>SUM(Z8:Z15)</f>
        <v>129</v>
      </c>
      <c r="AA16" s="72">
        <f>SUM(AA8:AA15)</f>
        <v>0</v>
      </c>
      <c r="AB16" s="72">
        <f t="shared" ref="AB16:AH16" si="9">SUM(AB8:AB15)</f>
        <v>0</v>
      </c>
      <c r="AC16" s="72">
        <f t="shared" si="9"/>
        <v>23</v>
      </c>
      <c r="AD16" s="72">
        <f t="shared" si="9"/>
        <v>4</v>
      </c>
      <c r="AE16" s="72">
        <f t="shared" si="9"/>
        <v>0</v>
      </c>
      <c r="AF16" s="72">
        <f t="shared" si="9"/>
        <v>0</v>
      </c>
      <c r="AG16" s="72">
        <f t="shared" si="9"/>
        <v>3</v>
      </c>
      <c r="AH16" s="72">
        <f t="shared" si="9"/>
        <v>93</v>
      </c>
      <c r="AI16" s="85">
        <f t="shared" ref="AI16:AV16" si="10">SUM(AI8:AI15)</f>
        <v>123</v>
      </c>
      <c r="AJ16" s="72">
        <f t="shared" si="10"/>
        <v>0</v>
      </c>
      <c r="AK16" s="72">
        <f t="shared" si="10"/>
        <v>0</v>
      </c>
      <c r="AL16" s="72">
        <f t="shared" si="10"/>
        <v>57</v>
      </c>
      <c r="AM16" s="72">
        <f t="shared" si="10"/>
        <v>7</v>
      </c>
      <c r="AN16" s="72">
        <f t="shared" si="10"/>
        <v>4</v>
      </c>
      <c r="AO16" s="72">
        <f t="shared" si="10"/>
        <v>61</v>
      </c>
      <c r="AP16" s="88">
        <f t="shared" si="10"/>
        <v>129</v>
      </c>
      <c r="AQ16" s="72">
        <f t="shared" si="10"/>
        <v>0</v>
      </c>
      <c r="AR16" s="72">
        <f t="shared" si="10"/>
        <v>0</v>
      </c>
      <c r="AS16" s="72">
        <f t="shared" si="10"/>
        <v>0</v>
      </c>
      <c r="AT16" s="72">
        <f t="shared" si="10"/>
        <v>129</v>
      </c>
      <c r="AU16" s="72">
        <f t="shared" si="10"/>
        <v>0</v>
      </c>
      <c r="AV16" s="78">
        <f t="shared" si="10"/>
        <v>129</v>
      </c>
    </row>
    <row r="17" spans="1:48" ht="15.5">
      <c r="S17" s="517">
        <f>S16+T16</f>
        <v>9</v>
      </c>
      <c r="T17" s="517"/>
      <c r="X17" s="517">
        <f>X16+Y16</f>
        <v>112</v>
      </c>
      <c r="Y17" s="517"/>
    </row>
    <row r="20" spans="1:48">
      <c r="A20" s="127" t="s">
        <v>587</v>
      </c>
      <c r="B20" s="523" t="s">
        <v>16</v>
      </c>
      <c r="C20" s="523"/>
      <c r="D20" s="523"/>
    </row>
    <row r="22" spans="1:48" s="70" customFormat="1" ht="16.5" customHeight="1">
      <c r="B22" s="535" t="s">
        <v>589</v>
      </c>
      <c r="C22" s="76" t="s">
        <v>6</v>
      </c>
      <c r="D22" s="531" t="s">
        <v>7</v>
      </c>
      <c r="E22" s="532"/>
      <c r="F22" s="532"/>
      <c r="G22" s="532"/>
      <c r="H22" s="532"/>
      <c r="I22" s="532"/>
      <c r="J22" s="533"/>
      <c r="K22" s="536" t="s">
        <v>8</v>
      </c>
      <c r="L22" s="536"/>
      <c r="M22" s="536"/>
      <c r="N22" s="536"/>
      <c r="O22" s="536"/>
      <c r="P22" s="536"/>
      <c r="Q22" s="537" t="s">
        <v>9</v>
      </c>
      <c r="R22" s="537"/>
      <c r="S22" s="537"/>
      <c r="T22" s="537"/>
      <c r="U22" s="537"/>
      <c r="V22" s="537"/>
      <c r="W22" s="537"/>
      <c r="X22" s="537"/>
      <c r="Y22" s="537"/>
      <c r="Z22" s="537"/>
      <c r="AA22" s="530" t="s">
        <v>208</v>
      </c>
      <c r="AB22" s="530"/>
      <c r="AC22" s="530"/>
      <c r="AD22" s="530"/>
      <c r="AE22" s="530"/>
      <c r="AF22" s="530"/>
      <c r="AG22" s="530"/>
      <c r="AH22" s="530"/>
      <c r="AI22" s="530"/>
      <c r="AJ22" s="534" t="s">
        <v>209</v>
      </c>
      <c r="AK22" s="534"/>
      <c r="AL22" s="534"/>
      <c r="AM22" s="534"/>
      <c r="AN22" s="534"/>
      <c r="AO22" s="534"/>
      <c r="AP22" s="534"/>
      <c r="AQ22" s="538" t="s">
        <v>59</v>
      </c>
      <c r="AR22" s="538"/>
      <c r="AS22" s="538"/>
      <c r="AT22" s="538"/>
      <c r="AU22" s="538"/>
      <c r="AV22" s="538"/>
    </row>
    <row r="23" spans="1:48" s="89" customFormat="1" ht="29">
      <c r="B23" s="535"/>
      <c r="C23" s="95" t="s">
        <v>605</v>
      </c>
      <c r="D23" s="96" t="s">
        <v>591</v>
      </c>
      <c r="E23" s="97" t="s">
        <v>70</v>
      </c>
      <c r="F23" s="97" t="s">
        <v>592</v>
      </c>
      <c r="G23" s="97" t="s">
        <v>593</v>
      </c>
      <c r="H23" s="97" t="s">
        <v>594</v>
      </c>
      <c r="I23" s="97" t="s">
        <v>595</v>
      </c>
      <c r="J23" s="97" t="s">
        <v>91</v>
      </c>
      <c r="K23" s="91" t="s">
        <v>596</v>
      </c>
      <c r="L23" s="91" t="s">
        <v>70</v>
      </c>
      <c r="M23" s="91" t="s">
        <v>91</v>
      </c>
      <c r="N23" s="91" t="s">
        <v>594</v>
      </c>
      <c r="O23" s="91" t="s">
        <v>595</v>
      </c>
      <c r="P23" s="98" t="s">
        <v>15</v>
      </c>
      <c r="Q23" s="92" t="s">
        <v>388</v>
      </c>
      <c r="R23" s="92" t="s">
        <v>91</v>
      </c>
      <c r="S23" s="518" t="s">
        <v>597</v>
      </c>
      <c r="T23" s="519"/>
      <c r="U23" s="92" t="s">
        <v>598</v>
      </c>
      <c r="V23" s="92" t="s">
        <v>599</v>
      </c>
      <c r="W23" s="92" t="s">
        <v>70</v>
      </c>
      <c r="X23" s="518" t="s">
        <v>596</v>
      </c>
      <c r="Y23" s="519"/>
      <c r="Z23" s="99" t="s">
        <v>15</v>
      </c>
      <c r="AA23" s="93" t="s">
        <v>388</v>
      </c>
      <c r="AB23" s="93" t="s">
        <v>91</v>
      </c>
      <c r="AC23" s="93" t="s">
        <v>71</v>
      </c>
      <c r="AD23" s="93" t="s">
        <v>597</v>
      </c>
      <c r="AE23" s="93" t="s">
        <v>600</v>
      </c>
      <c r="AF23" s="93" t="s">
        <v>599</v>
      </c>
      <c r="AG23" s="93" t="s">
        <v>598</v>
      </c>
      <c r="AH23" s="93" t="s">
        <v>596</v>
      </c>
      <c r="AI23" s="100" t="s">
        <v>15</v>
      </c>
      <c r="AJ23" s="94" t="s">
        <v>388</v>
      </c>
      <c r="AK23" s="94" t="s">
        <v>91</v>
      </c>
      <c r="AL23" s="94" t="s">
        <v>71</v>
      </c>
      <c r="AM23" s="94" t="s">
        <v>597</v>
      </c>
      <c r="AN23" s="94" t="s">
        <v>601</v>
      </c>
      <c r="AO23" s="94" t="s">
        <v>592</v>
      </c>
      <c r="AP23" s="101" t="s">
        <v>15</v>
      </c>
      <c r="AQ23" s="129" t="s">
        <v>602</v>
      </c>
      <c r="AR23" s="129" t="s">
        <v>603</v>
      </c>
      <c r="AS23" s="129" t="s">
        <v>596</v>
      </c>
      <c r="AT23" s="129" t="s">
        <v>70</v>
      </c>
      <c r="AU23" s="129" t="s">
        <v>72</v>
      </c>
      <c r="AV23" s="96" t="s">
        <v>15</v>
      </c>
    </row>
    <row r="24" spans="1:48" s="89" customFormat="1">
      <c r="B24" s="69"/>
      <c r="C24" s="95"/>
      <c r="D24" s="96"/>
      <c r="E24" s="97"/>
      <c r="F24" s="97"/>
      <c r="G24" s="97"/>
      <c r="H24" s="97"/>
      <c r="I24" s="97"/>
      <c r="J24" s="97"/>
      <c r="K24" s="91"/>
      <c r="L24" s="91"/>
      <c r="M24" s="91"/>
      <c r="N24" s="91"/>
      <c r="O24" s="91"/>
      <c r="P24" s="98"/>
      <c r="Q24" s="92"/>
      <c r="R24" s="92"/>
      <c r="S24" s="160" t="s">
        <v>6</v>
      </c>
      <c r="T24" s="92" t="s">
        <v>604</v>
      </c>
      <c r="U24" s="92"/>
      <c r="V24" s="92"/>
      <c r="W24" s="92"/>
      <c r="X24" s="160" t="s">
        <v>6</v>
      </c>
      <c r="Y24" s="92" t="s">
        <v>604</v>
      </c>
      <c r="Z24" s="99"/>
      <c r="AA24" s="93"/>
      <c r="AB24" s="93"/>
      <c r="AC24" s="93"/>
      <c r="AD24" s="93"/>
      <c r="AE24" s="93"/>
      <c r="AF24" s="93"/>
      <c r="AG24" s="93"/>
      <c r="AH24" s="93"/>
      <c r="AI24" s="100"/>
      <c r="AJ24" s="94"/>
      <c r="AK24" s="94"/>
      <c r="AL24" s="94"/>
      <c r="AM24" s="94"/>
      <c r="AN24" s="94"/>
      <c r="AO24" s="94"/>
      <c r="AP24" s="101"/>
      <c r="AQ24" s="129"/>
      <c r="AR24" s="129"/>
      <c r="AS24" s="129"/>
      <c r="AT24" s="129"/>
      <c r="AU24" s="129"/>
      <c r="AV24" s="96"/>
    </row>
    <row r="25" spans="1:48">
      <c r="B25" s="69"/>
      <c r="C25" s="75">
        <f>COUNTIFS('ASG Consolidate Gap List'!$B$9:$B$210,'Detailed Summary'!$B25,'ASG Consolidate Gap List'!$H$9:$H$210,'Detailed Summary'!$B$20,'ASG Consolidate Gap List'!$BR$9:$BR$210,'Detailed Summary'!$C$23)</f>
        <v>0</v>
      </c>
      <c r="D25" s="77">
        <f>COUNTIFS('ASG Consolidate Gap List'!$B$9:$B$210,'Detailed Summary'!$B25,'ASG Consolidate Gap List'!$H$9:$H$210,'Detailed Summary'!$B$20)</f>
        <v>0</v>
      </c>
      <c r="E25" s="28">
        <f>COUNTIFS('ASG Consolidate Gap List'!$B$9:$B$210,'Detailed Summary'!$B25,'ASG Consolidate Gap List'!$H$9:$H$210,'Detailed Summary'!$B$20,'ASG Consolidate Gap List'!$S$9:$S$210,'Detailed Summary'!E$23)</f>
        <v>0</v>
      </c>
      <c r="F25" s="28">
        <f>COUNTIFS('ASG Consolidate Gap List'!$B$9:$B$210,'Detailed Summary'!$B25,'ASG Consolidate Gap List'!$H$9:$H$210,'Detailed Summary'!$B$20,'ASG Consolidate Gap List'!$S$9:$S$210,'Detailed Summary'!F$23)</f>
        <v>0</v>
      </c>
      <c r="G25" s="28">
        <f>COUNTIFS('ASG Consolidate Gap List'!$B$9:$B$210,'Detailed Summary'!$B25,'ASG Consolidate Gap List'!$H$9:$H$210,'Detailed Summary'!$B$20,'ASG Consolidate Gap List'!$S$9:$S$210,'Detailed Summary'!G$23)</f>
        <v>0</v>
      </c>
      <c r="H25" s="28">
        <f>COUNTIFS('ASG Consolidate Gap List'!$B$9:$B$210,'Detailed Summary'!$B25,'ASG Consolidate Gap List'!$H$9:$H$210,'Detailed Summary'!$B$20,'ASG Consolidate Gap List'!$S$9:$S$210,'Detailed Summary'!H$23)</f>
        <v>0</v>
      </c>
      <c r="I25" s="28">
        <f>COUNTIFS('ASG Consolidate Gap List'!$B$9:$B$210,'Detailed Summary'!$B25,'ASG Consolidate Gap List'!$H$9:$H$210,'Detailed Summary'!$B$20,'ASG Consolidate Gap List'!$S$9:$S$210,'Detailed Summary'!I$23)</f>
        <v>0</v>
      </c>
      <c r="J25" s="28">
        <f>COUNTIFS('ASG Consolidate Gap List'!$B$9:$B$210,'Detailed Summary'!$B25,'ASG Consolidate Gap List'!$H$9:$H$210,'Detailed Summary'!$B$20,'ASG Consolidate Gap List'!$S$9:$S$210,'Detailed Summary'!J$23)</f>
        <v>0</v>
      </c>
      <c r="K25" s="73">
        <f>COUNTIFS('ASG Consolidate Gap List'!$B$9:$B$210,'Detailed Summary'!$B25,'ASG Consolidate Gap List'!$H$9:$H$210,'Detailed Summary'!$B$20,'ASG Consolidate Gap List'!$Z$9:$Z$210,'Detailed Summary'!K$23)</f>
        <v>0</v>
      </c>
      <c r="L25" s="73">
        <f>COUNTIFS('ASG Consolidate Gap List'!$B$9:$B$210,'Detailed Summary'!$B25,'ASG Consolidate Gap List'!$H$9:$H$210,'Detailed Summary'!$B$20,'ASG Consolidate Gap List'!$Z$9:$Z$210,'Detailed Summary'!L$23)</f>
        <v>0</v>
      </c>
      <c r="M25" s="73">
        <f>COUNTIFS('ASG Consolidate Gap List'!$B$9:$B$210,'Detailed Summary'!$B25,'ASG Consolidate Gap List'!$H$9:$H$210,'Detailed Summary'!$B$20,'ASG Consolidate Gap List'!$Z$9:$Z$210,'Detailed Summary'!M$23)</f>
        <v>0</v>
      </c>
      <c r="N25" s="73">
        <f>COUNTIFS('ASG Consolidate Gap List'!$B$9:$B$210,'Detailed Summary'!$B25,'ASG Consolidate Gap List'!$H$9:$H$210,'Detailed Summary'!$B$20,'ASG Consolidate Gap List'!$Z$9:$Z$210,'Detailed Summary'!N$23)</f>
        <v>0</v>
      </c>
      <c r="O25" s="73">
        <f>COUNTIFS('ASG Consolidate Gap List'!$B$9:$B$210,'Detailed Summary'!$B25,'ASG Consolidate Gap List'!$H$9:$H$210,'Detailed Summary'!$B$20,'ASG Consolidate Gap List'!$Z$9:$Z$210,'Detailed Summary'!O$23)</f>
        <v>0</v>
      </c>
      <c r="P25" s="79">
        <f>SUM(K25:O25)</f>
        <v>0</v>
      </c>
      <c r="Q25" s="83">
        <f>COUNTIFS('ASG Consolidate Gap List'!$B$9:$B$210,'Detailed Summary'!$B25,'ASG Consolidate Gap List'!$H$9:$H$210,'Detailed Summary'!$B$20,'ASG Consolidate Gap List'!$AM$9:$AM$210,'Detailed Summary'!Q$23)</f>
        <v>0</v>
      </c>
      <c r="R25" s="83">
        <f>COUNTIFS('ASG Consolidate Gap List'!$B$9:$B$210,'Detailed Summary'!$B25,'ASG Consolidate Gap List'!$H$9:$H$210,'Detailed Summary'!$B$20,'ASG Consolidate Gap List'!$AM$9:$AM$210,'Detailed Summary'!R$23)</f>
        <v>0</v>
      </c>
      <c r="S25" s="83">
        <f>COUNTIFS('ASG Consolidate Gap List'!$B$9:$B$210,'Detailed Summary'!$B25,'ASG Consolidate Gap List'!$H$9:$H$210,'Detailed Summary'!$B$20,'ASG Consolidate Gap List'!$AM$9:$AM$210,'Detailed Summary'!S$23,'ASG Consolidate Gap List'!$BR$9:$BR$210,'Detailed Summary'!$C$23)</f>
        <v>0</v>
      </c>
      <c r="T25" s="83">
        <f>COUNTIFS('ASG Consolidate Gap List'!$B$9:$B$210,'Detailed Summary'!$B25,'ASG Consolidate Gap List'!$H$9:$H$210,'Detailed Summary'!$B$20,'ASG Consolidate Gap List'!$AM$9:$AM$210,'Detailed Summary'!S$23)-S25</f>
        <v>0</v>
      </c>
      <c r="U25" s="83">
        <f>COUNTIFS('ASG Consolidate Gap List'!$B$9:$B$210,'Detailed Summary'!$B25,'ASG Consolidate Gap List'!$H$9:$H$210,'Detailed Summary'!$B$20,'ASG Consolidate Gap List'!$AM$9:$AM$210,'Detailed Summary'!U$23)</f>
        <v>0</v>
      </c>
      <c r="V25" s="83">
        <f>COUNTIFS('ASG Consolidate Gap List'!$B$9:$B$210,'Detailed Summary'!$B25,'ASG Consolidate Gap List'!$H$9:$H$210,'Detailed Summary'!$B$20,'ASG Consolidate Gap List'!$AM$9:$AM$210,'Detailed Summary'!V$23)</f>
        <v>0</v>
      </c>
      <c r="W25" s="83">
        <f>COUNTIFS('ASG Consolidate Gap List'!$B$9:$B$210,'Detailed Summary'!$B25,'ASG Consolidate Gap List'!$H$9:$H$210,'Detailed Summary'!$B$20,'ASG Consolidate Gap List'!$AM$9:$AM$210,'Detailed Summary'!W$23)</f>
        <v>0</v>
      </c>
      <c r="X25" s="83">
        <f>COUNTIFS('ASG Consolidate Gap List'!$B$9:$B$210,'Detailed Summary'!$B25,'ASG Consolidate Gap List'!$H$9:$H$210,'Detailed Summary'!$B$20,'ASG Consolidate Gap List'!$AM$9:$AM$210,'Detailed Summary'!X$23,'ASG Consolidate Gap List'!$BR$9:$BR$210,'Detailed Summary'!$C$23)</f>
        <v>0</v>
      </c>
      <c r="Y25" s="83">
        <f>COUNTIFS('ASG Consolidate Gap List'!$B$9:$B$210,'Detailed Summary'!$B25,'ASG Consolidate Gap List'!$H$9:$H$210,'Detailed Summary'!$B$20,'ASG Consolidate Gap List'!$AM$9:$AM$210,'Detailed Summary'!X$23)-X25</f>
        <v>0</v>
      </c>
      <c r="Z25" s="81">
        <f>SUM(Q25:Y25)</f>
        <v>0</v>
      </c>
      <c r="AA25" s="74">
        <f>COUNTIFS('ASG Consolidate Gap List'!$B$9:$B$210,'Detailed Summary'!$B25,'ASG Consolidate Gap List'!$H$9:$H$210,'Detailed Summary'!$B$20,'ASG Consolidate Gap List'!$AW$9:$AW$210,'Detailed Summary'!AA$23)</f>
        <v>0</v>
      </c>
      <c r="AB25" s="74">
        <f>COUNTIFS('ASG Consolidate Gap List'!$B$9:$B$210,'Detailed Summary'!$B25,'ASG Consolidate Gap List'!$H$9:$H$210,'Detailed Summary'!$B$20,'ASG Consolidate Gap List'!$AW$9:$AW$210,'Detailed Summary'!AB$23)</f>
        <v>0</v>
      </c>
      <c r="AC25" s="74">
        <f>COUNTIFS('ASG Consolidate Gap List'!$B$9:$B$210,'Detailed Summary'!$B25,'ASG Consolidate Gap List'!$H$9:$H$210,'Detailed Summary'!$B$20,'ASG Consolidate Gap List'!$AW$9:$AW$210,'Detailed Summary'!AC$23)</f>
        <v>0</v>
      </c>
      <c r="AD25" s="74">
        <f>COUNTIFS('ASG Consolidate Gap List'!$B$9:$B$210,'Detailed Summary'!$B25,'ASG Consolidate Gap List'!$H$9:$H$210,'Detailed Summary'!$B$20,'ASG Consolidate Gap List'!$AW$9:$AW$210,'Detailed Summary'!AD$23)</f>
        <v>0</v>
      </c>
      <c r="AE25" s="74">
        <f>COUNTIFS('ASG Consolidate Gap List'!$B$9:$B$210,'Detailed Summary'!$B25,'ASG Consolidate Gap List'!$H$9:$H$210,'Detailed Summary'!$B$20,'ASG Consolidate Gap List'!$AW$9:$AW$210,'Detailed Summary'!AE$23)</f>
        <v>0</v>
      </c>
      <c r="AF25" s="74">
        <f>COUNTIFS('ASG Consolidate Gap List'!$B$9:$B$210,'Detailed Summary'!$B25,'ASG Consolidate Gap List'!$H$9:$H$210,'Detailed Summary'!$B$20,'ASG Consolidate Gap List'!$AW$9:$AW$210,'Detailed Summary'!AF$23)</f>
        <v>0</v>
      </c>
      <c r="AG25" s="74">
        <f>COUNTIFS('ASG Consolidate Gap List'!$B$9:$B$210,'Detailed Summary'!$B25,'ASG Consolidate Gap List'!$H$9:$H$210,'Detailed Summary'!$B$20,'ASG Consolidate Gap List'!$AW$9:$AW$210,'Detailed Summary'!AG$23)</f>
        <v>0</v>
      </c>
      <c r="AH25" s="74">
        <f>COUNTIFS('ASG Consolidate Gap List'!$B$9:$B$210,'Detailed Summary'!$B25,'ASG Consolidate Gap List'!$H$9:$H$210,'Detailed Summary'!$B$20,'ASG Consolidate Gap List'!$AW$9:$AW$210,'Detailed Summary'!AH$23)</f>
        <v>0</v>
      </c>
      <c r="AI25" s="84">
        <f t="shared" ref="AI25:AI31" si="11">SUM(AA25:AH25)</f>
        <v>0</v>
      </c>
      <c r="AJ25" s="86">
        <f>COUNTIFS('ASG Consolidate Gap List'!$B$9:$B$210,'Detailed Summary'!$B25,'ASG Consolidate Gap List'!$H$9:$H$210,'Detailed Summary'!$B$20,'ASG Consolidate Gap List'!$BH$9:$BH$210,'Detailed Summary'!AJ$23)</f>
        <v>0</v>
      </c>
      <c r="AK25" s="86">
        <f>COUNTIFS('ASG Consolidate Gap List'!$B$9:$B$210,'Detailed Summary'!$B25,'ASG Consolidate Gap List'!$H$9:$H$210,'Detailed Summary'!$B$20,'ASG Consolidate Gap List'!$BH$9:$BH$210,'Detailed Summary'!AK$23)</f>
        <v>0</v>
      </c>
      <c r="AL25" s="86">
        <f>COUNTIFS('ASG Consolidate Gap List'!$B$9:$B$210,'Detailed Summary'!$B25,'ASG Consolidate Gap List'!$H$9:$H$210,'Detailed Summary'!$B$20,'ASG Consolidate Gap List'!$BH$9:$BH$210,'Detailed Summary'!AL$23)</f>
        <v>0</v>
      </c>
      <c r="AM25" s="86">
        <f>COUNTIFS('ASG Consolidate Gap List'!$B$9:$B$210,'Detailed Summary'!$B25,'ASG Consolidate Gap List'!$H$9:$H$210,'Detailed Summary'!$B$20,'ASG Consolidate Gap List'!$BH$9:$BH$210,'Detailed Summary'!AM$23)</f>
        <v>0</v>
      </c>
      <c r="AN25" s="86">
        <f>COUNTIFS('ASG Consolidate Gap List'!$B$9:$B$210,'Detailed Summary'!$B25,'ASG Consolidate Gap List'!$H$9:$H$210,'Detailed Summary'!$B$20,'ASG Consolidate Gap List'!$BH$9:$BH$210,'Detailed Summary'!AN$23)</f>
        <v>0</v>
      </c>
      <c r="AO25" s="86">
        <f>COUNTIFS('ASG Consolidate Gap List'!$B$9:$B$210,'Detailed Summary'!$B25,'ASG Consolidate Gap List'!$H$9:$H$210,'Detailed Summary'!$B$20,'ASG Consolidate Gap List'!$BH$9:$BH$210,'Detailed Summary'!AO$23)</f>
        <v>0</v>
      </c>
      <c r="AP25" s="87">
        <f t="shared" ref="AP25:AP31" si="12">SUM(AJ25:AO25)</f>
        <v>0</v>
      </c>
      <c r="AQ25" s="130">
        <f>COUNTIFS('ASG Consolidate Gap List'!$B$9:$B$210,'Detailed Summary'!$B25,'ASG Consolidate Gap List'!$H$9:$H$210,'Detailed Summary'!$B$20,'ASG Consolidate Gap List'!$BN$9:$BN$210,'Detailed Summary'!AQ$23)</f>
        <v>0</v>
      </c>
      <c r="AR25" s="130">
        <f>COUNTIFS('ASG Consolidate Gap List'!$B$9:$B$210,'Detailed Summary'!$B25,'ASG Consolidate Gap List'!$H$9:$H$210,'Detailed Summary'!$B$20,'ASG Consolidate Gap List'!$BN$9:$BN$210,'Detailed Summary'!AR$23)</f>
        <v>0</v>
      </c>
      <c r="AS25" s="130">
        <f>COUNTIFS('ASG Consolidate Gap List'!$B$9:$B$210,'Detailed Summary'!$B25,'ASG Consolidate Gap List'!$H$9:$H$210,'Detailed Summary'!$B$20,'ASG Consolidate Gap List'!$BN$9:$BN$210,'Detailed Summary'!AS$23)</f>
        <v>0</v>
      </c>
      <c r="AT25" s="130">
        <f>COUNTIFS('ASG Consolidate Gap List'!$B$9:$B$210,'Detailed Summary'!$B25,'ASG Consolidate Gap List'!$H$9:$H$210,'Detailed Summary'!$B$20,'ASG Consolidate Gap List'!$BN$9:$BN$210,'Detailed Summary'!AT$23)</f>
        <v>0</v>
      </c>
      <c r="AU25" s="130">
        <f>COUNTIFS('ASG Consolidate Gap List'!$B$9:$B$210,'Detailed Summary'!$B25,'ASG Consolidate Gap List'!$H$9:$H$210,'Detailed Summary'!$B$20,'ASG Consolidate Gap List'!$BN$9:$BN$210,'Detailed Summary'!AU$23)</f>
        <v>0</v>
      </c>
      <c r="AV25" s="77">
        <f t="shared" ref="AV25:AV31" si="13">SUM(AQ25:AU25)</f>
        <v>0</v>
      </c>
    </row>
    <row r="26" spans="1:48">
      <c r="B26" s="69" t="s">
        <v>27</v>
      </c>
      <c r="C26" s="75">
        <f>COUNTIFS('ASG Consolidate Gap List'!$B$9:$B$210,'Detailed Summary'!$B26,'ASG Consolidate Gap List'!$H$9:$H$210,'Detailed Summary'!$B$20,'ASG Consolidate Gap List'!$BR$9:$BR$210,'Detailed Summary'!$C$23)</f>
        <v>3</v>
      </c>
      <c r="D26" s="77">
        <f>COUNTIFS('ASG Consolidate Gap List'!$B$9:$B$210,'Detailed Summary'!$B26,'ASG Consolidate Gap List'!$H$9:$H$210,'Detailed Summary'!$B$20)</f>
        <v>3</v>
      </c>
      <c r="E26" s="28">
        <f>COUNTIFS('ASG Consolidate Gap List'!$B$9:$B$210,'Detailed Summary'!$B26,'ASG Consolidate Gap List'!$H$9:$H$210,'Detailed Summary'!$B$20,'ASG Consolidate Gap List'!$S$9:$S$210,'Detailed Summary'!E$23)</f>
        <v>0</v>
      </c>
      <c r="F26" s="28">
        <f>COUNTIFS('ASG Consolidate Gap List'!$B$9:$B$210,'Detailed Summary'!$B26,'ASG Consolidate Gap List'!$H$9:$H$210,'Detailed Summary'!$B$20,'ASG Consolidate Gap List'!$S$9:$S$210,'Detailed Summary'!F$23)</f>
        <v>3</v>
      </c>
      <c r="G26" s="28">
        <f>COUNTIFS('ASG Consolidate Gap List'!$B$9:$B$210,'Detailed Summary'!$B26,'ASG Consolidate Gap List'!$H$9:$H$210,'Detailed Summary'!$B$20,'ASG Consolidate Gap List'!$S$9:$S$210,'Detailed Summary'!G$23)</f>
        <v>0</v>
      </c>
      <c r="H26" s="28">
        <f>COUNTIFS('ASG Consolidate Gap List'!$B$9:$B$210,'Detailed Summary'!$B26,'ASG Consolidate Gap List'!$H$9:$H$210,'Detailed Summary'!$B$20,'ASG Consolidate Gap List'!$S$9:$S$210,'Detailed Summary'!H$23)</f>
        <v>0</v>
      </c>
      <c r="I26" s="28">
        <f>COUNTIFS('ASG Consolidate Gap List'!$B$9:$B$210,'Detailed Summary'!$B26,'ASG Consolidate Gap List'!$H$9:$H$210,'Detailed Summary'!$B$20,'ASG Consolidate Gap List'!$S$9:$S$210,'Detailed Summary'!I$23)</f>
        <v>0</v>
      </c>
      <c r="J26" s="28">
        <f>COUNTIFS('ASG Consolidate Gap List'!$B$9:$B$210,'Detailed Summary'!$B26,'ASG Consolidate Gap List'!$H$9:$H$210,'Detailed Summary'!$B$20,'ASG Consolidate Gap List'!$S$9:$S$210,'Detailed Summary'!J$23)</f>
        <v>0</v>
      </c>
      <c r="K26" s="73">
        <f>COUNTIFS('ASG Consolidate Gap List'!$B$9:$B$210,'Detailed Summary'!$B26,'ASG Consolidate Gap List'!$H$9:$H$210,'Detailed Summary'!$B$20,'ASG Consolidate Gap List'!$Z$9:$Z$210,'Detailed Summary'!K$23)</f>
        <v>3</v>
      </c>
      <c r="L26" s="73">
        <f>COUNTIFS('ASG Consolidate Gap List'!$B$9:$B$210,'Detailed Summary'!$B26,'ASG Consolidate Gap List'!$H$9:$H$210,'Detailed Summary'!$B$20,'ASG Consolidate Gap List'!$Z$9:$Z$210,'Detailed Summary'!L$23)</f>
        <v>0</v>
      </c>
      <c r="M26" s="73">
        <f>COUNTIFS('ASG Consolidate Gap List'!$B$9:$B$210,'Detailed Summary'!$B26,'ASG Consolidate Gap List'!$H$9:$H$210,'Detailed Summary'!$B$20,'ASG Consolidate Gap List'!$Z$9:$Z$210,'Detailed Summary'!M$23)</f>
        <v>0</v>
      </c>
      <c r="N26" s="73">
        <f>COUNTIFS('ASG Consolidate Gap List'!$B$9:$B$210,'Detailed Summary'!$B26,'ASG Consolidate Gap List'!$H$9:$H$210,'Detailed Summary'!$B$20,'ASG Consolidate Gap List'!$Z$9:$Z$210,'Detailed Summary'!N$23)</f>
        <v>0</v>
      </c>
      <c r="O26" s="73">
        <f>COUNTIFS('ASG Consolidate Gap List'!$B$9:$B$210,'Detailed Summary'!$B26,'ASG Consolidate Gap List'!$H$9:$H$210,'Detailed Summary'!$B$20,'ASG Consolidate Gap List'!$Z$9:$Z$210,'Detailed Summary'!O$23)</f>
        <v>0</v>
      </c>
      <c r="P26" s="79">
        <f t="shared" ref="P26:P31" si="14">SUM(K26:O26)</f>
        <v>3</v>
      </c>
      <c r="Q26" s="83">
        <f>COUNTIFS('ASG Consolidate Gap List'!$B$9:$B$210,'Detailed Summary'!$B26,'ASG Consolidate Gap List'!$H$9:$H$210,'Detailed Summary'!$B$20,'ASG Consolidate Gap List'!$AM$9:$AM$210,'Detailed Summary'!Q$23)</f>
        <v>0</v>
      </c>
      <c r="R26" s="83">
        <f>COUNTIFS('ASG Consolidate Gap List'!$B$9:$B$210,'Detailed Summary'!$B26,'ASG Consolidate Gap List'!$H$9:$H$210,'Detailed Summary'!$B$20,'ASG Consolidate Gap List'!$AM$9:$AM$210,'Detailed Summary'!R$23)</f>
        <v>0</v>
      </c>
      <c r="S26" s="83">
        <f>COUNTIFS('ASG Consolidate Gap List'!$B$9:$B$210,'Detailed Summary'!$B26,'ASG Consolidate Gap List'!$H$9:$H$210,'Detailed Summary'!$B$20,'ASG Consolidate Gap List'!$AM$9:$AM$210,'Detailed Summary'!S$23,'ASG Consolidate Gap List'!$BR$9:$BR$210,'Detailed Summary'!$C$23)</f>
        <v>0</v>
      </c>
      <c r="T26" s="83">
        <f>COUNTIFS('ASG Consolidate Gap List'!$B$9:$B$210,'Detailed Summary'!$B26,'ASG Consolidate Gap List'!$H$9:$H$210,'Detailed Summary'!$B$20,'ASG Consolidate Gap List'!$AM$9:$AM$210,'Detailed Summary'!S$23)-S26</f>
        <v>0</v>
      </c>
      <c r="U26" s="83">
        <f>COUNTIFS('ASG Consolidate Gap List'!$B$9:$B$210,'Detailed Summary'!$B26,'ASG Consolidate Gap List'!$H$9:$H$210,'Detailed Summary'!$B$20,'ASG Consolidate Gap List'!$AM$9:$AM$210,'Detailed Summary'!U$23)</f>
        <v>0</v>
      </c>
      <c r="V26" s="83">
        <f>COUNTIFS('ASG Consolidate Gap List'!$B$9:$B$210,'Detailed Summary'!$B26,'ASG Consolidate Gap List'!$H$9:$H$210,'Detailed Summary'!$B$20,'ASG Consolidate Gap List'!$AM$9:$AM$210,'Detailed Summary'!V$23)</f>
        <v>0</v>
      </c>
      <c r="W26" s="83">
        <f>COUNTIFS('ASG Consolidate Gap List'!$B$9:$B$210,'Detailed Summary'!$B26,'ASG Consolidate Gap List'!$H$9:$H$210,'Detailed Summary'!$B$20,'ASG Consolidate Gap List'!$AM$9:$AM$210,'Detailed Summary'!W$23)</f>
        <v>1</v>
      </c>
      <c r="X26" s="83">
        <f>COUNTIFS('ASG Consolidate Gap List'!$B$9:$B$210,'Detailed Summary'!$B26,'ASG Consolidate Gap List'!$H$9:$H$210,'Detailed Summary'!$B$20,'ASG Consolidate Gap List'!$AM$9:$AM$210,'Detailed Summary'!X$23,'ASG Consolidate Gap List'!$BR$9:$BR$210,'Detailed Summary'!$C$23)</f>
        <v>2</v>
      </c>
      <c r="Y26" s="83">
        <f>COUNTIFS('ASG Consolidate Gap List'!$B$9:$B$210,'Detailed Summary'!$B26,'ASG Consolidate Gap List'!$H$9:$H$210,'Detailed Summary'!$B$20,'ASG Consolidate Gap List'!$AM$9:$AM$210,'Detailed Summary'!X$23)-X26</f>
        <v>0</v>
      </c>
      <c r="Z26" s="81">
        <f t="shared" ref="Z26:Z31" si="15">SUM(Q26:Y26)</f>
        <v>3</v>
      </c>
      <c r="AA26" s="74">
        <f>COUNTIFS('ASG Consolidate Gap List'!$B$9:$B$210,'Detailed Summary'!$B26,'ASG Consolidate Gap List'!$H$9:$H$210,'Detailed Summary'!$B$20,'ASG Consolidate Gap List'!$AW$9:$AW$210,'Detailed Summary'!AA$23)</f>
        <v>0</v>
      </c>
      <c r="AB26" s="74">
        <f>COUNTIFS('ASG Consolidate Gap List'!$B$9:$B$210,'Detailed Summary'!$B26,'ASG Consolidate Gap List'!$H$9:$H$210,'Detailed Summary'!$B$20,'ASG Consolidate Gap List'!$AW$9:$AW$210,'Detailed Summary'!AB$23)</f>
        <v>0</v>
      </c>
      <c r="AC26" s="74">
        <f>COUNTIFS('ASG Consolidate Gap List'!$B$9:$B$210,'Detailed Summary'!$B26,'ASG Consolidate Gap List'!$H$9:$H$210,'Detailed Summary'!$B$20,'ASG Consolidate Gap List'!$AW$9:$AW$210,'Detailed Summary'!AC$23)</f>
        <v>0</v>
      </c>
      <c r="AD26" s="74">
        <f>COUNTIFS('ASG Consolidate Gap List'!$B$9:$B$210,'Detailed Summary'!$B26,'ASG Consolidate Gap List'!$H$9:$H$210,'Detailed Summary'!$B$20,'ASG Consolidate Gap List'!$AW$9:$AW$210,'Detailed Summary'!AD$23)</f>
        <v>0</v>
      </c>
      <c r="AE26" s="74">
        <f>COUNTIFS('ASG Consolidate Gap List'!$B$9:$B$210,'Detailed Summary'!$B26,'ASG Consolidate Gap List'!$H$9:$H$210,'Detailed Summary'!$B$20,'ASG Consolidate Gap List'!$AW$9:$AW$210,'Detailed Summary'!AE$23)</f>
        <v>0</v>
      </c>
      <c r="AF26" s="74">
        <f>COUNTIFS('ASG Consolidate Gap List'!$B$9:$B$210,'Detailed Summary'!$B26,'ASG Consolidate Gap List'!$H$9:$H$210,'Detailed Summary'!$B$20,'ASG Consolidate Gap List'!$AW$9:$AW$210,'Detailed Summary'!AF$23)</f>
        <v>0</v>
      </c>
      <c r="AG26" s="74">
        <f>COUNTIFS('ASG Consolidate Gap List'!$B$9:$B$210,'Detailed Summary'!$B26,'ASG Consolidate Gap List'!$H$9:$H$210,'Detailed Summary'!$B$20,'ASG Consolidate Gap List'!$AW$9:$AW$210,'Detailed Summary'!AG$23)</f>
        <v>0</v>
      </c>
      <c r="AH26" s="74">
        <f>COUNTIFS('ASG Consolidate Gap List'!$B$9:$B$210,'Detailed Summary'!$B26,'ASG Consolidate Gap List'!$H$9:$H$210,'Detailed Summary'!$B$20,'ASG Consolidate Gap List'!$AW$9:$AW$210,'Detailed Summary'!AH$23)</f>
        <v>3</v>
      </c>
      <c r="AI26" s="84">
        <f t="shared" si="11"/>
        <v>3</v>
      </c>
      <c r="AJ26" s="86">
        <f>COUNTIFS('ASG Consolidate Gap List'!$B$9:$B$210,'Detailed Summary'!$B26,'ASG Consolidate Gap List'!$H$9:$H$210,'Detailed Summary'!$B$20,'ASG Consolidate Gap List'!$BH$9:$BH$210,'Detailed Summary'!AJ$23)</f>
        <v>0</v>
      </c>
      <c r="AK26" s="86">
        <f>COUNTIFS('ASG Consolidate Gap List'!$B$9:$B$210,'Detailed Summary'!$B26,'ASG Consolidate Gap List'!$H$9:$H$210,'Detailed Summary'!$B$20,'ASG Consolidate Gap List'!$BH$9:$BH$210,'Detailed Summary'!AK$23)</f>
        <v>0</v>
      </c>
      <c r="AL26" s="86">
        <f>COUNTIFS('ASG Consolidate Gap List'!$B$9:$B$210,'Detailed Summary'!$B26,'ASG Consolidate Gap List'!$H$9:$H$210,'Detailed Summary'!$B$20,'ASG Consolidate Gap List'!$BH$9:$BH$210,'Detailed Summary'!AL$23)</f>
        <v>0</v>
      </c>
      <c r="AM26" s="86">
        <f>COUNTIFS('ASG Consolidate Gap List'!$B$9:$B$210,'Detailed Summary'!$B26,'ASG Consolidate Gap List'!$H$9:$H$210,'Detailed Summary'!$B$20,'ASG Consolidate Gap List'!$BH$9:$BH$210,'Detailed Summary'!AM$23)</f>
        <v>0</v>
      </c>
      <c r="AN26" s="86">
        <f>COUNTIFS('ASG Consolidate Gap List'!$B$9:$B$210,'Detailed Summary'!$B26,'ASG Consolidate Gap List'!$H$9:$H$210,'Detailed Summary'!$B$20,'ASG Consolidate Gap List'!$BH$9:$BH$210,'Detailed Summary'!AN$23)</f>
        <v>1</v>
      </c>
      <c r="AO26" s="86">
        <f>COUNTIFS('ASG Consolidate Gap List'!$B$9:$B$210,'Detailed Summary'!$B26,'ASG Consolidate Gap List'!$H$9:$H$210,'Detailed Summary'!$B$20,'ASG Consolidate Gap List'!$BH$9:$BH$210,'Detailed Summary'!AO$23)</f>
        <v>2</v>
      </c>
      <c r="AP26" s="87">
        <f t="shared" si="12"/>
        <v>3</v>
      </c>
      <c r="AQ26" s="130">
        <f>COUNTIFS('ASG Consolidate Gap List'!$B$9:$B$210,'Detailed Summary'!$B26,'ASG Consolidate Gap List'!$H$9:$H$210,'Detailed Summary'!$B$20,'ASG Consolidate Gap List'!$BN$9:$BN$210,'Detailed Summary'!AQ$23)</f>
        <v>0</v>
      </c>
      <c r="AR26" s="130">
        <f>COUNTIFS('ASG Consolidate Gap List'!$B$9:$B$210,'Detailed Summary'!$B26,'ASG Consolidate Gap List'!$H$9:$H$210,'Detailed Summary'!$B$20,'ASG Consolidate Gap List'!$BN$9:$BN$210,'Detailed Summary'!AR$23)</f>
        <v>0</v>
      </c>
      <c r="AS26" s="130">
        <f>COUNTIFS('ASG Consolidate Gap List'!$B$9:$B$210,'Detailed Summary'!$B26,'ASG Consolidate Gap List'!$H$9:$H$210,'Detailed Summary'!$B$20,'ASG Consolidate Gap List'!$BN$9:$BN$210,'Detailed Summary'!AS$23)</f>
        <v>0</v>
      </c>
      <c r="AT26" s="130">
        <f>COUNTIFS('ASG Consolidate Gap List'!$B$9:$B$210,'Detailed Summary'!$B26,'ASG Consolidate Gap List'!$H$9:$H$210,'Detailed Summary'!$B$20,'ASG Consolidate Gap List'!$BN$9:$BN$210,'Detailed Summary'!AT$23)</f>
        <v>3</v>
      </c>
      <c r="AU26" s="130">
        <f>COUNTIFS('ASG Consolidate Gap List'!$B$9:$B$210,'Detailed Summary'!$B26,'ASG Consolidate Gap List'!$H$9:$H$210,'Detailed Summary'!$B$20,'ASG Consolidate Gap List'!$BN$9:$BN$210,'Detailed Summary'!AU$23)</f>
        <v>0</v>
      </c>
      <c r="AV26" s="77">
        <f t="shared" si="13"/>
        <v>3</v>
      </c>
    </row>
    <row r="27" spans="1:48">
      <c r="B27" s="69" t="s">
        <v>28</v>
      </c>
      <c r="C27" s="75">
        <f>COUNTIFS('ASG Consolidate Gap List'!$B$9:$B$210,'Detailed Summary'!$B27,'ASG Consolidate Gap List'!$H$9:$H$210,'Detailed Summary'!$B$20,'ASG Consolidate Gap List'!$BR$9:$BR$210,'Detailed Summary'!$C$23)</f>
        <v>13</v>
      </c>
      <c r="D27" s="77">
        <f>COUNTIFS('ASG Consolidate Gap List'!$B$9:$B$210,'Detailed Summary'!$B27,'ASG Consolidate Gap List'!$H$9:$H$210,'Detailed Summary'!$B$20)</f>
        <v>39</v>
      </c>
      <c r="E27" s="28">
        <f>COUNTIFS('ASG Consolidate Gap List'!$B$9:$B$210,'Detailed Summary'!$B27,'ASG Consolidate Gap List'!$H$9:$H$210,'Detailed Summary'!$B$20,'ASG Consolidate Gap List'!$S$9:$S$210,'Detailed Summary'!E$23)</f>
        <v>0</v>
      </c>
      <c r="F27" s="28">
        <f>COUNTIFS('ASG Consolidate Gap List'!$B$9:$B$210,'Detailed Summary'!$B27,'ASG Consolidate Gap List'!$H$9:$H$210,'Detailed Summary'!$B$20,'ASG Consolidate Gap List'!$S$9:$S$210,'Detailed Summary'!F$23)</f>
        <v>31</v>
      </c>
      <c r="G27" s="28">
        <f>COUNTIFS('ASG Consolidate Gap List'!$B$9:$B$210,'Detailed Summary'!$B27,'ASG Consolidate Gap List'!$H$9:$H$210,'Detailed Summary'!$B$20,'ASG Consolidate Gap List'!$S$9:$S$210,'Detailed Summary'!G$23)</f>
        <v>8</v>
      </c>
      <c r="H27" s="28">
        <f>COUNTIFS('ASG Consolidate Gap List'!$B$9:$B$210,'Detailed Summary'!$B27,'ASG Consolidate Gap List'!$H$9:$H$210,'Detailed Summary'!$B$20,'ASG Consolidate Gap List'!$S$9:$S$210,'Detailed Summary'!H$23)</f>
        <v>0</v>
      </c>
      <c r="I27" s="28">
        <f>COUNTIFS('ASG Consolidate Gap List'!$B$9:$B$210,'Detailed Summary'!$B27,'ASG Consolidate Gap List'!$H$9:$H$210,'Detailed Summary'!$B$20,'ASG Consolidate Gap List'!$S$9:$S$210,'Detailed Summary'!I$23)</f>
        <v>0</v>
      </c>
      <c r="J27" s="28">
        <f>COUNTIFS('ASG Consolidate Gap List'!$B$9:$B$210,'Detailed Summary'!$B27,'ASG Consolidate Gap List'!$H$9:$H$210,'Detailed Summary'!$B$20,'ASG Consolidate Gap List'!$S$9:$S$210,'Detailed Summary'!J$23)</f>
        <v>0</v>
      </c>
      <c r="K27" s="73">
        <f>COUNTIFS('ASG Consolidate Gap List'!$B$9:$B$210,'Detailed Summary'!$B27,'ASG Consolidate Gap List'!$H$9:$H$210,'Detailed Summary'!$B$20,'ASG Consolidate Gap List'!$Z$9:$Z$210,'Detailed Summary'!K$23)</f>
        <v>36</v>
      </c>
      <c r="L27" s="73">
        <f>COUNTIFS('ASG Consolidate Gap List'!$B$9:$B$210,'Detailed Summary'!$B27,'ASG Consolidate Gap List'!$H$9:$H$210,'Detailed Summary'!$B$20,'ASG Consolidate Gap List'!$Z$9:$Z$210,'Detailed Summary'!L$23)</f>
        <v>3</v>
      </c>
      <c r="M27" s="73">
        <f>COUNTIFS('ASG Consolidate Gap List'!$B$9:$B$210,'Detailed Summary'!$B27,'ASG Consolidate Gap List'!$H$9:$H$210,'Detailed Summary'!$B$20,'ASG Consolidate Gap List'!$Z$9:$Z$210,'Detailed Summary'!M$23)</f>
        <v>0</v>
      </c>
      <c r="N27" s="73">
        <f>COUNTIFS('ASG Consolidate Gap List'!$B$9:$B$210,'Detailed Summary'!$B27,'ASG Consolidate Gap List'!$H$9:$H$210,'Detailed Summary'!$B$20,'ASG Consolidate Gap List'!$Z$9:$Z$210,'Detailed Summary'!N$23)</f>
        <v>0</v>
      </c>
      <c r="O27" s="73">
        <f>COUNTIFS('ASG Consolidate Gap List'!$B$9:$B$210,'Detailed Summary'!$B27,'ASG Consolidate Gap List'!$H$9:$H$210,'Detailed Summary'!$B$20,'ASG Consolidate Gap List'!$Z$9:$Z$210,'Detailed Summary'!O$23)</f>
        <v>0</v>
      </c>
      <c r="P27" s="79">
        <f t="shared" si="14"/>
        <v>39</v>
      </c>
      <c r="Q27" s="83">
        <f>COUNTIFS('ASG Consolidate Gap List'!$B$9:$B$210,'Detailed Summary'!$B27,'ASG Consolidate Gap List'!$H$9:$H$210,'Detailed Summary'!$B$20,'ASG Consolidate Gap List'!$AM$9:$AM$210,'Detailed Summary'!Q$23)</f>
        <v>0</v>
      </c>
      <c r="R27" s="83">
        <f>COUNTIFS('ASG Consolidate Gap List'!$B$9:$B$210,'Detailed Summary'!$B27,'ASG Consolidate Gap List'!$H$9:$H$210,'Detailed Summary'!$B$20,'ASG Consolidate Gap List'!$AM$9:$AM$210,'Detailed Summary'!R$23)</f>
        <v>0</v>
      </c>
      <c r="S27" s="83">
        <f>COUNTIFS('ASG Consolidate Gap List'!$B$9:$B$210,'Detailed Summary'!$B27,'ASG Consolidate Gap List'!$H$9:$H$210,'Detailed Summary'!$B$20,'ASG Consolidate Gap List'!$AM$9:$AM$210,'Detailed Summary'!S$23,'ASG Consolidate Gap List'!$BR$9:$BR$210,'Detailed Summary'!$C$23)</f>
        <v>0</v>
      </c>
      <c r="T27" s="83">
        <f>COUNTIFS('ASG Consolidate Gap List'!$B$9:$B$210,'Detailed Summary'!$B27,'ASG Consolidate Gap List'!$H$9:$H$210,'Detailed Summary'!$B$20,'ASG Consolidate Gap List'!$AM$9:$AM$210,'Detailed Summary'!S$23)-S27</f>
        <v>1</v>
      </c>
      <c r="U27" s="83">
        <f>COUNTIFS('ASG Consolidate Gap List'!$B$9:$B$210,'Detailed Summary'!$B27,'ASG Consolidate Gap List'!$H$9:$H$210,'Detailed Summary'!$B$20,'ASG Consolidate Gap List'!$AM$9:$AM$210,'Detailed Summary'!U$23)</f>
        <v>0</v>
      </c>
      <c r="V27" s="83">
        <f>COUNTIFS('ASG Consolidate Gap List'!$B$9:$B$210,'Detailed Summary'!$B27,'ASG Consolidate Gap List'!$H$9:$H$210,'Detailed Summary'!$B$20,'ASG Consolidate Gap List'!$AM$9:$AM$210,'Detailed Summary'!V$23)</f>
        <v>0</v>
      </c>
      <c r="W27" s="83">
        <f>COUNTIFS('ASG Consolidate Gap List'!$B$9:$B$210,'Detailed Summary'!$B27,'ASG Consolidate Gap List'!$H$9:$H$210,'Detailed Summary'!$B$20,'ASG Consolidate Gap List'!$AM$9:$AM$210,'Detailed Summary'!W$23)</f>
        <v>0</v>
      </c>
      <c r="X27" s="83">
        <f>COUNTIFS('ASG Consolidate Gap List'!$B$9:$B$210,'Detailed Summary'!$B27,'ASG Consolidate Gap List'!$H$9:$H$210,'Detailed Summary'!$B$20,'ASG Consolidate Gap List'!$AM$9:$AM$210,'Detailed Summary'!X$23,'ASG Consolidate Gap List'!$BR$9:$BR$210,'Detailed Summary'!$C$23)</f>
        <v>13</v>
      </c>
      <c r="Y27" s="83">
        <f>COUNTIFS('ASG Consolidate Gap List'!$B$9:$B$210,'Detailed Summary'!$B27,'ASG Consolidate Gap List'!$H$9:$H$210,'Detailed Summary'!$B$20,'ASG Consolidate Gap List'!$AM$9:$AM$210,'Detailed Summary'!X$23)-X27</f>
        <v>25</v>
      </c>
      <c r="Z27" s="81">
        <f t="shared" si="15"/>
        <v>39</v>
      </c>
      <c r="AA27" s="74">
        <f>COUNTIFS('ASG Consolidate Gap List'!$B$9:$B$210,'Detailed Summary'!$B27,'ASG Consolidate Gap List'!$H$9:$H$210,'Detailed Summary'!$B$20,'ASG Consolidate Gap List'!$AW$9:$AW$210,'Detailed Summary'!AA$23)</f>
        <v>0</v>
      </c>
      <c r="AB27" s="74">
        <f>COUNTIFS('ASG Consolidate Gap List'!$B$9:$B$210,'Detailed Summary'!$B27,'ASG Consolidate Gap List'!$H$9:$H$210,'Detailed Summary'!$B$20,'ASG Consolidate Gap List'!$AW$9:$AW$210,'Detailed Summary'!AB$23)</f>
        <v>0</v>
      </c>
      <c r="AC27" s="74">
        <f>COUNTIFS('ASG Consolidate Gap List'!$B$9:$B$210,'Detailed Summary'!$B27,'ASG Consolidate Gap List'!$H$9:$H$210,'Detailed Summary'!$B$20,'ASG Consolidate Gap List'!$AW$9:$AW$210,'Detailed Summary'!AC$23)</f>
        <v>4</v>
      </c>
      <c r="AD27" s="74">
        <f>COUNTIFS('ASG Consolidate Gap List'!$B$9:$B$210,'Detailed Summary'!$B27,'ASG Consolidate Gap List'!$H$9:$H$210,'Detailed Summary'!$B$20,'ASG Consolidate Gap List'!$AW$9:$AW$210,'Detailed Summary'!AD$23)</f>
        <v>3</v>
      </c>
      <c r="AE27" s="74">
        <f>COUNTIFS('ASG Consolidate Gap List'!$B$9:$B$210,'Detailed Summary'!$B27,'ASG Consolidate Gap List'!$H$9:$H$210,'Detailed Summary'!$B$20,'ASG Consolidate Gap List'!$AW$9:$AW$210,'Detailed Summary'!AE$23)</f>
        <v>0</v>
      </c>
      <c r="AF27" s="74">
        <f>COUNTIFS('ASG Consolidate Gap List'!$B$9:$B$210,'Detailed Summary'!$B27,'ASG Consolidate Gap List'!$H$9:$H$210,'Detailed Summary'!$B$20,'ASG Consolidate Gap List'!$AW$9:$AW$210,'Detailed Summary'!AF$23)</f>
        <v>0</v>
      </c>
      <c r="AG27" s="74">
        <f>COUNTIFS('ASG Consolidate Gap List'!$B$9:$B$210,'Detailed Summary'!$B27,'ASG Consolidate Gap List'!$H$9:$H$210,'Detailed Summary'!$B$20,'ASG Consolidate Gap List'!$AW$9:$AW$210,'Detailed Summary'!AG$23)</f>
        <v>1</v>
      </c>
      <c r="AH27" s="74">
        <f>COUNTIFS('ASG Consolidate Gap List'!$B$9:$B$210,'Detailed Summary'!$B27,'ASG Consolidate Gap List'!$H$9:$H$210,'Detailed Summary'!$B$20,'ASG Consolidate Gap List'!$AW$9:$AW$210,'Detailed Summary'!AH$23)</f>
        <v>31</v>
      </c>
      <c r="AI27" s="84">
        <f t="shared" si="11"/>
        <v>39</v>
      </c>
      <c r="AJ27" s="86">
        <f>COUNTIFS('ASG Consolidate Gap List'!$B$9:$B$210,'Detailed Summary'!$B27,'ASG Consolidate Gap List'!$H$9:$H$210,'Detailed Summary'!$B$20,'ASG Consolidate Gap List'!$BH$9:$BH$210,'Detailed Summary'!AJ$23)</f>
        <v>0</v>
      </c>
      <c r="AK27" s="86">
        <f>COUNTIFS('ASG Consolidate Gap List'!$B$9:$B$210,'Detailed Summary'!$B27,'ASG Consolidate Gap List'!$H$9:$H$210,'Detailed Summary'!$B$20,'ASG Consolidate Gap List'!$BH$9:$BH$210,'Detailed Summary'!AK$23)</f>
        <v>0</v>
      </c>
      <c r="AL27" s="86">
        <f>COUNTIFS('ASG Consolidate Gap List'!$B$9:$B$210,'Detailed Summary'!$B27,'ASG Consolidate Gap List'!$H$9:$H$210,'Detailed Summary'!$B$20,'ASG Consolidate Gap List'!$BH$9:$BH$210,'Detailed Summary'!AL$23)</f>
        <v>26</v>
      </c>
      <c r="AM27" s="86">
        <f>COUNTIFS('ASG Consolidate Gap List'!$B$9:$B$210,'Detailed Summary'!$B27,'ASG Consolidate Gap List'!$H$9:$H$210,'Detailed Summary'!$B$20,'ASG Consolidate Gap List'!$BH$9:$BH$210,'Detailed Summary'!AM$23)</f>
        <v>0</v>
      </c>
      <c r="AN27" s="86">
        <f>COUNTIFS('ASG Consolidate Gap List'!$B$9:$B$210,'Detailed Summary'!$B27,'ASG Consolidate Gap List'!$H$9:$H$210,'Detailed Summary'!$B$20,'ASG Consolidate Gap List'!$BH$9:$BH$210,'Detailed Summary'!AN$23)</f>
        <v>0</v>
      </c>
      <c r="AO27" s="86">
        <f>COUNTIFS('ASG Consolidate Gap List'!$B$9:$B$210,'Detailed Summary'!$B27,'ASG Consolidate Gap List'!$H$9:$H$210,'Detailed Summary'!$B$20,'ASG Consolidate Gap List'!$BH$9:$BH$210,'Detailed Summary'!AO$23)</f>
        <v>13</v>
      </c>
      <c r="AP27" s="87">
        <f t="shared" si="12"/>
        <v>39</v>
      </c>
      <c r="AQ27" s="130">
        <f>COUNTIFS('ASG Consolidate Gap List'!$B$9:$B$210,'Detailed Summary'!$B27,'ASG Consolidate Gap List'!$H$9:$H$210,'Detailed Summary'!$B$20,'ASG Consolidate Gap List'!$BN$9:$BN$210,'Detailed Summary'!AQ$23)</f>
        <v>0</v>
      </c>
      <c r="AR27" s="130">
        <f>COUNTIFS('ASG Consolidate Gap List'!$B$9:$B$210,'Detailed Summary'!$B27,'ASG Consolidate Gap List'!$H$9:$H$210,'Detailed Summary'!$B$20,'ASG Consolidate Gap List'!$BN$9:$BN$210,'Detailed Summary'!AR$23)</f>
        <v>0</v>
      </c>
      <c r="AS27" s="130">
        <f>COUNTIFS('ASG Consolidate Gap List'!$B$9:$B$210,'Detailed Summary'!$B27,'ASG Consolidate Gap List'!$H$9:$H$210,'Detailed Summary'!$B$20,'ASG Consolidate Gap List'!$BN$9:$BN$210,'Detailed Summary'!AS$23)</f>
        <v>0</v>
      </c>
      <c r="AT27" s="130">
        <f>COUNTIFS('ASG Consolidate Gap List'!$B$9:$B$210,'Detailed Summary'!$B27,'ASG Consolidate Gap List'!$H$9:$H$210,'Detailed Summary'!$B$20,'ASG Consolidate Gap List'!$BN$9:$BN$210,'Detailed Summary'!AT$23)</f>
        <v>39</v>
      </c>
      <c r="AU27" s="130">
        <f>COUNTIFS('ASG Consolidate Gap List'!$B$9:$B$210,'Detailed Summary'!$B27,'ASG Consolidate Gap List'!$H$9:$H$210,'Detailed Summary'!$B$20,'ASG Consolidate Gap List'!$BN$9:$BN$210,'Detailed Summary'!AU$23)</f>
        <v>0</v>
      </c>
      <c r="AV27" s="77">
        <f t="shared" si="13"/>
        <v>39</v>
      </c>
    </row>
    <row r="28" spans="1:48">
      <c r="B28" s="69" t="s">
        <v>29</v>
      </c>
      <c r="C28" s="75">
        <f>COUNTIFS('ASG Consolidate Gap List'!$B$9:$B$210,'Detailed Summary'!$B28,'ASG Consolidate Gap List'!$H$9:$H$210,'Detailed Summary'!$B$20,'ASG Consolidate Gap List'!$BR$9:$BR$210,'Detailed Summary'!$C$23)</f>
        <v>11</v>
      </c>
      <c r="D28" s="77">
        <f>COUNTIFS('ASG Consolidate Gap List'!$B$9:$B$210,'Detailed Summary'!$B28,'ASG Consolidate Gap List'!$H$9:$H$210,'Detailed Summary'!$B$20)</f>
        <v>23</v>
      </c>
      <c r="E28" s="28">
        <f>COUNTIFS('ASG Consolidate Gap List'!$B$9:$B$210,'Detailed Summary'!$B28,'ASG Consolidate Gap List'!$H$9:$H$210,'Detailed Summary'!$B$20,'ASG Consolidate Gap List'!$S$9:$S$210,'Detailed Summary'!E$23)</f>
        <v>0</v>
      </c>
      <c r="F28" s="28">
        <f>COUNTIFS('ASG Consolidate Gap List'!$B$9:$B$210,'Detailed Summary'!$B28,'ASG Consolidate Gap List'!$H$9:$H$210,'Detailed Summary'!$B$20,'ASG Consolidate Gap List'!$S$9:$S$210,'Detailed Summary'!F$23)</f>
        <v>21</v>
      </c>
      <c r="G28" s="28">
        <f>COUNTIFS('ASG Consolidate Gap List'!$B$9:$B$210,'Detailed Summary'!$B28,'ASG Consolidate Gap List'!$H$9:$H$210,'Detailed Summary'!$B$20,'ASG Consolidate Gap List'!$S$9:$S$210,'Detailed Summary'!G$23)</f>
        <v>2</v>
      </c>
      <c r="H28" s="28">
        <f>COUNTIFS('ASG Consolidate Gap List'!$B$9:$B$210,'Detailed Summary'!$B28,'ASG Consolidate Gap List'!$H$9:$H$210,'Detailed Summary'!$B$20,'ASG Consolidate Gap List'!$S$9:$S$210,'Detailed Summary'!H$23)</f>
        <v>0</v>
      </c>
      <c r="I28" s="28">
        <f>COUNTIFS('ASG Consolidate Gap List'!$B$9:$B$210,'Detailed Summary'!$B28,'ASG Consolidate Gap List'!$H$9:$H$210,'Detailed Summary'!$B$20,'ASG Consolidate Gap List'!$S$9:$S$210,'Detailed Summary'!I$23)</f>
        <v>0</v>
      </c>
      <c r="J28" s="28">
        <f>COUNTIFS('ASG Consolidate Gap List'!$B$9:$B$210,'Detailed Summary'!$B28,'ASG Consolidate Gap List'!$H$9:$H$210,'Detailed Summary'!$B$20,'ASG Consolidate Gap List'!$S$9:$S$210,'Detailed Summary'!J$23)</f>
        <v>0</v>
      </c>
      <c r="K28" s="73">
        <f>COUNTIFS('ASG Consolidate Gap List'!$B$9:$B$210,'Detailed Summary'!$B28,'ASG Consolidate Gap List'!$H$9:$H$210,'Detailed Summary'!$B$20,'ASG Consolidate Gap List'!$Z$9:$Z$210,'Detailed Summary'!K$23)</f>
        <v>20</v>
      </c>
      <c r="L28" s="73">
        <f>COUNTIFS('ASG Consolidate Gap List'!$B$9:$B$210,'Detailed Summary'!$B28,'ASG Consolidate Gap List'!$H$9:$H$210,'Detailed Summary'!$B$20,'ASG Consolidate Gap List'!$Z$9:$Z$210,'Detailed Summary'!L$23)</f>
        <v>2</v>
      </c>
      <c r="M28" s="73">
        <f>COUNTIFS('ASG Consolidate Gap List'!$B$9:$B$210,'Detailed Summary'!$B28,'ASG Consolidate Gap List'!$H$9:$H$210,'Detailed Summary'!$B$20,'ASG Consolidate Gap List'!$Z$9:$Z$210,'Detailed Summary'!M$23)</f>
        <v>0</v>
      </c>
      <c r="N28" s="73">
        <f>COUNTIFS('ASG Consolidate Gap List'!$B$9:$B$210,'Detailed Summary'!$B28,'ASG Consolidate Gap List'!$H$9:$H$210,'Detailed Summary'!$B$20,'ASG Consolidate Gap List'!$Z$9:$Z$210,'Detailed Summary'!N$23)</f>
        <v>0</v>
      </c>
      <c r="O28" s="73">
        <f>COUNTIFS('ASG Consolidate Gap List'!$B$9:$B$210,'Detailed Summary'!$B28,'ASG Consolidate Gap List'!$H$9:$H$210,'Detailed Summary'!$B$20,'ASG Consolidate Gap List'!$Z$9:$Z$210,'Detailed Summary'!O$23)</f>
        <v>1</v>
      </c>
      <c r="P28" s="79">
        <f t="shared" si="14"/>
        <v>23</v>
      </c>
      <c r="Q28" s="83">
        <f>COUNTIFS('ASG Consolidate Gap List'!$B$9:$B$210,'Detailed Summary'!$B28,'ASG Consolidate Gap List'!$H$9:$H$210,'Detailed Summary'!$B$20,'ASG Consolidate Gap List'!$AM$9:$AM$210,'Detailed Summary'!Q$23)</f>
        <v>0</v>
      </c>
      <c r="R28" s="83">
        <f>COUNTIFS('ASG Consolidate Gap List'!$B$9:$B$210,'Detailed Summary'!$B28,'ASG Consolidate Gap List'!$H$9:$H$210,'Detailed Summary'!$B$20,'ASG Consolidate Gap List'!$AM$9:$AM$210,'Detailed Summary'!R$23)</f>
        <v>0</v>
      </c>
      <c r="S28" s="83">
        <f>COUNTIFS('ASG Consolidate Gap List'!$B$9:$B$210,'Detailed Summary'!$B28,'ASG Consolidate Gap List'!$H$9:$H$210,'Detailed Summary'!$B$20,'ASG Consolidate Gap List'!$AM$9:$AM$210,'Detailed Summary'!S$23,'ASG Consolidate Gap List'!$BR$9:$BR$210,'Detailed Summary'!$C$23)</f>
        <v>1</v>
      </c>
      <c r="T28" s="83">
        <f>COUNTIFS('ASG Consolidate Gap List'!$B$9:$B$210,'Detailed Summary'!$B28,'ASG Consolidate Gap List'!$H$9:$H$210,'Detailed Summary'!$B$20,'ASG Consolidate Gap List'!$AM$9:$AM$210,'Detailed Summary'!S$23)-S28</f>
        <v>0</v>
      </c>
      <c r="U28" s="83">
        <f>COUNTIFS('ASG Consolidate Gap List'!$B$9:$B$210,'Detailed Summary'!$B28,'ASG Consolidate Gap List'!$H$9:$H$210,'Detailed Summary'!$B$20,'ASG Consolidate Gap List'!$AM$9:$AM$210,'Detailed Summary'!U$23)</f>
        <v>0</v>
      </c>
      <c r="V28" s="83">
        <f>COUNTIFS('ASG Consolidate Gap List'!$B$9:$B$210,'Detailed Summary'!$B28,'ASG Consolidate Gap List'!$H$9:$H$210,'Detailed Summary'!$B$20,'ASG Consolidate Gap List'!$AM$9:$AM$210,'Detailed Summary'!V$23)</f>
        <v>0</v>
      </c>
      <c r="W28" s="83">
        <f>COUNTIFS('ASG Consolidate Gap List'!$B$9:$B$210,'Detailed Summary'!$B28,'ASG Consolidate Gap List'!$H$9:$H$210,'Detailed Summary'!$B$20,'ASG Consolidate Gap List'!$AM$9:$AM$210,'Detailed Summary'!W$23)</f>
        <v>0</v>
      </c>
      <c r="X28" s="83">
        <f>COUNTIFS('ASG Consolidate Gap List'!$B$9:$B$210,'Detailed Summary'!$B28,'ASG Consolidate Gap List'!$H$9:$H$210,'Detailed Summary'!$B$20,'ASG Consolidate Gap List'!$AM$9:$AM$210,'Detailed Summary'!X$23,'ASG Consolidate Gap List'!$BR$9:$BR$210,'Detailed Summary'!$C$23)</f>
        <v>10</v>
      </c>
      <c r="Y28" s="83">
        <f>COUNTIFS('ASG Consolidate Gap List'!$B$9:$B$210,'Detailed Summary'!$B28,'ASG Consolidate Gap List'!$H$9:$H$210,'Detailed Summary'!$B$20,'ASG Consolidate Gap List'!$AM$9:$AM$210,'Detailed Summary'!X$23)-X28</f>
        <v>12</v>
      </c>
      <c r="Z28" s="81">
        <f t="shared" si="15"/>
        <v>23</v>
      </c>
      <c r="AA28" s="74">
        <f>COUNTIFS('ASG Consolidate Gap List'!$B$9:$B$210,'Detailed Summary'!$B28,'ASG Consolidate Gap List'!$H$9:$H$210,'Detailed Summary'!$B$20,'ASG Consolidate Gap List'!$AW$9:$AW$210,'Detailed Summary'!AA$23)</f>
        <v>0</v>
      </c>
      <c r="AB28" s="74">
        <f>COUNTIFS('ASG Consolidate Gap List'!$B$9:$B$210,'Detailed Summary'!$B28,'ASG Consolidate Gap List'!$H$9:$H$210,'Detailed Summary'!$B$20,'ASG Consolidate Gap List'!$AW$9:$AW$210,'Detailed Summary'!AB$23)</f>
        <v>0</v>
      </c>
      <c r="AC28" s="74">
        <f>COUNTIFS('ASG Consolidate Gap List'!$B$9:$B$210,'Detailed Summary'!$B28,'ASG Consolidate Gap List'!$H$9:$H$210,'Detailed Summary'!$B$20,'ASG Consolidate Gap List'!$AW$9:$AW$210,'Detailed Summary'!AC$23)</f>
        <v>1</v>
      </c>
      <c r="AD28" s="74">
        <f>COUNTIFS('ASG Consolidate Gap List'!$B$9:$B$210,'Detailed Summary'!$B28,'ASG Consolidate Gap List'!$H$9:$H$210,'Detailed Summary'!$B$20,'ASG Consolidate Gap List'!$AW$9:$AW$210,'Detailed Summary'!AD$23)</f>
        <v>1</v>
      </c>
      <c r="AE28" s="74">
        <f>COUNTIFS('ASG Consolidate Gap List'!$B$9:$B$210,'Detailed Summary'!$B28,'ASG Consolidate Gap List'!$H$9:$H$210,'Detailed Summary'!$B$20,'ASG Consolidate Gap List'!$AW$9:$AW$210,'Detailed Summary'!AE$23)</f>
        <v>0</v>
      </c>
      <c r="AF28" s="74">
        <f>COUNTIFS('ASG Consolidate Gap List'!$B$9:$B$210,'Detailed Summary'!$B28,'ASG Consolidate Gap List'!$H$9:$H$210,'Detailed Summary'!$B$20,'ASG Consolidate Gap List'!$AW$9:$AW$210,'Detailed Summary'!AF$23)</f>
        <v>0</v>
      </c>
      <c r="AG28" s="74">
        <f>COUNTIFS('ASG Consolidate Gap List'!$B$9:$B$210,'Detailed Summary'!$B28,'ASG Consolidate Gap List'!$H$9:$H$210,'Detailed Summary'!$B$20,'ASG Consolidate Gap List'!$AW$9:$AW$210,'Detailed Summary'!AG$23)</f>
        <v>0</v>
      </c>
      <c r="AH28" s="74">
        <f>COUNTIFS('ASG Consolidate Gap List'!$B$9:$B$210,'Detailed Summary'!$B28,'ASG Consolidate Gap List'!$H$9:$H$210,'Detailed Summary'!$B$20,'ASG Consolidate Gap List'!$AW$9:$AW$210,'Detailed Summary'!AH$23)</f>
        <v>21</v>
      </c>
      <c r="AI28" s="84">
        <f t="shared" si="11"/>
        <v>23</v>
      </c>
      <c r="AJ28" s="86">
        <f>COUNTIFS('ASG Consolidate Gap List'!$B$9:$B$210,'Detailed Summary'!$B28,'ASG Consolidate Gap List'!$H$9:$H$210,'Detailed Summary'!$B$20,'ASG Consolidate Gap List'!$BH$9:$BH$210,'Detailed Summary'!AJ$23)</f>
        <v>0</v>
      </c>
      <c r="AK28" s="86">
        <f>COUNTIFS('ASG Consolidate Gap List'!$B$9:$B$210,'Detailed Summary'!$B28,'ASG Consolidate Gap List'!$H$9:$H$210,'Detailed Summary'!$B$20,'ASG Consolidate Gap List'!$BH$9:$BH$210,'Detailed Summary'!AK$23)</f>
        <v>0</v>
      </c>
      <c r="AL28" s="86">
        <f>COUNTIFS('ASG Consolidate Gap List'!$B$9:$B$210,'Detailed Summary'!$B28,'ASG Consolidate Gap List'!$H$9:$H$210,'Detailed Summary'!$B$20,'ASG Consolidate Gap List'!$BH$9:$BH$210,'Detailed Summary'!AL$23)</f>
        <v>1</v>
      </c>
      <c r="AM28" s="86">
        <f>COUNTIFS('ASG Consolidate Gap List'!$B$9:$B$210,'Detailed Summary'!$B28,'ASG Consolidate Gap List'!$H$9:$H$210,'Detailed Summary'!$B$20,'ASG Consolidate Gap List'!$BH$9:$BH$210,'Detailed Summary'!AM$23)</f>
        <v>0</v>
      </c>
      <c r="AN28" s="86">
        <f>COUNTIFS('ASG Consolidate Gap List'!$B$9:$B$210,'Detailed Summary'!$B28,'ASG Consolidate Gap List'!$H$9:$H$210,'Detailed Summary'!$B$20,'ASG Consolidate Gap List'!$BH$9:$BH$210,'Detailed Summary'!AN$23)</f>
        <v>0</v>
      </c>
      <c r="AO28" s="86">
        <f>COUNTIFS('ASG Consolidate Gap List'!$B$9:$B$210,'Detailed Summary'!$B28,'ASG Consolidate Gap List'!$H$9:$H$210,'Detailed Summary'!$B$20,'ASG Consolidate Gap List'!$BH$9:$BH$210,'Detailed Summary'!AO$23)</f>
        <v>22</v>
      </c>
      <c r="AP28" s="87">
        <f t="shared" si="12"/>
        <v>23</v>
      </c>
      <c r="AQ28" s="130">
        <f>COUNTIFS('ASG Consolidate Gap List'!$B$9:$B$210,'Detailed Summary'!$B28,'ASG Consolidate Gap List'!$H$9:$H$210,'Detailed Summary'!$B$20,'ASG Consolidate Gap List'!$BN$9:$BN$210,'Detailed Summary'!AQ$23)</f>
        <v>0</v>
      </c>
      <c r="AR28" s="130">
        <f>COUNTIFS('ASG Consolidate Gap List'!$B$9:$B$210,'Detailed Summary'!$B28,'ASG Consolidate Gap List'!$H$9:$H$210,'Detailed Summary'!$B$20,'ASG Consolidate Gap List'!$BN$9:$BN$210,'Detailed Summary'!AR$23)</f>
        <v>0</v>
      </c>
      <c r="AS28" s="130">
        <f>COUNTIFS('ASG Consolidate Gap List'!$B$9:$B$210,'Detailed Summary'!$B28,'ASG Consolidate Gap List'!$H$9:$H$210,'Detailed Summary'!$B$20,'ASG Consolidate Gap List'!$BN$9:$BN$210,'Detailed Summary'!AS$23)</f>
        <v>0</v>
      </c>
      <c r="AT28" s="130">
        <f>COUNTIFS('ASG Consolidate Gap List'!$B$9:$B$210,'Detailed Summary'!$B28,'ASG Consolidate Gap List'!$H$9:$H$210,'Detailed Summary'!$B$20,'ASG Consolidate Gap List'!$BN$9:$BN$210,'Detailed Summary'!AT$23)</f>
        <v>23</v>
      </c>
      <c r="AU28" s="130">
        <f>COUNTIFS('ASG Consolidate Gap List'!$B$9:$B$210,'Detailed Summary'!$B28,'ASG Consolidate Gap List'!$H$9:$H$210,'Detailed Summary'!$B$20,'ASG Consolidate Gap List'!$BN$9:$BN$210,'Detailed Summary'!AU$23)</f>
        <v>0</v>
      </c>
      <c r="AV28" s="77">
        <f t="shared" si="13"/>
        <v>23</v>
      </c>
    </row>
    <row r="29" spans="1:48">
      <c r="B29" s="69" t="s">
        <v>30</v>
      </c>
      <c r="C29" s="75">
        <f>COUNTIFS('ASG Consolidate Gap List'!$B$9:$B$210,'Detailed Summary'!$B29,'ASG Consolidate Gap List'!$H$9:$H$210,'Detailed Summary'!$B$20,'ASG Consolidate Gap List'!$BR$9:$BR$210,'Detailed Summary'!$C$23)</f>
        <v>0</v>
      </c>
      <c r="D29" s="77">
        <f>COUNTIFS('ASG Consolidate Gap List'!$B$9:$B$210,'Detailed Summary'!$B29,'ASG Consolidate Gap List'!$H$9:$H$210,'Detailed Summary'!$B$20)</f>
        <v>0</v>
      </c>
      <c r="E29" s="28">
        <f>COUNTIFS('ASG Consolidate Gap List'!$B$9:$B$210,'Detailed Summary'!$B29,'ASG Consolidate Gap List'!$H$9:$H$210,'Detailed Summary'!$B$20,'ASG Consolidate Gap List'!$S$9:$S$210,'Detailed Summary'!E$23)</f>
        <v>0</v>
      </c>
      <c r="F29" s="28">
        <f>COUNTIFS('ASG Consolidate Gap List'!$B$9:$B$210,'Detailed Summary'!$B29,'ASG Consolidate Gap List'!$H$9:$H$210,'Detailed Summary'!$B$20,'ASG Consolidate Gap List'!$S$9:$S$210,'Detailed Summary'!F$23)</f>
        <v>0</v>
      </c>
      <c r="G29" s="28">
        <f>COUNTIFS('ASG Consolidate Gap List'!$B$9:$B$210,'Detailed Summary'!$B29,'ASG Consolidate Gap List'!$H$9:$H$210,'Detailed Summary'!$B$20,'ASG Consolidate Gap List'!$S$9:$S$210,'Detailed Summary'!G$23)</f>
        <v>0</v>
      </c>
      <c r="H29" s="28">
        <f>COUNTIFS('ASG Consolidate Gap List'!$B$9:$B$210,'Detailed Summary'!$B29,'ASG Consolidate Gap List'!$H$9:$H$210,'Detailed Summary'!$B$20,'ASG Consolidate Gap List'!$S$9:$S$210,'Detailed Summary'!H$23)</f>
        <v>0</v>
      </c>
      <c r="I29" s="28">
        <f>COUNTIFS('ASG Consolidate Gap List'!$B$9:$B$210,'Detailed Summary'!$B29,'ASG Consolidate Gap List'!$H$9:$H$210,'Detailed Summary'!$B$20,'ASG Consolidate Gap List'!$S$9:$S$210,'Detailed Summary'!I$23)</f>
        <v>0</v>
      </c>
      <c r="J29" s="28">
        <f>COUNTIFS('ASG Consolidate Gap List'!$B$9:$B$210,'Detailed Summary'!$B29,'ASG Consolidate Gap List'!$H$9:$H$210,'Detailed Summary'!$B$20,'ASG Consolidate Gap List'!$S$9:$S$210,'Detailed Summary'!J$23)</f>
        <v>0</v>
      </c>
      <c r="K29" s="73">
        <f>COUNTIFS('ASG Consolidate Gap List'!$B$9:$B$210,'Detailed Summary'!$B29,'ASG Consolidate Gap List'!$H$9:$H$210,'Detailed Summary'!$B$20,'ASG Consolidate Gap List'!$Z$9:$Z$210,'Detailed Summary'!K$23)</f>
        <v>0</v>
      </c>
      <c r="L29" s="73">
        <f>COUNTIFS('ASG Consolidate Gap List'!$B$9:$B$210,'Detailed Summary'!$B29,'ASG Consolidate Gap List'!$H$9:$H$210,'Detailed Summary'!$B$20,'ASG Consolidate Gap List'!$Z$9:$Z$210,'Detailed Summary'!L$23)</f>
        <v>0</v>
      </c>
      <c r="M29" s="73">
        <f>COUNTIFS('ASG Consolidate Gap List'!$B$9:$B$210,'Detailed Summary'!$B29,'ASG Consolidate Gap List'!$H$9:$H$210,'Detailed Summary'!$B$20,'ASG Consolidate Gap List'!$Z$9:$Z$210,'Detailed Summary'!M$23)</f>
        <v>0</v>
      </c>
      <c r="N29" s="73">
        <f>COUNTIFS('ASG Consolidate Gap List'!$B$9:$B$210,'Detailed Summary'!$B29,'ASG Consolidate Gap List'!$H$9:$H$210,'Detailed Summary'!$B$20,'ASG Consolidate Gap List'!$Z$9:$Z$210,'Detailed Summary'!N$23)</f>
        <v>0</v>
      </c>
      <c r="O29" s="73">
        <f>COUNTIFS('ASG Consolidate Gap List'!$B$9:$B$210,'Detailed Summary'!$B29,'ASG Consolidate Gap List'!$H$9:$H$210,'Detailed Summary'!$B$20,'ASG Consolidate Gap List'!$Z$9:$Z$210,'Detailed Summary'!O$23)</f>
        <v>0</v>
      </c>
      <c r="P29" s="79">
        <f t="shared" si="14"/>
        <v>0</v>
      </c>
      <c r="Q29" s="83">
        <f>COUNTIFS('ASG Consolidate Gap List'!$B$9:$B$210,'Detailed Summary'!$B29,'ASG Consolidate Gap List'!$H$9:$H$210,'Detailed Summary'!$B$20,'ASG Consolidate Gap List'!$AM$9:$AM$210,'Detailed Summary'!Q$23)</f>
        <v>0</v>
      </c>
      <c r="R29" s="83">
        <f>COUNTIFS('ASG Consolidate Gap List'!$B$9:$B$210,'Detailed Summary'!$B29,'ASG Consolidate Gap List'!$H$9:$H$210,'Detailed Summary'!$B$20,'ASG Consolidate Gap List'!$AM$9:$AM$210,'Detailed Summary'!R$23)</f>
        <v>0</v>
      </c>
      <c r="S29" s="83">
        <f>COUNTIFS('ASG Consolidate Gap List'!$B$9:$B$210,'Detailed Summary'!$B29,'ASG Consolidate Gap List'!$H$9:$H$210,'Detailed Summary'!$B$20,'ASG Consolidate Gap List'!$AM$9:$AM$210,'Detailed Summary'!S$23,'ASG Consolidate Gap List'!$BR$9:$BR$210,'Detailed Summary'!$C$23)</f>
        <v>0</v>
      </c>
      <c r="T29" s="83">
        <f>COUNTIFS('ASG Consolidate Gap List'!$B$9:$B$210,'Detailed Summary'!$B29,'ASG Consolidate Gap List'!$H$9:$H$210,'Detailed Summary'!$B$20,'ASG Consolidate Gap List'!$AM$9:$AM$210,'Detailed Summary'!S$23)-S29</f>
        <v>0</v>
      </c>
      <c r="U29" s="83">
        <f>COUNTIFS('ASG Consolidate Gap List'!$B$9:$B$210,'Detailed Summary'!$B29,'ASG Consolidate Gap List'!$H$9:$H$210,'Detailed Summary'!$B$20,'ASG Consolidate Gap List'!$AM$9:$AM$210,'Detailed Summary'!U$23)</f>
        <v>0</v>
      </c>
      <c r="V29" s="83">
        <f>COUNTIFS('ASG Consolidate Gap List'!$B$9:$B$210,'Detailed Summary'!$B29,'ASG Consolidate Gap List'!$H$9:$H$210,'Detailed Summary'!$B$20,'ASG Consolidate Gap List'!$AM$9:$AM$210,'Detailed Summary'!V$23)</f>
        <v>0</v>
      </c>
      <c r="W29" s="83">
        <f>COUNTIFS('ASG Consolidate Gap List'!$B$9:$B$210,'Detailed Summary'!$B29,'ASG Consolidate Gap List'!$H$9:$H$210,'Detailed Summary'!$B$20,'ASG Consolidate Gap List'!$AM$9:$AM$210,'Detailed Summary'!W$23)</f>
        <v>0</v>
      </c>
      <c r="X29" s="83">
        <f>COUNTIFS('ASG Consolidate Gap List'!$B$9:$B$210,'Detailed Summary'!$B29,'ASG Consolidate Gap List'!$H$9:$H$210,'Detailed Summary'!$B$20,'ASG Consolidate Gap List'!$AM$9:$AM$210,'Detailed Summary'!X$23,'ASG Consolidate Gap List'!$BR$9:$BR$210,'Detailed Summary'!$C$23)</f>
        <v>0</v>
      </c>
      <c r="Y29" s="83">
        <f>COUNTIFS('ASG Consolidate Gap List'!$B$9:$B$210,'Detailed Summary'!$B29,'ASG Consolidate Gap List'!$H$9:$H$210,'Detailed Summary'!$B$20,'ASG Consolidate Gap List'!$AM$9:$AM$210,'Detailed Summary'!X$23)-X29</f>
        <v>0</v>
      </c>
      <c r="Z29" s="81">
        <f t="shared" si="15"/>
        <v>0</v>
      </c>
      <c r="AA29" s="74">
        <f>COUNTIFS('ASG Consolidate Gap List'!$B$9:$B$210,'Detailed Summary'!$B29,'ASG Consolidate Gap List'!$H$9:$H$210,'Detailed Summary'!$B$20,'ASG Consolidate Gap List'!$AW$9:$AW$210,'Detailed Summary'!AA$23)</f>
        <v>0</v>
      </c>
      <c r="AB29" s="74">
        <f>COUNTIFS('ASG Consolidate Gap List'!$B$9:$B$210,'Detailed Summary'!$B29,'ASG Consolidate Gap List'!$H$9:$H$210,'Detailed Summary'!$B$20,'ASG Consolidate Gap List'!$AW$9:$AW$210,'Detailed Summary'!AB$23)</f>
        <v>0</v>
      </c>
      <c r="AC29" s="74">
        <f>COUNTIFS('ASG Consolidate Gap List'!$B$9:$B$210,'Detailed Summary'!$B29,'ASG Consolidate Gap List'!$H$9:$H$210,'Detailed Summary'!$B$20,'ASG Consolidate Gap List'!$AW$9:$AW$210,'Detailed Summary'!AC$23)</f>
        <v>0</v>
      </c>
      <c r="AD29" s="74">
        <f>COUNTIFS('ASG Consolidate Gap List'!$B$9:$B$210,'Detailed Summary'!$B29,'ASG Consolidate Gap List'!$H$9:$H$210,'Detailed Summary'!$B$20,'ASG Consolidate Gap List'!$AW$9:$AW$210,'Detailed Summary'!AD$23)</f>
        <v>0</v>
      </c>
      <c r="AE29" s="74">
        <f>COUNTIFS('ASG Consolidate Gap List'!$B$9:$B$210,'Detailed Summary'!$B29,'ASG Consolidate Gap List'!$H$9:$H$210,'Detailed Summary'!$B$20,'ASG Consolidate Gap List'!$AW$9:$AW$210,'Detailed Summary'!AE$23)</f>
        <v>0</v>
      </c>
      <c r="AF29" s="74">
        <f>COUNTIFS('ASG Consolidate Gap List'!$B$9:$B$210,'Detailed Summary'!$B29,'ASG Consolidate Gap List'!$H$9:$H$210,'Detailed Summary'!$B$20,'ASG Consolidate Gap List'!$AW$9:$AW$210,'Detailed Summary'!AF$23)</f>
        <v>0</v>
      </c>
      <c r="AG29" s="74">
        <f>COUNTIFS('ASG Consolidate Gap List'!$B$9:$B$210,'Detailed Summary'!$B29,'ASG Consolidate Gap List'!$H$9:$H$210,'Detailed Summary'!$B$20,'ASG Consolidate Gap List'!$AW$9:$AW$210,'Detailed Summary'!AG$23)</f>
        <v>0</v>
      </c>
      <c r="AH29" s="74">
        <f>COUNTIFS('ASG Consolidate Gap List'!$B$9:$B$210,'Detailed Summary'!$B29,'ASG Consolidate Gap List'!$H$9:$H$210,'Detailed Summary'!$B$20,'ASG Consolidate Gap List'!$AW$9:$AW$210,'Detailed Summary'!AH$23)</f>
        <v>0</v>
      </c>
      <c r="AI29" s="84">
        <f t="shared" si="11"/>
        <v>0</v>
      </c>
      <c r="AJ29" s="86">
        <f>COUNTIFS('ASG Consolidate Gap List'!$B$9:$B$210,'Detailed Summary'!$B29,'ASG Consolidate Gap List'!$H$9:$H$210,'Detailed Summary'!$B$20,'ASG Consolidate Gap List'!$BH$9:$BH$210,'Detailed Summary'!AJ$23)</f>
        <v>0</v>
      </c>
      <c r="AK29" s="86">
        <f>COUNTIFS('ASG Consolidate Gap List'!$B$9:$B$210,'Detailed Summary'!$B29,'ASG Consolidate Gap List'!$H$9:$H$210,'Detailed Summary'!$B$20,'ASG Consolidate Gap List'!$BH$9:$BH$210,'Detailed Summary'!AK$23)</f>
        <v>0</v>
      </c>
      <c r="AL29" s="86">
        <f>COUNTIFS('ASG Consolidate Gap List'!$B$9:$B$210,'Detailed Summary'!$B29,'ASG Consolidate Gap List'!$H$9:$H$210,'Detailed Summary'!$B$20,'ASG Consolidate Gap List'!$BH$9:$BH$210,'Detailed Summary'!AL$23)</f>
        <v>0</v>
      </c>
      <c r="AM29" s="86">
        <f>COUNTIFS('ASG Consolidate Gap List'!$B$9:$B$210,'Detailed Summary'!$B29,'ASG Consolidate Gap List'!$H$9:$H$210,'Detailed Summary'!$B$20,'ASG Consolidate Gap List'!$BH$9:$BH$210,'Detailed Summary'!AM$23)</f>
        <v>0</v>
      </c>
      <c r="AN29" s="86">
        <f>COUNTIFS('ASG Consolidate Gap List'!$B$9:$B$210,'Detailed Summary'!$B29,'ASG Consolidate Gap List'!$H$9:$H$210,'Detailed Summary'!$B$20,'ASG Consolidate Gap List'!$BH$9:$BH$210,'Detailed Summary'!AN$23)</f>
        <v>0</v>
      </c>
      <c r="AO29" s="86">
        <f>COUNTIFS('ASG Consolidate Gap List'!$B$9:$B$210,'Detailed Summary'!$B29,'ASG Consolidate Gap List'!$H$9:$H$210,'Detailed Summary'!$B$20,'ASG Consolidate Gap List'!$BH$9:$BH$210,'Detailed Summary'!AO$23)</f>
        <v>0</v>
      </c>
      <c r="AP29" s="87">
        <f t="shared" si="12"/>
        <v>0</v>
      </c>
      <c r="AQ29" s="130">
        <f>COUNTIFS('ASG Consolidate Gap List'!$B$9:$B$210,'Detailed Summary'!$B29,'ASG Consolidate Gap List'!$H$9:$H$210,'Detailed Summary'!$B$20,'ASG Consolidate Gap List'!$BN$9:$BN$210,'Detailed Summary'!AQ$23)</f>
        <v>0</v>
      </c>
      <c r="AR29" s="130">
        <f>COUNTIFS('ASG Consolidate Gap List'!$B$9:$B$210,'Detailed Summary'!$B29,'ASG Consolidate Gap List'!$H$9:$H$210,'Detailed Summary'!$B$20,'ASG Consolidate Gap List'!$BN$9:$BN$210,'Detailed Summary'!AR$23)</f>
        <v>0</v>
      </c>
      <c r="AS29" s="130">
        <f>COUNTIFS('ASG Consolidate Gap List'!$B$9:$B$210,'Detailed Summary'!$B29,'ASG Consolidate Gap List'!$H$9:$H$210,'Detailed Summary'!$B$20,'ASG Consolidate Gap List'!$BN$9:$BN$210,'Detailed Summary'!AS$23)</f>
        <v>0</v>
      </c>
      <c r="AT29" s="130">
        <f>COUNTIFS('ASG Consolidate Gap List'!$B$9:$B$210,'Detailed Summary'!$B29,'ASG Consolidate Gap List'!$H$9:$H$210,'Detailed Summary'!$B$20,'ASG Consolidate Gap List'!$BN$9:$BN$210,'Detailed Summary'!AT$23)</f>
        <v>0</v>
      </c>
      <c r="AU29" s="130">
        <f>COUNTIFS('ASG Consolidate Gap List'!$B$9:$B$210,'Detailed Summary'!$B29,'ASG Consolidate Gap List'!$H$9:$H$210,'Detailed Summary'!$B$20,'ASG Consolidate Gap List'!$BN$9:$BN$210,'Detailed Summary'!AU$23)</f>
        <v>0</v>
      </c>
      <c r="AV29" s="77">
        <f t="shared" si="13"/>
        <v>0</v>
      </c>
    </row>
    <row r="30" spans="1:48">
      <c r="B30" s="69" t="s">
        <v>277</v>
      </c>
      <c r="C30" s="75">
        <f>COUNTIFS('ASG Consolidate Gap List'!$B$9:$B$210,'Detailed Summary'!$B30,'ASG Consolidate Gap List'!$H$9:$H$210,'Detailed Summary'!$B$20,'ASG Consolidate Gap List'!$BR$9:$BR$210,'Detailed Summary'!$C$23)</f>
        <v>1</v>
      </c>
      <c r="D30" s="77">
        <f>COUNTIFS('ASG Consolidate Gap List'!$B$9:$B$210,'Detailed Summary'!$B30,'ASG Consolidate Gap List'!$H$9:$H$210,'Detailed Summary'!$B$20)</f>
        <v>1</v>
      </c>
      <c r="E30" s="28">
        <f>COUNTIFS('ASG Consolidate Gap List'!$B$9:$B$210,'Detailed Summary'!$B30,'ASG Consolidate Gap List'!$H$9:$H$210,'Detailed Summary'!$B$20,'ASG Consolidate Gap List'!$S$9:$S$210,'Detailed Summary'!E$23)</f>
        <v>0</v>
      </c>
      <c r="F30" s="28">
        <f>COUNTIFS('ASG Consolidate Gap List'!$B$9:$B$210,'Detailed Summary'!$B30,'ASG Consolidate Gap List'!$H$9:$H$210,'Detailed Summary'!$B$20,'ASG Consolidate Gap List'!$S$9:$S$210,'Detailed Summary'!F$23)</f>
        <v>0</v>
      </c>
      <c r="G30" s="28">
        <f>COUNTIFS('ASG Consolidate Gap List'!$B$9:$B$210,'Detailed Summary'!$B30,'ASG Consolidate Gap List'!$H$9:$H$210,'Detailed Summary'!$B$20,'ASG Consolidate Gap List'!$S$9:$S$210,'Detailed Summary'!G$23)</f>
        <v>1</v>
      </c>
      <c r="H30" s="28">
        <f>COUNTIFS('ASG Consolidate Gap List'!$B$9:$B$210,'Detailed Summary'!$B30,'ASG Consolidate Gap List'!$H$9:$H$210,'Detailed Summary'!$B$20,'ASG Consolidate Gap List'!$S$9:$S$210,'Detailed Summary'!H$23)</f>
        <v>0</v>
      </c>
      <c r="I30" s="28">
        <f>COUNTIFS('ASG Consolidate Gap List'!$B$9:$B$210,'Detailed Summary'!$B30,'ASG Consolidate Gap List'!$H$9:$H$210,'Detailed Summary'!$B$20,'ASG Consolidate Gap List'!$S$9:$S$210,'Detailed Summary'!I$23)</f>
        <v>0</v>
      </c>
      <c r="J30" s="28">
        <f>COUNTIFS('ASG Consolidate Gap List'!$B$9:$B$210,'Detailed Summary'!$B30,'ASG Consolidate Gap List'!$H$9:$H$210,'Detailed Summary'!$B$20,'ASG Consolidate Gap List'!$S$9:$S$210,'Detailed Summary'!J$23)</f>
        <v>0</v>
      </c>
      <c r="K30" s="73">
        <f>COUNTIFS('ASG Consolidate Gap List'!$B$9:$B$210,'Detailed Summary'!$B30,'ASG Consolidate Gap List'!$H$9:$H$210,'Detailed Summary'!$B$20,'ASG Consolidate Gap List'!$Z$9:$Z$210,'Detailed Summary'!K$23)</f>
        <v>1</v>
      </c>
      <c r="L30" s="73">
        <f>COUNTIFS('ASG Consolidate Gap List'!$B$9:$B$210,'Detailed Summary'!$B30,'ASG Consolidate Gap List'!$H$9:$H$210,'Detailed Summary'!$B$20,'ASG Consolidate Gap List'!$Z$9:$Z$210,'Detailed Summary'!L$23)</f>
        <v>0</v>
      </c>
      <c r="M30" s="73">
        <f>COUNTIFS('ASG Consolidate Gap List'!$B$9:$B$210,'Detailed Summary'!$B30,'ASG Consolidate Gap List'!$H$9:$H$210,'Detailed Summary'!$B$20,'ASG Consolidate Gap List'!$Z$9:$Z$210,'Detailed Summary'!M$23)</f>
        <v>0</v>
      </c>
      <c r="N30" s="73">
        <f>COUNTIFS('ASG Consolidate Gap List'!$B$9:$B$210,'Detailed Summary'!$B30,'ASG Consolidate Gap List'!$H$9:$H$210,'Detailed Summary'!$B$20,'ASG Consolidate Gap List'!$Z$9:$Z$210,'Detailed Summary'!N$23)</f>
        <v>0</v>
      </c>
      <c r="O30" s="73">
        <f>COUNTIFS('ASG Consolidate Gap List'!$B$9:$B$210,'Detailed Summary'!$B30,'ASG Consolidate Gap List'!$H$9:$H$210,'Detailed Summary'!$B$20,'ASG Consolidate Gap List'!$Z$9:$Z$210,'Detailed Summary'!O$23)</f>
        <v>0</v>
      </c>
      <c r="P30" s="79">
        <f>SUM(K30:O30)</f>
        <v>1</v>
      </c>
      <c r="Q30" s="83">
        <f>COUNTIFS('ASG Consolidate Gap List'!$B$9:$B$210,'Detailed Summary'!$B30,'ASG Consolidate Gap List'!$H$9:$H$210,'Detailed Summary'!$B$20,'ASG Consolidate Gap List'!$AM$9:$AM$210,'Detailed Summary'!Q$23)</f>
        <v>0</v>
      </c>
      <c r="R30" s="83">
        <f>COUNTIFS('ASG Consolidate Gap List'!$B$9:$B$210,'Detailed Summary'!$B30,'ASG Consolidate Gap List'!$H$9:$H$210,'Detailed Summary'!$B$20,'ASG Consolidate Gap List'!$AM$9:$AM$210,'Detailed Summary'!R$23)</f>
        <v>0</v>
      </c>
      <c r="S30" s="83">
        <f>COUNTIFS('ASG Consolidate Gap List'!$B$9:$B$210,'Detailed Summary'!$B30,'ASG Consolidate Gap List'!$H$9:$H$210,'Detailed Summary'!$B$20,'ASG Consolidate Gap List'!$AM$9:$AM$210,'Detailed Summary'!S$23,'ASG Consolidate Gap List'!$BR$9:$BR$210,'Detailed Summary'!$C$23)</f>
        <v>0</v>
      </c>
      <c r="T30" s="83">
        <f>COUNTIFS('ASG Consolidate Gap List'!$B$9:$B$210,'Detailed Summary'!$B30,'ASG Consolidate Gap List'!$H$9:$H$210,'Detailed Summary'!$B$20,'ASG Consolidate Gap List'!$AM$9:$AM$210,'Detailed Summary'!S$23)-S30</f>
        <v>0</v>
      </c>
      <c r="U30" s="83">
        <f>COUNTIFS('ASG Consolidate Gap List'!$B$9:$B$210,'Detailed Summary'!$B30,'ASG Consolidate Gap List'!$H$9:$H$210,'Detailed Summary'!$B$20,'ASG Consolidate Gap List'!$AM$9:$AM$210,'Detailed Summary'!U$23)</f>
        <v>0</v>
      </c>
      <c r="V30" s="83">
        <f>COUNTIFS('ASG Consolidate Gap List'!$B$9:$B$210,'Detailed Summary'!$B30,'ASG Consolidate Gap List'!$H$9:$H$210,'Detailed Summary'!$B$20,'ASG Consolidate Gap List'!$AM$9:$AM$210,'Detailed Summary'!V$23)</f>
        <v>0</v>
      </c>
      <c r="W30" s="83">
        <f>COUNTIFS('ASG Consolidate Gap List'!$B$9:$B$210,'Detailed Summary'!$B30,'ASG Consolidate Gap List'!$H$9:$H$210,'Detailed Summary'!$B$20,'ASG Consolidate Gap List'!$AM$9:$AM$210,'Detailed Summary'!W$23)</f>
        <v>0</v>
      </c>
      <c r="X30" s="83">
        <f>COUNTIFS('ASG Consolidate Gap List'!$B$9:$B$210,'Detailed Summary'!$B30,'ASG Consolidate Gap List'!$H$9:$H$210,'Detailed Summary'!$B$20,'ASG Consolidate Gap List'!$AM$9:$AM$210,'Detailed Summary'!X$23,'ASG Consolidate Gap List'!$BR$9:$BR$210,'Detailed Summary'!$C$23)</f>
        <v>1</v>
      </c>
      <c r="Y30" s="83">
        <f>COUNTIFS('ASG Consolidate Gap List'!$B$9:$B$210,'Detailed Summary'!$B30,'ASG Consolidate Gap List'!$H$9:$H$210,'Detailed Summary'!$B$20,'ASG Consolidate Gap List'!$AM$9:$AM$210,'Detailed Summary'!X$23)-X30</f>
        <v>0</v>
      </c>
      <c r="Z30" s="81">
        <f>SUM(Q30:Y30)</f>
        <v>1</v>
      </c>
      <c r="AA30" s="74">
        <f>COUNTIFS('ASG Consolidate Gap List'!$B$9:$B$210,'Detailed Summary'!$B30,'ASG Consolidate Gap List'!$H$9:$H$210,'Detailed Summary'!$B$20,'ASG Consolidate Gap List'!$AW$9:$AW$210,'Detailed Summary'!AA$23)</f>
        <v>0</v>
      </c>
      <c r="AB30" s="74">
        <f>COUNTIFS('ASG Consolidate Gap List'!$B$9:$B$210,'Detailed Summary'!$B30,'ASG Consolidate Gap List'!$H$9:$H$210,'Detailed Summary'!$B$20,'ASG Consolidate Gap List'!$AW$9:$AW$210,'Detailed Summary'!AB$23)</f>
        <v>0</v>
      </c>
      <c r="AC30" s="74">
        <f>COUNTIFS('ASG Consolidate Gap List'!$B$9:$B$210,'Detailed Summary'!$B30,'ASG Consolidate Gap List'!$H$9:$H$210,'Detailed Summary'!$B$20,'ASG Consolidate Gap List'!$AW$9:$AW$210,'Detailed Summary'!AC$23)</f>
        <v>0</v>
      </c>
      <c r="AD30" s="74">
        <f>COUNTIFS('ASG Consolidate Gap List'!$B$9:$B$210,'Detailed Summary'!$B30,'ASG Consolidate Gap List'!$H$9:$H$210,'Detailed Summary'!$B$20,'ASG Consolidate Gap List'!$AW$9:$AW$210,'Detailed Summary'!AD$23)</f>
        <v>0</v>
      </c>
      <c r="AE30" s="74">
        <f>COUNTIFS('ASG Consolidate Gap List'!$B$9:$B$210,'Detailed Summary'!$B30,'ASG Consolidate Gap List'!$H$9:$H$210,'Detailed Summary'!$B$20,'ASG Consolidate Gap List'!$AW$9:$AW$210,'Detailed Summary'!AE$23)</f>
        <v>0</v>
      </c>
      <c r="AF30" s="74">
        <f>COUNTIFS('ASG Consolidate Gap List'!$B$9:$B$210,'Detailed Summary'!$B30,'ASG Consolidate Gap List'!$H$9:$H$210,'Detailed Summary'!$B$20,'ASG Consolidate Gap List'!$AW$9:$AW$210,'Detailed Summary'!AF$23)</f>
        <v>0</v>
      </c>
      <c r="AG30" s="74">
        <f>COUNTIFS('ASG Consolidate Gap List'!$B$9:$B$210,'Detailed Summary'!$B30,'ASG Consolidate Gap List'!$H$9:$H$210,'Detailed Summary'!$B$20,'ASG Consolidate Gap List'!$AW$9:$AW$210,'Detailed Summary'!AG$23)</f>
        <v>0</v>
      </c>
      <c r="AH30" s="74">
        <f>COUNTIFS('ASG Consolidate Gap List'!$B$9:$B$210,'Detailed Summary'!$B30,'ASG Consolidate Gap List'!$H$9:$H$210,'Detailed Summary'!$B$20,'ASG Consolidate Gap List'!$AW$9:$AW$210,'Detailed Summary'!AH$23)</f>
        <v>1</v>
      </c>
      <c r="AI30" s="84">
        <f>SUM(AA30:AH30)</f>
        <v>1</v>
      </c>
      <c r="AJ30" s="86">
        <f>COUNTIFS('ASG Consolidate Gap List'!$B$9:$B$210,'Detailed Summary'!$B30,'ASG Consolidate Gap List'!$H$9:$H$210,'Detailed Summary'!$B$20,'ASG Consolidate Gap List'!$BH$9:$BH$210,'Detailed Summary'!AJ$23)</f>
        <v>0</v>
      </c>
      <c r="AK30" s="86">
        <f>COUNTIFS('ASG Consolidate Gap List'!$B$9:$B$210,'Detailed Summary'!$B30,'ASG Consolidate Gap List'!$H$9:$H$210,'Detailed Summary'!$B$20,'ASG Consolidate Gap List'!$BH$9:$BH$210,'Detailed Summary'!AK$23)</f>
        <v>0</v>
      </c>
      <c r="AL30" s="86">
        <f>COUNTIFS('ASG Consolidate Gap List'!$B$9:$B$210,'Detailed Summary'!$B30,'ASG Consolidate Gap List'!$H$9:$H$210,'Detailed Summary'!$B$20,'ASG Consolidate Gap List'!$BH$9:$BH$210,'Detailed Summary'!AL$23)</f>
        <v>0</v>
      </c>
      <c r="AM30" s="86">
        <f>COUNTIFS('ASG Consolidate Gap List'!$B$9:$B$210,'Detailed Summary'!$B30,'ASG Consolidate Gap List'!$H$9:$H$210,'Detailed Summary'!$B$20,'ASG Consolidate Gap List'!$BH$9:$BH$210,'Detailed Summary'!AM$23)</f>
        <v>0</v>
      </c>
      <c r="AN30" s="86">
        <f>COUNTIFS('ASG Consolidate Gap List'!$B$9:$B$210,'Detailed Summary'!$B30,'ASG Consolidate Gap List'!$H$9:$H$210,'Detailed Summary'!$B$20,'ASG Consolidate Gap List'!$BH$9:$BH$210,'Detailed Summary'!AN$23)</f>
        <v>1</v>
      </c>
      <c r="AO30" s="86">
        <f>COUNTIFS('ASG Consolidate Gap List'!$B$9:$B$210,'Detailed Summary'!$B30,'ASG Consolidate Gap List'!$H$9:$H$210,'Detailed Summary'!$B$20,'ASG Consolidate Gap List'!$BH$9:$BH$210,'Detailed Summary'!AO$23)</f>
        <v>0</v>
      </c>
      <c r="AP30" s="87">
        <f>SUM(AJ30:AO30)</f>
        <v>1</v>
      </c>
      <c r="AQ30" s="130">
        <f>COUNTIFS('ASG Consolidate Gap List'!$B$9:$B$210,'Detailed Summary'!$B30,'ASG Consolidate Gap List'!$H$9:$H$210,'Detailed Summary'!$B$20,'ASG Consolidate Gap List'!$BN$9:$BN$210,'Detailed Summary'!AQ$23)</f>
        <v>0</v>
      </c>
      <c r="AR30" s="130">
        <f>COUNTIFS('ASG Consolidate Gap List'!$B$9:$B$210,'Detailed Summary'!$B30,'ASG Consolidate Gap List'!$H$9:$H$210,'Detailed Summary'!$B$20,'ASG Consolidate Gap List'!$BN$9:$BN$210,'Detailed Summary'!AR$23)</f>
        <v>0</v>
      </c>
      <c r="AS30" s="130">
        <f>COUNTIFS('ASG Consolidate Gap List'!$B$9:$B$210,'Detailed Summary'!$B30,'ASG Consolidate Gap List'!$H$9:$H$210,'Detailed Summary'!$B$20,'ASG Consolidate Gap List'!$BN$9:$BN$210,'Detailed Summary'!AS$23)</f>
        <v>0</v>
      </c>
      <c r="AT30" s="130">
        <f>COUNTIFS('ASG Consolidate Gap List'!$B$9:$B$210,'Detailed Summary'!$B30,'ASG Consolidate Gap List'!$H$9:$H$210,'Detailed Summary'!$B$20,'ASG Consolidate Gap List'!$BN$9:$BN$210,'Detailed Summary'!AT$23)</f>
        <v>1</v>
      </c>
      <c r="AU30" s="130">
        <f>COUNTIFS('ASG Consolidate Gap List'!$B$9:$B$210,'Detailed Summary'!$B30,'ASG Consolidate Gap List'!$H$9:$H$210,'Detailed Summary'!$B$20,'ASG Consolidate Gap List'!$BN$9:$BN$210,'Detailed Summary'!AU$23)</f>
        <v>0</v>
      </c>
      <c r="AV30" s="77">
        <f>SUM(AQ30:AU30)</f>
        <v>1</v>
      </c>
    </row>
    <row r="31" spans="1:48">
      <c r="B31" s="69" t="s">
        <v>32</v>
      </c>
      <c r="C31" s="75">
        <f>COUNTIFS('ASG Consolidate Gap List'!$B$9:$B$210,'Detailed Summary'!$B31,'ASG Consolidate Gap List'!$H$9:$H$210,'Detailed Summary'!$B$20,'ASG Consolidate Gap List'!$BR$9:$BR$210,'Detailed Summary'!$C$23)</f>
        <v>5</v>
      </c>
      <c r="D31" s="77">
        <f>COUNTIFS('ASG Consolidate Gap List'!$B$9:$B$210,'Detailed Summary'!$B31,'ASG Consolidate Gap List'!$H$9:$H$210,'Detailed Summary'!$B$20)</f>
        <v>14</v>
      </c>
      <c r="E31" s="28">
        <f>COUNTIFS('ASG Consolidate Gap List'!$B$9:$B$210,'Detailed Summary'!$B31,'ASG Consolidate Gap List'!$H$9:$H$210,'Detailed Summary'!$B$20,'ASG Consolidate Gap List'!$S$9:$S$210,'Detailed Summary'!E$23)</f>
        <v>0</v>
      </c>
      <c r="F31" s="28">
        <f>COUNTIFS('ASG Consolidate Gap List'!$B$9:$B$210,'Detailed Summary'!$B31,'ASG Consolidate Gap List'!$H$9:$H$210,'Detailed Summary'!$B$20,'ASG Consolidate Gap List'!$S$9:$S$210,'Detailed Summary'!F$23)</f>
        <v>12</v>
      </c>
      <c r="G31" s="28">
        <f>COUNTIFS('ASG Consolidate Gap List'!$B$9:$B$210,'Detailed Summary'!$B31,'ASG Consolidate Gap List'!$H$9:$H$210,'Detailed Summary'!$B$20,'ASG Consolidate Gap List'!$S$9:$S$210,'Detailed Summary'!G$23)</f>
        <v>0</v>
      </c>
      <c r="H31" s="28">
        <f>COUNTIFS('ASG Consolidate Gap List'!$B$9:$B$210,'Detailed Summary'!$B31,'ASG Consolidate Gap List'!$H$9:$H$210,'Detailed Summary'!$B$20,'ASG Consolidate Gap List'!$S$9:$S$210,'Detailed Summary'!H$23)</f>
        <v>0</v>
      </c>
      <c r="I31" s="28">
        <f>COUNTIFS('ASG Consolidate Gap List'!$B$9:$B$210,'Detailed Summary'!$B31,'ASG Consolidate Gap List'!$H$9:$H$210,'Detailed Summary'!$B$20,'ASG Consolidate Gap List'!$S$9:$S$210,'Detailed Summary'!I$23)</f>
        <v>2</v>
      </c>
      <c r="J31" s="28">
        <f>COUNTIFS('ASG Consolidate Gap List'!$B$9:$B$210,'Detailed Summary'!$B31,'ASG Consolidate Gap List'!$H$9:$H$210,'Detailed Summary'!$B$20,'ASG Consolidate Gap List'!$S$9:$S$210,'Detailed Summary'!J$23)</f>
        <v>0</v>
      </c>
      <c r="K31" s="73">
        <f>COUNTIFS('ASG Consolidate Gap List'!$B$9:$B$210,'Detailed Summary'!$B31,'ASG Consolidate Gap List'!$H$9:$H$210,'Detailed Summary'!$B$20,'ASG Consolidate Gap List'!$Z$9:$Z$210,'Detailed Summary'!K$23)</f>
        <v>12</v>
      </c>
      <c r="L31" s="73">
        <f>COUNTIFS('ASG Consolidate Gap List'!$B$9:$B$210,'Detailed Summary'!$B31,'ASG Consolidate Gap List'!$H$9:$H$210,'Detailed Summary'!$B$20,'ASG Consolidate Gap List'!$Z$9:$Z$210,'Detailed Summary'!L$23)</f>
        <v>0</v>
      </c>
      <c r="M31" s="73">
        <f>COUNTIFS('ASG Consolidate Gap List'!$B$9:$B$210,'Detailed Summary'!$B31,'ASG Consolidate Gap List'!$H$9:$H$210,'Detailed Summary'!$B$20,'ASG Consolidate Gap List'!$Z$9:$Z$210,'Detailed Summary'!M$23)</f>
        <v>0</v>
      </c>
      <c r="N31" s="73">
        <f>COUNTIFS('ASG Consolidate Gap List'!$B$9:$B$210,'Detailed Summary'!$B31,'ASG Consolidate Gap List'!$H$9:$H$210,'Detailed Summary'!$B$20,'ASG Consolidate Gap List'!$Z$9:$Z$210,'Detailed Summary'!N$23)</f>
        <v>0</v>
      </c>
      <c r="O31" s="73">
        <f>COUNTIFS('ASG Consolidate Gap List'!$B$9:$B$210,'Detailed Summary'!$B31,'ASG Consolidate Gap List'!$H$9:$H$210,'Detailed Summary'!$B$20,'ASG Consolidate Gap List'!$Z$9:$Z$210,'Detailed Summary'!O$23)</f>
        <v>2</v>
      </c>
      <c r="P31" s="79">
        <f t="shared" si="14"/>
        <v>14</v>
      </c>
      <c r="Q31" s="83">
        <f>COUNTIFS('ASG Consolidate Gap List'!$B$9:$B$210,'Detailed Summary'!$B31,'ASG Consolidate Gap List'!$H$9:$H$210,'Detailed Summary'!$B$20,'ASG Consolidate Gap List'!$AM$9:$AM$210,'Detailed Summary'!Q$23)</f>
        <v>0</v>
      </c>
      <c r="R31" s="83">
        <f>COUNTIFS('ASG Consolidate Gap List'!$B$9:$B$210,'Detailed Summary'!$B31,'ASG Consolidate Gap List'!$H$9:$H$210,'Detailed Summary'!$B$20,'ASG Consolidate Gap List'!$AM$9:$AM$210,'Detailed Summary'!R$23)</f>
        <v>0</v>
      </c>
      <c r="S31" s="83">
        <f>COUNTIFS('ASG Consolidate Gap List'!$B$9:$B$210,'Detailed Summary'!$B31,'ASG Consolidate Gap List'!$H$9:$H$210,'Detailed Summary'!$B$20,'ASG Consolidate Gap List'!$AM$9:$AM$210,'Detailed Summary'!S$23,'ASG Consolidate Gap List'!$BR$9:$BR$210,'Detailed Summary'!$C$23)</f>
        <v>0</v>
      </c>
      <c r="T31" s="83">
        <f>COUNTIFS('ASG Consolidate Gap List'!$B$9:$B$210,'Detailed Summary'!$B31,'ASG Consolidate Gap List'!$H$9:$H$210,'Detailed Summary'!$B$20,'ASG Consolidate Gap List'!$AM$9:$AM$210,'Detailed Summary'!S$23)-S31</f>
        <v>0</v>
      </c>
      <c r="U31" s="83">
        <f>COUNTIFS('ASG Consolidate Gap List'!$B$9:$B$210,'Detailed Summary'!$B31,'ASG Consolidate Gap List'!$H$9:$H$210,'Detailed Summary'!$B$20,'ASG Consolidate Gap List'!$AM$9:$AM$210,'Detailed Summary'!U$23)</f>
        <v>0</v>
      </c>
      <c r="V31" s="83">
        <f>COUNTIFS('ASG Consolidate Gap List'!$B$9:$B$210,'Detailed Summary'!$B31,'ASG Consolidate Gap List'!$H$9:$H$210,'Detailed Summary'!$B$20,'ASG Consolidate Gap List'!$AM$9:$AM$210,'Detailed Summary'!V$23)</f>
        <v>0</v>
      </c>
      <c r="W31" s="83">
        <f>COUNTIFS('ASG Consolidate Gap List'!$B$9:$B$210,'Detailed Summary'!$B31,'ASG Consolidate Gap List'!$H$9:$H$210,'Detailed Summary'!$B$20,'ASG Consolidate Gap List'!$AM$9:$AM$210,'Detailed Summary'!W$23)</f>
        <v>1</v>
      </c>
      <c r="X31" s="83">
        <f>COUNTIFS('ASG Consolidate Gap List'!$B$9:$B$210,'Detailed Summary'!$B31,'ASG Consolidate Gap List'!$H$9:$H$210,'Detailed Summary'!$B$20,'ASG Consolidate Gap List'!$AM$9:$AM$210,'Detailed Summary'!X$23,'ASG Consolidate Gap List'!$BR$9:$BR$210,'Detailed Summary'!$C$23)</f>
        <v>4</v>
      </c>
      <c r="Y31" s="83">
        <f>COUNTIFS('ASG Consolidate Gap List'!$B$9:$B$210,'Detailed Summary'!$B31,'ASG Consolidate Gap List'!$H$9:$H$210,'Detailed Summary'!$B$20,'ASG Consolidate Gap List'!$AM$9:$AM$210,'Detailed Summary'!X$23)-X31</f>
        <v>9</v>
      </c>
      <c r="Z31" s="81">
        <f t="shared" si="15"/>
        <v>14</v>
      </c>
      <c r="AA31" s="74">
        <f>COUNTIFS('ASG Consolidate Gap List'!$B$9:$B$210,'Detailed Summary'!$B31,'ASG Consolidate Gap List'!$H$9:$H$210,'Detailed Summary'!$B$20,'ASG Consolidate Gap List'!$AW$9:$AW$210,'Detailed Summary'!AA$23)</f>
        <v>0</v>
      </c>
      <c r="AB31" s="74">
        <f>COUNTIFS('ASG Consolidate Gap List'!$B$9:$B$210,'Detailed Summary'!$B31,'ASG Consolidate Gap List'!$H$9:$H$210,'Detailed Summary'!$B$20,'ASG Consolidate Gap List'!$AW$9:$AW$210,'Detailed Summary'!AB$23)</f>
        <v>0</v>
      </c>
      <c r="AC31" s="74">
        <f>COUNTIFS('ASG Consolidate Gap List'!$B$9:$B$210,'Detailed Summary'!$B31,'ASG Consolidate Gap List'!$H$9:$H$210,'Detailed Summary'!$B$20,'ASG Consolidate Gap List'!$AW$9:$AW$210,'Detailed Summary'!AC$23)</f>
        <v>0</v>
      </c>
      <c r="AD31" s="74">
        <f>COUNTIFS('ASG Consolidate Gap List'!$B$9:$B$210,'Detailed Summary'!$B31,'ASG Consolidate Gap List'!$H$9:$H$210,'Detailed Summary'!$B$20,'ASG Consolidate Gap List'!$AW$9:$AW$210,'Detailed Summary'!AD$23)</f>
        <v>0</v>
      </c>
      <c r="AE31" s="74">
        <f>COUNTIFS('ASG Consolidate Gap List'!$B$9:$B$210,'Detailed Summary'!$B31,'ASG Consolidate Gap List'!$H$9:$H$210,'Detailed Summary'!$B$20,'ASG Consolidate Gap List'!$AW$9:$AW$210,'Detailed Summary'!AE$23)</f>
        <v>0</v>
      </c>
      <c r="AF31" s="74">
        <f>COUNTIFS('ASG Consolidate Gap List'!$B$9:$B$210,'Detailed Summary'!$B31,'ASG Consolidate Gap List'!$H$9:$H$210,'Detailed Summary'!$B$20,'ASG Consolidate Gap List'!$AW$9:$AW$210,'Detailed Summary'!AF$23)</f>
        <v>0</v>
      </c>
      <c r="AG31" s="74">
        <f>COUNTIFS('ASG Consolidate Gap List'!$B$9:$B$210,'Detailed Summary'!$B31,'ASG Consolidate Gap List'!$H$9:$H$210,'Detailed Summary'!$B$20,'ASG Consolidate Gap List'!$AW$9:$AW$210,'Detailed Summary'!AG$23)</f>
        <v>0</v>
      </c>
      <c r="AH31" s="74">
        <f>COUNTIFS('ASG Consolidate Gap List'!$B$9:$B$210,'Detailed Summary'!$B31,'ASG Consolidate Gap List'!$H$9:$H$210,'Detailed Summary'!$B$20,'ASG Consolidate Gap List'!$AW$9:$AW$210,'Detailed Summary'!AH$23)</f>
        <v>8</v>
      </c>
      <c r="AI31" s="84">
        <f t="shared" si="11"/>
        <v>8</v>
      </c>
      <c r="AJ31" s="86">
        <f>COUNTIFS('ASG Consolidate Gap List'!$B$9:$B$210,'Detailed Summary'!$B31,'ASG Consolidate Gap List'!$H$9:$H$210,'Detailed Summary'!$B$20,'ASG Consolidate Gap List'!$BH$9:$BH$210,'Detailed Summary'!AJ$23)</f>
        <v>0</v>
      </c>
      <c r="AK31" s="86">
        <f>COUNTIFS('ASG Consolidate Gap List'!$B$9:$B$210,'Detailed Summary'!$B31,'ASG Consolidate Gap List'!$H$9:$H$210,'Detailed Summary'!$B$20,'ASG Consolidate Gap List'!$BH$9:$BH$210,'Detailed Summary'!AK$23)</f>
        <v>0</v>
      </c>
      <c r="AL31" s="86">
        <f>COUNTIFS('ASG Consolidate Gap List'!$B$9:$B$210,'Detailed Summary'!$B31,'ASG Consolidate Gap List'!$H$9:$H$210,'Detailed Summary'!$B$20,'ASG Consolidate Gap List'!$BH$9:$BH$210,'Detailed Summary'!AL$23)</f>
        <v>6</v>
      </c>
      <c r="AM31" s="86">
        <f>COUNTIFS('ASG Consolidate Gap List'!$B$9:$B$210,'Detailed Summary'!$B31,'ASG Consolidate Gap List'!$H$9:$H$210,'Detailed Summary'!$B$20,'ASG Consolidate Gap List'!$BH$9:$BH$210,'Detailed Summary'!AM$23)</f>
        <v>0</v>
      </c>
      <c r="AN31" s="86">
        <f>COUNTIFS('ASG Consolidate Gap List'!$B$9:$B$210,'Detailed Summary'!$B31,'ASG Consolidate Gap List'!$H$9:$H$210,'Detailed Summary'!$B$20,'ASG Consolidate Gap List'!$BH$9:$BH$210,'Detailed Summary'!AN$23)</f>
        <v>0</v>
      </c>
      <c r="AO31" s="86">
        <f>COUNTIFS('ASG Consolidate Gap List'!$B$9:$B$210,'Detailed Summary'!$B31,'ASG Consolidate Gap List'!$H$9:$H$210,'Detailed Summary'!$B$20,'ASG Consolidate Gap List'!$BH$9:$BH$210,'Detailed Summary'!AO$23)</f>
        <v>8</v>
      </c>
      <c r="AP31" s="87">
        <f t="shared" si="12"/>
        <v>14</v>
      </c>
      <c r="AQ31" s="130">
        <f>COUNTIFS('ASG Consolidate Gap List'!$B$9:$B$210,'Detailed Summary'!$B31,'ASG Consolidate Gap List'!$H$9:$H$210,'Detailed Summary'!$B$20,'ASG Consolidate Gap List'!$BN$9:$BN$210,'Detailed Summary'!AQ$23)</f>
        <v>0</v>
      </c>
      <c r="AR31" s="130">
        <f>COUNTIFS('ASG Consolidate Gap List'!$B$9:$B$210,'Detailed Summary'!$B31,'ASG Consolidate Gap List'!$H$9:$H$210,'Detailed Summary'!$B$20,'ASG Consolidate Gap List'!$BN$9:$BN$210,'Detailed Summary'!AR$23)</f>
        <v>0</v>
      </c>
      <c r="AS31" s="130">
        <f>COUNTIFS('ASG Consolidate Gap List'!$B$9:$B$210,'Detailed Summary'!$B31,'ASG Consolidate Gap List'!$H$9:$H$210,'Detailed Summary'!$B$20,'ASG Consolidate Gap List'!$BN$9:$BN$210,'Detailed Summary'!AS$23)</f>
        <v>0</v>
      </c>
      <c r="AT31" s="130">
        <f>COUNTIFS('ASG Consolidate Gap List'!$B$9:$B$210,'Detailed Summary'!$B31,'ASG Consolidate Gap List'!$H$9:$H$210,'Detailed Summary'!$B$20,'ASG Consolidate Gap List'!$BN$9:$BN$210,'Detailed Summary'!AT$23)</f>
        <v>14</v>
      </c>
      <c r="AU31" s="130">
        <f>COUNTIFS('ASG Consolidate Gap List'!$B$9:$B$210,'Detailed Summary'!$B31,'ASG Consolidate Gap List'!$H$9:$H$210,'Detailed Summary'!$B$20,'ASG Consolidate Gap List'!$BN$9:$BN$210,'Detailed Summary'!AU$23)</f>
        <v>0</v>
      </c>
      <c r="AV31" s="77">
        <f t="shared" si="13"/>
        <v>14</v>
      </c>
    </row>
    <row r="32" spans="1:48">
      <c r="B32" s="69"/>
      <c r="C32" s="75">
        <f>COUNTIFS('ASG Consolidate Gap List'!$B$9:$B$210,'Detailed Summary'!$B32,'ASG Consolidate Gap List'!$H$9:$H$210,'Detailed Summary'!$B$20,'ASG Consolidate Gap List'!$BR$9:$BR$210,'Detailed Summary'!$C$23)</f>
        <v>0</v>
      </c>
      <c r="D32" s="77">
        <f>COUNTIFS('ASG Consolidate Gap List'!$B$9:$B$210,'Detailed Summary'!$B32,'ASG Consolidate Gap List'!$H$9:$H$210,'Detailed Summary'!$B$20)</f>
        <v>0</v>
      </c>
      <c r="E32" s="28">
        <f>COUNTIFS('ASG Consolidate Gap List'!$B$9:$B$210,'Detailed Summary'!$B32,'ASG Consolidate Gap List'!$H$9:$H$210,'Detailed Summary'!$B$20,'ASG Consolidate Gap List'!$S$9:$S$210,'Detailed Summary'!E$23)</f>
        <v>0</v>
      </c>
      <c r="F32" s="28">
        <f>COUNTIFS('ASG Consolidate Gap List'!$B$9:$B$210,'Detailed Summary'!$B32,'ASG Consolidate Gap List'!$H$9:$H$210,'Detailed Summary'!$B$20,'ASG Consolidate Gap List'!$S$9:$S$210,'Detailed Summary'!F$23)</f>
        <v>0</v>
      </c>
      <c r="G32" s="28">
        <f>COUNTIFS('ASG Consolidate Gap List'!$B$9:$B$210,'Detailed Summary'!$B32,'ASG Consolidate Gap List'!$H$9:$H$210,'Detailed Summary'!$B$20,'ASG Consolidate Gap List'!$S$9:$S$210,'Detailed Summary'!G$23)</f>
        <v>0</v>
      </c>
      <c r="H32" s="28">
        <f>COUNTIFS('ASG Consolidate Gap List'!$B$9:$B$210,'Detailed Summary'!$B32,'ASG Consolidate Gap List'!$H$9:$H$210,'Detailed Summary'!$B$20,'ASG Consolidate Gap List'!$S$9:$S$210,'Detailed Summary'!H$23)</f>
        <v>0</v>
      </c>
      <c r="I32" s="28">
        <f>COUNTIFS('ASG Consolidate Gap List'!$B$9:$B$210,'Detailed Summary'!$B32,'ASG Consolidate Gap List'!$H$9:$H$210,'Detailed Summary'!$B$20,'ASG Consolidate Gap List'!$S$9:$S$210,'Detailed Summary'!I$23)</f>
        <v>0</v>
      </c>
      <c r="J32" s="28">
        <f>COUNTIFS('ASG Consolidate Gap List'!$B$9:$B$210,'Detailed Summary'!$B32,'ASG Consolidate Gap List'!$H$9:$H$210,'Detailed Summary'!$B$20,'ASG Consolidate Gap List'!$S$9:$S$210,'Detailed Summary'!J$23)</f>
        <v>0</v>
      </c>
      <c r="K32" s="73">
        <f>COUNTIFS('ASG Consolidate Gap List'!$B$9:$B$210,'Detailed Summary'!$B32,'ASG Consolidate Gap List'!$H$9:$H$210,'Detailed Summary'!$B$20,'ASG Consolidate Gap List'!$Z$9:$Z$210,'Detailed Summary'!K$23)</f>
        <v>0</v>
      </c>
      <c r="L32" s="73">
        <f>COUNTIFS('ASG Consolidate Gap List'!$B$9:$B$210,'Detailed Summary'!$B32,'ASG Consolidate Gap List'!$H$9:$H$210,'Detailed Summary'!$B$20,'ASG Consolidate Gap List'!$Z$9:$Z$210,'Detailed Summary'!L$23)</f>
        <v>0</v>
      </c>
      <c r="M32" s="73">
        <f>COUNTIFS('ASG Consolidate Gap List'!$B$9:$B$210,'Detailed Summary'!$B32,'ASG Consolidate Gap List'!$H$9:$H$210,'Detailed Summary'!$B$20,'ASG Consolidate Gap List'!$Z$9:$Z$210,'Detailed Summary'!M$23)</f>
        <v>0</v>
      </c>
      <c r="N32" s="73">
        <f>COUNTIFS('ASG Consolidate Gap List'!$B$9:$B$210,'Detailed Summary'!$B32,'ASG Consolidate Gap List'!$H$9:$H$210,'Detailed Summary'!$B$20,'ASG Consolidate Gap List'!$Z$9:$Z$210,'Detailed Summary'!N$23)</f>
        <v>0</v>
      </c>
      <c r="O32" s="73">
        <f>COUNTIFS('ASG Consolidate Gap List'!$B$9:$B$210,'Detailed Summary'!$B32,'ASG Consolidate Gap List'!$H$9:$H$210,'Detailed Summary'!$B$20,'ASG Consolidate Gap List'!$Z$9:$Z$210,'Detailed Summary'!O$23)</f>
        <v>0</v>
      </c>
      <c r="P32" s="79">
        <f>SUM(K32:O32)</f>
        <v>0</v>
      </c>
      <c r="Q32" s="83">
        <f>COUNTIFS('ASG Consolidate Gap List'!$B$9:$B$210,'Detailed Summary'!$B32,'ASG Consolidate Gap List'!$H$9:$H$210,'Detailed Summary'!$B$20,'ASG Consolidate Gap List'!$AM$9:$AM$210,'Detailed Summary'!Q$23)</f>
        <v>0</v>
      </c>
      <c r="R32" s="83">
        <f>COUNTIFS('ASG Consolidate Gap List'!$B$9:$B$210,'Detailed Summary'!$B32,'ASG Consolidate Gap List'!$H$9:$H$210,'Detailed Summary'!$B$20,'ASG Consolidate Gap List'!$AM$9:$AM$210,'Detailed Summary'!R$23)</f>
        <v>0</v>
      </c>
      <c r="S32" s="83">
        <f>COUNTIFS('ASG Consolidate Gap List'!$B$9:$B$210,'Detailed Summary'!$B32,'ASG Consolidate Gap List'!$H$9:$H$210,'Detailed Summary'!$B$20,'ASG Consolidate Gap List'!$AM$9:$AM$210,'Detailed Summary'!S$23,'ASG Consolidate Gap List'!$BR$9:$BR$210,'Detailed Summary'!$C$23)</f>
        <v>0</v>
      </c>
      <c r="T32" s="83">
        <f>COUNTIFS('ASG Consolidate Gap List'!$B$9:$B$210,'Detailed Summary'!$B32,'ASG Consolidate Gap List'!$H$9:$H$210,'Detailed Summary'!$B$20,'ASG Consolidate Gap List'!$AM$9:$AM$210,'Detailed Summary'!S$23)-S32</f>
        <v>0</v>
      </c>
      <c r="U32" s="83">
        <f>COUNTIFS('ASG Consolidate Gap List'!$B$9:$B$210,'Detailed Summary'!$B32,'ASG Consolidate Gap List'!$H$9:$H$210,'Detailed Summary'!$B$20,'ASG Consolidate Gap List'!$AM$9:$AM$210,'Detailed Summary'!U$23)</f>
        <v>0</v>
      </c>
      <c r="V32" s="83">
        <f>COUNTIFS('ASG Consolidate Gap List'!$B$9:$B$210,'Detailed Summary'!$B32,'ASG Consolidate Gap List'!$H$9:$H$210,'Detailed Summary'!$B$20,'ASG Consolidate Gap List'!$AM$9:$AM$210,'Detailed Summary'!V$23)</f>
        <v>0</v>
      </c>
      <c r="W32" s="83">
        <f>COUNTIFS('ASG Consolidate Gap List'!$B$9:$B$210,'Detailed Summary'!$B32,'ASG Consolidate Gap List'!$H$9:$H$210,'Detailed Summary'!$B$20,'ASG Consolidate Gap List'!$AM$9:$AM$210,'Detailed Summary'!W$23)</f>
        <v>0</v>
      </c>
      <c r="X32" s="83">
        <f>COUNTIFS('ASG Consolidate Gap List'!$B$9:$B$210,'Detailed Summary'!$B32,'ASG Consolidate Gap List'!$H$9:$H$210,'Detailed Summary'!$B$20,'ASG Consolidate Gap List'!$AM$9:$AM$210,'Detailed Summary'!X$23,'ASG Consolidate Gap List'!$BR$9:$BR$210,'Detailed Summary'!$C$23)</f>
        <v>0</v>
      </c>
      <c r="Y32" s="83">
        <f>COUNTIFS('ASG Consolidate Gap List'!$B$9:$B$210,'Detailed Summary'!$B32,'ASG Consolidate Gap List'!$H$9:$H$210,'Detailed Summary'!$B$20,'ASG Consolidate Gap List'!$AM$9:$AM$210,'Detailed Summary'!X$23)-X32</f>
        <v>0</v>
      </c>
      <c r="Z32" s="81">
        <f>SUM(Q32:Y32)</f>
        <v>0</v>
      </c>
      <c r="AA32" s="74">
        <f>COUNTIFS('ASG Consolidate Gap List'!$B$9:$B$210,'Detailed Summary'!$B32,'ASG Consolidate Gap List'!$H$9:$H$210,'Detailed Summary'!$B$20,'ASG Consolidate Gap List'!$AW$9:$AW$210,'Detailed Summary'!AA$23)</f>
        <v>0</v>
      </c>
      <c r="AB32" s="74">
        <f>COUNTIFS('ASG Consolidate Gap List'!$B$9:$B$210,'Detailed Summary'!$B32,'ASG Consolidate Gap List'!$H$9:$H$210,'Detailed Summary'!$B$20,'ASG Consolidate Gap List'!$AW$9:$AW$210,'Detailed Summary'!AB$23)</f>
        <v>0</v>
      </c>
      <c r="AC32" s="74">
        <f>COUNTIFS('ASG Consolidate Gap List'!$B$9:$B$210,'Detailed Summary'!$B32,'ASG Consolidate Gap List'!$H$9:$H$210,'Detailed Summary'!$B$20,'ASG Consolidate Gap List'!$AW$9:$AW$210,'Detailed Summary'!AC$23)</f>
        <v>0</v>
      </c>
      <c r="AD32" s="74">
        <f>COUNTIFS('ASG Consolidate Gap List'!$B$9:$B$210,'Detailed Summary'!$B32,'ASG Consolidate Gap List'!$H$9:$H$210,'Detailed Summary'!$B$20,'ASG Consolidate Gap List'!$AW$9:$AW$210,'Detailed Summary'!AD$23)</f>
        <v>0</v>
      </c>
      <c r="AE32" s="74">
        <f>COUNTIFS('ASG Consolidate Gap List'!$B$9:$B$210,'Detailed Summary'!$B32,'ASG Consolidate Gap List'!$H$9:$H$210,'Detailed Summary'!$B$20,'ASG Consolidate Gap List'!$AW$9:$AW$210,'Detailed Summary'!AE$23)</f>
        <v>0</v>
      </c>
      <c r="AF32" s="74">
        <f>COUNTIFS('ASG Consolidate Gap List'!$B$9:$B$210,'Detailed Summary'!$B32,'ASG Consolidate Gap List'!$H$9:$H$210,'Detailed Summary'!$B$20,'ASG Consolidate Gap List'!$AW$9:$AW$210,'Detailed Summary'!AF$23)</f>
        <v>0</v>
      </c>
      <c r="AG32" s="74">
        <f>COUNTIFS('ASG Consolidate Gap List'!$B$9:$B$210,'Detailed Summary'!$B32,'ASG Consolidate Gap List'!$H$9:$H$210,'Detailed Summary'!$B$20,'ASG Consolidate Gap List'!$AW$9:$AW$210,'Detailed Summary'!AG$23)</f>
        <v>0</v>
      </c>
      <c r="AH32" s="74">
        <f>COUNTIFS('ASG Consolidate Gap List'!$B$9:$B$210,'Detailed Summary'!$B32,'ASG Consolidate Gap List'!$H$9:$H$210,'Detailed Summary'!$B$20,'ASG Consolidate Gap List'!$AW$9:$AW$210,'Detailed Summary'!AH$23)</f>
        <v>0</v>
      </c>
      <c r="AI32" s="84">
        <f>SUM(AA32:AH32)</f>
        <v>0</v>
      </c>
      <c r="AJ32" s="86">
        <f>COUNTIFS('ASG Consolidate Gap List'!$B$9:$B$210,'Detailed Summary'!$B32,'ASG Consolidate Gap List'!$H$9:$H$210,'Detailed Summary'!$B$20,'ASG Consolidate Gap List'!$BH$9:$BH$210,'Detailed Summary'!AJ$23)</f>
        <v>0</v>
      </c>
      <c r="AK32" s="86">
        <f>COUNTIFS('ASG Consolidate Gap List'!$B$9:$B$210,'Detailed Summary'!$B32,'ASG Consolidate Gap List'!$H$9:$H$210,'Detailed Summary'!$B$20,'ASG Consolidate Gap List'!$BH$9:$BH$210,'Detailed Summary'!AK$23)</f>
        <v>0</v>
      </c>
      <c r="AL32" s="86">
        <f>COUNTIFS('ASG Consolidate Gap List'!$B$9:$B$210,'Detailed Summary'!$B32,'ASG Consolidate Gap List'!$H$9:$H$210,'Detailed Summary'!$B$20,'ASG Consolidate Gap List'!$BH$9:$BH$210,'Detailed Summary'!AL$23)</f>
        <v>0</v>
      </c>
      <c r="AM32" s="86">
        <f>COUNTIFS('ASG Consolidate Gap List'!$B$9:$B$210,'Detailed Summary'!$B32,'ASG Consolidate Gap List'!$H$9:$H$210,'Detailed Summary'!$B$20,'ASG Consolidate Gap List'!$BH$9:$BH$210,'Detailed Summary'!AM$23)</f>
        <v>0</v>
      </c>
      <c r="AN32" s="86">
        <f>COUNTIFS('ASG Consolidate Gap List'!$B$9:$B$210,'Detailed Summary'!$B32,'ASG Consolidate Gap List'!$H$9:$H$210,'Detailed Summary'!$B$20,'ASG Consolidate Gap List'!$BH$9:$BH$210,'Detailed Summary'!AN$23)</f>
        <v>0</v>
      </c>
      <c r="AO32" s="86">
        <f>COUNTIFS('ASG Consolidate Gap List'!$B$9:$B$210,'Detailed Summary'!$B32,'ASG Consolidate Gap List'!$H$9:$H$210,'Detailed Summary'!$B$20,'ASG Consolidate Gap List'!$BH$9:$BH$210,'Detailed Summary'!AO$23)</f>
        <v>0</v>
      </c>
      <c r="AP32" s="87">
        <f>SUM(AJ32:AO32)</f>
        <v>0</v>
      </c>
      <c r="AQ32" s="130">
        <f>COUNTIFS('ASG Consolidate Gap List'!$B$9:$B$210,'Detailed Summary'!$B32,'ASG Consolidate Gap List'!$H$9:$H$210,'Detailed Summary'!$B$20,'ASG Consolidate Gap List'!$BN$9:$BN$210,'Detailed Summary'!AQ$23)</f>
        <v>0</v>
      </c>
      <c r="AR32" s="130">
        <f>COUNTIFS('ASG Consolidate Gap List'!$B$9:$B$210,'Detailed Summary'!$B32,'ASG Consolidate Gap List'!$H$9:$H$210,'Detailed Summary'!$B$20,'ASG Consolidate Gap List'!$BN$9:$BN$210,'Detailed Summary'!AR$23)</f>
        <v>0</v>
      </c>
      <c r="AS32" s="130">
        <f>COUNTIFS('ASG Consolidate Gap List'!$B$9:$B$210,'Detailed Summary'!$B32,'ASG Consolidate Gap List'!$H$9:$H$210,'Detailed Summary'!$B$20,'ASG Consolidate Gap List'!$BN$9:$BN$210,'Detailed Summary'!AS$23)</f>
        <v>0</v>
      </c>
      <c r="AT32" s="130">
        <f>COUNTIFS('ASG Consolidate Gap List'!$B$9:$B$210,'Detailed Summary'!$B32,'ASG Consolidate Gap List'!$H$9:$H$210,'Detailed Summary'!$B$20,'ASG Consolidate Gap List'!$BN$9:$BN$210,'Detailed Summary'!AT$23)</f>
        <v>0</v>
      </c>
      <c r="AU32" s="130">
        <f>COUNTIFS('ASG Consolidate Gap List'!$B$9:$B$210,'Detailed Summary'!$B32,'ASG Consolidate Gap List'!$H$9:$H$210,'Detailed Summary'!$B$20,'ASG Consolidate Gap List'!$BN$9:$BN$210,'Detailed Summary'!AU$23)</f>
        <v>0</v>
      </c>
      <c r="AV32" s="77">
        <f>SUM(AQ32:AU32)</f>
        <v>0</v>
      </c>
    </row>
    <row r="33" spans="1:48" ht="15.5">
      <c r="B33" s="71" t="s">
        <v>15</v>
      </c>
      <c r="C33" s="72">
        <f t="shared" ref="C33:AV33" si="16">SUM(C25:C31)</f>
        <v>33</v>
      </c>
      <c r="D33" s="78">
        <f t="shared" si="16"/>
        <v>80</v>
      </c>
      <c r="E33" s="72">
        <f t="shared" si="16"/>
        <v>0</v>
      </c>
      <c r="F33" s="72">
        <f t="shared" si="16"/>
        <v>67</v>
      </c>
      <c r="G33" s="72">
        <f t="shared" si="16"/>
        <v>11</v>
      </c>
      <c r="H33" s="72">
        <f t="shared" si="16"/>
        <v>0</v>
      </c>
      <c r="I33" s="72">
        <f t="shared" si="16"/>
        <v>2</v>
      </c>
      <c r="J33" s="72">
        <f t="shared" si="16"/>
        <v>0</v>
      </c>
      <c r="K33" s="72">
        <f t="shared" si="16"/>
        <v>72</v>
      </c>
      <c r="L33" s="72">
        <f t="shared" si="16"/>
        <v>5</v>
      </c>
      <c r="M33" s="72">
        <f t="shared" si="16"/>
        <v>0</v>
      </c>
      <c r="N33" s="72">
        <f t="shared" si="16"/>
        <v>0</v>
      </c>
      <c r="O33" s="72">
        <f t="shared" si="16"/>
        <v>3</v>
      </c>
      <c r="P33" s="80">
        <f t="shared" si="16"/>
        <v>80</v>
      </c>
      <c r="Q33" s="72">
        <f t="shared" si="16"/>
        <v>0</v>
      </c>
      <c r="R33" s="72">
        <f t="shared" si="16"/>
        <v>0</v>
      </c>
      <c r="S33" s="72">
        <f t="shared" si="16"/>
        <v>1</v>
      </c>
      <c r="T33" s="72">
        <f t="shared" si="16"/>
        <v>1</v>
      </c>
      <c r="U33" s="72">
        <f t="shared" si="16"/>
        <v>0</v>
      </c>
      <c r="V33" s="72">
        <f t="shared" si="16"/>
        <v>0</v>
      </c>
      <c r="W33" s="72">
        <f t="shared" si="16"/>
        <v>2</v>
      </c>
      <c r="X33" s="185">
        <f t="shared" si="16"/>
        <v>30</v>
      </c>
      <c r="Y33" s="185">
        <f t="shared" si="16"/>
        <v>46</v>
      </c>
      <c r="Z33" s="82">
        <f t="shared" si="16"/>
        <v>80</v>
      </c>
      <c r="AA33" s="72">
        <f t="shared" si="16"/>
        <v>0</v>
      </c>
      <c r="AB33" s="72">
        <f t="shared" si="16"/>
        <v>0</v>
      </c>
      <c r="AC33" s="72">
        <f t="shared" si="16"/>
        <v>5</v>
      </c>
      <c r="AD33" s="72">
        <f t="shared" si="16"/>
        <v>4</v>
      </c>
      <c r="AE33" s="72">
        <f t="shared" si="16"/>
        <v>0</v>
      </c>
      <c r="AF33" s="72">
        <f t="shared" si="16"/>
        <v>0</v>
      </c>
      <c r="AG33" s="72">
        <f t="shared" si="16"/>
        <v>1</v>
      </c>
      <c r="AH33" s="72">
        <f t="shared" si="16"/>
        <v>64</v>
      </c>
      <c r="AI33" s="85">
        <f t="shared" si="16"/>
        <v>74</v>
      </c>
      <c r="AJ33" s="72">
        <f t="shared" si="16"/>
        <v>0</v>
      </c>
      <c r="AK33" s="72">
        <f t="shared" si="16"/>
        <v>0</v>
      </c>
      <c r="AL33" s="72">
        <f t="shared" si="16"/>
        <v>33</v>
      </c>
      <c r="AM33" s="72">
        <f t="shared" si="16"/>
        <v>0</v>
      </c>
      <c r="AN33" s="72">
        <f t="shared" si="16"/>
        <v>2</v>
      </c>
      <c r="AO33" s="72">
        <f t="shared" si="16"/>
        <v>45</v>
      </c>
      <c r="AP33" s="88">
        <f t="shared" si="16"/>
        <v>80</v>
      </c>
      <c r="AQ33" s="72">
        <f t="shared" si="16"/>
        <v>0</v>
      </c>
      <c r="AR33" s="72">
        <f t="shared" si="16"/>
        <v>0</v>
      </c>
      <c r="AS33" s="72">
        <f t="shared" si="16"/>
        <v>0</v>
      </c>
      <c r="AT33" s="72">
        <f t="shared" si="16"/>
        <v>80</v>
      </c>
      <c r="AU33" s="72">
        <f t="shared" si="16"/>
        <v>0</v>
      </c>
      <c r="AV33" s="78">
        <f t="shared" si="16"/>
        <v>80</v>
      </c>
    </row>
    <row r="34" spans="1:48" ht="15.5">
      <c r="S34" s="517">
        <f>S33+T33</f>
        <v>2</v>
      </c>
      <c r="T34" s="517"/>
      <c r="X34" s="517">
        <f>X33+Y33</f>
        <v>76</v>
      </c>
      <c r="Y34" s="517"/>
    </row>
    <row r="37" spans="1:48">
      <c r="A37" s="127" t="s">
        <v>587</v>
      </c>
      <c r="B37" s="523" t="s">
        <v>606</v>
      </c>
      <c r="C37" s="523"/>
      <c r="D37" s="523"/>
    </row>
    <row r="39" spans="1:48" s="70" customFormat="1" ht="16.5" customHeight="1">
      <c r="B39" s="535" t="s">
        <v>589</v>
      </c>
      <c r="C39" s="76" t="s">
        <v>6</v>
      </c>
      <c r="D39" s="531" t="s">
        <v>7</v>
      </c>
      <c r="E39" s="532"/>
      <c r="F39" s="532"/>
      <c r="G39" s="532"/>
      <c r="H39" s="532"/>
      <c r="I39" s="532"/>
      <c r="J39" s="533"/>
      <c r="K39" s="536" t="s">
        <v>8</v>
      </c>
      <c r="L39" s="536"/>
      <c r="M39" s="536"/>
      <c r="N39" s="536"/>
      <c r="O39" s="536"/>
      <c r="P39" s="536"/>
      <c r="Q39" s="537" t="s">
        <v>9</v>
      </c>
      <c r="R39" s="537"/>
      <c r="S39" s="537"/>
      <c r="T39" s="537"/>
      <c r="U39" s="537"/>
      <c r="V39" s="537"/>
      <c r="W39" s="537"/>
      <c r="X39" s="537"/>
      <c r="Y39" s="537"/>
      <c r="Z39" s="537"/>
      <c r="AA39" s="530" t="s">
        <v>208</v>
      </c>
      <c r="AB39" s="530"/>
      <c r="AC39" s="530"/>
      <c r="AD39" s="530"/>
      <c r="AE39" s="530"/>
      <c r="AF39" s="530"/>
      <c r="AG39" s="530"/>
      <c r="AH39" s="530"/>
      <c r="AI39" s="530"/>
      <c r="AJ39" s="534" t="s">
        <v>209</v>
      </c>
      <c r="AK39" s="534"/>
      <c r="AL39" s="534"/>
      <c r="AM39" s="534"/>
      <c r="AN39" s="534"/>
      <c r="AO39" s="534"/>
      <c r="AP39" s="534"/>
      <c r="AQ39" s="538" t="s">
        <v>59</v>
      </c>
      <c r="AR39" s="538"/>
      <c r="AS39" s="538"/>
      <c r="AT39" s="538"/>
      <c r="AU39" s="538"/>
      <c r="AV39" s="538"/>
    </row>
    <row r="40" spans="1:48" s="89" customFormat="1" ht="29">
      <c r="B40" s="535"/>
      <c r="C40" s="95" t="s">
        <v>605</v>
      </c>
      <c r="D40" s="96" t="s">
        <v>591</v>
      </c>
      <c r="E40" s="97" t="s">
        <v>70</v>
      </c>
      <c r="F40" s="97" t="s">
        <v>592</v>
      </c>
      <c r="G40" s="97" t="s">
        <v>593</v>
      </c>
      <c r="H40" s="97" t="s">
        <v>594</v>
      </c>
      <c r="I40" s="97" t="s">
        <v>595</v>
      </c>
      <c r="J40" s="97" t="s">
        <v>91</v>
      </c>
      <c r="K40" s="91" t="s">
        <v>596</v>
      </c>
      <c r="L40" s="91" t="s">
        <v>70</v>
      </c>
      <c r="M40" s="91" t="s">
        <v>91</v>
      </c>
      <c r="N40" s="91" t="s">
        <v>594</v>
      </c>
      <c r="O40" s="91" t="s">
        <v>595</v>
      </c>
      <c r="P40" s="98" t="s">
        <v>15</v>
      </c>
      <c r="Q40" s="92" t="s">
        <v>388</v>
      </c>
      <c r="R40" s="92" t="s">
        <v>91</v>
      </c>
      <c r="S40" s="518" t="s">
        <v>597</v>
      </c>
      <c r="T40" s="519"/>
      <c r="U40" s="92" t="s">
        <v>598</v>
      </c>
      <c r="V40" s="92" t="s">
        <v>599</v>
      </c>
      <c r="W40" s="92" t="s">
        <v>70</v>
      </c>
      <c r="X40" s="518" t="s">
        <v>596</v>
      </c>
      <c r="Y40" s="519"/>
      <c r="Z40" s="99" t="s">
        <v>15</v>
      </c>
      <c r="AA40" s="93" t="s">
        <v>388</v>
      </c>
      <c r="AB40" s="93" t="s">
        <v>91</v>
      </c>
      <c r="AC40" s="93" t="s">
        <v>71</v>
      </c>
      <c r="AD40" s="93" t="s">
        <v>597</v>
      </c>
      <c r="AE40" s="93" t="s">
        <v>600</v>
      </c>
      <c r="AF40" s="93" t="s">
        <v>599</v>
      </c>
      <c r="AG40" s="93" t="s">
        <v>598</v>
      </c>
      <c r="AH40" s="93" t="s">
        <v>596</v>
      </c>
      <c r="AI40" s="100" t="s">
        <v>15</v>
      </c>
      <c r="AJ40" s="94" t="s">
        <v>388</v>
      </c>
      <c r="AK40" s="94" t="s">
        <v>91</v>
      </c>
      <c r="AL40" s="94" t="s">
        <v>71</v>
      </c>
      <c r="AM40" s="94" t="s">
        <v>597</v>
      </c>
      <c r="AN40" s="94" t="s">
        <v>601</v>
      </c>
      <c r="AO40" s="94" t="s">
        <v>592</v>
      </c>
      <c r="AP40" s="101" t="s">
        <v>15</v>
      </c>
      <c r="AQ40" s="129" t="s">
        <v>602</v>
      </c>
      <c r="AR40" s="129" t="s">
        <v>603</v>
      </c>
      <c r="AS40" s="129" t="s">
        <v>596</v>
      </c>
      <c r="AT40" s="129" t="s">
        <v>70</v>
      </c>
      <c r="AU40" s="129" t="s">
        <v>72</v>
      </c>
      <c r="AV40" s="96" t="s">
        <v>15</v>
      </c>
    </row>
    <row r="41" spans="1:48" s="89" customFormat="1">
      <c r="B41" s="69"/>
      <c r="C41" s="95"/>
      <c r="D41" s="96"/>
      <c r="E41" s="97"/>
      <c r="F41" s="97"/>
      <c r="G41" s="97"/>
      <c r="H41" s="97"/>
      <c r="I41" s="97"/>
      <c r="J41" s="97"/>
      <c r="K41" s="91"/>
      <c r="L41" s="91"/>
      <c r="M41" s="91"/>
      <c r="N41" s="91"/>
      <c r="O41" s="91"/>
      <c r="P41" s="98"/>
      <c r="Q41" s="92"/>
      <c r="R41" s="92"/>
      <c r="S41" s="160" t="s">
        <v>6</v>
      </c>
      <c r="T41" s="92" t="s">
        <v>604</v>
      </c>
      <c r="U41" s="92"/>
      <c r="V41" s="92"/>
      <c r="W41" s="92"/>
      <c r="X41" s="160" t="s">
        <v>6</v>
      </c>
      <c r="Y41" s="92" t="s">
        <v>604</v>
      </c>
      <c r="Z41" s="99"/>
      <c r="AA41" s="93"/>
      <c r="AB41" s="93"/>
      <c r="AC41" s="93"/>
      <c r="AD41" s="93"/>
      <c r="AE41" s="93"/>
      <c r="AF41" s="93"/>
      <c r="AG41" s="93"/>
      <c r="AH41" s="93"/>
      <c r="AI41" s="100"/>
      <c r="AJ41" s="94"/>
      <c r="AK41" s="94"/>
      <c r="AL41" s="94"/>
      <c r="AM41" s="94"/>
      <c r="AN41" s="94"/>
      <c r="AO41" s="94"/>
      <c r="AP41" s="101"/>
      <c r="AQ41" s="129"/>
      <c r="AR41" s="129"/>
      <c r="AS41" s="129"/>
      <c r="AT41" s="129"/>
      <c r="AU41" s="129"/>
      <c r="AV41" s="96"/>
    </row>
    <row r="42" spans="1:48">
      <c r="B42" s="69"/>
      <c r="C42" s="75">
        <f>COUNTIFS('ASG Consolidate Gap List'!$B$9:$B$210,'Detailed Summary'!$B42,'ASG Consolidate Gap List'!$H$9:$H$210,'Detailed Summary'!$B$37,'ASG Consolidate Gap List'!$BR$9:$BR$210,'Detailed Summary'!$C$40)</f>
        <v>0</v>
      </c>
      <c r="D42" s="77">
        <f>COUNTIFS('ASG Consolidate Gap List'!$B$9:$B$210,'Detailed Summary'!$B42,'ASG Consolidate Gap List'!$H$9:$H$210,'Detailed Summary'!$B$37)</f>
        <v>0</v>
      </c>
      <c r="E42" s="28">
        <f>COUNTIFS('ASG Consolidate Gap List'!$B$9:$B$210,'Detailed Summary'!$B42,'ASG Consolidate Gap List'!$H$9:$H$210,'Detailed Summary'!$B$37,'ASG Consolidate Gap List'!$S$9:$S$210,'Detailed Summary'!E$23)</f>
        <v>0</v>
      </c>
      <c r="F42" s="28">
        <f>COUNTIFS('ASG Consolidate Gap List'!$B$9:$B$210,'Detailed Summary'!$B42,'ASG Consolidate Gap List'!$H$9:$H$210,'Detailed Summary'!$B$37,'ASG Consolidate Gap List'!$S$9:$S$210,'Detailed Summary'!F$23)</f>
        <v>0</v>
      </c>
      <c r="G42" s="28">
        <f>COUNTIFS('ASG Consolidate Gap List'!$B$9:$B$210,'Detailed Summary'!$B42,'ASG Consolidate Gap List'!$H$9:$H$210,'Detailed Summary'!$B$37,'ASG Consolidate Gap List'!$S$9:$S$210,'Detailed Summary'!G$23)</f>
        <v>0</v>
      </c>
      <c r="H42" s="28">
        <f>COUNTIFS('ASG Consolidate Gap List'!$B$9:$B$210,'Detailed Summary'!$B42,'ASG Consolidate Gap List'!$H$9:$H$210,'Detailed Summary'!$B$37,'ASG Consolidate Gap List'!$S$9:$S$210,'Detailed Summary'!H$23)</f>
        <v>0</v>
      </c>
      <c r="I42" s="28">
        <f>COUNTIFS('ASG Consolidate Gap List'!$B$9:$B$210,'Detailed Summary'!$B42,'ASG Consolidate Gap List'!$H$9:$H$210,'Detailed Summary'!$B$37,'ASG Consolidate Gap List'!$S$9:$S$210,'Detailed Summary'!I$23)</f>
        <v>0</v>
      </c>
      <c r="J42" s="28">
        <f>COUNTIFS('ASG Consolidate Gap List'!$B$9:$B$210,'Detailed Summary'!$B42,'ASG Consolidate Gap List'!$H$9:$H$210,'Detailed Summary'!$B$37,'ASG Consolidate Gap List'!$S$9:$S$210,'Detailed Summary'!J$23)</f>
        <v>0</v>
      </c>
      <c r="K42" s="73">
        <f>COUNTIFS('ASG Consolidate Gap List'!$B$9:$B$210,'Detailed Summary'!$B42,'ASG Consolidate Gap List'!$H$9:$H$210,'Detailed Summary'!$B$37,'ASG Consolidate Gap List'!$Z$9:$Z$210,'Detailed Summary'!K$23)</f>
        <v>0</v>
      </c>
      <c r="L42" s="73">
        <f>COUNTIFS('ASG Consolidate Gap List'!$B$9:$B$210,'Detailed Summary'!$B42,'ASG Consolidate Gap List'!$H$9:$H$210,'Detailed Summary'!$B$37,'ASG Consolidate Gap List'!$Z$9:$Z$210,'Detailed Summary'!L$23)</f>
        <v>0</v>
      </c>
      <c r="M42" s="73">
        <f>COUNTIFS('ASG Consolidate Gap List'!$B$9:$B$210,'Detailed Summary'!$B42,'ASG Consolidate Gap List'!$H$9:$H$210,'Detailed Summary'!$B$37,'ASG Consolidate Gap List'!$Z$9:$Z$210,'Detailed Summary'!M$23)</f>
        <v>0</v>
      </c>
      <c r="N42" s="73">
        <f>COUNTIFS('ASG Consolidate Gap List'!$B$9:$B$210,'Detailed Summary'!$B42,'ASG Consolidate Gap List'!$H$9:$H$210,'Detailed Summary'!$B$37,'ASG Consolidate Gap List'!$Z$9:$Z$210,'Detailed Summary'!N$23)</f>
        <v>0</v>
      </c>
      <c r="O42" s="73">
        <f>COUNTIFS('ASG Consolidate Gap List'!$B$9:$B$210,'Detailed Summary'!$B42,'ASG Consolidate Gap List'!$H$9:$H$210,'Detailed Summary'!$B$37,'ASG Consolidate Gap List'!$Z$9:$Z$210,'Detailed Summary'!O$23)</f>
        <v>0</v>
      </c>
      <c r="P42" s="79">
        <f>SUM(K42:O42)</f>
        <v>0</v>
      </c>
      <c r="Q42" s="83">
        <f>COUNTIFS('ASG Consolidate Gap List'!$B$9:$B$210,'Detailed Summary'!$B42,'ASG Consolidate Gap List'!$H$9:$H$210,'Detailed Summary'!$B$37,'ASG Consolidate Gap List'!$AM$9:$AM$210,'Detailed Summary'!Q$23)</f>
        <v>0</v>
      </c>
      <c r="R42" s="83">
        <f>COUNTIFS('ASG Consolidate Gap List'!$B$9:$B$210,'Detailed Summary'!$B42,'ASG Consolidate Gap List'!$H$9:$H$210,'Detailed Summary'!$B$37,'ASG Consolidate Gap List'!$AM$9:$AM$210,'Detailed Summary'!R$23)</f>
        <v>0</v>
      </c>
      <c r="S42" s="83">
        <f>COUNTIFS('ASG Consolidate Gap List'!$B$9:$B$210,'Detailed Summary'!$B42,'ASG Consolidate Gap List'!$H$9:$H$210,'Detailed Summary'!$B$37,'ASG Consolidate Gap List'!$AM$9:$AM$210,'Detailed Summary'!S$23,'ASG Consolidate Gap List'!$BR$9:$BR$210,'Detailed Summary'!$C$23)</f>
        <v>0</v>
      </c>
      <c r="T42" s="83">
        <f>COUNTIFS('ASG Consolidate Gap List'!$B$9:$B$210,'Detailed Summary'!$B42,'ASG Consolidate Gap List'!$H$9:$H$210,'Detailed Summary'!$B$37,'ASG Consolidate Gap List'!$AM$9:$AM$210,'Detailed Summary'!S$23)-S42</f>
        <v>0</v>
      </c>
      <c r="U42" s="83">
        <f>COUNTIFS('ASG Consolidate Gap List'!$B$9:$B$210,'Detailed Summary'!$B42,'ASG Consolidate Gap List'!$H$9:$H$210,'Detailed Summary'!$B$37,'ASG Consolidate Gap List'!$AM$9:$AM$210,'Detailed Summary'!U$23)</f>
        <v>0</v>
      </c>
      <c r="V42" s="83">
        <f>COUNTIFS('ASG Consolidate Gap List'!$B$9:$B$210,'Detailed Summary'!$B42,'ASG Consolidate Gap List'!$H$9:$H$210,'Detailed Summary'!$B$37,'ASG Consolidate Gap List'!$AM$9:$AM$210,'Detailed Summary'!V$23)</f>
        <v>0</v>
      </c>
      <c r="W42" s="83">
        <f>COUNTIFS('ASG Consolidate Gap List'!$B$9:$B$210,'Detailed Summary'!$B42,'ASG Consolidate Gap List'!$H$9:$H$210,'Detailed Summary'!$B$37,'ASG Consolidate Gap List'!$AM$9:$AM$210,'Detailed Summary'!W$23)</f>
        <v>0</v>
      </c>
      <c r="X42" s="83">
        <f>COUNTIFS('ASG Consolidate Gap List'!$B$9:$B$210,'Detailed Summary'!$B25,'ASG Consolidate Gap List'!$H$9:$H$210,'Detailed Summary'!$B$37,'ASG Consolidate Gap List'!$AM$9:$AM$210,'Detailed Summary'!X$23,'ASG Consolidate Gap List'!$BR$9:$BR$210,'Detailed Summary'!$C$23)</f>
        <v>0</v>
      </c>
      <c r="Y42" s="83">
        <f>COUNTIFS('ASG Consolidate Gap List'!$B$9:$B$210,'Detailed Summary'!$B42,'ASG Consolidate Gap List'!$H$9:$H$210,'Detailed Summary'!$B$37,'ASG Consolidate Gap List'!$AM$9:$AM$210,'Detailed Summary'!X$23)-X42</f>
        <v>0</v>
      </c>
      <c r="Z42" s="81">
        <f t="shared" ref="Z42:Z48" si="17">SUM(Q42:Y42)</f>
        <v>0</v>
      </c>
      <c r="AA42" s="74">
        <f>COUNTIFS('ASG Consolidate Gap List'!$B$9:$B$210,'Detailed Summary'!$B42,'ASG Consolidate Gap List'!$H$9:$H$210,'Detailed Summary'!$B$37,'ASG Consolidate Gap List'!$AW$9:$AW$210,'Detailed Summary'!AA$23)</f>
        <v>0</v>
      </c>
      <c r="AB42" s="74">
        <f>COUNTIFS('ASG Consolidate Gap List'!$B$9:$B$210,'Detailed Summary'!$B42,'ASG Consolidate Gap List'!$H$9:$H$210,'Detailed Summary'!$B$37,'ASG Consolidate Gap List'!$AW$9:$AW$210,'Detailed Summary'!AB$23)</f>
        <v>0</v>
      </c>
      <c r="AC42" s="74">
        <f>COUNTIFS('ASG Consolidate Gap List'!$B$9:$B$210,'Detailed Summary'!$B42,'ASG Consolidate Gap List'!$H$9:$H$210,'Detailed Summary'!$B$37,'ASG Consolidate Gap List'!$AW$9:$AW$210,'Detailed Summary'!AC$23)</f>
        <v>0</v>
      </c>
      <c r="AD42" s="74">
        <f>COUNTIFS('ASG Consolidate Gap List'!$B$9:$B$210,'Detailed Summary'!$B42,'ASG Consolidate Gap List'!$H$9:$H$210,'Detailed Summary'!$B$37,'ASG Consolidate Gap List'!$AW$9:$AW$210,'Detailed Summary'!AD$23)</f>
        <v>0</v>
      </c>
      <c r="AE42" s="74">
        <f>COUNTIFS('ASG Consolidate Gap List'!$B$9:$B$210,'Detailed Summary'!$B42,'ASG Consolidate Gap List'!$H$9:$H$210,'Detailed Summary'!$B$37,'ASG Consolidate Gap List'!$AW$9:$AW$210,'Detailed Summary'!AE$23)</f>
        <v>0</v>
      </c>
      <c r="AF42" s="74">
        <f>COUNTIFS('ASG Consolidate Gap List'!$B$9:$B$210,'Detailed Summary'!$B42,'ASG Consolidate Gap List'!$H$9:$H$210,'Detailed Summary'!$B$37,'ASG Consolidate Gap List'!$AW$9:$AW$210,'Detailed Summary'!AF$23)</f>
        <v>0</v>
      </c>
      <c r="AG42" s="74">
        <f>COUNTIFS('ASG Consolidate Gap List'!$B$9:$B$210,'Detailed Summary'!$B42,'ASG Consolidate Gap List'!$H$9:$H$210,'Detailed Summary'!$B$37,'ASG Consolidate Gap List'!$AW$9:$AW$210,'Detailed Summary'!AG$23)</f>
        <v>0</v>
      </c>
      <c r="AH42" s="74">
        <f>COUNTIFS('ASG Consolidate Gap List'!$B$9:$B$210,'Detailed Summary'!$B42,'ASG Consolidate Gap List'!$H$9:$H$210,'Detailed Summary'!$B$37,'ASG Consolidate Gap List'!$AW$9:$AW$210,'Detailed Summary'!AH$23)</f>
        <v>0</v>
      </c>
      <c r="AI42" s="84">
        <f t="shared" ref="AI42:AI48" si="18">SUM(AA42:AH42)</f>
        <v>0</v>
      </c>
      <c r="AJ42" s="86">
        <f>COUNTIFS('ASG Consolidate Gap List'!$B$9:$B$210,'Detailed Summary'!$B42,'ASG Consolidate Gap List'!$H$9:$H$210,'Detailed Summary'!$B$37,'ASG Consolidate Gap List'!$BH$9:$BH$210,'Detailed Summary'!AJ$23)</f>
        <v>0</v>
      </c>
      <c r="AK42" s="86">
        <f>COUNTIFS('ASG Consolidate Gap List'!$B$9:$B$210,'Detailed Summary'!$B42,'ASG Consolidate Gap List'!$H$9:$H$210,'Detailed Summary'!$B$37,'ASG Consolidate Gap List'!$BH$9:$BH$210,'Detailed Summary'!AK$23)</f>
        <v>0</v>
      </c>
      <c r="AL42" s="86">
        <f>COUNTIFS('ASG Consolidate Gap List'!$B$9:$B$210,'Detailed Summary'!$B42,'ASG Consolidate Gap List'!$H$9:$H$210,'Detailed Summary'!$B$37,'ASG Consolidate Gap List'!$BH$9:$BH$210,'Detailed Summary'!AL$23)</f>
        <v>0</v>
      </c>
      <c r="AM42" s="86">
        <f>COUNTIFS('ASG Consolidate Gap List'!$B$9:$B$210,'Detailed Summary'!$B42,'ASG Consolidate Gap List'!$H$9:$H$210,'Detailed Summary'!$B$37,'ASG Consolidate Gap List'!$BH$9:$BH$210,'Detailed Summary'!AM$23)</f>
        <v>0</v>
      </c>
      <c r="AN42" s="86">
        <f>COUNTIFS('ASG Consolidate Gap List'!$B$9:$B$210,'Detailed Summary'!$B42,'ASG Consolidate Gap List'!$H$9:$H$210,'Detailed Summary'!$B$37,'ASG Consolidate Gap List'!$BH$9:$BH$210,'Detailed Summary'!AN$23)</f>
        <v>0</v>
      </c>
      <c r="AO42" s="86">
        <f>COUNTIFS('ASG Consolidate Gap List'!$B$9:$B$210,'Detailed Summary'!$B42,'ASG Consolidate Gap List'!$H$9:$H$210,'Detailed Summary'!$B$37,'ASG Consolidate Gap List'!$BH$9:$BH$210,'Detailed Summary'!AO$23)</f>
        <v>0</v>
      </c>
      <c r="AP42" s="87">
        <f t="shared" ref="AP42:AP48" si="19">SUM(AJ42:AO42)</f>
        <v>0</v>
      </c>
      <c r="AQ42" s="130">
        <f>COUNTIFS('ASG Consolidate Gap List'!$B$9:$B$210,'Detailed Summary'!$B42,'ASG Consolidate Gap List'!$H$9:$H$210,'Detailed Summary'!$B$37,'ASG Consolidate Gap List'!$BN$9:$BN$210,'Detailed Summary'!AQ$23)</f>
        <v>0</v>
      </c>
      <c r="AR42" s="130">
        <f>COUNTIFS('ASG Consolidate Gap List'!$B$9:$B$210,'Detailed Summary'!$B42,'ASG Consolidate Gap List'!$H$9:$H$210,'Detailed Summary'!$B$37,'ASG Consolidate Gap List'!$BN$9:$BN$210,'Detailed Summary'!AR$23)</f>
        <v>0</v>
      </c>
      <c r="AS42" s="130">
        <f>COUNTIFS('ASG Consolidate Gap List'!$B$9:$B$210,'Detailed Summary'!$B42,'ASG Consolidate Gap List'!$H$9:$H$210,'Detailed Summary'!$B$37,'ASG Consolidate Gap List'!$BN$9:$BN$210,'Detailed Summary'!AS$23)</f>
        <v>0</v>
      </c>
      <c r="AT42" s="130">
        <f>COUNTIFS('ASG Consolidate Gap List'!$B$9:$B$210,'Detailed Summary'!$B42,'ASG Consolidate Gap List'!$H$9:$H$210,'Detailed Summary'!$B$37,'ASG Consolidate Gap List'!$BN$9:$BN$210,'Detailed Summary'!AT$23)</f>
        <v>0</v>
      </c>
      <c r="AU42" s="130">
        <f>COUNTIFS('ASG Consolidate Gap List'!$B$9:$B$210,'Detailed Summary'!$B42,'ASG Consolidate Gap List'!$H$9:$H$210,'Detailed Summary'!$B$37,'ASG Consolidate Gap List'!$BN$9:$BN$210,'Detailed Summary'!AU$23)</f>
        <v>0</v>
      </c>
      <c r="AV42" s="77">
        <f t="shared" ref="AV42:AV48" si="20">SUM(AQ42:AU42)</f>
        <v>0</v>
      </c>
    </row>
    <row r="43" spans="1:48">
      <c r="B43" s="69" t="s">
        <v>27</v>
      </c>
      <c r="C43" s="75">
        <f>COUNTIFS('ASG Consolidate Gap List'!$B$9:$B$210,'Detailed Summary'!$B43,'ASG Consolidate Gap List'!$H$9:$H$210,'Detailed Summary'!$B$37,'ASG Consolidate Gap List'!$BR$9:$BR$210,'Detailed Summary'!$C$40)</f>
        <v>2</v>
      </c>
      <c r="D43" s="77">
        <f>COUNTIFS('ASG Consolidate Gap List'!$B$9:$B$210,'Detailed Summary'!$B43,'ASG Consolidate Gap List'!$H$9:$H$210,'Detailed Summary'!$B$37)</f>
        <v>7</v>
      </c>
      <c r="E43" s="28">
        <f>COUNTIFS('ASG Consolidate Gap List'!$B$9:$B$210,'Detailed Summary'!$B43,'ASG Consolidate Gap List'!$H$9:$H$210,'Detailed Summary'!$B$37,'ASG Consolidate Gap List'!$S$9:$S$210,'Detailed Summary'!E$23)</f>
        <v>0</v>
      </c>
      <c r="F43" s="28">
        <f>COUNTIFS('ASG Consolidate Gap List'!$B$9:$B$210,'Detailed Summary'!$B43,'ASG Consolidate Gap List'!$H$9:$H$210,'Detailed Summary'!$B$37,'ASG Consolidate Gap List'!$S$9:$S$210,'Detailed Summary'!F$23)</f>
        <v>5</v>
      </c>
      <c r="G43" s="28">
        <f>COUNTIFS('ASG Consolidate Gap List'!$B$9:$B$210,'Detailed Summary'!$B43,'ASG Consolidate Gap List'!$H$9:$H$210,'Detailed Summary'!$B$37,'ASG Consolidate Gap List'!$S$9:$S$210,'Detailed Summary'!G$23)</f>
        <v>0</v>
      </c>
      <c r="H43" s="28">
        <f>COUNTIFS('ASG Consolidate Gap List'!$B$9:$B$210,'Detailed Summary'!$B43,'ASG Consolidate Gap List'!$H$9:$H$210,'Detailed Summary'!$B$37,'ASG Consolidate Gap List'!$S$9:$S$210,'Detailed Summary'!H$23)</f>
        <v>0</v>
      </c>
      <c r="I43" s="28">
        <f>COUNTIFS('ASG Consolidate Gap List'!$B$9:$B$210,'Detailed Summary'!$B43,'ASG Consolidate Gap List'!$H$9:$H$210,'Detailed Summary'!$B$37,'ASG Consolidate Gap List'!$S$9:$S$210,'Detailed Summary'!I$23)</f>
        <v>2</v>
      </c>
      <c r="J43" s="28">
        <f>COUNTIFS('ASG Consolidate Gap List'!$B$9:$B$210,'Detailed Summary'!$B43,'ASG Consolidate Gap List'!$H$9:$H$210,'Detailed Summary'!$B$37,'ASG Consolidate Gap List'!$S$9:$S$210,'Detailed Summary'!J$23)</f>
        <v>0</v>
      </c>
      <c r="K43" s="73">
        <f>COUNTIFS('ASG Consolidate Gap List'!$B$9:$B$210,'Detailed Summary'!$B43,'ASG Consolidate Gap List'!$H$9:$H$210,'Detailed Summary'!$B$37,'ASG Consolidate Gap List'!$Z$9:$Z$210,'Detailed Summary'!K$23)</f>
        <v>5</v>
      </c>
      <c r="L43" s="73">
        <f>COUNTIFS('ASG Consolidate Gap List'!$B$9:$B$210,'Detailed Summary'!$B43,'ASG Consolidate Gap List'!$H$9:$H$210,'Detailed Summary'!$B$37,'ASG Consolidate Gap List'!$Z$9:$Z$210,'Detailed Summary'!L$23)</f>
        <v>0</v>
      </c>
      <c r="M43" s="73">
        <f>COUNTIFS('ASG Consolidate Gap List'!$B$9:$B$210,'Detailed Summary'!$B43,'ASG Consolidate Gap List'!$H$9:$H$210,'Detailed Summary'!$B$37,'ASG Consolidate Gap List'!$Z$9:$Z$210,'Detailed Summary'!M$23)</f>
        <v>0</v>
      </c>
      <c r="N43" s="73">
        <f>COUNTIFS('ASG Consolidate Gap List'!$B$9:$B$210,'Detailed Summary'!$B43,'ASG Consolidate Gap List'!$H$9:$H$210,'Detailed Summary'!$B$37,'ASG Consolidate Gap List'!$Z$9:$Z$210,'Detailed Summary'!N$23)</f>
        <v>0</v>
      </c>
      <c r="O43" s="73">
        <f>COUNTIFS('ASG Consolidate Gap List'!$B$9:$B$210,'Detailed Summary'!$B43,'ASG Consolidate Gap List'!$H$9:$H$210,'Detailed Summary'!$B$37,'ASG Consolidate Gap List'!$Z$9:$Z$210,'Detailed Summary'!O$23)</f>
        <v>2</v>
      </c>
      <c r="P43" s="79">
        <f t="shared" ref="P43:P48" si="21">SUM(K43:O43)</f>
        <v>7</v>
      </c>
      <c r="Q43" s="83">
        <f>COUNTIFS('ASG Consolidate Gap List'!$B$9:$B$210,'Detailed Summary'!$B43,'ASG Consolidate Gap List'!$H$9:$H$210,'Detailed Summary'!$B$37,'ASG Consolidate Gap List'!$AM$9:$AM$210,'Detailed Summary'!Q$23)</f>
        <v>0</v>
      </c>
      <c r="R43" s="83">
        <f>COUNTIFS('ASG Consolidate Gap List'!$B$9:$B$210,'Detailed Summary'!$B43,'ASG Consolidate Gap List'!$H$9:$H$210,'Detailed Summary'!$B$37,'ASG Consolidate Gap List'!$AM$9:$AM$210,'Detailed Summary'!R$23)</f>
        <v>0</v>
      </c>
      <c r="S43" s="83">
        <f>COUNTIFS('ASG Consolidate Gap List'!$B$9:$B$210,'Detailed Summary'!$B43,'ASG Consolidate Gap List'!$H$9:$H$210,'Detailed Summary'!$B$37,'ASG Consolidate Gap List'!$AM$9:$AM$210,'Detailed Summary'!S$23,'ASG Consolidate Gap List'!$BR$9:$BR$210,'Detailed Summary'!$C$23)</f>
        <v>0</v>
      </c>
      <c r="T43" s="83">
        <f>COUNTIFS('ASG Consolidate Gap List'!$B$9:$B$210,'Detailed Summary'!$B43,'ASG Consolidate Gap List'!$H$9:$H$210,'Detailed Summary'!$B$37,'ASG Consolidate Gap List'!$AM$9:$AM$210,'Detailed Summary'!S$23)-S43</f>
        <v>1</v>
      </c>
      <c r="U43" s="83">
        <f>COUNTIFS('ASG Consolidate Gap List'!$B$9:$B$210,'Detailed Summary'!$B43,'ASG Consolidate Gap List'!$H$9:$H$210,'Detailed Summary'!$B$37,'ASG Consolidate Gap List'!$AM$9:$AM$210,'Detailed Summary'!U$23)</f>
        <v>0</v>
      </c>
      <c r="V43" s="83">
        <f>COUNTIFS('ASG Consolidate Gap List'!$B$9:$B$210,'Detailed Summary'!$B43,'ASG Consolidate Gap List'!$H$9:$H$210,'Detailed Summary'!$B$37,'ASG Consolidate Gap List'!$AM$9:$AM$210,'Detailed Summary'!V$23)</f>
        <v>0</v>
      </c>
      <c r="W43" s="83">
        <f>COUNTIFS('ASG Consolidate Gap List'!$B$9:$B$210,'Detailed Summary'!$B43,'ASG Consolidate Gap List'!$H$9:$H$210,'Detailed Summary'!$B$37,'ASG Consolidate Gap List'!$AM$9:$AM$210,'Detailed Summary'!W$23)</f>
        <v>0</v>
      </c>
      <c r="X43" s="83">
        <f>COUNTIFS('ASG Consolidate Gap List'!$B$9:$B$210,'Detailed Summary'!$B26,'ASG Consolidate Gap List'!$H$9:$H$210,'Detailed Summary'!$B$37,'ASG Consolidate Gap List'!$AM$9:$AM$210,'Detailed Summary'!X$23,'ASG Consolidate Gap List'!$BR$9:$BR$210,'Detailed Summary'!$C$23)</f>
        <v>2</v>
      </c>
      <c r="Y43" s="83">
        <f>COUNTIFS('ASG Consolidate Gap List'!$B$9:$B$210,'Detailed Summary'!$B43,'ASG Consolidate Gap List'!$H$9:$H$210,'Detailed Summary'!$B$37,'ASG Consolidate Gap List'!$AM$9:$AM$210,'Detailed Summary'!X$23)-X43</f>
        <v>4</v>
      </c>
      <c r="Z43" s="81">
        <f t="shared" si="17"/>
        <v>7</v>
      </c>
      <c r="AA43" s="74">
        <f>COUNTIFS('ASG Consolidate Gap List'!$B$9:$B$210,'Detailed Summary'!$B43,'ASG Consolidate Gap List'!$H$9:$H$210,'Detailed Summary'!$B$37,'ASG Consolidate Gap List'!$AW$9:$AW$210,'Detailed Summary'!AA$23)</f>
        <v>0</v>
      </c>
      <c r="AB43" s="74">
        <f>COUNTIFS('ASG Consolidate Gap List'!$B$9:$B$210,'Detailed Summary'!$B43,'ASG Consolidate Gap List'!$H$9:$H$210,'Detailed Summary'!$B$37,'ASG Consolidate Gap List'!$AW$9:$AW$210,'Detailed Summary'!AB$23)</f>
        <v>0</v>
      </c>
      <c r="AC43" s="74">
        <f>COUNTIFS('ASG Consolidate Gap List'!$B$9:$B$210,'Detailed Summary'!$B43,'ASG Consolidate Gap List'!$H$9:$H$210,'Detailed Summary'!$B$37,'ASG Consolidate Gap List'!$AW$9:$AW$210,'Detailed Summary'!AC$23)</f>
        <v>5</v>
      </c>
      <c r="AD43" s="74">
        <f>COUNTIFS('ASG Consolidate Gap List'!$B$9:$B$210,'Detailed Summary'!$B43,'ASG Consolidate Gap List'!$H$9:$H$210,'Detailed Summary'!$B$37,'ASG Consolidate Gap List'!$AW$9:$AW$210,'Detailed Summary'!AD$23)</f>
        <v>0</v>
      </c>
      <c r="AE43" s="74">
        <f>COUNTIFS('ASG Consolidate Gap List'!$B$9:$B$210,'Detailed Summary'!$B43,'ASG Consolidate Gap List'!$H$9:$H$210,'Detailed Summary'!$B$37,'ASG Consolidate Gap List'!$AW$9:$AW$210,'Detailed Summary'!AE$23)</f>
        <v>0</v>
      </c>
      <c r="AF43" s="74">
        <f>COUNTIFS('ASG Consolidate Gap List'!$B$9:$B$210,'Detailed Summary'!$B43,'ASG Consolidate Gap List'!$H$9:$H$210,'Detailed Summary'!$B$37,'ASG Consolidate Gap List'!$AW$9:$AW$210,'Detailed Summary'!AF$23)</f>
        <v>0</v>
      </c>
      <c r="AG43" s="74">
        <f>COUNTIFS('ASG Consolidate Gap List'!$B$9:$B$210,'Detailed Summary'!$B43,'ASG Consolidate Gap List'!$H$9:$H$210,'Detailed Summary'!$B$37,'ASG Consolidate Gap List'!$AW$9:$AW$210,'Detailed Summary'!AG$23)</f>
        <v>0</v>
      </c>
      <c r="AH43" s="74">
        <f>COUNTIFS('ASG Consolidate Gap List'!$B$9:$B$210,'Detailed Summary'!$B43,'ASG Consolidate Gap List'!$H$9:$H$210,'Detailed Summary'!$B$37,'ASG Consolidate Gap List'!$AW$9:$AW$210,'Detailed Summary'!AH$23)</f>
        <v>2</v>
      </c>
      <c r="AI43" s="84">
        <f t="shared" si="18"/>
        <v>7</v>
      </c>
      <c r="AJ43" s="86">
        <f>COUNTIFS('ASG Consolidate Gap List'!$B$9:$B$210,'Detailed Summary'!$B43,'ASG Consolidate Gap List'!$H$9:$H$210,'Detailed Summary'!$B$37,'ASG Consolidate Gap List'!$BH$9:$BH$210,'Detailed Summary'!AJ$23)</f>
        <v>0</v>
      </c>
      <c r="AK43" s="86">
        <f>COUNTIFS('ASG Consolidate Gap List'!$B$9:$B$210,'Detailed Summary'!$B43,'ASG Consolidate Gap List'!$H$9:$H$210,'Detailed Summary'!$B$37,'ASG Consolidate Gap List'!$BH$9:$BH$210,'Detailed Summary'!AK$23)</f>
        <v>0</v>
      </c>
      <c r="AL43" s="86">
        <f>COUNTIFS('ASG Consolidate Gap List'!$B$9:$B$210,'Detailed Summary'!$B43,'ASG Consolidate Gap List'!$H$9:$H$210,'Detailed Summary'!$B$37,'ASG Consolidate Gap List'!$BH$9:$BH$210,'Detailed Summary'!AL$23)</f>
        <v>5</v>
      </c>
      <c r="AM43" s="86">
        <f>COUNTIFS('ASG Consolidate Gap List'!$B$9:$B$210,'Detailed Summary'!$B43,'ASG Consolidate Gap List'!$H$9:$H$210,'Detailed Summary'!$B$37,'ASG Consolidate Gap List'!$BH$9:$BH$210,'Detailed Summary'!AM$23)</f>
        <v>0</v>
      </c>
      <c r="AN43" s="86">
        <f>COUNTIFS('ASG Consolidate Gap List'!$B$9:$B$210,'Detailed Summary'!$B43,'ASG Consolidate Gap List'!$H$9:$H$210,'Detailed Summary'!$B$37,'ASG Consolidate Gap List'!$BH$9:$BH$210,'Detailed Summary'!AN$23)</f>
        <v>0</v>
      </c>
      <c r="AO43" s="86">
        <f>COUNTIFS('ASG Consolidate Gap List'!$B$9:$B$210,'Detailed Summary'!$B43,'ASG Consolidate Gap List'!$H$9:$H$210,'Detailed Summary'!$B$37,'ASG Consolidate Gap List'!$BH$9:$BH$210,'Detailed Summary'!AO$23)</f>
        <v>2</v>
      </c>
      <c r="AP43" s="87">
        <f t="shared" si="19"/>
        <v>7</v>
      </c>
      <c r="AQ43" s="130">
        <f>COUNTIFS('ASG Consolidate Gap List'!$B$9:$B$210,'Detailed Summary'!$B43,'ASG Consolidate Gap List'!$H$9:$H$210,'Detailed Summary'!$B$37,'ASG Consolidate Gap List'!$BN$9:$BN$210,'Detailed Summary'!AQ$23)</f>
        <v>0</v>
      </c>
      <c r="AR43" s="130">
        <f>COUNTIFS('ASG Consolidate Gap List'!$B$9:$B$210,'Detailed Summary'!$B43,'ASG Consolidate Gap List'!$H$9:$H$210,'Detailed Summary'!$B$37,'ASG Consolidate Gap List'!$BN$9:$BN$210,'Detailed Summary'!AR$23)</f>
        <v>0</v>
      </c>
      <c r="AS43" s="130">
        <f>COUNTIFS('ASG Consolidate Gap List'!$B$9:$B$210,'Detailed Summary'!$B43,'ASG Consolidate Gap List'!$H$9:$H$210,'Detailed Summary'!$B$37,'ASG Consolidate Gap List'!$BN$9:$BN$210,'Detailed Summary'!AS$23)</f>
        <v>0</v>
      </c>
      <c r="AT43" s="130">
        <f>COUNTIFS('ASG Consolidate Gap List'!$B$9:$B$210,'Detailed Summary'!$B43,'ASG Consolidate Gap List'!$H$9:$H$210,'Detailed Summary'!$B$37,'ASG Consolidate Gap List'!$BN$9:$BN$210,'Detailed Summary'!AT$23)</f>
        <v>7</v>
      </c>
      <c r="AU43" s="130">
        <f>COUNTIFS('ASG Consolidate Gap List'!$B$9:$B$210,'Detailed Summary'!$B43,'ASG Consolidate Gap List'!$H$9:$H$210,'Detailed Summary'!$B$37,'ASG Consolidate Gap List'!$BN$9:$BN$210,'Detailed Summary'!AU$23)</f>
        <v>0</v>
      </c>
      <c r="AV43" s="77">
        <f t="shared" si="20"/>
        <v>7</v>
      </c>
    </row>
    <row r="44" spans="1:48">
      <c r="B44" s="69" t="s">
        <v>28</v>
      </c>
      <c r="C44" s="75">
        <f>COUNTIFS('ASG Consolidate Gap List'!$B$9:$B$210,'Detailed Summary'!$B44,'ASG Consolidate Gap List'!$H$9:$H$210,'Detailed Summary'!$B$37,'ASG Consolidate Gap List'!$BR$9:$BR$210,'Detailed Summary'!$C$40)</f>
        <v>2</v>
      </c>
      <c r="D44" s="77">
        <f>COUNTIFS('ASG Consolidate Gap List'!$B$9:$B$210,'Detailed Summary'!$B44,'ASG Consolidate Gap List'!$H$9:$H$210,'Detailed Summary'!$B$37)</f>
        <v>5</v>
      </c>
      <c r="E44" s="28">
        <f>COUNTIFS('ASG Consolidate Gap List'!$B$9:$B$210,'Detailed Summary'!$B44,'ASG Consolidate Gap List'!$H$9:$H$210,'Detailed Summary'!$B$37,'ASG Consolidate Gap List'!$S$9:$S$210,'Detailed Summary'!E$23)</f>
        <v>0</v>
      </c>
      <c r="F44" s="28">
        <f>COUNTIFS('ASG Consolidate Gap List'!$B$9:$B$210,'Detailed Summary'!$B44,'ASG Consolidate Gap List'!$H$9:$H$210,'Detailed Summary'!$B$37,'ASG Consolidate Gap List'!$S$9:$S$210,'Detailed Summary'!F$23)</f>
        <v>4</v>
      </c>
      <c r="G44" s="28">
        <f>COUNTIFS('ASG Consolidate Gap List'!$B$9:$B$210,'Detailed Summary'!$B44,'ASG Consolidate Gap List'!$H$9:$H$210,'Detailed Summary'!$B$37,'ASG Consolidate Gap List'!$S$9:$S$210,'Detailed Summary'!G$23)</f>
        <v>1</v>
      </c>
      <c r="H44" s="28">
        <f>COUNTIFS('ASG Consolidate Gap List'!$B$9:$B$210,'Detailed Summary'!$B44,'ASG Consolidate Gap List'!$H$9:$H$210,'Detailed Summary'!$B$37,'ASG Consolidate Gap List'!$S$9:$S$210,'Detailed Summary'!H$23)</f>
        <v>0</v>
      </c>
      <c r="I44" s="28">
        <f>COUNTIFS('ASG Consolidate Gap List'!$B$9:$B$210,'Detailed Summary'!$B44,'ASG Consolidate Gap List'!$H$9:$H$210,'Detailed Summary'!$B$37,'ASG Consolidate Gap List'!$S$9:$S$210,'Detailed Summary'!I$23)</f>
        <v>0</v>
      </c>
      <c r="J44" s="28">
        <f>COUNTIFS('ASG Consolidate Gap List'!$B$9:$B$210,'Detailed Summary'!$B44,'ASG Consolidate Gap List'!$H$9:$H$210,'Detailed Summary'!$B$37,'ASG Consolidate Gap List'!$S$9:$S$210,'Detailed Summary'!J$23)</f>
        <v>0</v>
      </c>
      <c r="K44" s="73">
        <f>COUNTIFS('ASG Consolidate Gap List'!$B$9:$B$210,'Detailed Summary'!$B44,'ASG Consolidate Gap List'!$H$9:$H$210,'Detailed Summary'!$B$37,'ASG Consolidate Gap List'!$Z$9:$Z$210,'Detailed Summary'!K$23)</f>
        <v>4</v>
      </c>
      <c r="L44" s="73">
        <f>COUNTIFS('ASG Consolidate Gap List'!$B$9:$B$210,'Detailed Summary'!$B44,'ASG Consolidate Gap List'!$H$9:$H$210,'Detailed Summary'!$B$37,'ASG Consolidate Gap List'!$Z$9:$Z$210,'Detailed Summary'!L$23)</f>
        <v>1</v>
      </c>
      <c r="M44" s="73">
        <f>COUNTIFS('ASG Consolidate Gap List'!$B$9:$B$210,'Detailed Summary'!$B44,'ASG Consolidate Gap List'!$H$9:$H$210,'Detailed Summary'!$B$37,'ASG Consolidate Gap List'!$Z$9:$Z$210,'Detailed Summary'!M$23)</f>
        <v>0</v>
      </c>
      <c r="N44" s="73">
        <f>COUNTIFS('ASG Consolidate Gap List'!$B$9:$B$210,'Detailed Summary'!$B44,'ASG Consolidate Gap List'!$H$9:$H$210,'Detailed Summary'!$B$37,'ASG Consolidate Gap List'!$Z$9:$Z$210,'Detailed Summary'!N$23)</f>
        <v>0</v>
      </c>
      <c r="O44" s="73">
        <f>COUNTIFS('ASG Consolidate Gap List'!$B$9:$B$210,'Detailed Summary'!$B44,'ASG Consolidate Gap List'!$H$9:$H$210,'Detailed Summary'!$B$37,'ASG Consolidate Gap List'!$Z$9:$Z$210,'Detailed Summary'!O$23)</f>
        <v>0</v>
      </c>
      <c r="P44" s="79">
        <f t="shared" si="21"/>
        <v>5</v>
      </c>
      <c r="Q44" s="83">
        <f>COUNTIFS('ASG Consolidate Gap List'!$B$9:$B$210,'Detailed Summary'!$B44,'ASG Consolidate Gap List'!$H$9:$H$210,'Detailed Summary'!$B$37,'ASG Consolidate Gap List'!$AM$9:$AM$210,'Detailed Summary'!Q$23)</f>
        <v>0</v>
      </c>
      <c r="R44" s="83">
        <f>COUNTIFS('ASG Consolidate Gap List'!$B$9:$B$210,'Detailed Summary'!$B44,'ASG Consolidate Gap List'!$H$9:$H$210,'Detailed Summary'!$B$37,'ASG Consolidate Gap List'!$AM$9:$AM$210,'Detailed Summary'!R$23)</f>
        <v>0</v>
      </c>
      <c r="S44" s="83">
        <f>COUNTIFS('ASG Consolidate Gap List'!$B$9:$B$210,'Detailed Summary'!$B44,'ASG Consolidate Gap List'!$H$9:$H$210,'Detailed Summary'!$B$37,'ASG Consolidate Gap List'!$AM$9:$AM$210,'Detailed Summary'!S$23,'ASG Consolidate Gap List'!$BR$9:$BR$210,'Detailed Summary'!$C$23)</f>
        <v>0</v>
      </c>
      <c r="T44" s="83">
        <f>COUNTIFS('ASG Consolidate Gap List'!$B$9:$B$210,'Detailed Summary'!$B44,'ASG Consolidate Gap List'!$H$9:$H$210,'Detailed Summary'!$B$37,'ASG Consolidate Gap List'!$AM$9:$AM$210,'Detailed Summary'!S$23)-S44</f>
        <v>0</v>
      </c>
      <c r="U44" s="83">
        <f>COUNTIFS('ASG Consolidate Gap List'!$B$9:$B$210,'Detailed Summary'!$B44,'ASG Consolidate Gap List'!$H$9:$H$210,'Detailed Summary'!$B$37,'ASG Consolidate Gap List'!$AM$9:$AM$210,'Detailed Summary'!U$23)</f>
        <v>0</v>
      </c>
      <c r="V44" s="83">
        <f>COUNTIFS('ASG Consolidate Gap List'!$B$9:$B$210,'Detailed Summary'!$B44,'ASG Consolidate Gap List'!$H$9:$H$210,'Detailed Summary'!$B$37,'ASG Consolidate Gap List'!$AM$9:$AM$210,'Detailed Summary'!V$23)</f>
        <v>0</v>
      </c>
      <c r="W44" s="83">
        <f>COUNTIFS('ASG Consolidate Gap List'!$B$9:$B$210,'Detailed Summary'!$B44,'ASG Consolidate Gap List'!$H$9:$H$210,'Detailed Summary'!$B$37,'ASG Consolidate Gap List'!$AM$9:$AM$210,'Detailed Summary'!W$23)</f>
        <v>0</v>
      </c>
      <c r="X44" s="83">
        <f>COUNTIFS('ASG Consolidate Gap List'!$B$9:$B$210,'Detailed Summary'!$B27,'ASG Consolidate Gap List'!$H$9:$H$210,'Detailed Summary'!$B$37,'ASG Consolidate Gap List'!$AM$9:$AM$210,'Detailed Summary'!X$23,'ASG Consolidate Gap List'!$BR$9:$BR$210,'Detailed Summary'!$C$23)</f>
        <v>2</v>
      </c>
      <c r="Y44" s="83">
        <f>COUNTIFS('ASG Consolidate Gap List'!$B$9:$B$210,'Detailed Summary'!$B44,'ASG Consolidate Gap List'!$H$9:$H$210,'Detailed Summary'!$B$37,'ASG Consolidate Gap List'!$AM$9:$AM$210,'Detailed Summary'!X$23)-X44</f>
        <v>3</v>
      </c>
      <c r="Z44" s="81">
        <f t="shared" si="17"/>
        <v>5</v>
      </c>
      <c r="AA44" s="74">
        <f>COUNTIFS('ASG Consolidate Gap List'!$B$9:$B$210,'Detailed Summary'!$B44,'ASG Consolidate Gap List'!$H$9:$H$210,'Detailed Summary'!$B$37,'ASG Consolidate Gap List'!$AW$9:$AW$210,'Detailed Summary'!AA$23)</f>
        <v>0</v>
      </c>
      <c r="AB44" s="74">
        <f>COUNTIFS('ASG Consolidate Gap List'!$B$9:$B$210,'Detailed Summary'!$B44,'ASG Consolidate Gap List'!$H$9:$H$210,'Detailed Summary'!$B$37,'ASG Consolidate Gap List'!$AW$9:$AW$210,'Detailed Summary'!AB$23)</f>
        <v>0</v>
      </c>
      <c r="AC44" s="74">
        <f>COUNTIFS('ASG Consolidate Gap List'!$B$9:$B$210,'Detailed Summary'!$B44,'ASG Consolidate Gap List'!$H$9:$H$210,'Detailed Summary'!$B$37,'ASG Consolidate Gap List'!$AW$9:$AW$210,'Detailed Summary'!AC$23)</f>
        <v>0</v>
      </c>
      <c r="AD44" s="74">
        <f>COUNTIFS('ASG Consolidate Gap List'!$B$9:$B$210,'Detailed Summary'!$B44,'ASG Consolidate Gap List'!$H$9:$H$210,'Detailed Summary'!$B$37,'ASG Consolidate Gap List'!$AW$9:$AW$210,'Detailed Summary'!AD$23)</f>
        <v>0</v>
      </c>
      <c r="AE44" s="74">
        <f>COUNTIFS('ASG Consolidate Gap List'!$B$9:$B$210,'Detailed Summary'!$B44,'ASG Consolidate Gap List'!$H$9:$H$210,'Detailed Summary'!$B$37,'ASG Consolidate Gap List'!$AW$9:$AW$210,'Detailed Summary'!AE$23)</f>
        <v>0</v>
      </c>
      <c r="AF44" s="74">
        <f>COUNTIFS('ASG Consolidate Gap List'!$B$9:$B$210,'Detailed Summary'!$B44,'ASG Consolidate Gap List'!$H$9:$H$210,'Detailed Summary'!$B$37,'ASG Consolidate Gap List'!$AW$9:$AW$210,'Detailed Summary'!AF$23)</f>
        <v>0</v>
      </c>
      <c r="AG44" s="74">
        <f>COUNTIFS('ASG Consolidate Gap List'!$B$9:$B$210,'Detailed Summary'!$B44,'ASG Consolidate Gap List'!$H$9:$H$210,'Detailed Summary'!$B$37,'ASG Consolidate Gap List'!$AW$9:$AW$210,'Detailed Summary'!AG$23)</f>
        <v>0</v>
      </c>
      <c r="AH44" s="74">
        <f>COUNTIFS('ASG Consolidate Gap List'!$B$9:$B$210,'Detailed Summary'!$B44,'ASG Consolidate Gap List'!$H$9:$H$210,'Detailed Summary'!$B$37,'ASG Consolidate Gap List'!$AW$9:$AW$210,'Detailed Summary'!AH$23)</f>
        <v>5</v>
      </c>
      <c r="AI44" s="84">
        <f t="shared" si="18"/>
        <v>5</v>
      </c>
      <c r="AJ44" s="86">
        <f>COUNTIFS('ASG Consolidate Gap List'!$B$9:$B$210,'Detailed Summary'!$B44,'ASG Consolidate Gap List'!$H$9:$H$210,'Detailed Summary'!$B$37,'ASG Consolidate Gap List'!$BH$9:$BH$210,'Detailed Summary'!AJ$23)</f>
        <v>0</v>
      </c>
      <c r="AK44" s="86">
        <f>COUNTIFS('ASG Consolidate Gap List'!$B$9:$B$210,'Detailed Summary'!$B44,'ASG Consolidate Gap List'!$H$9:$H$210,'Detailed Summary'!$B$37,'ASG Consolidate Gap List'!$BH$9:$BH$210,'Detailed Summary'!AK$23)</f>
        <v>0</v>
      </c>
      <c r="AL44" s="86">
        <f>COUNTIFS('ASG Consolidate Gap List'!$B$9:$B$210,'Detailed Summary'!$B44,'ASG Consolidate Gap List'!$H$9:$H$210,'Detailed Summary'!$B$37,'ASG Consolidate Gap List'!$BH$9:$BH$210,'Detailed Summary'!AL$23)</f>
        <v>4</v>
      </c>
      <c r="AM44" s="86">
        <f>COUNTIFS('ASG Consolidate Gap List'!$B$9:$B$210,'Detailed Summary'!$B44,'ASG Consolidate Gap List'!$H$9:$H$210,'Detailed Summary'!$B$37,'ASG Consolidate Gap List'!$BH$9:$BH$210,'Detailed Summary'!AM$23)</f>
        <v>0</v>
      </c>
      <c r="AN44" s="86">
        <f>COUNTIFS('ASG Consolidate Gap List'!$B$9:$B$210,'Detailed Summary'!$B44,'ASG Consolidate Gap List'!$H$9:$H$210,'Detailed Summary'!$B$37,'ASG Consolidate Gap List'!$BH$9:$BH$210,'Detailed Summary'!AN$23)</f>
        <v>0</v>
      </c>
      <c r="AO44" s="86">
        <f>COUNTIFS('ASG Consolidate Gap List'!$B$9:$B$210,'Detailed Summary'!$B44,'ASG Consolidate Gap List'!$H$9:$H$210,'Detailed Summary'!$B$37,'ASG Consolidate Gap List'!$BH$9:$BH$210,'Detailed Summary'!AO$23)</f>
        <v>1</v>
      </c>
      <c r="AP44" s="87">
        <f t="shared" si="19"/>
        <v>5</v>
      </c>
      <c r="AQ44" s="130">
        <f>COUNTIFS('ASG Consolidate Gap List'!$B$9:$B$210,'Detailed Summary'!$B44,'ASG Consolidate Gap List'!$H$9:$H$210,'Detailed Summary'!$B$37,'ASG Consolidate Gap List'!$BN$9:$BN$210,'Detailed Summary'!AQ$23)</f>
        <v>0</v>
      </c>
      <c r="AR44" s="130">
        <f>COUNTIFS('ASG Consolidate Gap List'!$B$9:$B$210,'Detailed Summary'!$B44,'ASG Consolidate Gap List'!$H$9:$H$210,'Detailed Summary'!$B$37,'ASG Consolidate Gap List'!$BN$9:$BN$210,'Detailed Summary'!AR$23)</f>
        <v>0</v>
      </c>
      <c r="AS44" s="130">
        <f>COUNTIFS('ASG Consolidate Gap List'!$B$9:$B$210,'Detailed Summary'!$B44,'ASG Consolidate Gap List'!$H$9:$H$210,'Detailed Summary'!$B$37,'ASG Consolidate Gap List'!$BN$9:$BN$210,'Detailed Summary'!AS$23)</f>
        <v>0</v>
      </c>
      <c r="AT44" s="130">
        <f>COUNTIFS('ASG Consolidate Gap List'!$B$9:$B$210,'Detailed Summary'!$B44,'ASG Consolidate Gap List'!$H$9:$H$210,'Detailed Summary'!$B$37,'ASG Consolidate Gap List'!$BN$9:$BN$210,'Detailed Summary'!AT$23)</f>
        <v>5</v>
      </c>
      <c r="AU44" s="130">
        <f>COUNTIFS('ASG Consolidate Gap List'!$B$9:$B$210,'Detailed Summary'!$B44,'ASG Consolidate Gap List'!$H$9:$H$210,'Detailed Summary'!$B$37,'ASG Consolidate Gap List'!$BN$9:$BN$210,'Detailed Summary'!AU$23)</f>
        <v>0</v>
      </c>
      <c r="AV44" s="77">
        <f t="shared" si="20"/>
        <v>5</v>
      </c>
    </row>
    <row r="45" spans="1:48">
      <c r="B45" s="69" t="s">
        <v>29</v>
      </c>
      <c r="C45" s="75">
        <f>COUNTIFS('ASG Consolidate Gap List'!$B$9:$B$210,'Detailed Summary'!$B45,'ASG Consolidate Gap List'!$H$9:$H$210,'Detailed Summary'!$B$37,'ASG Consolidate Gap List'!$BR$9:$BR$210,'Detailed Summary'!$C$40)</f>
        <v>8</v>
      </c>
      <c r="D45" s="77">
        <f>COUNTIFS('ASG Consolidate Gap List'!$B$9:$B$210,'Detailed Summary'!$B45,'ASG Consolidate Gap List'!$H$9:$H$210,'Detailed Summary'!$B$37)</f>
        <v>11</v>
      </c>
      <c r="E45" s="28">
        <f>COUNTIFS('ASG Consolidate Gap List'!$B$9:$B$210,'Detailed Summary'!$B45,'ASG Consolidate Gap List'!$H$9:$H$210,'Detailed Summary'!$B$37,'ASG Consolidate Gap List'!$S$9:$S$210,'Detailed Summary'!E$23)</f>
        <v>0</v>
      </c>
      <c r="F45" s="28">
        <f>COUNTIFS('ASG Consolidate Gap List'!$B$9:$B$210,'Detailed Summary'!$B45,'ASG Consolidate Gap List'!$H$9:$H$210,'Detailed Summary'!$B$37,'ASG Consolidate Gap List'!$S$9:$S$210,'Detailed Summary'!F$23)</f>
        <v>11</v>
      </c>
      <c r="G45" s="28">
        <f>COUNTIFS('ASG Consolidate Gap List'!$B$9:$B$210,'Detailed Summary'!$B45,'ASG Consolidate Gap List'!$H$9:$H$210,'Detailed Summary'!$B$37,'ASG Consolidate Gap List'!$S$9:$S$210,'Detailed Summary'!G$23)</f>
        <v>0</v>
      </c>
      <c r="H45" s="28">
        <f>COUNTIFS('ASG Consolidate Gap List'!$B$9:$B$210,'Detailed Summary'!$B45,'ASG Consolidate Gap List'!$H$9:$H$210,'Detailed Summary'!$B$37,'ASG Consolidate Gap List'!$S$9:$S$210,'Detailed Summary'!H$23)</f>
        <v>0</v>
      </c>
      <c r="I45" s="28">
        <f>COUNTIFS('ASG Consolidate Gap List'!$B$9:$B$210,'Detailed Summary'!$B45,'ASG Consolidate Gap List'!$H$9:$H$210,'Detailed Summary'!$B$37,'ASG Consolidate Gap List'!$S$9:$S$210,'Detailed Summary'!I$23)</f>
        <v>0</v>
      </c>
      <c r="J45" s="28">
        <f>COUNTIFS('ASG Consolidate Gap List'!$B$9:$B$210,'Detailed Summary'!$B45,'ASG Consolidate Gap List'!$H$9:$H$210,'Detailed Summary'!$B$37,'ASG Consolidate Gap List'!$S$9:$S$210,'Detailed Summary'!J$23)</f>
        <v>0</v>
      </c>
      <c r="K45" s="73">
        <f>COUNTIFS('ASG Consolidate Gap List'!$B$9:$B$210,'Detailed Summary'!$B45,'ASG Consolidate Gap List'!$H$9:$H$210,'Detailed Summary'!$B$37,'ASG Consolidate Gap List'!$Z$9:$Z$210,'Detailed Summary'!K$23)</f>
        <v>8</v>
      </c>
      <c r="L45" s="73">
        <f>COUNTIFS('ASG Consolidate Gap List'!$B$9:$B$210,'Detailed Summary'!$B45,'ASG Consolidate Gap List'!$H$9:$H$210,'Detailed Summary'!$B$37,'ASG Consolidate Gap List'!$Z$9:$Z$210,'Detailed Summary'!L$23)</f>
        <v>0</v>
      </c>
      <c r="M45" s="73">
        <f>COUNTIFS('ASG Consolidate Gap List'!$B$9:$B$210,'Detailed Summary'!$B45,'ASG Consolidate Gap List'!$H$9:$H$210,'Detailed Summary'!$B$37,'ASG Consolidate Gap List'!$Z$9:$Z$210,'Detailed Summary'!M$23)</f>
        <v>0</v>
      </c>
      <c r="N45" s="73">
        <f>COUNTIFS('ASG Consolidate Gap List'!$B$9:$B$210,'Detailed Summary'!$B45,'ASG Consolidate Gap List'!$H$9:$H$210,'Detailed Summary'!$B$37,'ASG Consolidate Gap List'!$Z$9:$Z$210,'Detailed Summary'!N$23)</f>
        <v>0</v>
      </c>
      <c r="O45" s="73">
        <f>COUNTIFS('ASG Consolidate Gap List'!$B$9:$B$210,'Detailed Summary'!$B45,'ASG Consolidate Gap List'!$H$9:$H$210,'Detailed Summary'!$B$37,'ASG Consolidate Gap List'!$Z$9:$Z$210,'Detailed Summary'!O$23)</f>
        <v>3</v>
      </c>
      <c r="P45" s="79">
        <f t="shared" si="21"/>
        <v>11</v>
      </c>
      <c r="Q45" s="83">
        <f>COUNTIFS('ASG Consolidate Gap List'!$B$9:$B$210,'Detailed Summary'!$B45,'ASG Consolidate Gap List'!$H$9:$H$210,'Detailed Summary'!$B$37,'ASG Consolidate Gap List'!$AM$9:$AM$210,'Detailed Summary'!Q$23)</f>
        <v>0</v>
      </c>
      <c r="R45" s="83">
        <f>COUNTIFS('ASG Consolidate Gap List'!$B$9:$B$210,'Detailed Summary'!$B45,'ASG Consolidate Gap List'!$H$9:$H$210,'Detailed Summary'!$B$37,'ASG Consolidate Gap List'!$AM$9:$AM$210,'Detailed Summary'!R$23)</f>
        <v>0</v>
      </c>
      <c r="S45" s="83">
        <f>COUNTIFS('ASG Consolidate Gap List'!$B$9:$B$210,'Detailed Summary'!$B45,'ASG Consolidate Gap List'!$H$9:$H$210,'Detailed Summary'!$B$37,'ASG Consolidate Gap List'!$AM$9:$AM$210,'Detailed Summary'!S$23,'ASG Consolidate Gap List'!$BR$9:$BR$210,'Detailed Summary'!$C$23)</f>
        <v>0</v>
      </c>
      <c r="T45" s="83">
        <f>COUNTIFS('ASG Consolidate Gap List'!$B$9:$B$210,'Detailed Summary'!$B45,'ASG Consolidate Gap List'!$H$9:$H$210,'Detailed Summary'!$B$37,'ASG Consolidate Gap List'!$AM$9:$AM$210,'Detailed Summary'!S$23)-S45</f>
        <v>2</v>
      </c>
      <c r="U45" s="83">
        <f>COUNTIFS('ASG Consolidate Gap List'!$B$9:$B$210,'Detailed Summary'!$B45,'ASG Consolidate Gap List'!$H$9:$H$210,'Detailed Summary'!$B$37,'ASG Consolidate Gap List'!$AM$9:$AM$210,'Detailed Summary'!U$23)</f>
        <v>0</v>
      </c>
      <c r="V45" s="83">
        <f>COUNTIFS('ASG Consolidate Gap List'!$B$9:$B$210,'Detailed Summary'!$B45,'ASG Consolidate Gap List'!$H$9:$H$210,'Detailed Summary'!$B$37,'ASG Consolidate Gap List'!$AM$9:$AM$210,'Detailed Summary'!V$23)</f>
        <v>0</v>
      </c>
      <c r="W45" s="83">
        <f>COUNTIFS('ASG Consolidate Gap List'!$B$9:$B$210,'Detailed Summary'!$B45,'ASG Consolidate Gap List'!$H$9:$H$210,'Detailed Summary'!$B$37,'ASG Consolidate Gap List'!$AM$9:$AM$210,'Detailed Summary'!W$23)</f>
        <v>0</v>
      </c>
      <c r="X45" s="83">
        <f>COUNTIFS('ASG Consolidate Gap List'!$B$9:$B$210,'Detailed Summary'!$B28,'ASG Consolidate Gap List'!$H$9:$H$210,'Detailed Summary'!$B$37,'ASG Consolidate Gap List'!$AM$9:$AM$210,'Detailed Summary'!X$23,'ASG Consolidate Gap List'!$BR$9:$BR$210,'Detailed Summary'!$C$23)</f>
        <v>8</v>
      </c>
      <c r="Y45" s="83">
        <f>COUNTIFS('ASG Consolidate Gap List'!$B$9:$B$210,'Detailed Summary'!$B45,'ASG Consolidate Gap List'!$H$9:$H$210,'Detailed Summary'!$B$37,'ASG Consolidate Gap List'!$AM$9:$AM$210,'Detailed Summary'!X$23)-X45</f>
        <v>1</v>
      </c>
      <c r="Z45" s="81">
        <f t="shared" si="17"/>
        <v>11</v>
      </c>
      <c r="AA45" s="74">
        <f>COUNTIFS('ASG Consolidate Gap List'!$B$9:$B$210,'Detailed Summary'!$B45,'ASG Consolidate Gap List'!$H$9:$H$210,'Detailed Summary'!$B$37,'ASG Consolidate Gap List'!$AW$9:$AW$210,'Detailed Summary'!AA$23)</f>
        <v>0</v>
      </c>
      <c r="AB45" s="74">
        <f>COUNTIFS('ASG Consolidate Gap List'!$B$9:$B$210,'Detailed Summary'!$B45,'ASG Consolidate Gap List'!$H$9:$H$210,'Detailed Summary'!$B$37,'ASG Consolidate Gap List'!$AW$9:$AW$210,'Detailed Summary'!AB$23)</f>
        <v>0</v>
      </c>
      <c r="AC45" s="74">
        <f>COUNTIFS('ASG Consolidate Gap List'!$B$9:$B$210,'Detailed Summary'!$B45,'ASG Consolidate Gap List'!$H$9:$H$210,'Detailed Summary'!$B$37,'ASG Consolidate Gap List'!$AW$9:$AW$210,'Detailed Summary'!AC$23)</f>
        <v>2</v>
      </c>
      <c r="AD45" s="74">
        <f>COUNTIFS('ASG Consolidate Gap List'!$B$9:$B$210,'Detailed Summary'!$B45,'ASG Consolidate Gap List'!$H$9:$H$210,'Detailed Summary'!$B$37,'ASG Consolidate Gap List'!$AW$9:$AW$210,'Detailed Summary'!AD$23)</f>
        <v>0</v>
      </c>
      <c r="AE45" s="74">
        <f>COUNTIFS('ASG Consolidate Gap List'!$B$9:$B$210,'Detailed Summary'!$B45,'ASG Consolidate Gap List'!$H$9:$H$210,'Detailed Summary'!$B$37,'ASG Consolidate Gap List'!$AW$9:$AW$210,'Detailed Summary'!AE$23)</f>
        <v>0</v>
      </c>
      <c r="AF45" s="74">
        <f>COUNTIFS('ASG Consolidate Gap List'!$B$9:$B$210,'Detailed Summary'!$B45,'ASG Consolidate Gap List'!$H$9:$H$210,'Detailed Summary'!$B$37,'ASG Consolidate Gap List'!$AW$9:$AW$210,'Detailed Summary'!AF$23)</f>
        <v>0</v>
      </c>
      <c r="AG45" s="74">
        <f>COUNTIFS('ASG Consolidate Gap List'!$B$9:$B$210,'Detailed Summary'!$B45,'ASG Consolidate Gap List'!$H$9:$H$210,'Detailed Summary'!$B$37,'ASG Consolidate Gap List'!$AW$9:$AW$210,'Detailed Summary'!AG$23)</f>
        <v>0</v>
      </c>
      <c r="AH45" s="74">
        <f>COUNTIFS('ASG Consolidate Gap List'!$B$9:$B$210,'Detailed Summary'!$B45,'ASG Consolidate Gap List'!$H$9:$H$210,'Detailed Summary'!$B$37,'ASG Consolidate Gap List'!$AW$9:$AW$210,'Detailed Summary'!AH$23)</f>
        <v>9</v>
      </c>
      <c r="AI45" s="84">
        <f t="shared" si="18"/>
        <v>11</v>
      </c>
      <c r="AJ45" s="86">
        <f>COUNTIFS('ASG Consolidate Gap List'!$B$9:$B$210,'Detailed Summary'!$B45,'ASG Consolidate Gap List'!$H$9:$H$210,'Detailed Summary'!$B$37,'ASG Consolidate Gap List'!$BH$9:$BH$210,'Detailed Summary'!AJ$23)</f>
        <v>0</v>
      </c>
      <c r="AK45" s="86">
        <f>COUNTIFS('ASG Consolidate Gap List'!$B$9:$B$210,'Detailed Summary'!$B45,'ASG Consolidate Gap List'!$H$9:$H$210,'Detailed Summary'!$B$37,'ASG Consolidate Gap List'!$BH$9:$BH$210,'Detailed Summary'!AK$23)</f>
        <v>0</v>
      </c>
      <c r="AL45" s="86">
        <f>COUNTIFS('ASG Consolidate Gap List'!$B$9:$B$210,'Detailed Summary'!$B45,'ASG Consolidate Gap List'!$H$9:$H$210,'Detailed Summary'!$B$37,'ASG Consolidate Gap List'!$BH$9:$BH$210,'Detailed Summary'!AL$23)</f>
        <v>2</v>
      </c>
      <c r="AM45" s="86">
        <f>COUNTIFS('ASG Consolidate Gap List'!$B$9:$B$210,'Detailed Summary'!$B45,'ASG Consolidate Gap List'!$H$9:$H$210,'Detailed Summary'!$B$37,'ASG Consolidate Gap List'!$BH$9:$BH$210,'Detailed Summary'!AM$23)</f>
        <v>2</v>
      </c>
      <c r="AN45" s="86">
        <f>COUNTIFS('ASG Consolidate Gap List'!$B$9:$B$210,'Detailed Summary'!$B45,'ASG Consolidate Gap List'!$H$9:$H$210,'Detailed Summary'!$B$37,'ASG Consolidate Gap List'!$BH$9:$BH$210,'Detailed Summary'!AN$23)</f>
        <v>0</v>
      </c>
      <c r="AO45" s="86">
        <f>COUNTIFS('ASG Consolidate Gap List'!$B$9:$B$210,'Detailed Summary'!$B45,'ASG Consolidate Gap List'!$H$9:$H$210,'Detailed Summary'!$B$37,'ASG Consolidate Gap List'!$BH$9:$BH$210,'Detailed Summary'!AO$23)</f>
        <v>7</v>
      </c>
      <c r="AP45" s="87">
        <f t="shared" si="19"/>
        <v>11</v>
      </c>
      <c r="AQ45" s="130">
        <f>COUNTIFS('ASG Consolidate Gap List'!$B$9:$B$210,'Detailed Summary'!$B45,'ASG Consolidate Gap List'!$H$9:$H$210,'Detailed Summary'!$B$37,'ASG Consolidate Gap List'!$BN$9:$BN$210,'Detailed Summary'!AQ$23)</f>
        <v>0</v>
      </c>
      <c r="AR45" s="130">
        <f>COUNTIFS('ASG Consolidate Gap List'!$B$9:$B$210,'Detailed Summary'!$B45,'ASG Consolidate Gap List'!$H$9:$H$210,'Detailed Summary'!$B$37,'ASG Consolidate Gap List'!$BN$9:$BN$210,'Detailed Summary'!AR$23)</f>
        <v>0</v>
      </c>
      <c r="AS45" s="130">
        <f>COUNTIFS('ASG Consolidate Gap List'!$B$9:$B$210,'Detailed Summary'!$B45,'ASG Consolidate Gap List'!$H$9:$H$210,'Detailed Summary'!$B$37,'ASG Consolidate Gap List'!$BN$9:$BN$210,'Detailed Summary'!AS$23)</f>
        <v>0</v>
      </c>
      <c r="AT45" s="130">
        <f>COUNTIFS('ASG Consolidate Gap List'!$B$9:$B$210,'Detailed Summary'!$B45,'ASG Consolidate Gap List'!$H$9:$H$210,'Detailed Summary'!$B$37,'ASG Consolidate Gap List'!$BN$9:$BN$210,'Detailed Summary'!AT$23)</f>
        <v>11</v>
      </c>
      <c r="AU45" s="130">
        <f>COUNTIFS('ASG Consolidate Gap List'!$B$9:$B$210,'Detailed Summary'!$B45,'ASG Consolidate Gap List'!$H$9:$H$210,'Detailed Summary'!$B$37,'ASG Consolidate Gap List'!$BN$9:$BN$210,'Detailed Summary'!AU$23)</f>
        <v>0</v>
      </c>
      <c r="AV45" s="77">
        <f t="shared" si="20"/>
        <v>11</v>
      </c>
    </row>
    <row r="46" spans="1:48">
      <c r="B46" s="69" t="s">
        <v>30</v>
      </c>
      <c r="C46" s="75">
        <f>COUNTIFS('ASG Consolidate Gap List'!$B$9:$B$210,'Detailed Summary'!$B46,'ASG Consolidate Gap List'!$H$9:$H$210,'Detailed Summary'!$B$37,'ASG Consolidate Gap List'!$BR$9:$BR$210,'Detailed Summary'!$C$40)</f>
        <v>0</v>
      </c>
      <c r="D46" s="77">
        <f>COUNTIFS('ASG Consolidate Gap List'!$B$9:$B$210,'Detailed Summary'!$B46,'ASG Consolidate Gap List'!$H$9:$H$210,'Detailed Summary'!$B$37)</f>
        <v>1</v>
      </c>
      <c r="E46" s="28">
        <f>COUNTIFS('ASG Consolidate Gap List'!$B$9:$B$210,'Detailed Summary'!$B46,'ASG Consolidate Gap List'!$H$9:$H$210,'Detailed Summary'!$B$37,'ASG Consolidate Gap List'!$S$9:$S$210,'Detailed Summary'!E$23)</f>
        <v>1</v>
      </c>
      <c r="F46" s="28">
        <f>COUNTIFS('ASG Consolidate Gap List'!$B$9:$B$210,'Detailed Summary'!$B46,'ASG Consolidate Gap List'!$H$9:$H$210,'Detailed Summary'!$B$37,'ASG Consolidate Gap List'!$S$9:$S$210,'Detailed Summary'!F$23)</f>
        <v>0</v>
      </c>
      <c r="G46" s="28">
        <f>COUNTIFS('ASG Consolidate Gap List'!$B$9:$B$210,'Detailed Summary'!$B46,'ASG Consolidate Gap List'!$H$9:$H$210,'Detailed Summary'!$B$37,'ASG Consolidate Gap List'!$S$9:$S$210,'Detailed Summary'!G$23)</f>
        <v>0</v>
      </c>
      <c r="H46" s="28">
        <f>COUNTIFS('ASG Consolidate Gap List'!$B$9:$B$210,'Detailed Summary'!$B46,'ASG Consolidate Gap List'!$H$9:$H$210,'Detailed Summary'!$B$37,'ASG Consolidate Gap List'!$S$9:$S$210,'Detailed Summary'!H$23)</f>
        <v>0</v>
      </c>
      <c r="I46" s="28">
        <f>COUNTIFS('ASG Consolidate Gap List'!$B$9:$B$210,'Detailed Summary'!$B46,'ASG Consolidate Gap List'!$H$9:$H$210,'Detailed Summary'!$B$37,'ASG Consolidate Gap List'!$S$9:$S$210,'Detailed Summary'!I$23)</f>
        <v>0</v>
      </c>
      <c r="J46" s="28">
        <f>COUNTIFS('ASG Consolidate Gap List'!$B$9:$B$210,'Detailed Summary'!$B46,'ASG Consolidate Gap List'!$H$9:$H$210,'Detailed Summary'!$B$37,'ASG Consolidate Gap List'!$S$9:$S$210,'Detailed Summary'!J$23)</f>
        <v>0</v>
      </c>
      <c r="K46" s="73">
        <f>COUNTIFS('ASG Consolidate Gap List'!$B$9:$B$210,'Detailed Summary'!$B46,'ASG Consolidate Gap List'!$H$9:$H$210,'Detailed Summary'!$B$37,'ASG Consolidate Gap List'!$Z$9:$Z$210,'Detailed Summary'!K$23)</f>
        <v>0</v>
      </c>
      <c r="L46" s="73">
        <f>COUNTIFS('ASG Consolidate Gap List'!$B$9:$B$210,'Detailed Summary'!$B46,'ASG Consolidate Gap List'!$H$9:$H$210,'Detailed Summary'!$B$37,'ASG Consolidate Gap List'!$Z$9:$Z$210,'Detailed Summary'!L$23)</f>
        <v>1</v>
      </c>
      <c r="M46" s="73">
        <f>COUNTIFS('ASG Consolidate Gap List'!$B$9:$B$210,'Detailed Summary'!$B46,'ASG Consolidate Gap List'!$H$9:$H$210,'Detailed Summary'!$B$37,'ASG Consolidate Gap List'!$Z$9:$Z$210,'Detailed Summary'!M$23)</f>
        <v>0</v>
      </c>
      <c r="N46" s="73">
        <f>COUNTIFS('ASG Consolidate Gap List'!$B$9:$B$210,'Detailed Summary'!$B46,'ASG Consolidate Gap List'!$H$9:$H$210,'Detailed Summary'!$B$37,'ASG Consolidate Gap List'!$Z$9:$Z$210,'Detailed Summary'!N$23)</f>
        <v>0</v>
      </c>
      <c r="O46" s="73">
        <f>COUNTIFS('ASG Consolidate Gap List'!$B$9:$B$210,'Detailed Summary'!$B46,'ASG Consolidate Gap List'!$H$9:$H$210,'Detailed Summary'!$B$37,'ASG Consolidate Gap List'!$Z$9:$Z$210,'Detailed Summary'!O$23)</f>
        <v>0</v>
      </c>
      <c r="P46" s="79">
        <f t="shared" si="21"/>
        <v>1</v>
      </c>
      <c r="Q46" s="83">
        <f>COUNTIFS('ASG Consolidate Gap List'!$B$9:$B$210,'Detailed Summary'!$B46,'ASG Consolidate Gap List'!$H$9:$H$210,'Detailed Summary'!$B$37,'ASG Consolidate Gap List'!$AM$9:$AM$210,'Detailed Summary'!Q$23)</f>
        <v>0</v>
      </c>
      <c r="R46" s="83">
        <f>COUNTIFS('ASG Consolidate Gap List'!$B$9:$B$210,'Detailed Summary'!$B46,'ASG Consolidate Gap List'!$H$9:$H$210,'Detailed Summary'!$B$37,'ASG Consolidate Gap List'!$AM$9:$AM$210,'Detailed Summary'!R$23)</f>
        <v>0</v>
      </c>
      <c r="S46" s="83">
        <f>COUNTIFS('ASG Consolidate Gap List'!$B$9:$B$210,'Detailed Summary'!$B46,'ASG Consolidate Gap List'!$H$9:$H$210,'Detailed Summary'!$B$37,'ASG Consolidate Gap List'!$AM$9:$AM$210,'Detailed Summary'!S$23,'ASG Consolidate Gap List'!$BR$9:$BR$210,'Detailed Summary'!$C$23)</f>
        <v>0</v>
      </c>
      <c r="T46" s="83">
        <f>COUNTIFS('ASG Consolidate Gap List'!$B$9:$B$210,'Detailed Summary'!$B46,'ASG Consolidate Gap List'!$H$9:$H$210,'Detailed Summary'!$B$37,'ASG Consolidate Gap List'!$AM$9:$AM$210,'Detailed Summary'!S$23)-S46</f>
        <v>0</v>
      </c>
      <c r="U46" s="83">
        <f>COUNTIFS('ASG Consolidate Gap List'!$B$9:$B$210,'Detailed Summary'!$B46,'ASG Consolidate Gap List'!$H$9:$H$210,'Detailed Summary'!$B$37,'ASG Consolidate Gap List'!$AM$9:$AM$210,'Detailed Summary'!U$23)</f>
        <v>0</v>
      </c>
      <c r="V46" s="83">
        <f>COUNTIFS('ASG Consolidate Gap List'!$B$9:$B$210,'Detailed Summary'!$B46,'ASG Consolidate Gap List'!$H$9:$H$210,'Detailed Summary'!$B$37,'ASG Consolidate Gap List'!$AM$9:$AM$210,'Detailed Summary'!V$23)</f>
        <v>0</v>
      </c>
      <c r="W46" s="83">
        <f>COUNTIFS('ASG Consolidate Gap List'!$B$9:$B$210,'Detailed Summary'!$B46,'ASG Consolidate Gap List'!$H$9:$H$210,'Detailed Summary'!$B$37,'ASG Consolidate Gap List'!$AM$9:$AM$210,'Detailed Summary'!W$23)</f>
        <v>0</v>
      </c>
      <c r="X46" s="83">
        <f>COUNTIFS('ASG Consolidate Gap List'!$B$9:$B$210,'Detailed Summary'!$B29,'ASG Consolidate Gap List'!$H$9:$H$210,'Detailed Summary'!$B$37,'ASG Consolidate Gap List'!$AM$9:$AM$210,'Detailed Summary'!X$23,'ASG Consolidate Gap List'!$BR$9:$BR$210,'Detailed Summary'!$C$23)</f>
        <v>0</v>
      </c>
      <c r="Y46" s="83">
        <f>COUNTIFS('ASG Consolidate Gap List'!$B$9:$B$210,'Detailed Summary'!$B46,'ASG Consolidate Gap List'!$H$9:$H$210,'Detailed Summary'!$B$37,'ASG Consolidate Gap List'!$AM$9:$AM$210,'Detailed Summary'!X$23)-X46</f>
        <v>1</v>
      </c>
      <c r="Z46" s="81">
        <f t="shared" si="17"/>
        <v>1</v>
      </c>
      <c r="AA46" s="74">
        <f>COUNTIFS('ASG Consolidate Gap List'!$B$9:$B$210,'Detailed Summary'!$B46,'ASG Consolidate Gap List'!$H$9:$H$210,'Detailed Summary'!$B$37,'ASG Consolidate Gap List'!$AW$9:$AW$210,'Detailed Summary'!AA$23)</f>
        <v>0</v>
      </c>
      <c r="AB46" s="74">
        <f>COUNTIFS('ASG Consolidate Gap List'!$B$9:$B$210,'Detailed Summary'!$B46,'ASG Consolidate Gap List'!$H$9:$H$210,'Detailed Summary'!$B$37,'ASG Consolidate Gap List'!$AW$9:$AW$210,'Detailed Summary'!AB$23)</f>
        <v>0</v>
      </c>
      <c r="AC46" s="74">
        <f>COUNTIFS('ASG Consolidate Gap List'!$B$9:$B$210,'Detailed Summary'!$B46,'ASG Consolidate Gap List'!$H$9:$H$210,'Detailed Summary'!$B$37,'ASG Consolidate Gap List'!$AW$9:$AW$210,'Detailed Summary'!AC$23)</f>
        <v>1</v>
      </c>
      <c r="AD46" s="74">
        <f>COUNTIFS('ASG Consolidate Gap List'!$B$9:$B$210,'Detailed Summary'!$B46,'ASG Consolidate Gap List'!$H$9:$H$210,'Detailed Summary'!$B$37,'ASG Consolidate Gap List'!$AW$9:$AW$210,'Detailed Summary'!AD$23)</f>
        <v>0</v>
      </c>
      <c r="AE46" s="74">
        <f>COUNTIFS('ASG Consolidate Gap List'!$B$9:$B$210,'Detailed Summary'!$B46,'ASG Consolidate Gap List'!$H$9:$H$210,'Detailed Summary'!$B$37,'ASG Consolidate Gap List'!$AW$9:$AW$210,'Detailed Summary'!AE$23)</f>
        <v>0</v>
      </c>
      <c r="AF46" s="74">
        <f>COUNTIFS('ASG Consolidate Gap List'!$B$9:$B$210,'Detailed Summary'!$B46,'ASG Consolidate Gap List'!$H$9:$H$210,'Detailed Summary'!$B$37,'ASG Consolidate Gap List'!$AW$9:$AW$210,'Detailed Summary'!AF$23)</f>
        <v>0</v>
      </c>
      <c r="AG46" s="74">
        <f>COUNTIFS('ASG Consolidate Gap List'!$B$9:$B$210,'Detailed Summary'!$B46,'ASG Consolidate Gap List'!$H$9:$H$210,'Detailed Summary'!$B$37,'ASG Consolidate Gap List'!$AW$9:$AW$210,'Detailed Summary'!AG$23)</f>
        <v>0</v>
      </c>
      <c r="AH46" s="74">
        <f>COUNTIFS('ASG Consolidate Gap List'!$B$9:$B$210,'Detailed Summary'!$B46,'ASG Consolidate Gap List'!$H$9:$H$210,'Detailed Summary'!$B$37,'ASG Consolidate Gap List'!$AW$9:$AW$210,'Detailed Summary'!AH$23)</f>
        <v>0</v>
      </c>
      <c r="AI46" s="84">
        <f t="shared" si="18"/>
        <v>1</v>
      </c>
      <c r="AJ46" s="86">
        <f>COUNTIFS('ASG Consolidate Gap List'!$B$9:$B$210,'Detailed Summary'!$B46,'ASG Consolidate Gap List'!$H$9:$H$210,'Detailed Summary'!$B$37,'ASG Consolidate Gap List'!$BH$9:$BH$210,'Detailed Summary'!AJ$23)</f>
        <v>0</v>
      </c>
      <c r="AK46" s="86">
        <f>COUNTIFS('ASG Consolidate Gap List'!$B$9:$B$210,'Detailed Summary'!$B46,'ASG Consolidate Gap List'!$H$9:$H$210,'Detailed Summary'!$B$37,'ASG Consolidate Gap List'!$BH$9:$BH$210,'Detailed Summary'!AK$23)</f>
        <v>0</v>
      </c>
      <c r="AL46" s="86">
        <f>COUNTIFS('ASG Consolidate Gap List'!$B$9:$B$210,'Detailed Summary'!$B46,'ASG Consolidate Gap List'!$H$9:$H$210,'Detailed Summary'!$B$37,'ASG Consolidate Gap List'!$BH$9:$BH$210,'Detailed Summary'!AL$23)</f>
        <v>1</v>
      </c>
      <c r="AM46" s="86">
        <f>COUNTIFS('ASG Consolidate Gap List'!$B$9:$B$210,'Detailed Summary'!$B46,'ASG Consolidate Gap List'!$H$9:$H$210,'Detailed Summary'!$B$37,'ASG Consolidate Gap List'!$BH$9:$BH$210,'Detailed Summary'!AM$23)</f>
        <v>0</v>
      </c>
      <c r="AN46" s="86">
        <f>COUNTIFS('ASG Consolidate Gap List'!$B$9:$B$210,'Detailed Summary'!$B46,'ASG Consolidate Gap List'!$H$9:$H$210,'Detailed Summary'!$B$37,'ASG Consolidate Gap List'!$BH$9:$BH$210,'Detailed Summary'!AN$23)</f>
        <v>0</v>
      </c>
      <c r="AO46" s="86">
        <f>COUNTIFS('ASG Consolidate Gap List'!$B$9:$B$210,'Detailed Summary'!$B46,'ASG Consolidate Gap List'!$H$9:$H$210,'Detailed Summary'!$B$37,'ASG Consolidate Gap List'!$BH$9:$BH$210,'Detailed Summary'!AO$23)</f>
        <v>0</v>
      </c>
      <c r="AP46" s="87">
        <f t="shared" si="19"/>
        <v>1</v>
      </c>
      <c r="AQ46" s="130">
        <f>COUNTIFS('ASG Consolidate Gap List'!$B$9:$B$210,'Detailed Summary'!$B46,'ASG Consolidate Gap List'!$H$9:$H$210,'Detailed Summary'!$B$37,'ASG Consolidate Gap List'!$BN$9:$BN$210,'Detailed Summary'!AQ$23)</f>
        <v>0</v>
      </c>
      <c r="AR46" s="130">
        <f>COUNTIFS('ASG Consolidate Gap List'!$B$9:$B$210,'Detailed Summary'!$B46,'ASG Consolidate Gap List'!$H$9:$H$210,'Detailed Summary'!$B$37,'ASG Consolidate Gap List'!$BN$9:$BN$210,'Detailed Summary'!AR$23)</f>
        <v>0</v>
      </c>
      <c r="AS46" s="130">
        <f>COUNTIFS('ASG Consolidate Gap List'!$B$9:$B$210,'Detailed Summary'!$B46,'ASG Consolidate Gap List'!$H$9:$H$210,'Detailed Summary'!$B$37,'ASG Consolidate Gap List'!$BN$9:$BN$210,'Detailed Summary'!AS$23)</f>
        <v>0</v>
      </c>
      <c r="AT46" s="130">
        <f>COUNTIFS('ASG Consolidate Gap List'!$B$9:$B$210,'Detailed Summary'!$B46,'ASG Consolidate Gap List'!$H$9:$H$210,'Detailed Summary'!$B$37,'ASG Consolidate Gap List'!$BN$9:$BN$210,'Detailed Summary'!AT$23)</f>
        <v>1</v>
      </c>
      <c r="AU46" s="130">
        <f>COUNTIFS('ASG Consolidate Gap List'!$B$9:$B$210,'Detailed Summary'!$B46,'ASG Consolidate Gap List'!$H$9:$H$210,'Detailed Summary'!$B$37,'ASG Consolidate Gap List'!$BN$9:$BN$210,'Detailed Summary'!AU$23)</f>
        <v>0</v>
      </c>
      <c r="AV46" s="77">
        <f t="shared" si="20"/>
        <v>1</v>
      </c>
    </row>
    <row r="47" spans="1:48">
      <c r="B47" s="69" t="s">
        <v>277</v>
      </c>
      <c r="C47" s="75">
        <f>COUNTIFS('ASG Consolidate Gap List'!$B$9:$B$210,'Detailed Summary'!$B47,'ASG Consolidate Gap List'!$H$9:$H$210,'Detailed Summary'!$B$37,'ASG Consolidate Gap List'!$BR$9:$BR$210,'Detailed Summary'!$C$40)</f>
        <v>2</v>
      </c>
      <c r="D47" s="77">
        <f>COUNTIFS('ASG Consolidate Gap List'!$B$9:$B$210,'Detailed Summary'!$B47,'ASG Consolidate Gap List'!$H$9:$H$210,'Detailed Summary'!$B$37)</f>
        <v>4</v>
      </c>
      <c r="E47" s="28">
        <f>COUNTIFS('ASG Consolidate Gap List'!$B$9:$B$210,'Detailed Summary'!$B47,'ASG Consolidate Gap List'!$H$9:$H$210,'Detailed Summary'!$B$37,'ASG Consolidate Gap List'!$S$9:$S$210,'Detailed Summary'!E$23)</f>
        <v>0</v>
      </c>
      <c r="F47" s="28">
        <f>COUNTIFS('ASG Consolidate Gap List'!$B$9:$B$210,'Detailed Summary'!$B47,'ASG Consolidate Gap List'!$H$9:$H$210,'Detailed Summary'!$B$37,'ASG Consolidate Gap List'!$S$9:$S$210,'Detailed Summary'!F$23)</f>
        <v>0</v>
      </c>
      <c r="G47" s="28">
        <f>COUNTIFS('ASG Consolidate Gap List'!$B$9:$B$210,'Detailed Summary'!$B47,'ASG Consolidate Gap List'!$H$9:$H$210,'Detailed Summary'!$B$37,'ASG Consolidate Gap List'!$S$9:$S$210,'Detailed Summary'!G$23)</f>
        <v>2</v>
      </c>
      <c r="H47" s="28">
        <f>COUNTIFS('ASG Consolidate Gap List'!$B$9:$B$210,'Detailed Summary'!$B47,'ASG Consolidate Gap List'!$H$9:$H$210,'Detailed Summary'!$B$37,'ASG Consolidate Gap List'!$S$9:$S$210,'Detailed Summary'!H$23)</f>
        <v>0</v>
      </c>
      <c r="I47" s="28">
        <f>COUNTIFS('ASG Consolidate Gap List'!$B$9:$B$210,'Detailed Summary'!$B47,'ASG Consolidate Gap List'!$H$9:$H$210,'Detailed Summary'!$B$37,'ASG Consolidate Gap List'!$S$9:$S$210,'Detailed Summary'!I$23)</f>
        <v>2</v>
      </c>
      <c r="J47" s="28">
        <f>COUNTIFS('ASG Consolidate Gap List'!$B$9:$B$210,'Detailed Summary'!$B47,'ASG Consolidate Gap List'!$H$9:$H$210,'Detailed Summary'!$B$37,'ASG Consolidate Gap List'!$S$9:$S$210,'Detailed Summary'!J$23)</f>
        <v>0</v>
      </c>
      <c r="K47" s="73">
        <f>COUNTIFS('ASG Consolidate Gap List'!$B$9:$B$210,'Detailed Summary'!$B47,'ASG Consolidate Gap List'!$H$9:$H$210,'Detailed Summary'!$B$37,'ASG Consolidate Gap List'!$Z$9:$Z$210,'Detailed Summary'!K$23)</f>
        <v>2</v>
      </c>
      <c r="L47" s="73">
        <f>COUNTIFS('ASG Consolidate Gap List'!$B$9:$B$210,'Detailed Summary'!$B47,'ASG Consolidate Gap List'!$H$9:$H$210,'Detailed Summary'!$B$37,'ASG Consolidate Gap List'!$Z$9:$Z$210,'Detailed Summary'!L$23)</f>
        <v>0</v>
      </c>
      <c r="M47" s="73">
        <f>COUNTIFS('ASG Consolidate Gap List'!$B$9:$B$210,'Detailed Summary'!$B47,'ASG Consolidate Gap List'!$H$9:$H$210,'Detailed Summary'!$B$37,'ASG Consolidate Gap List'!$Z$9:$Z$210,'Detailed Summary'!M$23)</f>
        <v>0</v>
      </c>
      <c r="N47" s="73">
        <f>COUNTIFS('ASG Consolidate Gap List'!$B$9:$B$210,'Detailed Summary'!$B47,'ASG Consolidate Gap List'!$H$9:$H$210,'Detailed Summary'!$B$37,'ASG Consolidate Gap List'!$Z$9:$Z$210,'Detailed Summary'!N$23)</f>
        <v>0</v>
      </c>
      <c r="O47" s="73">
        <f>COUNTIFS('ASG Consolidate Gap List'!$B$9:$B$210,'Detailed Summary'!$B47,'ASG Consolidate Gap List'!$H$9:$H$210,'Detailed Summary'!$B$37,'ASG Consolidate Gap List'!$Z$9:$Z$210,'Detailed Summary'!O$23)</f>
        <v>2</v>
      </c>
      <c r="P47" s="79">
        <f>SUM(K47:O47)</f>
        <v>4</v>
      </c>
      <c r="Q47" s="83">
        <f>COUNTIFS('ASG Consolidate Gap List'!$B$9:$B$210,'Detailed Summary'!$B47,'ASG Consolidate Gap List'!$H$9:$H$210,'Detailed Summary'!$B$37,'ASG Consolidate Gap List'!$AM$9:$AM$210,'Detailed Summary'!Q$23)</f>
        <v>0</v>
      </c>
      <c r="R47" s="83">
        <f>COUNTIFS('ASG Consolidate Gap List'!$B$9:$B$210,'Detailed Summary'!$B47,'ASG Consolidate Gap List'!$H$9:$H$210,'Detailed Summary'!$B$37,'ASG Consolidate Gap List'!$AM$9:$AM$210,'Detailed Summary'!R$23)</f>
        <v>0</v>
      </c>
      <c r="S47" s="83">
        <f>COUNTIFS('ASG Consolidate Gap List'!$B$9:$B$210,'Detailed Summary'!$B47,'ASG Consolidate Gap List'!$H$9:$H$210,'Detailed Summary'!$B$37,'ASG Consolidate Gap List'!$AM$9:$AM$210,'Detailed Summary'!S$23,'ASG Consolidate Gap List'!$BR$9:$BR$210,'Detailed Summary'!$C$23)</f>
        <v>0</v>
      </c>
      <c r="T47" s="83">
        <f>COUNTIFS('ASG Consolidate Gap List'!$B$9:$B$210,'Detailed Summary'!$B47,'ASG Consolidate Gap List'!$H$9:$H$210,'Detailed Summary'!$B$37,'ASG Consolidate Gap List'!$AM$9:$AM$210,'Detailed Summary'!S$23)-S47</f>
        <v>0</v>
      </c>
      <c r="U47" s="83">
        <f>COUNTIFS('ASG Consolidate Gap List'!$B$9:$B$210,'Detailed Summary'!$B47,'ASG Consolidate Gap List'!$H$9:$H$210,'Detailed Summary'!$B$37,'ASG Consolidate Gap List'!$AM$9:$AM$210,'Detailed Summary'!U$23)</f>
        <v>0</v>
      </c>
      <c r="V47" s="83">
        <f>COUNTIFS('ASG Consolidate Gap List'!$B$9:$B$210,'Detailed Summary'!$B47,'ASG Consolidate Gap List'!$H$9:$H$210,'Detailed Summary'!$B$37,'ASG Consolidate Gap List'!$AM$9:$AM$210,'Detailed Summary'!V$23)</f>
        <v>0</v>
      </c>
      <c r="W47" s="83">
        <f>COUNTIFS('ASG Consolidate Gap List'!$B$9:$B$210,'Detailed Summary'!$B47,'ASG Consolidate Gap List'!$H$9:$H$210,'Detailed Summary'!$B$37,'ASG Consolidate Gap List'!$AM$9:$AM$210,'Detailed Summary'!W$23)</f>
        <v>0</v>
      </c>
      <c r="X47" s="83">
        <f>COUNTIFS('ASG Consolidate Gap List'!$B$9:$B$210,'Detailed Summary'!$B30,'ASG Consolidate Gap List'!$H$9:$H$210,'Detailed Summary'!$B$37,'ASG Consolidate Gap List'!$AM$9:$AM$210,'Detailed Summary'!X$23,'ASG Consolidate Gap List'!$BR$9:$BR$210,'Detailed Summary'!$C$23)</f>
        <v>2</v>
      </c>
      <c r="Y47" s="83">
        <f>COUNTIFS('ASG Consolidate Gap List'!$B$9:$B$210,'Detailed Summary'!$B47,'ASG Consolidate Gap List'!$H$9:$H$210,'Detailed Summary'!$B$37,'ASG Consolidate Gap List'!$AM$9:$AM$210,'Detailed Summary'!X$23)-X47</f>
        <v>2</v>
      </c>
      <c r="Z47" s="81">
        <f>SUM(Q47:Y47)</f>
        <v>4</v>
      </c>
      <c r="AA47" s="74">
        <f>COUNTIFS('ASG Consolidate Gap List'!$B$9:$B$210,'Detailed Summary'!$B47,'ASG Consolidate Gap List'!$H$9:$H$210,'Detailed Summary'!$B$37,'ASG Consolidate Gap List'!$AW$9:$AW$210,'Detailed Summary'!AA$23)</f>
        <v>0</v>
      </c>
      <c r="AB47" s="74">
        <f>COUNTIFS('ASG Consolidate Gap List'!$B$9:$B$210,'Detailed Summary'!$B47,'ASG Consolidate Gap List'!$H$9:$H$210,'Detailed Summary'!$B$37,'ASG Consolidate Gap List'!$AW$9:$AW$210,'Detailed Summary'!AB$23)</f>
        <v>0</v>
      </c>
      <c r="AC47" s="74">
        <f>COUNTIFS('ASG Consolidate Gap List'!$B$9:$B$210,'Detailed Summary'!$B47,'ASG Consolidate Gap List'!$H$9:$H$210,'Detailed Summary'!$B$37,'ASG Consolidate Gap List'!$AW$9:$AW$210,'Detailed Summary'!AC$23)</f>
        <v>0</v>
      </c>
      <c r="AD47" s="74">
        <f>COUNTIFS('ASG Consolidate Gap List'!$B$9:$B$210,'Detailed Summary'!$B47,'ASG Consolidate Gap List'!$H$9:$H$210,'Detailed Summary'!$B$37,'ASG Consolidate Gap List'!$AW$9:$AW$210,'Detailed Summary'!AD$23)</f>
        <v>0</v>
      </c>
      <c r="AE47" s="74">
        <f>COUNTIFS('ASG Consolidate Gap List'!$B$9:$B$210,'Detailed Summary'!$B47,'ASG Consolidate Gap List'!$H$9:$H$210,'Detailed Summary'!$B$37,'ASG Consolidate Gap List'!$AW$9:$AW$210,'Detailed Summary'!AE$23)</f>
        <v>0</v>
      </c>
      <c r="AF47" s="74">
        <f>COUNTIFS('ASG Consolidate Gap List'!$B$9:$B$210,'Detailed Summary'!$B47,'ASG Consolidate Gap List'!$H$9:$H$210,'Detailed Summary'!$B$37,'ASG Consolidate Gap List'!$AW$9:$AW$210,'Detailed Summary'!AF$23)</f>
        <v>0</v>
      </c>
      <c r="AG47" s="74">
        <f>COUNTIFS('ASG Consolidate Gap List'!$B$9:$B$210,'Detailed Summary'!$B47,'ASG Consolidate Gap List'!$H$9:$H$210,'Detailed Summary'!$B$37,'ASG Consolidate Gap List'!$AW$9:$AW$210,'Detailed Summary'!AG$23)</f>
        <v>0</v>
      </c>
      <c r="AH47" s="74">
        <f>COUNTIFS('ASG Consolidate Gap List'!$B$9:$B$210,'Detailed Summary'!$B47,'ASG Consolidate Gap List'!$H$9:$H$210,'Detailed Summary'!$B$37,'ASG Consolidate Gap List'!$AW$9:$AW$210,'Detailed Summary'!AH$23)</f>
        <v>4</v>
      </c>
      <c r="AI47" s="84">
        <f>SUM(AA47:AH47)</f>
        <v>4</v>
      </c>
      <c r="AJ47" s="86">
        <f>COUNTIFS('ASG Consolidate Gap List'!$B$9:$B$210,'Detailed Summary'!$B47,'ASG Consolidate Gap List'!$H$9:$H$210,'Detailed Summary'!$B$37,'ASG Consolidate Gap List'!$BH$9:$BH$210,'Detailed Summary'!AJ$23)</f>
        <v>0</v>
      </c>
      <c r="AK47" s="86">
        <f>COUNTIFS('ASG Consolidate Gap List'!$B$9:$B$210,'Detailed Summary'!$B47,'ASG Consolidate Gap List'!$H$9:$H$210,'Detailed Summary'!$B$37,'ASG Consolidate Gap List'!$BH$9:$BH$210,'Detailed Summary'!AK$23)</f>
        <v>0</v>
      </c>
      <c r="AL47" s="86">
        <f>COUNTIFS('ASG Consolidate Gap List'!$B$9:$B$210,'Detailed Summary'!$B47,'ASG Consolidate Gap List'!$H$9:$H$210,'Detailed Summary'!$B$37,'ASG Consolidate Gap List'!$BH$9:$BH$210,'Detailed Summary'!AL$23)</f>
        <v>0</v>
      </c>
      <c r="AM47" s="86">
        <f>COUNTIFS('ASG Consolidate Gap List'!$B$9:$B$210,'Detailed Summary'!$B47,'ASG Consolidate Gap List'!$H$9:$H$210,'Detailed Summary'!$B$37,'ASG Consolidate Gap List'!$BH$9:$BH$210,'Detailed Summary'!AM$23)</f>
        <v>4</v>
      </c>
      <c r="AN47" s="86">
        <f>COUNTIFS('ASG Consolidate Gap List'!$B$9:$B$210,'Detailed Summary'!$B47,'ASG Consolidate Gap List'!$H$9:$H$210,'Detailed Summary'!$B$37,'ASG Consolidate Gap List'!$BH$9:$BH$210,'Detailed Summary'!AN$23)</f>
        <v>0</v>
      </c>
      <c r="AO47" s="86">
        <f>COUNTIFS('ASG Consolidate Gap List'!$B$9:$B$210,'Detailed Summary'!$B47,'ASG Consolidate Gap List'!$H$9:$H$210,'Detailed Summary'!$B$37,'ASG Consolidate Gap List'!$BH$9:$BH$210,'Detailed Summary'!AO$23)</f>
        <v>0</v>
      </c>
      <c r="AP47" s="87">
        <f>SUM(AJ47:AO47)</f>
        <v>4</v>
      </c>
      <c r="AQ47" s="130">
        <f>COUNTIFS('ASG Consolidate Gap List'!$B$9:$B$210,'Detailed Summary'!$B47,'ASG Consolidate Gap List'!$H$9:$H$210,'Detailed Summary'!$B$37,'ASG Consolidate Gap List'!$BN$9:$BN$210,'Detailed Summary'!AQ$23)</f>
        <v>0</v>
      </c>
      <c r="AR47" s="130">
        <f>COUNTIFS('ASG Consolidate Gap List'!$B$9:$B$210,'Detailed Summary'!$B47,'ASG Consolidate Gap List'!$H$9:$H$210,'Detailed Summary'!$B$37,'ASG Consolidate Gap List'!$BN$9:$BN$210,'Detailed Summary'!AR$23)</f>
        <v>0</v>
      </c>
      <c r="AS47" s="130">
        <f>COUNTIFS('ASG Consolidate Gap List'!$B$9:$B$210,'Detailed Summary'!$B47,'ASG Consolidate Gap List'!$H$9:$H$210,'Detailed Summary'!$B$37,'ASG Consolidate Gap List'!$BN$9:$BN$210,'Detailed Summary'!AS$23)</f>
        <v>0</v>
      </c>
      <c r="AT47" s="130">
        <f>COUNTIFS('ASG Consolidate Gap List'!$B$9:$B$210,'Detailed Summary'!$B47,'ASG Consolidate Gap List'!$H$9:$H$210,'Detailed Summary'!$B$37,'ASG Consolidate Gap List'!$BN$9:$BN$210,'Detailed Summary'!AT$23)</f>
        <v>4</v>
      </c>
      <c r="AU47" s="130">
        <f>COUNTIFS('ASG Consolidate Gap List'!$B$9:$B$210,'Detailed Summary'!$B47,'ASG Consolidate Gap List'!$H$9:$H$210,'Detailed Summary'!$B$37,'ASG Consolidate Gap List'!$BN$9:$BN$210,'Detailed Summary'!AU$23)</f>
        <v>0</v>
      </c>
      <c r="AV47" s="77">
        <f>SUM(AQ47:AU47)</f>
        <v>4</v>
      </c>
    </row>
    <row r="48" spans="1:48">
      <c r="B48" s="69" t="s">
        <v>32</v>
      </c>
      <c r="C48" s="75">
        <f>COUNTIFS('ASG Consolidate Gap List'!$B$9:$B$210,'Detailed Summary'!$B48,'ASG Consolidate Gap List'!$H$9:$H$210,'Detailed Summary'!$B$37,'ASG Consolidate Gap List'!$BR$9:$BR$210,'Detailed Summary'!$C$40)</f>
        <v>2</v>
      </c>
      <c r="D48" s="77">
        <f>COUNTIFS('ASG Consolidate Gap List'!$B$9:$B$210,'Detailed Summary'!$B48,'ASG Consolidate Gap List'!$H$9:$H$210,'Detailed Summary'!$B$37)</f>
        <v>12</v>
      </c>
      <c r="E48" s="28">
        <f>COUNTIFS('ASG Consolidate Gap List'!$B$9:$B$210,'Detailed Summary'!$B48,'ASG Consolidate Gap List'!$H$9:$H$210,'Detailed Summary'!$B$37,'ASG Consolidate Gap List'!$S$9:$S$210,'Detailed Summary'!E$23)</f>
        <v>0</v>
      </c>
      <c r="F48" s="28">
        <f>COUNTIFS('ASG Consolidate Gap List'!$B$9:$B$210,'Detailed Summary'!$B48,'ASG Consolidate Gap List'!$H$9:$H$210,'Detailed Summary'!$B$37,'ASG Consolidate Gap List'!$S$9:$S$210,'Detailed Summary'!F$23)</f>
        <v>11</v>
      </c>
      <c r="G48" s="28">
        <f>COUNTIFS('ASG Consolidate Gap List'!$B$9:$B$210,'Detailed Summary'!$B48,'ASG Consolidate Gap List'!$H$9:$H$210,'Detailed Summary'!$B$37,'ASG Consolidate Gap List'!$S$9:$S$210,'Detailed Summary'!G$23)</f>
        <v>0</v>
      </c>
      <c r="H48" s="28">
        <f>COUNTIFS('ASG Consolidate Gap List'!$B$9:$B$210,'Detailed Summary'!$B48,'ASG Consolidate Gap List'!$H$9:$H$210,'Detailed Summary'!$B$37,'ASG Consolidate Gap List'!$S$9:$S$210,'Detailed Summary'!H$23)</f>
        <v>0</v>
      </c>
      <c r="I48" s="28">
        <f>COUNTIFS('ASG Consolidate Gap List'!$B$9:$B$210,'Detailed Summary'!$B48,'ASG Consolidate Gap List'!$H$9:$H$210,'Detailed Summary'!$B$37,'ASG Consolidate Gap List'!$S$9:$S$210,'Detailed Summary'!I$23)</f>
        <v>1</v>
      </c>
      <c r="J48" s="28">
        <f>COUNTIFS('ASG Consolidate Gap List'!$B$9:$B$210,'Detailed Summary'!$B48,'ASG Consolidate Gap List'!$H$9:$H$210,'Detailed Summary'!$B$37,'ASG Consolidate Gap List'!$S$9:$S$210,'Detailed Summary'!J$23)</f>
        <v>0</v>
      </c>
      <c r="K48" s="73">
        <f>COUNTIFS('ASG Consolidate Gap List'!$B$9:$B$210,'Detailed Summary'!$B48,'ASG Consolidate Gap List'!$H$9:$H$210,'Detailed Summary'!$B$37,'ASG Consolidate Gap List'!$Z$9:$Z$210,'Detailed Summary'!K$23)</f>
        <v>9</v>
      </c>
      <c r="L48" s="73">
        <f>COUNTIFS('ASG Consolidate Gap List'!$B$9:$B$210,'Detailed Summary'!$B48,'ASG Consolidate Gap List'!$H$9:$H$210,'Detailed Summary'!$B$37,'ASG Consolidate Gap List'!$Z$9:$Z$210,'Detailed Summary'!L$23)</f>
        <v>2</v>
      </c>
      <c r="M48" s="73">
        <f>COUNTIFS('ASG Consolidate Gap List'!$B$9:$B$210,'Detailed Summary'!$B48,'ASG Consolidate Gap List'!$H$9:$H$210,'Detailed Summary'!$B$37,'ASG Consolidate Gap List'!$Z$9:$Z$210,'Detailed Summary'!M$23)</f>
        <v>0</v>
      </c>
      <c r="N48" s="73">
        <f>COUNTIFS('ASG Consolidate Gap List'!$B$9:$B$210,'Detailed Summary'!$B48,'ASG Consolidate Gap List'!$H$9:$H$210,'Detailed Summary'!$B$37,'ASG Consolidate Gap List'!$Z$9:$Z$210,'Detailed Summary'!N$23)</f>
        <v>0</v>
      </c>
      <c r="O48" s="73">
        <f>COUNTIFS('ASG Consolidate Gap List'!$B$9:$B$210,'Detailed Summary'!$B48,'ASG Consolidate Gap List'!$H$9:$H$210,'Detailed Summary'!$B$37,'ASG Consolidate Gap List'!$Z$9:$Z$210,'Detailed Summary'!O$23)</f>
        <v>1</v>
      </c>
      <c r="P48" s="79">
        <f t="shared" si="21"/>
        <v>12</v>
      </c>
      <c r="Q48" s="83">
        <f>COUNTIFS('ASG Consolidate Gap List'!$B$9:$B$210,'Detailed Summary'!$B48,'ASG Consolidate Gap List'!$H$9:$H$210,'Detailed Summary'!$B$37,'ASG Consolidate Gap List'!$AM$9:$AM$210,'Detailed Summary'!Q$23)</f>
        <v>0</v>
      </c>
      <c r="R48" s="83">
        <f>COUNTIFS('ASG Consolidate Gap List'!$B$9:$B$210,'Detailed Summary'!$B48,'ASG Consolidate Gap List'!$H$9:$H$210,'Detailed Summary'!$B$37,'ASG Consolidate Gap List'!$AM$9:$AM$210,'Detailed Summary'!R$23)</f>
        <v>1</v>
      </c>
      <c r="S48" s="83">
        <f>COUNTIFS('ASG Consolidate Gap List'!$B$9:$B$210,'Detailed Summary'!$B48,'ASG Consolidate Gap List'!$H$9:$H$210,'Detailed Summary'!$B$37,'ASG Consolidate Gap List'!$AM$9:$AM$210,'Detailed Summary'!S$23,'ASG Consolidate Gap List'!$BR$9:$BR$210,'Detailed Summary'!$C$23)</f>
        <v>0</v>
      </c>
      <c r="T48" s="83">
        <f>COUNTIFS('ASG Consolidate Gap List'!$B$9:$B$210,'Detailed Summary'!$B48,'ASG Consolidate Gap List'!$H$9:$H$210,'Detailed Summary'!$B$37,'ASG Consolidate Gap List'!$AM$9:$AM$210,'Detailed Summary'!S$23)-S48</f>
        <v>3</v>
      </c>
      <c r="U48" s="83">
        <f>COUNTIFS('ASG Consolidate Gap List'!$B$9:$B$210,'Detailed Summary'!$B48,'ASG Consolidate Gap List'!$H$9:$H$210,'Detailed Summary'!$B$37,'ASG Consolidate Gap List'!$AM$9:$AM$210,'Detailed Summary'!U$23)</f>
        <v>0</v>
      </c>
      <c r="V48" s="83">
        <f>COUNTIFS('ASG Consolidate Gap List'!$B$9:$B$210,'Detailed Summary'!$B48,'ASG Consolidate Gap List'!$H$9:$H$210,'Detailed Summary'!$B$37,'ASG Consolidate Gap List'!$AM$9:$AM$210,'Detailed Summary'!V$23)</f>
        <v>0</v>
      </c>
      <c r="W48" s="83">
        <f>COUNTIFS('ASG Consolidate Gap List'!$B$9:$B$210,'Detailed Summary'!$B48,'ASG Consolidate Gap List'!$H$9:$H$210,'Detailed Summary'!$B$37,'ASG Consolidate Gap List'!$AM$9:$AM$210,'Detailed Summary'!W$23)</f>
        <v>0</v>
      </c>
      <c r="X48" s="83">
        <f>COUNTIFS('ASG Consolidate Gap List'!$B$9:$B$210,'Detailed Summary'!$B31,'ASG Consolidate Gap List'!$H$9:$H$210,'Detailed Summary'!$B$37,'ASG Consolidate Gap List'!$AM$9:$AM$210,'Detailed Summary'!X$23,'ASG Consolidate Gap List'!$BR$9:$BR$210,'Detailed Summary'!$C$23)</f>
        <v>2</v>
      </c>
      <c r="Y48" s="83">
        <f>COUNTIFS('ASG Consolidate Gap List'!$B$9:$B$210,'Detailed Summary'!$B48,'ASG Consolidate Gap List'!$H$9:$H$210,'Detailed Summary'!$B$37,'ASG Consolidate Gap List'!$AM$9:$AM$210,'Detailed Summary'!X$23)-X48</f>
        <v>6</v>
      </c>
      <c r="Z48" s="81">
        <f t="shared" si="17"/>
        <v>12</v>
      </c>
      <c r="AA48" s="74">
        <f>COUNTIFS('ASG Consolidate Gap List'!$B$9:$B$210,'Detailed Summary'!$B48,'ASG Consolidate Gap List'!$H$9:$H$210,'Detailed Summary'!$B$37,'ASG Consolidate Gap List'!$AW$9:$AW$210,'Detailed Summary'!AA$23)</f>
        <v>0</v>
      </c>
      <c r="AB48" s="74">
        <f>COUNTIFS('ASG Consolidate Gap List'!$B$9:$B$210,'Detailed Summary'!$B48,'ASG Consolidate Gap List'!$H$9:$H$210,'Detailed Summary'!$B$37,'ASG Consolidate Gap List'!$AW$9:$AW$210,'Detailed Summary'!AB$23)</f>
        <v>0</v>
      </c>
      <c r="AC48" s="74">
        <f>COUNTIFS('ASG Consolidate Gap List'!$B$9:$B$210,'Detailed Summary'!$B48,'ASG Consolidate Gap List'!$H$9:$H$210,'Detailed Summary'!$B$37,'ASG Consolidate Gap List'!$AW$9:$AW$210,'Detailed Summary'!AC$23)</f>
        <v>4</v>
      </c>
      <c r="AD48" s="74">
        <f>COUNTIFS('ASG Consolidate Gap List'!$B$9:$B$210,'Detailed Summary'!$B48,'ASG Consolidate Gap List'!$H$9:$H$210,'Detailed Summary'!$B$37,'ASG Consolidate Gap List'!$AW$9:$AW$210,'Detailed Summary'!AD$23)</f>
        <v>0</v>
      </c>
      <c r="AE48" s="74">
        <f>COUNTIFS('ASG Consolidate Gap List'!$B$9:$B$210,'Detailed Summary'!$B48,'ASG Consolidate Gap List'!$H$9:$H$210,'Detailed Summary'!$B$37,'ASG Consolidate Gap List'!$AW$9:$AW$210,'Detailed Summary'!AE$23)</f>
        <v>0</v>
      </c>
      <c r="AF48" s="74">
        <f>COUNTIFS('ASG Consolidate Gap List'!$B$9:$B$210,'Detailed Summary'!$B48,'ASG Consolidate Gap List'!$H$9:$H$210,'Detailed Summary'!$B$37,'ASG Consolidate Gap List'!$AW$9:$AW$210,'Detailed Summary'!AF$23)</f>
        <v>0</v>
      </c>
      <c r="AG48" s="74">
        <f>COUNTIFS('ASG Consolidate Gap List'!$B$9:$B$210,'Detailed Summary'!$B48,'ASG Consolidate Gap List'!$H$9:$H$210,'Detailed Summary'!$B$37,'ASG Consolidate Gap List'!$AW$9:$AW$210,'Detailed Summary'!AG$23)</f>
        <v>0</v>
      </c>
      <c r="AH48" s="74">
        <f>COUNTIFS('ASG Consolidate Gap List'!$B$9:$B$210,'Detailed Summary'!$B48,'ASG Consolidate Gap List'!$H$9:$H$210,'Detailed Summary'!$B$37,'ASG Consolidate Gap List'!$AW$9:$AW$210,'Detailed Summary'!AH$23)</f>
        <v>8</v>
      </c>
      <c r="AI48" s="84">
        <f t="shared" si="18"/>
        <v>12</v>
      </c>
      <c r="AJ48" s="86">
        <f>COUNTIFS('ASG Consolidate Gap List'!$B$9:$B$210,'Detailed Summary'!$B48,'ASG Consolidate Gap List'!$H$9:$H$210,'Detailed Summary'!$B$37,'ASG Consolidate Gap List'!$BH$9:$BH$210,'Detailed Summary'!AJ$23)</f>
        <v>0</v>
      </c>
      <c r="AK48" s="86">
        <f>COUNTIFS('ASG Consolidate Gap List'!$B$9:$B$210,'Detailed Summary'!$B48,'ASG Consolidate Gap List'!$H$9:$H$210,'Detailed Summary'!$B$37,'ASG Consolidate Gap List'!$BH$9:$BH$210,'Detailed Summary'!AK$23)</f>
        <v>0</v>
      </c>
      <c r="AL48" s="86">
        <f>COUNTIFS('ASG Consolidate Gap List'!$B$9:$B$210,'Detailed Summary'!$B48,'ASG Consolidate Gap List'!$H$9:$H$210,'Detailed Summary'!$B$37,'ASG Consolidate Gap List'!$BH$9:$BH$210,'Detailed Summary'!AL$23)</f>
        <v>5</v>
      </c>
      <c r="AM48" s="86">
        <f>COUNTIFS('ASG Consolidate Gap List'!$B$9:$B$210,'Detailed Summary'!$B48,'ASG Consolidate Gap List'!$H$9:$H$210,'Detailed Summary'!$B$37,'ASG Consolidate Gap List'!$BH$9:$BH$210,'Detailed Summary'!AM$23)</f>
        <v>1</v>
      </c>
      <c r="AN48" s="86">
        <f>COUNTIFS('ASG Consolidate Gap List'!$B$9:$B$210,'Detailed Summary'!$B48,'ASG Consolidate Gap List'!$H$9:$H$210,'Detailed Summary'!$B$37,'ASG Consolidate Gap List'!$BH$9:$BH$210,'Detailed Summary'!AN$23)</f>
        <v>2</v>
      </c>
      <c r="AO48" s="86">
        <f>COUNTIFS('ASG Consolidate Gap List'!$B$9:$B$210,'Detailed Summary'!$B48,'ASG Consolidate Gap List'!$H$9:$H$210,'Detailed Summary'!$B$37,'ASG Consolidate Gap List'!$BH$9:$BH$210,'Detailed Summary'!AO$23)</f>
        <v>4</v>
      </c>
      <c r="AP48" s="87">
        <f t="shared" si="19"/>
        <v>12</v>
      </c>
      <c r="AQ48" s="130">
        <f>COUNTIFS('ASG Consolidate Gap List'!$B$9:$B$210,'Detailed Summary'!$B48,'ASG Consolidate Gap List'!$H$9:$H$210,'Detailed Summary'!$B$37,'ASG Consolidate Gap List'!$BN$9:$BN$210,'Detailed Summary'!AQ$23)</f>
        <v>0</v>
      </c>
      <c r="AR48" s="130">
        <f>COUNTIFS('ASG Consolidate Gap List'!$B$9:$B$210,'Detailed Summary'!$B48,'ASG Consolidate Gap List'!$H$9:$H$210,'Detailed Summary'!$B$37,'ASG Consolidate Gap List'!$BN$9:$BN$210,'Detailed Summary'!AR$23)</f>
        <v>0</v>
      </c>
      <c r="AS48" s="130">
        <f>COUNTIFS('ASG Consolidate Gap List'!$B$9:$B$210,'Detailed Summary'!$B48,'ASG Consolidate Gap List'!$H$9:$H$210,'Detailed Summary'!$B$37,'ASG Consolidate Gap List'!$BN$9:$BN$210,'Detailed Summary'!AS$23)</f>
        <v>0</v>
      </c>
      <c r="AT48" s="130">
        <f>COUNTIFS('ASG Consolidate Gap List'!$B$9:$B$210,'Detailed Summary'!$B48,'ASG Consolidate Gap List'!$H$9:$H$210,'Detailed Summary'!$B$37,'ASG Consolidate Gap List'!$BN$9:$BN$210,'Detailed Summary'!AT$23)</f>
        <v>12</v>
      </c>
      <c r="AU48" s="130">
        <f>COUNTIFS('ASG Consolidate Gap List'!$B$9:$B$210,'Detailed Summary'!$B48,'ASG Consolidate Gap List'!$H$9:$H$210,'Detailed Summary'!$B$37,'ASG Consolidate Gap List'!$BN$9:$BN$210,'Detailed Summary'!AU$23)</f>
        <v>0</v>
      </c>
      <c r="AV48" s="77">
        <f t="shared" si="20"/>
        <v>12</v>
      </c>
    </row>
    <row r="49" spans="1:48">
      <c r="B49" s="69"/>
      <c r="C49" s="75">
        <f>COUNTIFS('ASG Consolidate Gap List'!$B$9:$B$210,'Detailed Summary'!$B49,'ASG Consolidate Gap List'!$H$9:$H$210,'Detailed Summary'!$B$37,'ASG Consolidate Gap List'!$BR$9:$BR$210,'Detailed Summary'!$C$40)</f>
        <v>0</v>
      </c>
      <c r="D49" s="77">
        <f>COUNTIFS('ASG Consolidate Gap List'!$B$9:$B$210,'Detailed Summary'!$B49,'ASG Consolidate Gap List'!$H$9:$H$210,'Detailed Summary'!$B$37)</f>
        <v>0</v>
      </c>
      <c r="E49" s="28">
        <f>COUNTIFS('ASG Consolidate Gap List'!$B$9:$B$210,'Detailed Summary'!$B49,'ASG Consolidate Gap List'!$H$9:$H$210,'Detailed Summary'!$B$37,'ASG Consolidate Gap List'!$S$9:$S$210,'Detailed Summary'!E$23)</f>
        <v>0</v>
      </c>
      <c r="F49" s="28">
        <f>COUNTIFS('ASG Consolidate Gap List'!$B$9:$B$210,'Detailed Summary'!$B49,'ASG Consolidate Gap List'!$H$9:$H$210,'Detailed Summary'!$B$37,'ASG Consolidate Gap List'!$S$9:$S$210,'Detailed Summary'!F$23)</f>
        <v>0</v>
      </c>
      <c r="G49" s="28">
        <f>COUNTIFS('ASG Consolidate Gap List'!$B$9:$B$210,'Detailed Summary'!$B49,'ASG Consolidate Gap List'!$H$9:$H$210,'Detailed Summary'!$B$37,'ASG Consolidate Gap List'!$S$9:$S$210,'Detailed Summary'!G$23)</f>
        <v>0</v>
      </c>
      <c r="H49" s="28">
        <f>COUNTIFS('ASG Consolidate Gap List'!$B$9:$B$210,'Detailed Summary'!$B49,'ASG Consolidate Gap List'!$H$9:$H$210,'Detailed Summary'!$B$37,'ASG Consolidate Gap List'!$S$9:$S$210,'Detailed Summary'!H$23)</f>
        <v>0</v>
      </c>
      <c r="I49" s="28">
        <f>COUNTIFS('ASG Consolidate Gap List'!$B$9:$B$210,'Detailed Summary'!$B49,'ASG Consolidate Gap List'!$H$9:$H$210,'Detailed Summary'!$B$37,'ASG Consolidate Gap List'!$S$9:$S$210,'Detailed Summary'!I$23)</f>
        <v>0</v>
      </c>
      <c r="J49" s="28">
        <f>COUNTIFS('ASG Consolidate Gap List'!$B$9:$B$210,'Detailed Summary'!$B49,'ASG Consolidate Gap List'!$H$9:$H$210,'Detailed Summary'!$B$37,'ASG Consolidate Gap List'!$S$9:$S$210,'Detailed Summary'!J$23)</f>
        <v>0</v>
      </c>
      <c r="K49" s="73">
        <f>COUNTIFS('ASG Consolidate Gap List'!$B$9:$B$210,'Detailed Summary'!$B49,'ASG Consolidate Gap List'!$H$9:$H$210,'Detailed Summary'!$B$37,'ASG Consolidate Gap List'!$Z$9:$Z$210,'Detailed Summary'!K$23)</f>
        <v>0</v>
      </c>
      <c r="L49" s="73">
        <f>COUNTIFS('ASG Consolidate Gap List'!$B$9:$B$210,'Detailed Summary'!$B49,'ASG Consolidate Gap List'!$H$9:$H$210,'Detailed Summary'!$B$37,'ASG Consolidate Gap List'!$Z$9:$Z$210,'Detailed Summary'!L$23)</f>
        <v>0</v>
      </c>
      <c r="M49" s="73">
        <f>COUNTIFS('ASG Consolidate Gap List'!$B$9:$B$210,'Detailed Summary'!$B49,'ASG Consolidate Gap List'!$H$9:$H$210,'Detailed Summary'!$B$37,'ASG Consolidate Gap List'!$Z$9:$Z$210,'Detailed Summary'!M$23)</f>
        <v>0</v>
      </c>
      <c r="N49" s="73">
        <f>COUNTIFS('ASG Consolidate Gap List'!$B$9:$B$210,'Detailed Summary'!$B49,'ASG Consolidate Gap List'!$H$9:$H$210,'Detailed Summary'!$B$37,'ASG Consolidate Gap List'!$Z$9:$Z$210,'Detailed Summary'!N$23)</f>
        <v>0</v>
      </c>
      <c r="O49" s="73">
        <f>COUNTIFS('ASG Consolidate Gap List'!$B$9:$B$210,'Detailed Summary'!$B49,'ASG Consolidate Gap List'!$H$9:$H$210,'Detailed Summary'!$B$37,'ASG Consolidate Gap List'!$Z$9:$Z$210,'Detailed Summary'!O$23)</f>
        <v>0</v>
      </c>
      <c r="P49" s="79">
        <f>SUM(K49:O49)</f>
        <v>0</v>
      </c>
      <c r="Q49" s="83">
        <f>COUNTIFS('ASG Consolidate Gap List'!$B$9:$B$210,'Detailed Summary'!$B49,'ASG Consolidate Gap List'!$H$9:$H$210,'Detailed Summary'!$B$37,'ASG Consolidate Gap List'!$AM$9:$AM$210,'Detailed Summary'!Q$23)</f>
        <v>0</v>
      </c>
      <c r="R49" s="83">
        <f>COUNTIFS('ASG Consolidate Gap List'!$B$9:$B$210,'Detailed Summary'!$B49,'ASG Consolidate Gap List'!$H$9:$H$210,'Detailed Summary'!$B$37,'ASG Consolidate Gap List'!$AM$9:$AM$210,'Detailed Summary'!R$23)</f>
        <v>0</v>
      </c>
      <c r="S49" s="83">
        <f>COUNTIFS('ASG Consolidate Gap List'!$B$9:$B$210,'Detailed Summary'!$B49,'ASG Consolidate Gap List'!$H$9:$H$210,'Detailed Summary'!$B$37,'ASG Consolidate Gap List'!$AM$9:$AM$210,'Detailed Summary'!S$23,'ASG Consolidate Gap List'!$BR$9:$BR$210,'Detailed Summary'!$C$23)</f>
        <v>0</v>
      </c>
      <c r="T49" s="83">
        <f>COUNTIFS('ASG Consolidate Gap List'!$B$9:$B$210,'Detailed Summary'!$B49,'ASG Consolidate Gap List'!$H$9:$H$210,'Detailed Summary'!$B$37,'ASG Consolidate Gap List'!$AM$9:$AM$210,'Detailed Summary'!S$23)-S49</f>
        <v>0</v>
      </c>
      <c r="U49" s="83">
        <f>COUNTIFS('ASG Consolidate Gap List'!$B$9:$B$210,'Detailed Summary'!$B49,'ASG Consolidate Gap List'!$H$9:$H$210,'Detailed Summary'!$B$37,'ASG Consolidate Gap List'!$AM$9:$AM$210,'Detailed Summary'!U$23)</f>
        <v>0</v>
      </c>
      <c r="V49" s="83">
        <f>COUNTIFS('ASG Consolidate Gap List'!$B$9:$B$210,'Detailed Summary'!$B49,'ASG Consolidate Gap List'!$H$9:$H$210,'Detailed Summary'!$B$37,'ASG Consolidate Gap List'!$AM$9:$AM$210,'Detailed Summary'!V$23)</f>
        <v>0</v>
      </c>
      <c r="W49" s="83">
        <f>COUNTIFS('ASG Consolidate Gap List'!$B$9:$B$210,'Detailed Summary'!$B49,'ASG Consolidate Gap List'!$H$9:$H$210,'Detailed Summary'!$B$37,'ASG Consolidate Gap List'!$AM$9:$AM$210,'Detailed Summary'!W$23)</f>
        <v>0</v>
      </c>
      <c r="X49" s="83">
        <f>COUNTIFS('ASG Consolidate Gap List'!$B$9:$B$210,'Detailed Summary'!$B33,'ASG Consolidate Gap List'!$H$9:$H$210,'Detailed Summary'!$B$37,'ASG Consolidate Gap List'!$AM$9:$AM$210,'Detailed Summary'!X$23,'ASG Consolidate Gap List'!$BR$9:$BR$210,'Detailed Summary'!$C$23)</f>
        <v>0</v>
      </c>
      <c r="Y49" s="83">
        <f>COUNTIFS('ASG Consolidate Gap List'!$B$9:$B$210,'Detailed Summary'!$B49,'ASG Consolidate Gap List'!$H$9:$H$210,'Detailed Summary'!$B$37,'ASG Consolidate Gap List'!$AM$9:$AM$210,'Detailed Summary'!X$23)-X49</f>
        <v>0</v>
      </c>
      <c r="Z49" s="81">
        <f>SUM(Q49:Y49)</f>
        <v>0</v>
      </c>
      <c r="AA49" s="74">
        <f>COUNTIFS('ASG Consolidate Gap List'!$B$9:$B$210,'Detailed Summary'!$B49,'ASG Consolidate Gap List'!$H$9:$H$210,'Detailed Summary'!$B$37,'ASG Consolidate Gap List'!$AW$9:$AW$210,'Detailed Summary'!AA$23)</f>
        <v>0</v>
      </c>
      <c r="AB49" s="74">
        <f>COUNTIFS('ASG Consolidate Gap List'!$B$9:$B$210,'Detailed Summary'!$B49,'ASG Consolidate Gap List'!$H$9:$H$210,'Detailed Summary'!$B$37,'ASG Consolidate Gap List'!$AW$9:$AW$210,'Detailed Summary'!AB$23)</f>
        <v>0</v>
      </c>
      <c r="AC49" s="74">
        <f>COUNTIFS('ASG Consolidate Gap List'!$B$9:$B$210,'Detailed Summary'!$B49,'ASG Consolidate Gap List'!$H$9:$H$210,'Detailed Summary'!$B$37,'ASG Consolidate Gap List'!$AW$9:$AW$210,'Detailed Summary'!AC$23)</f>
        <v>0</v>
      </c>
      <c r="AD49" s="74">
        <f>COUNTIFS('ASG Consolidate Gap List'!$B$9:$B$210,'Detailed Summary'!$B49,'ASG Consolidate Gap List'!$H$9:$H$210,'Detailed Summary'!$B$37,'ASG Consolidate Gap List'!$AW$9:$AW$210,'Detailed Summary'!AD$23)</f>
        <v>0</v>
      </c>
      <c r="AE49" s="74">
        <f>COUNTIFS('ASG Consolidate Gap List'!$B$9:$B$210,'Detailed Summary'!$B49,'ASG Consolidate Gap List'!$H$9:$H$210,'Detailed Summary'!$B$37,'ASG Consolidate Gap List'!$AW$9:$AW$210,'Detailed Summary'!AE$23)</f>
        <v>0</v>
      </c>
      <c r="AF49" s="74">
        <f>COUNTIFS('ASG Consolidate Gap List'!$B$9:$B$210,'Detailed Summary'!$B49,'ASG Consolidate Gap List'!$H$9:$H$210,'Detailed Summary'!$B$37,'ASG Consolidate Gap List'!$AW$9:$AW$210,'Detailed Summary'!AF$23)</f>
        <v>0</v>
      </c>
      <c r="AG49" s="74">
        <f>COUNTIFS('ASG Consolidate Gap List'!$B$9:$B$210,'Detailed Summary'!$B49,'ASG Consolidate Gap List'!$H$9:$H$210,'Detailed Summary'!$B$37,'ASG Consolidate Gap List'!$AW$9:$AW$210,'Detailed Summary'!AG$23)</f>
        <v>0</v>
      </c>
      <c r="AH49" s="74">
        <f>COUNTIFS('ASG Consolidate Gap List'!$B$9:$B$210,'Detailed Summary'!$B49,'ASG Consolidate Gap List'!$H$9:$H$210,'Detailed Summary'!$B$37,'ASG Consolidate Gap List'!$AW$9:$AW$210,'Detailed Summary'!AH$23)</f>
        <v>0</v>
      </c>
      <c r="AI49" s="84">
        <f>SUM(AA49:AH49)</f>
        <v>0</v>
      </c>
      <c r="AJ49" s="86">
        <f>COUNTIFS('ASG Consolidate Gap List'!$B$9:$B$210,'Detailed Summary'!$B49,'ASG Consolidate Gap List'!$H$9:$H$210,'Detailed Summary'!$B$37,'ASG Consolidate Gap List'!$BH$9:$BH$210,'Detailed Summary'!AJ$23)</f>
        <v>0</v>
      </c>
      <c r="AK49" s="86">
        <f>COUNTIFS('ASG Consolidate Gap List'!$B$9:$B$210,'Detailed Summary'!$B49,'ASG Consolidate Gap List'!$H$9:$H$210,'Detailed Summary'!$B$37,'ASG Consolidate Gap List'!$BH$9:$BH$210,'Detailed Summary'!AK$23)</f>
        <v>0</v>
      </c>
      <c r="AL49" s="86">
        <f>COUNTIFS('ASG Consolidate Gap List'!$B$9:$B$210,'Detailed Summary'!$B49,'ASG Consolidate Gap List'!$H$9:$H$210,'Detailed Summary'!$B$37,'ASG Consolidate Gap List'!$BH$9:$BH$210,'Detailed Summary'!AL$23)</f>
        <v>0</v>
      </c>
      <c r="AM49" s="86">
        <f>COUNTIFS('ASG Consolidate Gap List'!$B$9:$B$210,'Detailed Summary'!$B49,'ASG Consolidate Gap List'!$H$9:$H$210,'Detailed Summary'!$B$37,'ASG Consolidate Gap List'!$BH$9:$BH$210,'Detailed Summary'!AM$23)</f>
        <v>0</v>
      </c>
      <c r="AN49" s="86">
        <f>COUNTIFS('ASG Consolidate Gap List'!$B$9:$B$210,'Detailed Summary'!$B49,'ASG Consolidate Gap List'!$H$9:$H$210,'Detailed Summary'!$B$37,'ASG Consolidate Gap List'!$BH$9:$BH$210,'Detailed Summary'!AN$23)</f>
        <v>0</v>
      </c>
      <c r="AO49" s="86">
        <f>COUNTIFS('ASG Consolidate Gap List'!$B$9:$B$210,'Detailed Summary'!$B49,'ASG Consolidate Gap List'!$H$9:$H$210,'Detailed Summary'!$B$37,'ASG Consolidate Gap List'!$BH$9:$BH$210,'Detailed Summary'!AO$23)</f>
        <v>0</v>
      </c>
      <c r="AP49" s="87">
        <f>SUM(AJ49:AO49)</f>
        <v>0</v>
      </c>
      <c r="AQ49" s="130">
        <f>COUNTIFS('ASG Consolidate Gap List'!$B$9:$B$210,'Detailed Summary'!$B49,'ASG Consolidate Gap List'!$H$9:$H$210,'Detailed Summary'!$B$37,'ASG Consolidate Gap List'!$BN$9:$BN$210,'Detailed Summary'!AQ$23)</f>
        <v>0</v>
      </c>
      <c r="AR49" s="130">
        <f>COUNTIFS('ASG Consolidate Gap List'!$B$9:$B$210,'Detailed Summary'!$B49,'ASG Consolidate Gap List'!$H$9:$H$210,'Detailed Summary'!$B$37,'ASG Consolidate Gap List'!$BN$9:$BN$210,'Detailed Summary'!AR$23)</f>
        <v>0</v>
      </c>
      <c r="AS49" s="130">
        <f>COUNTIFS('ASG Consolidate Gap List'!$B$9:$B$210,'Detailed Summary'!$B49,'ASG Consolidate Gap List'!$H$9:$H$210,'Detailed Summary'!$B$37,'ASG Consolidate Gap List'!$BN$9:$BN$210,'Detailed Summary'!AS$23)</f>
        <v>0</v>
      </c>
      <c r="AT49" s="130">
        <f>COUNTIFS('ASG Consolidate Gap List'!$B$9:$B$210,'Detailed Summary'!$B49,'ASG Consolidate Gap List'!$H$9:$H$210,'Detailed Summary'!$B$37,'ASG Consolidate Gap List'!$BN$9:$BN$210,'Detailed Summary'!AT$23)</f>
        <v>0</v>
      </c>
      <c r="AU49" s="130">
        <f>COUNTIFS('ASG Consolidate Gap List'!$B$9:$B$210,'Detailed Summary'!$B49,'ASG Consolidate Gap List'!$H$9:$H$210,'Detailed Summary'!$B$37,'ASG Consolidate Gap List'!$BN$9:$BN$210,'Detailed Summary'!AU$23)</f>
        <v>0</v>
      </c>
      <c r="AV49" s="77">
        <f>SUM(AQ49:AU49)</f>
        <v>0</v>
      </c>
    </row>
    <row r="50" spans="1:48" ht="15.5">
      <c r="B50" s="71" t="s">
        <v>15</v>
      </c>
      <c r="C50" s="72">
        <f t="shared" ref="C50:AV50" si="22">SUM(C42:C48)</f>
        <v>16</v>
      </c>
      <c r="D50" s="78">
        <f t="shared" si="22"/>
        <v>40</v>
      </c>
      <c r="E50" s="72">
        <f t="shared" si="22"/>
        <v>1</v>
      </c>
      <c r="F50" s="72">
        <f t="shared" si="22"/>
        <v>31</v>
      </c>
      <c r="G50" s="72">
        <f t="shared" si="22"/>
        <v>3</v>
      </c>
      <c r="H50" s="72">
        <f t="shared" si="22"/>
        <v>0</v>
      </c>
      <c r="I50" s="72">
        <f t="shared" si="22"/>
        <v>5</v>
      </c>
      <c r="J50" s="72">
        <f t="shared" si="22"/>
        <v>0</v>
      </c>
      <c r="K50" s="72">
        <f t="shared" si="22"/>
        <v>28</v>
      </c>
      <c r="L50" s="72">
        <f t="shared" si="22"/>
        <v>4</v>
      </c>
      <c r="M50" s="72">
        <f t="shared" si="22"/>
        <v>0</v>
      </c>
      <c r="N50" s="72">
        <f t="shared" si="22"/>
        <v>0</v>
      </c>
      <c r="O50" s="72">
        <f t="shared" si="22"/>
        <v>8</v>
      </c>
      <c r="P50" s="80">
        <f t="shared" si="22"/>
        <v>40</v>
      </c>
      <c r="Q50" s="72">
        <f t="shared" si="22"/>
        <v>0</v>
      </c>
      <c r="R50" s="72">
        <f t="shared" si="22"/>
        <v>1</v>
      </c>
      <c r="S50" s="72">
        <f t="shared" si="22"/>
        <v>0</v>
      </c>
      <c r="T50" s="72">
        <f t="shared" si="22"/>
        <v>6</v>
      </c>
      <c r="U50" s="72">
        <f t="shared" si="22"/>
        <v>0</v>
      </c>
      <c r="V50" s="72">
        <f t="shared" si="22"/>
        <v>0</v>
      </c>
      <c r="W50" s="72">
        <f t="shared" si="22"/>
        <v>0</v>
      </c>
      <c r="X50" s="72">
        <f t="shared" si="22"/>
        <v>16</v>
      </c>
      <c r="Y50" s="72">
        <f t="shared" si="22"/>
        <v>17</v>
      </c>
      <c r="Z50" s="82">
        <f t="shared" si="22"/>
        <v>40</v>
      </c>
      <c r="AA50" s="72">
        <f t="shared" si="22"/>
        <v>0</v>
      </c>
      <c r="AB50" s="72">
        <f t="shared" si="22"/>
        <v>0</v>
      </c>
      <c r="AC50" s="72">
        <f t="shared" si="22"/>
        <v>12</v>
      </c>
      <c r="AD50" s="72">
        <f t="shared" si="22"/>
        <v>0</v>
      </c>
      <c r="AE50" s="72">
        <f t="shared" si="22"/>
        <v>0</v>
      </c>
      <c r="AF50" s="72">
        <f t="shared" si="22"/>
        <v>0</v>
      </c>
      <c r="AG50" s="72">
        <f t="shared" si="22"/>
        <v>0</v>
      </c>
      <c r="AH50" s="72">
        <f t="shared" si="22"/>
        <v>28</v>
      </c>
      <c r="AI50" s="85">
        <f t="shared" si="22"/>
        <v>40</v>
      </c>
      <c r="AJ50" s="72">
        <f t="shared" si="22"/>
        <v>0</v>
      </c>
      <c r="AK50" s="72">
        <f t="shared" si="22"/>
        <v>0</v>
      </c>
      <c r="AL50" s="72">
        <f t="shared" si="22"/>
        <v>17</v>
      </c>
      <c r="AM50" s="72">
        <f t="shared" si="22"/>
        <v>7</v>
      </c>
      <c r="AN50" s="72">
        <f t="shared" si="22"/>
        <v>2</v>
      </c>
      <c r="AO50" s="72">
        <f t="shared" si="22"/>
        <v>14</v>
      </c>
      <c r="AP50" s="88">
        <f t="shared" si="22"/>
        <v>40</v>
      </c>
      <c r="AQ50" s="72">
        <f t="shared" si="22"/>
        <v>0</v>
      </c>
      <c r="AR50" s="72">
        <f t="shared" si="22"/>
        <v>0</v>
      </c>
      <c r="AS50" s="72">
        <f t="shared" si="22"/>
        <v>0</v>
      </c>
      <c r="AT50" s="72">
        <f t="shared" si="22"/>
        <v>40</v>
      </c>
      <c r="AU50" s="72">
        <f t="shared" si="22"/>
        <v>0</v>
      </c>
      <c r="AV50" s="78">
        <f t="shared" si="22"/>
        <v>40</v>
      </c>
    </row>
    <row r="51" spans="1:48" ht="15.5">
      <c r="S51" s="517">
        <f>S50+T50</f>
        <v>6</v>
      </c>
      <c r="T51" s="517"/>
      <c r="X51" s="517">
        <f>X50+Y50</f>
        <v>33</v>
      </c>
      <c r="Y51" s="517"/>
    </row>
    <row r="54" spans="1:48">
      <c r="A54" s="127" t="s">
        <v>587</v>
      </c>
      <c r="B54" s="523" t="s">
        <v>264</v>
      </c>
      <c r="C54" s="523"/>
      <c r="D54" s="523"/>
    </row>
    <row r="56" spans="1:48" s="70" customFormat="1" ht="16.5" customHeight="1">
      <c r="B56" s="535" t="s">
        <v>589</v>
      </c>
      <c r="C56" s="76" t="s">
        <v>6</v>
      </c>
      <c r="D56" s="531" t="s">
        <v>7</v>
      </c>
      <c r="E56" s="532"/>
      <c r="F56" s="532"/>
      <c r="G56" s="532"/>
      <c r="H56" s="532"/>
      <c r="I56" s="532"/>
      <c r="J56" s="533"/>
      <c r="K56" s="536" t="s">
        <v>8</v>
      </c>
      <c r="L56" s="536"/>
      <c r="M56" s="536"/>
      <c r="N56" s="536"/>
      <c r="O56" s="536"/>
      <c r="P56" s="536"/>
      <c r="Q56" s="537" t="s">
        <v>9</v>
      </c>
      <c r="R56" s="537"/>
      <c r="S56" s="537"/>
      <c r="T56" s="537"/>
      <c r="U56" s="537"/>
      <c r="V56" s="537"/>
      <c r="W56" s="537"/>
      <c r="X56" s="537"/>
      <c r="Y56" s="537"/>
      <c r="Z56" s="537"/>
      <c r="AA56" s="530" t="s">
        <v>208</v>
      </c>
      <c r="AB56" s="530"/>
      <c r="AC56" s="530"/>
      <c r="AD56" s="530"/>
      <c r="AE56" s="530"/>
      <c r="AF56" s="530"/>
      <c r="AG56" s="530"/>
      <c r="AH56" s="530"/>
      <c r="AI56" s="530"/>
      <c r="AJ56" s="534" t="s">
        <v>209</v>
      </c>
      <c r="AK56" s="534"/>
      <c r="AL56" s="534"/>
      <c r="AM56" s="534"/>
      <c r="AN56" s="534"/>
      <c r="AO56" s="534"/>
      <c r="AP56" s="534"/>
      <c r="AQ56" s="538" t="s">
        <v>59</v>
      </c>
      <c r="AR56" s="538"/>
      <c r="AS56" s="538"/>
      <c r="AT56" s="538"/>
      <c r="AU56" s="538"/>
      <c r="AV56" s="538"/>
    </row>
    <row r="57" spans="1:48" s="89" customFormat="1" ht="29">
      <c r="B57" s="535"/>
      <c r="C57" s="95" t="s">
        <v>605</v>
      </c>
      <c r="D57" s="96" t="s">
        <v>591</v>
      </c>
      <c r="E57" s="97" t="s">
        <v>70</v>
      </c>
      <c r="F57" s="97" t="s">
        <v>592</v>
      </c>
      <c r="G57" s="97" t="s">
        <v>593</v>
      </c>
      <c r="H57" s="97" t="s">
        <v>594</v>
      </c>
      <c r="I57" s="97" t="s">
        <v>595</v>
      </c>
      <c r="J57" s="97" t="s">
        <v>91</v>
      </c>
      <c r="K57" s="91" t="s">
        <v>596</v>
      </c>
      <c r="L57" s="91" t="s">
        <v>70</v>
      </c>
      <c r="M57" s="91" t="s">
        <v>91</v>
      </c>
      <c r="N57" s="91" t="s">
        <v>594</v>
      </c>
      <c r="O57" s="91" t="s">
        <v>595</v>
      </c>
      <c r="P57" s="98" t="s">
        <v>15</v>
      </c>
      <c r="Q57" s="92" t="s">
        <v>388</v>
      </c>
      <c r="R57" s="92" t="s">
        <v>91</v>
      </c>
      <c r="S57" s="518" t="s">
        <v>597</v>
      </c>
      <c r="T57" s="519"/>
      <c r="U57" s="92" t="s">
        <v>598</v>
      </c>
      <c r="V57" s="92" t="s">
        <v>599</v>
      </c>
      <c r="W57" s="92" t="s">
        <v>70</v>
      </c>
      <c r="X57" s="518" t="s">
        <v>596</v>
      </c>
      <c r="Y57" s="519"/>
      <c r="Z57" s="99" t="s">
        <v>15</v>
      </c>
      <c r="AA57" s="93" t="s">
        <v>388</v>
      </c>
      <c r="AB57" s="93" t="s">
        <v>91</v>
      </c>
      <c r="AC57" s="93" t="s">
        <v>71</v>
      </c>
      <c r="AD57" s="93" t="s">
        <v>597</v>
      </c>
      <c r="AE57" s="93" t="s">
        <v>600</v>
      </c>
      <c r="AF57" s="93" t="s">
        <v>599</v>
      </c>
      <c r="AG57" s="93" t="s">
        <v>598</v>
      </c>
      <c r="AH57" s="93" t="s">
        <v>596</v>
      </c>
      <c r="AI57" s="100" t="s">
        <v>15</v>
      </c>
      <c r="AJ57" s="94" t="s">
        <v>388</v>
      </c>
      <c r="AK57" s="94" t="s">
        <v>91</v>
      </c>
      <c r="AL57" s="94" t="s">
        <v>71</v>
      </c>
      <c r="AM57" s="94" t="s">
        <v>597</v>
      </c>
      <c r="AN57" s="94" t="s">
        <v>601</v>
      </c>
      <c r="AO57" s="94" t="s">
        <v>592</v>
      </c>
      <c r="AP57" s="101" t="s">
        <v>15</v>
      </c>
      <c r="AQ57" s="129" t="s">
        <v>602</v>
      </c>
      <c r="AR57" s="129" t="s">
        <v>603</v>
      </c>
      <c r="AS57" s="129" t="s">
        <v>596</v>
      </c>
      <c r="AT57" s="129" t="s">
        <v>70</v>
      </c>
      <c r="AU57" s="129" t="s">
        <v>72</v>
      </c>
      <c r="AV57" s="96" t="s">
        <v>15</v>
      </c>
    </row>
    <row r="58" spans="1:48" s="89" customFormat="1">
      <c r="B58" s="69"/>
      <c r="C58" s="95"/>
      <c r="D58" s="96"/>
      <c r="E58" s="97"/>
      <c r="F58" s="97"/>
      <c r="G58" s="97"/>
      <c r="H58" s="97"/>
      <c r="I58" s="97"/>
      <c r="J58" s="97"/>
      <c r="K58" s="91"/>
      <c r="L58" s="91"/>
      <c r="M58" s="91"/>
      <c r="N58" s="91"/>
      <c r="O58" s="91"/>
      <c r="P58" s="98"/>
      <c r="Q58" s="92"/>
      <c r="R58" s="92"/>
      <c r="S58" s="160" t="s">
        <v>6</v>
      </c>
      <c r="T58" s="92" t="s">
        <v>604</v>
      </c>
      <c r="U58" s="92"/>
      <c r="V58" s="92"/>
      <c r="W58" s="92"/>
      <c r="X58" s="160" t="s">
        <v>6</v>
      </c>
      <c r="Y58" s="92" t="s">
        <v>604</v>
      </c>
      <c r="Z58" s="99"/>
      <c r="AA58" s="93"/>
      <c r="AB58" s="93"/>
      <c r="AC58" s="93"/>
      <c r="AD58" s="93"/>
      <c r="AE58" s="93"/>
      <c r="AF58" s="93"/>
      <c r="AG58" s="93"/>
      <c r="AH58" s="93"/>
      <c r="AI58" s="100"/>
      <c r="AJ58" s="94"/>
      <c r="AK58" s="94"/>
      <c r="AL58" s="94"/>
      <c r="AM58" s="94"/>
      <c r="AN58" s="94"/>
      <c r="AO58" s="94"/>
      <c r="AP58" s="101"/>
      <c r="AQ58" s="129"/>
      <c r="AR58" s="129"/>
      <c r="AS58" s="129"/>
      <c r="AT58" s="129"/>
      <c r="AU58" s="129"/>
      <c r="AV58" s="96"/>
    </row>
    <row r="59" spans="1:48">
      <c r="B59" s="69"/>
      <c r="C59" s="75">
        <f>COUNTIFS('ASG Consolidate Gap List'!$B$9:$B$210,'Detailed Summary'!$B59,'ASG Consolidate Gap List'!$H$9:$H$210,'Detailed Summary'!$B$54,'ASG Consolidate Gap List'!$BR$9:$BR$210,'Detailed Summary'!$C$57)</f>
        <v>0</v>
      </c>
      <c r="D59" s="77">
        <f>COUNTIFS('ASG Consolidate Gap List'!$B$9:$B$210,'Detailed Summary'!$B59,'ASG Consolidate Gap List'!$H$9:$H$210,'Detailed Summary'!$B$54)</f>
        <v>0</v>
      </c>
      <c r="E59" s="28">
        <f>COUNTIFS('ASG Consolidate Gap List'!$B$9:$B$210,'Detailed Summary'!$B59,'ASG Consolidate Gap List'!$H$9:$H$210,'Detailed Summary'!$B$54,'ASG Consolidate Gap List'!$S$9:$S$210,'Detailed Summary'!E$23)</f>
        <v>0</v>
      </c>
      <c r="F59" s="28">
        <f>COUNTIFS('ASG Consolidate Gap List'!$B$9:$B$210,'Detailed Summary'!$B59,'ASG Consolidate Gap List'!$H$9:$H$210,'Detailed Summary'!$B$54,'ASG Consolidate Gap List'!$S$9:$S$210,'Detailed Summary'!F$23)</f>
        <v>0</v>
      </c>
      <c r="G59" s="28">
        <f>COUNTIFS('ASG Consolidate Gap List'!$B$9:$B$210,'Detailed Summary'!$B59,'ASG Consolidate Gap List'!$H$9:$H$210,'Detailed Summary'!$B$54,'ASG Consolidate Gap List'!$S$9:$S$210,'Detailed Summary'!G$23)</f>
        <v>0</v>
      </c>
      <c r="H59" s="28">
        <f>COUNTIFS('ASG Consolidate Gap List'!$B$9:$B$210,'Detailed Summary'!$B59,'ASG Consolidate Gap List'!$H$9:$H$210,'Detailed Summary'!$B$54,'ASG Consolidate Gap List'!$S$9:$S$210,'Detailed Summary'!H$23)</f>
        <v>0</v>
      </c>
      <c r="I59" s="28">
        <f>COUNTIFS('ASG Consolidate Gap List'!$B$9:$B$210,'Detailed Summary'!$B59,'ASG Consolidate Gap List'!$H$9:$H$210,'Detailed Summary'!$B$54,'ASG Consolidate Gap List'!$S$9:$S$210,'Detailed Summary'!I$23)</f>
        <v>0</v>
      </c>
      <c r="J59" s="28">
        <f>COUNTIFS('ASG Consolidate Gap List'!$B$9:$B$210,'Detailed Summary'!$B59,'ASG Consolidate Gap List'!$H$9:$H$210,'Detailed Summary'!$B$54,'ASG Consolidate Gap List'!$S$9:$S$210,'Detailed Summary'!J$23)</f>
        <v>0</v>
      </c>
      <c r="K59" s="73">
        <f>COUNTIFS('ASG Consolidate Gap List'!$B$9:$B$210,'Detailed Summary'!$B59,'ASG Consolidate Gap List'!$H$9:$H$210,'Detailed Summary'!$B$54,'ASG Consolidate Gap List'!$Z$9:$Z$210,'Detailed Summary'!K$23)</f>
        <v>0</v>
      </c>
      <c r="L59" s="73">
        <f>COUNTIFS('ASG Consolidate Gap List'!$B$9:$B$210,'Detailed Summary'!$B59,'ASG Consolidate Gap List'!$H$9:$H$210,'Detailed Summary'!$B$54,'ASG Consolidate Gap List'!$Z$9:$Z$210,'Detailed Summary'!L$23)</f>
        <v>0</v>
      </c>
      <c r="M59" s="73">
        <f>COUNTIFS('ASG Consolidate Gap List'!$B$9:$B$210,'Detailed Summary'!$B59,'ASG Consolidate Gap List'!$H$9:$H$210,'Detailed Summary'!$B$54,'ASG Consolidate Gap List'!$Z$9:$Z$210,'Detailed Summary'!M$23)</f>
        <v>0</v>
      </c>
      <c r="N59" s="73">
        <f>COUNTIFS('ASG Consolidate Gap List'!$B$9:$B$210,'Detailed Summary'!$B59,'ASG Consolidate Gap List'!$H$9:$H$210,'Detailed Summary'!$B$54,'ASG Consolidate Gap List'!$Z$9:$Z$210,'Detailed Summary'!N$23)</f>
        <v>0</v>
      </c>
      <c r="O59" s="73">
        <f>COUNTIFS('ASG Consolidate Gap List'!$B$9:$B$210,'Detailed Summary'!$B59,'ASG Consolidate Gap List'!$H$9:$H$210,'Detailed Summary'!$B$54,'ASG Consolidate Gap List'!$Z$9:$Z$210,'Detailed Summary'!O$23)</f>
        <v>0</v>
      </c>
      <c r="P59" s="79">
        <f t="shared" ref="P59:P65" si="23">SUM(K59:O59)</f>
        <v>0</v>
      </c>
      <c r="Q59" s="83">
        <f>COUNTIFS('ASG Consolidate Gap List'!$B$9:$B$210,'Detailed Summary'!$B59,'ASG Consolidate Gap List'!$H$9:$H$210,'Detailed Summary'!$B$54,'ASG Consolidate Gap List'!$AM$9:$AM$210,'Detailed Summary'!Q$23)</f>
        <v>0</v>
      </c>
      <c r="R59" s="83">
        <f>COUNTIFS('ASG Consolidate Gap List'!$B$9:$B$210,'Detailed Summary'!$B59,'ASG Consolidate Gap List'!$H$9:$H$210,'Detailed Summary'!$B$54,'ASG Consolidate Gap List'!$AM$9:$AM$210,'Detailed Summary'!R$23)</f>
        <v>0</v>
      </c>
      <c r="S59" s="83">
        <f>COUNTIFS('ASG Consolidate Gap List'!$B$9:$B$210,'Detailed Summary'!$B59,'ASG Consolidate Gap List'!$H$9:$H$210,'Detailed Summary'!$B$54,'ASG Consolidate Gap List'!$AM$9:$AM$210,'Detailed Summary'!S$23,'ASG Consolidate Gap List'!$BR$9:$BR$210,'Detailed Summary'!$C$23)</f>
        <v>0</v>
      </c>
      <c r="T59" s="83">
        <f>COUNTIFS('ASG Consolidate Gap List'!$B$9:$B$210,'Detailed Summary'!$B59,'ASG Consolidate Gap List'!$H$9:$H$210,'Detailed Summary'!$B$54,'ASG Consolidate Gap List'!$AM$9:$AM$210,'Detailed Summary'!S$23)-S59</f>
        <v>0</v>
      </c>
      <c r="U59" s="83">
        <f>COUNTIFS('ASG Consolidate Gap List'!$B$9:$B$210,'Detailed Summary'!$B59,'ASG Consolidate Gap List'!$H$9:$H$210,'Detailed Summary'!$B$54,'ASG Consolidate Gap List'!$AM$9:$AM$210,'Detailed Summary'!U$23)</f>
        <v>0</v>
      </c>
      <c r="V59" s="83">
        <f>COUNTIFS('ASG Consolidate Gap List'!$B$9:$B$210,'Detailed Summary'!$B59,'ASG Consolidate Gap List'!$H$9:$H$210,'Detailed Summary'!$B$54,'ASG Consolidate Gap List'!$AM$9:$AM$210,'Detailed Summary'!V$23)</f>
        <v>0</v>
      </c>
      <c r="W59" s="83">
        <f>COUNTIFS('ASG Consolidate Gap List'!$B$9:$B$210,'Detailed Summary'!$B59,'ASG Consolidate Gap List'!$H$9:$H$210,'Detailed Summary'!$B$54,'ASG Consolidate Gap List'!$AM$9:$AM$210,'Detailed Summary'!W$23)</f>
        <v>0</v>
      </c>
      <c r="X59" s="83">
        <f>COUNTIFS('ASG Consolidate Gap List'!$B$9:$B$210,'Detailed Summary'!$B42,'ASG Consolidate Gap List'!$H$9:$H$210,'Detailed Summary'!$B$54,'ASG Consolidate Gap List'!$AM$9:$AM$210,'Detailed Summary'!X$23,'ASG Consolidate Gap List'!$BR$9:$BR$210,'Detailed Summary'!$C$23)</f>
        <v>0</v>
      </c>
      <c r="Y59" s="83">
        <f>COUNTIFS('ASG Consolidate Gap List'!$B$9:$B$210,'Detailed Summary'!$B59,'ASG Consolidate Gap List'!$H$9:$H$210,'Detailed Summary'!$B$54,'ASG Consolidate Gap List'!$AM$9:$AM$210,'Detailed Summary'!X$23)-X59</f>
        <v>0</v>
      </c>
      <c r="Z59" s="81">
        <f t="shared" ref="Z59:Z65" si="24">SUM(Q59:Y59)</f>
        <v>0</v>
      </c>
      <c r="AA59" s="74">
        <f>COUNTIFS('ASG Consolidate Gap List'!$B$9:$B$210,'Detailed Summary'!$B59,'ASG Consolidate Gap List'!$H$9:$H$210,'Detailed Summary'!$B$54,'ASG Consolidate Gap List'!$AW$9:$AW$210,'Detailed Summary'!AA$23)</f>
        <v>0</v>
      </c>
      <c r="AB59" s="74">
        <f>COUNTIFS('ASG Consolidate Gap List'!$B$9:$B$210,'Detailed Summary'!$B59,'ASG Consolidate Gap List'!$H$9:$H$210,'Detailed Summary'!$B$54,'ASG Consolidate Gap List'!$AW$9:$AW$210,'Detailed Summary'!AB$23)</f>
        <v>0</v>
      </c>
      <c r="AC59" s="74">
        <f>COUNTIFS('ASG Consolidate Gap List'!$B$9:$B$210,'Detailed Summary'!$B59,'ASG Consolidate Gap List'!$H$9:$H$210,'Detailed Summary'!$B$54,'ASG Consolidate Gap List'!$AW$9:$AW$210,'Detailed Summary'!AC$23)</f>
        <v>0</v>
      </c>
      <c r="AD59" s="74">
        <f>COUNTIFS('ASG Consolidate Gap List'!$B$9:$B$210,'Detailed Summary'!$B59,'ASG Consolidate Gap List'!$H$9:$H$210,'Detailed Summary'!$B$54,'ASG Consolidate Gap List'!$AW$9:$AW$210,'Detailed Summary'!AD$23)</f>
        <v>0</v>
      </c>
      <c r="AE59" s="74">
        <f>COUNTIFS('ASG Consolidate Gap List'!$B$9:$B$210,'Detailed Summary'!$B59,'ASG Consolidate Gap List'!$H$9:$H$210,'Detailed Summary'!$B$54,'ASG Consolidate Gap List'!$AW$9:$AW$210,'Detailed Summary'!AE$23)</f>
        <v>0</v>
      </c>
      <c r="AF59" s="74">
        <f>COUNTIFS('ASG Consolidate Gap List'!$B$9:$B$210,'Detailed Summary'!$B59,'ASG Consolidate Gap List'!$H$9:$H$210,'Detailed Summary'!$B$54,'ASG Consolidate Gap List'!$AW$9:$AW$210,'Detailed Summary'!AF$23)</f>
        <v>0</v>
      </c>
      <c r="AG59" s="74">
        <f>COUNTIFS('ASG Consolidate Gap List'!$B$9:$B$210,'Detailed Summary'!$B59,'ASG Consolidate Gap List'!$H$9:$H$210,'Detailed Summary'!$B$54,'ASG Consolidate Gap List'!$AW$9:$AW$210,'Detailed Summary'!AG$23)</f>
        <v>0</v>
      </c>
      <c r="AH59" s="74">
        <f>COUNTIFS('ASG Consolidate Gap List'!$B$9:$B$210,'Detailed Summary'!$B59,'ASG Consolidate Gap List'!$H$9:$H$210,'Detailed Summary'!$B$54,'ASG Consolidate Gap List'!$AW$9:$AW$210,'Detailed Summary'!AH$23)</f>
        <v>0</v>
      </c>
      <c r="AI59" s="84">
        <f t="shared" ref="AI59:AI65" si="25">SUM(AA59:AH59)</f>
        <v>0</v>
      </c>
      <c r="AJ59" s="86">
        <f>COUNTIFS('ASG Consolidate Gap List'!$B$9:$B$210,'Detailed Summary'!$B59,'ASG Consolidate Gap List'!$H$9:$H$210,'Detailed Summary'!$B$54,'ASG Consolidate Gap List'!$BH$9:$BH$210,'Detailed Summary'!AJ$23)</f>
        <v>0</v>
      </c>
      <c r="AK59" s="86">
        <f>COUNTIFS('ASG Consolidate Gap List'!$B$9:$B$210,'Detailed Summary'!$B59,'ASG Consolidate Gap List'!$H$9:$H$210,'Detailed Summary'!$B$54,'ASG Consolidate Gap List'!$BH$9:$BH$210,'Detailed Summary'!AK$23)</f>
        <v>0</v>
      </c>
      <c r="AL59" s="86">
        <f>COUNTIFS('ASG Consolidate Gap List'!$B$9:$B$210,'Detailed Summary'!$B59,'ASG Consolidate Gap List'!$H$9:$H$210,'Detailed Summary'!$B$54,'ASG Consolidate Gap List'!$BH$9:$BH$210,'Detailed Summary'!AL$23)</f>
        <v>0</v>
      </c>
      <c r="AM59" s="86">
        <f>COUNTIFS('ASG Consolidate Gap List'!$B$9:$B$210,'Detailed Summary'!$B59,'ASG Consolidate Gap List'!$H$9:$H$210,'Detailed Summary'!$B$54,'ASG Consolidate Gap List'!$BH$9:$BH$210,'Detailed Summary'!AM$23)</f>
        <v>0</v>
      </c>
      <c r="AN59" s="86">
        <f>COUNTIFS('ASG Consolidate Gap List'!$B$9:$B$210,'Detailed Summary'!$B59,'ASG Consolidate Gap List'!$H$9:$H$210,'Detailed Summary'!$B$54,'ASG Consolidate Gap List'!$BH$9:$BH$210,'Detailed Summary'!AN$23)</f>
        <v>0</v>
      </c>
      <c r="AO59" s="86">
        <f>COUNTIFS('ASG Consolidate Gap List'!$B$9:$B$210,'Detailed Summary'!$B59,'ASG Consolidate Gap List'!$H$9:$H$210,'Detailed Summary'!$B$54,'ASG Consolidate Gap List'!$BH$9:$BH$210,'Detailed Summary'!AO$23)</f>
        <v>0</v>
      </c>
      <c r="AP59" s="87">
        <f t="shared" ref="AP59:AP65" si="26">SUM(AJ59:AO59)</f>
        <v>0</v>
      </c>
      <c r="AQ59" s="130">
        <f>COUNTIFS('ASG Consolidate Gap List'!$B$9:$B$210,'Detailed Summary'!$B59,'ASG Consolidate Gap List'!$H$9:$H$210,'Detailed Summary'!$B$54,'ASG Consolidate Gap List'!$BN$9:$BN$210,'Detailed Summary'!AQ$23)</f>
        <v>0</v>
      </c>
      <c r="AR59" s="130">
        <f>COUNTIFS('ASG Consolidate Gap List'!$B$9:$B$210,'Detailed Summary'!$B59,'ASG Consolidate Gap List'!$H$9:$H$210,'Detailed Summary'!$B$54,'ASG Consolidate Gap List'!$BN$9:$BN$210,'Detailed Summary'!AR$23)</f>
        <v>0</v>
      </c>
      <c r="AS59" s="130">
        <f>COUNTIFS('ASG Consolidate Gap List'!$B$9:$B$210,'Detailed Summary'!$B59,'ASG Consolidate Gap List'!$H$9:$H$210,'Detailed Summary'!$B$54,'ASG Consolidate Gap List'!$BN$9:$BN$210,'Detailed Summary'!AS$23)</f>
        <v>0</v>
      </c>
      <c r="AT59" s="130">
        <f>COUNTIFS('ASG Consolidate Gap List'!$B$9:$B$210,'Detailed Summary'!$B59,'ASG Consolidate Gap List'!$H$9:$H$210,'Detailed Summary'!$B$54,'ASG Consolidate Gap List'!$BN$9:$BN$210,'Detailed Summary'!AT$23)</f>
        <v>0</v>
      </c>
      <c r="AU59" s="130">
        <f>COUNTIFS('ASG Consolidate Gap List'!$B$9:$B$210,'Detailed Summary'!$B59,'ASG Consolidate Gap List'!$H$9:$H$210,'Detailed Summary'!$B$54,'ASG Consolidate Gap List'!$BN$9:$BN$210,'Detailed Summary'!AU$23)</f>
        <v>0</v>
      </c>
      <c r="AV59" s="77">
        <f t="shared" ref="AV59:AV65" si="27">SUM(AQ59:AU59)</f>
        <v>0</v>
      </c>
    </row>
    <row r="60" spans="1:48">
      <c r="B60" s="69" t="s">
        <v>27</v>
      </c>
      <c r="C60" s="75">
        <f>COUNTIFS('ASG Consolidate Gap List'!$B$9:$B$210,'Detailed Summary'!$B60,'ASG Consolidate Gap List'!$H$9:$H$210,'Detailed Summary'!$B$54,'ASG Consolidate Gap List'!$BR$9:$BR$210,'Detailed Summary'!$C$57)</f>
        <v>0</v>
      </c>
      <c r="D60" s="77">
        <f>COUNTIFS('ASG Consolidate Gap List'!$B$9:$B$210,'Detailed Summary'!$B60,'ASG Consolidate Gap List'!$H$9:$H$210,'Detailed Summary'!$B$54)</f>
        <v>0</v>
      </c>
      <c r="E60" s="28">
        <f>COUNTIFS('ASG Consolidate Gap List'!$B$9:$B$210,'Detailed Summary'!$B60,'ASG Consolidate Gap List'!$H$9:$H$210,'Detailed Summary'!$B$54,'ASG Consolidate Gap List'!$S$9:$S$210,'Detailed Summary'!E$23)</f>
        <v>0</v>
      </c>
      <c r="F60" s="28">
        <f>COUNTIFS('ASG Consolidate Gap List'!$B$9:$B$210,'Detailed Summary'!$B60,'ASG Consolidate Gap List'!$H$9:$H$210,'Detailed Summary'!$B$54,'ASG Consolidate Gap List'!$S$9:$S$210,'Detailed Summary'!F$23)</f>
        <v>0</v>
      </c>
      <c r="G60" s="28">
        <f>COUNTIFS('ASG Consolidate Gap List'!$B$9:$B$210,'Detailed Summary'!$B60,'ASG Consolidate Gap List'!$H$9:$H$210,'Detailed Summary'!$B$54,'ASG Consolidate Gap List'!$S$9:$S$210,'Detailed Summary'!G$23)</f>
        <v>0</v>
      </c>
      <c r="H60" s="28">
        <f>COUNTIFS('ASG Consolidate Gap List'!$B$9:$B$210,'Detailed Summary'!$B60,'ASG Consolidate Gap List'!$H$9:$H$210,'Detailed Summary'!$B$54,'ASG Consolidate Gap List'!$S$9:$S$210,'Detailed Summary'!H$23)</f>
        <v>0</v>
      </c>
      <c r="I60" s="28">
        <f>COUNTIFS('ASG Consolidate Gap List'!$B$9:$B$210,'Detailed Summary'!$B60,'ASG Consolidate Gap List'!$H$9:$H$210,'Detailed Summary'!$B$54,'ASG Consolidate Gap List'!$S$9:$S$210,'Detailed Summary'!I$23)</f>
        <v>0</v>
      </c>
      <c r="J60" s="28">
        <f>COUNTIFS('ASG Consolidate Gap List'!$B$9:$B$210,'Detailed Summary'!$B60,'ASG Consolidate Gap List'!$H$9:$H$210,'Detailed Summary'!$B$54,'ASG Consolidate Gap List'!$S$9:$S$210,'Detailed Summary'!J$23)</f>
        <v>0</v>
      </c>
      <c r="K60" s="73">
        <f>COUNTIFS('ASG Consolidate Gap List'!$B$9:$B$210,'Detailed Summary'!$B60,'ASG Consolidate Gap List'!$H$9:$H$210,'Detailed Summary'!$B$54,'ASG Consolidate Gap List'!$Z$9:$Z$210,'Detailed Summary'!K$23)</f>
        <v>0</v>
      </c>
      <c r="L60" s="73">
        <f>COUNTIFS('ASG Consolidate Gap List'!$B$9:$B$210,'Detailed Summary'!$B60,'ASG Consolidate Gap List'!$H$9:$H$210,'Detailed Summary'!$B$54,'ASG Consolidate Gap List'!$Z$9:$Z$210,'Detailed Summary'!L$23)</f>
        <v>0</v>
      </c>
      <c r="M60" s="73">
        <f>COUNTIFS('ASG Consolidate Gap List'!$B$9:$B$210,'Detailed Summary'!$B60,'ASG Consolidate Gap List'!$H$9:$H$210,'Detailed Summary'!$B$54,'ASG Consolidate Gap List'!$Z$9:$Z$210,'Detailed Summary'!M$23)</f>
        <v>0</v>
      </c>
      <c r="N60" s="73">
        <f>COUNTIFS('ASG Consolidate Gap List'!$B$9:$B$210,'Detailed Summary'!$B60,'ASG Consolidate Gap List'!$H$9:$H$210,'Detailed Summary'!$B$54,'ASG Consolidate Gap List'!$Z$9:$Z$210,'Detailed Summary'!N$23)</f>
        <v>0</v>
      </c>
      <c r="O60" s="73">
        <f>COUNTIFS('ASG Consolidate Gap List'!$B$9:$B$210,'Detailed Summary'!$B60,'ASG Consolidate Gap List'!$H$9:$H$210,'Detailed Summary'!$B$54,'ASG Consolidate Gap List'!$Z$9:$Z$210,'Detailed Summary'!O$23)</f>
        <v>0</v>
      </c>
      <c r="P60" s="79">
        <f t="shared" si="23"/>
        <v>0</v>
      </c>
      <c r="Q60" s="83">
        <f>COUNTIFS('ASG Consolidate Gap List'!$B$9:$B$210,'Detailed Summary'!$B60,'ASG Consolidate Gap List'!$H$9:$H$210,'Detailed Summary'!$B$54,'ASG Consolidate Gap List'!$AM$9:$AM$210,'Detailed Summary'!Q$23)</f>
        <v>0</v>
      </c>
      <c r="R60" s="83">
        <f>COUNTIFS('ASG Consolidate Gap List'!$B$9:$B$210,'Detailed Summary'!$B60,'ASG Consolidate Gap List'!$H$9:$H$210,'Detailed Summary'!$B$54,'ASG Consolidate Gap List'!$AM$9:$AM$210,'Detailed Summary'!R$23)</f>
        <v>0</v>
      </c>
      <c r="S60" s="83">
        <f>COUNTIFS('ASG Consolidate Gap List'!$B$9:$B$210,'Detailed Summary'!$B60,'ASG Consolidate Gap List'!$H$9:$H$210,'Detailed Summary'!$B$54,'ASG Consolidate Gap List'!$AM$9:$AM$210,'Detailed Summary'!S$23,'ASG Consolidate Gap List'!$BR$9:$BR$210,'Detailed Summary'!$C$23)</f>
        <v>0</v>
      </c>
      <c r="T60" s="83">
        <f>COUNTIFS('ASG Consolidate Gap List'!$B$9:$B$210,'Detailed Summary'!$B60,'ASG Consolidate Gap List'!$H$9:$H$210,'Detailed Summary'!$B$54,'ASG Consolidate Gap List'!$AM$9:$AM$210,'Detailed Summary'!S$23)-S60</f>
        <v>0</v>
      </c>
      <c r="U60" s="83">
        <f>COUNTIFS('ASG Consolidate Gap List'!$B$9:$B$210,'Detailed Summary'!$B60,'ASG Consolidate Gap List'!$H$9:$H$210,'Detailed Summary'!$B$54,'ASG Consolidate Gap List'!$AM$9:$AM$210,'Detailed Summary'!U$23)</f>
        <v>0</v>
      </c>
      <c r="V60" s="83">
        <f>COUNTIFS('ASG Consolidate Gap List'!$B$9:$B$210,'Detailed Summary'!$B60,'ASG Consolidate Gap List'!$H$9:$H$210,'Detailed Summary'!$B$54,'ASG Consolidate Gap List'!$AM$9:$AM$210,'Detailed Summary'!V$23)</f>
        <v>0</v>
      </c>
      <c r="W60" s="83">
        <f>COUNTIFS('ASG Consolidate Gap List'!$B$9:$B$210,'Detailed Summary'!$B60,'ASG Consolidate Gap List'!$H$9:$H$210,'Detailed Summary'!$B$54,'ASG Consolidate Gap List'!$AM$9:$AM$210,'Detailed Summary'!W$23)</f>
        <v>0</v>
      </c>
      <c r="X60" s="83">
        <f>COUNTIFS('ASG Consolidate Gap List'!$B$9:$B$210,'Detailed Summary'!$B43,'ASG Consolidate Gap List'!$H$9:$H$210,'Detailed Summary'!$B$54,'ASG Consolidate Gap List'!$AM$9:$AM$210,'Detailed Summary'!X$23,'ASG Consolidate Gap List'!$BR$9:$BR$210,'Detailed Summary'!$C$23)</f>
        <v>0</v>
      </c>
      <c r="Y60" s="83">
        <f>COUNTIFS('ASG Consolidate Gap List'!$B$9:$B$210,'Detailed Summary'!$B60,'ASG Consolidate Gap List'!$H$9:$H$210,'Detailed Summary'!$B$54,'ASG Consolidate Gap List'!$AM$9:$AM$210,'Detailed Summary'!X$23)-X60</f>
        <v>0</v>
      </c>
      <c r="Z60" s="81">
        <f t="shared" si="24"/>
        <v>0</v>
      </c>
      <c r="AA60" s="74">
        <f>COUNTIFS('ASG Consolidate Gap List'!$B$9:$B$210,'Detailed Summary'!$B60,'ASG Consolidate Gap List'!$H$9:$H$210,'Detailed Summary'!$B$54,'ASG Consolidate Gap List'!$AW$9:$AW$210,'Detailed Summary'!AA$23)</f>
        <v>0</v>
      </c>
      <c r="AB60" s="74">
        <f>COUNTIFS('ASG Consolidate Gap List'!$B$9:$B$210,'Detailed Summary'!$B60,'ASG Consolidate Gap List'!$H$9:$H$210,'Detailed Summary'!$B$54,'ASG Consolidate Gap List'!$AW$9:$AW$210,'Detailed Summary'!AB$23)</f>
        <v>0</v>
      </c>
      <c r="AC60" s="74">
        <f>COUNTIFS('ASG Consolidate Gap List'!$B$9:$B$210,'Detailed Summary'!$B60,'ASG Consolidate Gap List'!$H$9:$H$210,'Detailed Summary'!$B$54,'ASG Consolidate Gap List'!$AW$9:$AW$210,'Detailed Summary'!AC$23)</f>
        <v>0</v>
      </c>
      <c r="AD60" s="74">
        <f>COUNTIFS('ASG Consolidate Gap List'!$B$9:$B$210,'Detailed Summary'!$B60,'ASG Consolidate Gap List'!$H$9:$H$210,'Detailed Summary'!$B$54,'ASG Consolidate Gap List'!$AW$9:$AW$210,'Detailed Summary'!AD$23)</f>
        <v>0</v>
      </c>
      <c r="AE60" s="74">
        <f>COUNTIFS('ASG Consolidate Gap List'!$B$9:$B$210,'Detailed Summary'!$B60,'ASG Consolidate Gap List'!$H$9:$H$210,'Detailed Summary'!$B$54,'ASG Consolidate Gap List'!$AW$9:$AW$210,'Detailed Summary'!AE$23)</f>
        <v>0</v>
      </c>
      <c r="AF60" s="74">
        <f>COUNTIFS('ASG Consolidate Gap List'!$B$9:$B$210,'Detailed Summary'!$B60,'ASG Consolidate Gap List'!$H$9:$H$210,'Detailed Summary'!$B$54,'ASG Consolidate Gap List'!$AW$9:$AW$210,'Detailed Summary'!AF$23)</f>
        <v>0</v>
      </c>
      <c r="AG60" s="74">
        <f>COUNTIFS('ASG Consolidate Gap List'!$B$9:$B$210,'Detailed Summary'!$B60,'ASG Consolidate Gap List'!$H$9:$H$210,'Detailed Summary'!$B$54,'ASG Consolidate Gap List'!$AW$9:$AW$210,'Detailed Summary'!AG$23)</f>
        <v>0</v>
      </c>
      <c r="AH60" s="74">
        <f>COUNTIFS('ASG Consolidate Gap List'!$B$9:$B$210,'Detailed Summary'!$B60,'ASG Consolidate Gap List'!$H$9:$H$210,'Detailed Summary'!$B$54,'ASG Consolidate Gap List'!$AW$9:$AW$210,'Detailed Summary'!AH$23)</f>
        <v>0</v>
      </c>
      <c r="AI60" s="84">
        <f t="shared" si="25"/>
        <v>0</v>
      </c>
      <c r="AJ60" s="86">
        <f>COUNTIFS('ASG Consolidate Gap List'!$B$9:$B$210,'Detailed Summary'!$B60,'ASG Consolidate Gap List'!$H$9:$H$210,'Detailed Summary'!$B$54,'ASG Consolidate Gap List'!$BH$9:$BH$210,'Detailed Summary'!AJ$23)</f>
        <v>0</v>
      </c>
      <c r="AK60" s="86">
        <f>COUNTIFS('ASG Consolidate Gap List'!$B$9:$B$210,'Detailed Summary'!$B60,'ASG Consolidate Gap List'!$H$9:$H$210,'Detailed Summary'!$B$54,'ASG Consolidate Gap List'!$BH$9:$BH$210,'Detailed Summary'!AK$23)</f>
        <v>0</v>
      </c>
      <c r="AL60" s="86">
        <f>COUNTIFS('ASG Consolidate Gap List'!$B$9:$B$210,'Detailed Summary'!$B60,'ASG Consolidate Gap List'!$H$9:$H$210,'Detailed Summary'!$B$54,'ASG Consolidate Gap List'!$BH$9:$BH$210,'Detailed Summary'!AL$23)</f>
        <v>0</v>
      </c>
      <c r="AM60" s="86">
        <f>COUNTIFS('ASG Consolidate Gap List'!$B$9:$B$210,'Detailed Summary'!$B60,'ASG Consolidate Gap List'!$H$9:$H$210,'Detailed Summary'!$B$54,'ASG Consolidate Gap List'!$BH$9:$BH$210,'Detailed Summary'!AM$23)</f>
        <v>0</v>
      </c>
      <c r="AN60" s="86">
        <f>COUNTIFS('ASG Consolidate Gap List'!$B$9:$B$210,'Detailed Summary'!$B60,'ASG Consolidate Gap List'!$H$9:$H$210,'Detailed Summary'!$B$54,'ASG Consolidate Gap List'!$BH$9:$BH$210,'Detailed Summary'!AN$23)</f>
        <v>0</v>
      </c>
      <c r="AO60" s="86">
        <f>COUNTIFS('ASG Consolidate Gap List'!$B$9:$B$210,'Detailed Summary'!$B60,'ASG Consolidate Gap List'!$H$9:$H$210,'Detailed Summary'!$B$54,'ASG Consolidate Gap List'!$BH$9:$BH$210,'Detailed Summary'!AO$23)</f>
        <v>0</v>
      </c>
      <c r="AP60" s="87">
        <f t="shared" si="26"/>
        <v>0</v>
      </c>
      <c r="AQ60" s="130">
        <f>COUNTIFS('ASG Consolidate Gap List'!$B$9:$B$210,'Detailed Summary'!$B60,'ASG Consolidate Gap List'!$H$9:$H$210,'Detailed Summary'!$B$54,'ASG Consolidate Gap List'!$BN$9:$BN$210,'Detailed Summary'!AQ$23)</f>
        <v>0</v>
      </c>
      <c r="AR60" s="130">
        <f>COUNTIFS('ASG Consolidate Gap List'!$B$9:$B$210,'Detailed Summary'!$B60,'ASG Consolidate Gap List'!$H$9:$H$210,'Detailed Summary'!$B$54,'ASG Consolidate Gap List'!$BN$9:$BN$210,'Detailed Summary'!AR$23)</f>
        <v>0</v>
      </c>
      <c r="AS60" s="130">
        <f>COUNTIFS('ASG Consolidate Gap List'!$B$9:$B$210,'Detailed Summary'!$B60,'ASG Consolidate Gap List'!$H$9:$H$210,'Detailed Summary'!$B$54,'ASG Consolidate Gap List'!$BN$9:$BN$210,'Detailed Summary'!AS$23)</f>
        <v>0</v>
      </c>
      <c r="AT60" s="130">
        <f>COUNTIFS('ASG Consolidate Gap List'!$B$9:$B$210,'Detailed Summary'!$B60,'ASG Consolidate Gap List'!$H$9:$H$210,'Detailed Summary'!$B$54,'ASG Consolidate Gap List'!$BN$9:$BN$210,'Detailed Summary'!AT$23)</f>
        <v>0</v>
      </c>
      <c r="AU60" s="130">
        <f>COUNTIFS('ASG Consolidate Gap List'!$B$9:$B$210,'Detailed Summary'!$B60,'ASG Consolidate Gap List'!$H$9:$H$210,'Detailed Summary'!$B$54,'ASG Consolidate Gap List'!$BN$9:$BN$210,'Detailed Summary'!AU$23)</f>
        <v>0</v>
      </c>
      <c r="AV60" s="77">
        <f t="shared" si="27"/>
        <v>0</v>
      </c>
    </row>
    <row r="61" spans="1:48">
      <c r="B61" s="69" t="s">
        <v>28</v>
      </c>
      <c r="C61" s="75">
        <f>COUNTIFS('ASG Consolidate Gap List'!$B$9:$B$210,'Detailed Summary'!$B61,'ASG Consolidate Gap List'!$H$9:$H$210,'Detailed Summary'!$B$54,'ASG Consolidate Gap List'!$BR$9:$BR$210,'Detailed Summary'!$C$57)</f>
        <v>1</v>
      </c>
      <c r="D61" s="77">
        <f>COUNTIFS('ASG Consolidate Gap List'!$B$9:$B$210,'Detailed Summary'!$B61,'ASG Consolidate Gap List'!$H$9:$H$210,'Detailed Summary'!$B$54)</f>
        <v>4</v>
      </c>
      <c r="E61" s="28">
        <f>COUNTIFS('ASG Consolidate Gap List'!$B$9:$B$210,'Detailed Summary'!$B61,'ASG Consolidate Gap List'!$H$9:$H$210,'Detailed Summary'!$B$54,'ASG Consolidate Gap List'!$S$9:$S$210,'Detailed Summary'!E$23)</f>
        <v>0</v>
      </c>
      <c r="F61" s="28">
        <f>COUNTIFS('ASG Consolidate Gap List'!$B$9:$B$210,'Detailed Summary'!$B61,'ASG Consolidate Gap List'!$H$9:$H$210,'Detailed Summary'!$B$54,'ASG Consolidate Gap List'!$S$9:$S$210,'Detailed Summary'!F$23)</f>
        <v>2</v>
      </c>
      <c r="G61" s="28">
        <f>COUNTIFS('ASG Consolidate Gap List'!$B$9:$B$210,'Detailed Summary'!$B61,'ASG Consolidate Gap List'!$H$9:$H$210,'Detailed Summary'!$B$54,'ASG Consolidate Gap List'!$S$9:$S$210,'Detailed Summary'!G$23)</f>
        <v>0</v>
      </c>
      <c r="H61" s="28">
        <f>COUNTIFS('ASG Consolidate Gap List'!$B$9:$B$210,'Detailed Summary'!$B61,'ASG Consolidate Gap List'!$H$9:$H$210,'Detailed Summary'!$B$54,'ASG Consolidate Gap List'!$S$9:$S$210,'Detailed Summary'!H$23)</f>
        <v>0</v>
      </c>
      <c r="I61" s="28">
        <f>COUNTIFS('ASG Consolidate Gap List'!$B$9:$B$210,'Detailed Summary'!$B61,'ASG Consolidate Gap List'!$H$9:$H$210,'Detailed Summary'!$B$54,'ASG Consolidate Gap List'!$S$9:$S$210,'Detailed Summary'!I$23)</f>
        <v>0</v>
      </c>
      <c r="J61" s="28">
        <f>COUNTIFS('ASG Consolidate Gap List'!$B$9:$B$210,'Detailed Summary'!$B61,'ASG Consolidate Gap List'!$H$9:$H$210,'Detailed Summary'!$B$54,'ASG Consolidate Gap List'!$S$9:$S$210,'Detailed Summary'!J$23)</f>
        <v>2</v>
      </c>
      <c r="K61" s="73">
        <f>COUNTIFS('ASG Consolidate Gap List'!$B$9:$B$210,'Detailed Summary'!$B61,'ASG Consolidate Gap List'!$H$9:$H$210,'Detailed Summary'!$B$54,'ASG Consolidate Gap List'!$Z$9:$Z$210,'Detailed Summary'!K$23)</f>
        <v>2</v>
      </c>
      <c r="L61" s="73">
        <f>COUNTIFS('ASG Consolidate Gap List'!$B$9:$B$210,'Detailed Summary'!$B61,'ASG Consolidate Gap List'!$H$9:$H$210,'Detailed Summary'!$B$54,'ASG Consolidate Gap List'!$Z$9:$Z$210,'Detailed Summary'!L$23)</f>
        <v>0</v>
      </c>
      <c r="M61" s="73">
        <f>COUNTIFS('ASG Consolidate Gap List'!$B$9:$B$210,'Detailed Summary'!$B61,'ASG Consolidate Gap List'!$H$9:$H$210,'Detailed Summary'!$B$54,'ASG Consolidate Gap List'!$Z$9:$Z$210,'Detailed Summary'!M$23)</f>
        <v>2</v>
      </c>
      <c r="N61" s="73">
        <f>COUNTIFS('ASG Consolidate Gap List'!$B$9:$B$210,'Detailed Summary'!$B61,'ASG Consolidate Gap List'!$H$9:$H$210,'Detailed Summary'!$B$54,'ASG Consolidate Gap List'!$Z$9:$Z$210,'Detailed Summary'!N$23)</f>
        <v>0</v>
      </c>
      <c r="O61" s="73">
        <f>COUNTIFS('ASG Consolidate Gap List'!$B$9:$B$210,'Detailed Summary'!$B61,'ASG Consolidate Gap List'!$H$9:$H$210,'Detailed Summary'!$B$54,'ASG Consolidate Gap List'!$Z$9:$Z$210,'Detailed Summary'!O$23)</f>
        <v>0</v>
      </c>
      <c r="P61" s="79">
        <f t="shared" si="23"/>
        <v>4</v>
      </c>
      <c r="Q61" s="83">
        <f>COUNTIFS('ASG Consolidate Gap List'!$B$9:$B$210,'Detailed Summary'!$B61,'ASG Consolidate Gap List'!$H$9:$H$210,'Detailed Summary'!$B$54,'ASG Consolidate Gap List'!$AM$9:$AM$210,'Detailed Summary'!Q$23)</f>
        <v>0</v>
      </c>
      <c r="R61" s="83">
        <f>COUNTIFS('ASG Consolidate Gap List'!$B$9:$B$210,'Detailed Summary'!$B61,'ASG Consolidate Gap List'!$H$9:$H$210,'Detailed Summary'!$B$54,'ASG Consolidate Gap List'!$AM$9:$AM$210,'Detailed Summary'!R$23)</f>
        <v>3</v>
      </c>
      <c r="S61" s="83">
        <f>COUNTIFS('ASG Consolidate Gap List'!$B$9:$B$210,'Detailed Summary'!$B61,'ASG Consolidate Gap List'!$H$9:$H$210,'Detailed Summary'!$B$54,'ASG Consolidate Gap List'!$AM$9:$AM$210,'Detailed Summary'!S$23,'ASG Consolidate Gap List'!$BR$9:$BR$210,'Detailed Summary'!$C$23)</f>
        <v>0</v>
      </c>
      <c r="T61" s="83">
        <f>COUNTIFS('ASG Consolidate Gap List'!$B$9:$B$210,'Detailed Summary'!$B61,'ASG Consolidate Gap List'!$H$9:$H$210,'Detailed Summary'!$B$54,'ASG Consolidate Gap List'!$AM$9:$AM$210,'Detailed Summary'!S$23)-S61</f>
        <v>1</v>
      </c>
      <c r="U61" s="83">
        <f>COUNTIFS('ASG Consolidate Gap List'!$B$9:$B$210,'Detailed Summary'!$B61,'ASG Consolidate Gap List'!$H$9:$H$210,'Detailed Summary'!$B$54,'ASG Consolidate Gap List'!$AM$9:$AM$210,'Detailed Summary'!U$23)</f>
        <v>0</v>
      </c>
      <c r="V61" s="83">
        <f>COUNTIFS('ASG Consolidate Gap List'!$B$9:$B$210,'Detailed Summary'!$B61,'ASG Consolidate Gap List'!$H$9:$H$210,'Detailed Summary'!$B$54,'ASG Consolidate Gap List'!$AM$9:$AM$210,'Detailed Summary'!V$23)</f>
        <v>0</v>
      </c>
      <c r="W61" s="83">
        <f>COUNTIFS('ASG Consolidate Gap List'!$B$9:$B$210,'Detailed Summary'!$B61,'ASG Consolidate Gap List'!$H$9:$H$210,'Detailed Summary'!$B$54,'ASG Consolidate Gap List'!$AM$9:$AM$210,'Detailed Summary'!W$23)</f>
        <v>0</v>
      </c>
      <c r="X61" s="83">
        <f>COUNTIFS('ASG Consolidate Gap List'!$B$9:$B$210,'Detailed Summary'!$B44,'ASG Consolidate Gap List'!$H$9:$H$210,'Detailed Summary'!$B$54,'ASG Consolidate Gap List'!$AM$9:$AM$210,'Detailed Summary'!X$23,'ASG Consolidate Gap List'!$BR$9:$BR$210,'Detailed Summary'!$C$23)</f>
        <v>0</v>
      </c>
      <c r="Y61" s="83">
        <f>COUNTIFS('ASG Consolidate Gap List'!$B$9:$B$210,'Detailed Summary'!$B61,'ASG Consolidate Gap List'!$H$9:$H$210,'Detailed Summary'!$B$54,'ASG Consolidate Gap List'!$AM$9:$AM$210,'Detailed Summary'!X$23)-X61</f>
        <v>0</v>
      </c>
      <c r="Z61" s="81">
        <f t="shared" si="24"/>
        <v>4</v>
      </c>
      <c r="AA61" s="74">
        <f>COUNTIFS('ASG Consolidate Gap List'!$B$9:$B$210,'Detailed Summary'!$B61,'ASG Consolidate Gap List'!$H$9:$H$210,'Detailed Summary'!$B$54,'ASG Consolidate Gap List'!$AW$9:$AW$210,'Detailed Summary'!AA$23)</f>
        <v>0</v>
      </c>
      <c r="AB61" s="74">
        <f>COUNTIFS('ASG Consolidate Gap List'!$B$9:$B$210,'Detailed Summary'!$B61,'ASG Consolidate Gap List'!$H$9:$H$210,'Detailed Summary'!$B$54,'ASG Consolidate Gap List'!$AW$9:$AW$210,'Detailed Summary'!AB$23)</f>
        <v>0</v>
      </c>
      <c r="AC61" s="74">
        <f>COUNTIFS('ASG Consolidate Gap List'!$B$9:$B$210,'Detailed Summary'!$B61,'ASG Consolidate Gap List'!$H$9:$H$210,'Detailed Summary'!$B$54,'ASG Consolidate Gap List'!$AW$9:$AW$210,'Detailed Summary'!AC$23)</f>
        <v>3</v>
      </c>
      <c r="AD61" s="74">
        <f>COUNTIFS('ASG Consolidate Gap List'!$B$9:$B$210,'Detailed Summary'!$B61,'ASG Consolidate Gap List'!$H$9:$H$210,'Detailed Summary'!$B$54,'ASG Consolidate Gap List'!$AW$9:$AW$210,'Detailed Summary'!AD$23)</f>
        <v>0</v>
      </c>
      <c r="AE61" s="74">
        <f>COUNTIFS('ASG Consolidate Gap List'!$B$9:$B$210,'Detailed Summary'!$B61,'ASG Consolidate Gap List'!$H$9:$H$210,'Detailed Summary'!$B$54,'ASG Consolidate Gap List'!$AW$9:$AW$210,'Detailed Summary'!AE$23)</f>
        <v>0</v>
      </c>
      <c r="AF61" s="74">
        <f>COUNTIFS('ASG Consolidate Gap List'!$B$9:$B$210,'Detailed Summary'!$B61,'ASG Consolidate Gap List'!$H$9:$H$210,'Detailed Summary'!$B$54,'ASG Consolidate Gap List'!$AW$9:$AW$210,'Detailed Summary'!AF$23)</f>
        <v>0</v>
      </c>
      <c r="AG61" s="74">
        <f>COUNTIFS('ASG Consolidate Gap List'!$B$9:$B$210,'Detailed Summary'!$B61,'ASG Consolidate Gap List'!$H$9:$H$210,'Detailed Summary'!$B$54,'ASG Consolidate Gap List'!$AW$9:$AW$210,'Detailed Summary'!AG$23)</f>
        <v>1</v>
      </c>
      <c r="AH61" s="74">
        <f>COUNTIFS('ASG Consolidate Gap List'!$B$9:$B$210,'Detailed Summary'!$B61,'ASG Consolidate Gap List'!$H$9:$H$210,'Detailed Summary'!$B$54,'ASG Consolidate Gap List'!$AW$9:$AW$210,'Detailed Summary'!AH$23)</f>
        <v>0</v>
      </c>
      <c r="AI61" s="84">
        <f t="shared" si="25"/>
        <v>4</v>
      </c>
      <c r="AJ61" s="86">
        <f>COUNTIFS('ASG Consolidate Gap List'!$B$9:$B$210,'Detailed Summary'!$B61,'ASG Consolidate Gap List'!$H$9:$H$210,'Detailed Summary'!$B$54,'ASG Consolidate Gap List'!$BH$9:$BH$210,'Detailed Summary'!AJ$23)</f>
        <v>0</v>
      </c>
      <c r="AK61" s="86">
        <f>COUNTIFS('ASG Consolidate Gap List'!$B$9:$B$210,'Detailed Summary'!$B61,'ASG Consolidate Gap List'!$H$9:$H$210,'Detailed Summary'!$B$54,'ASG Consolidate Gap List'!$BH$9:$BH$210,'Detailed Summary'!AK$23)</f>
        <v>0</v>
      </c>
      <c r="AL61" s="86">
        <f>COUNTIFS('ASG Consolidate Gap List'!$B$9:$B$210,'Detailed Summary'!$B61,'ASG Consolidate Gap List'!$H$9:$H$210,'Detailed Summary'!$B$54,'ASG Consolidate Gap List'!$BH$9:$BH$210,'Detailed Summary'!AL$23)</f>
        <v>4</v>
      </c>
      <c r="AM61" s="86">
        <f>COUNTIFS('ASG Consolidate Gap List'!$B$9:$B$210,'Detailed Summary'!$B61,'ASG Consolidate Gap List'!$H$9:$H$210,'Detailed Summary'!$B$54,'ASG Consolidate Gap List'!$BH$9:$BH$210,'Detailed Summary'!AM$23)</f>
        <v>0</v>
      </c>
      <c r="AN61" s="86">
        <f>COUNTIFS('ASG Consolidate Gap List'!$B$9:$B$210,'Detailed Summary'!$B61,'ASG Consolidate Gap List'!$H$9:$H$210,'Detailed Summary'!$B$54,'ASG Consolidate Gap List'!$BH$9:$BH$210,'Detailed Summary'!AN$23)</f>
        <v>0</v>
      </c>
      <c r="AO61" s="86">
        <f>COUNTIFS('ASG Consolidate Gap List'!$B$9:$B$210,'Detailed Summary'!$B61,'ASG Consolidate Gap List'!$H$9:$H$210,'Detailed Summary'!$B$54,'ASG Consolidate Gap List'!$BH$9:$BH$210,'Detailed Summary'!AO$23)</f>
        <v>0</v>
      </c>
      <c r="AP61" s="87">
        <f t="shared" si="26"/>
        <v>4</v>
      </c>
      <c r="AQ61" s="130">
        <f>COUNTIFS('ASG Consolidate Gap List'!$B$9:$B$210,'Detailed Summary'!$B61,'ASG Consolidate Gap List'!$H$9:$H$210,'Detailed Summary'!$B$54,'ASG Consolidate Gap List'!$BN$9:$BN$210,'Detailed Summary'!AQ$23)</f>
        <v>0</v>
      </c>
      <c r="AR61" s="130">
        <f>COUNTIFS('ASG Consolidate Gap List'!$B$9:$B$210,'Detailed Summary'!$B61,'ASG Consolidate Gap List'!$H$9:$H$210,'Detailed Summary'!$B$54,'ASG Consolidate Gap List'!$BN$9:$BN$210,'Detailed Summary'!AR$23)</f>
        <v>0</v>
      </c>
      <c r="AS61" s="130">
        <f>COUNTIFS('ASG Consolidate Gap List'!$B$9:$B$210,'Detailed Summary'!$B61,'ASG Consolidate Gap List'!$H$9:$H$210,'Detailed Summary'!$B$54,'ASG Consolidate Gap List'!$BN$9:$BN$210,'Detailed Summary'!AS$23)</f>
        <v>0</v>
      </c>
      <c r="AT61" s="130">
        <f>COUNTIFS('ASG Consolidate Gap List'!$B$9:$B$210,'Detailed Summary'!$B61,'ASG Consolidate Gap List'!$H$9:$H$210,'Detailed Summary'!$B$54,'ASG Consolidate Gap List'!$BN$9:$BN$210,'Detailed Summary'!AT$23)</f>
        <v>4</v>
      </c>
      <c r="AU61" s="130">
        <f>COUNTIFS('ASG Consolidate Gap List'!$B$9:$B$210,'Detailed Summary'!$B61,'ASG Consolidate Gap List'!$H$9:$H$210,'Detailed Summary'!$B$54,'ASG Consolidate Gap List'!$BN$9:$BN$210,'Detailed Summary'!AU$23)</f>
        <v>0</v>
      </c>
      <c r="AV61" s="77">
        <f t="shared" si="27"/>
        <v>4</v>
      </c>
    </row>
    <row r="62" spans="1:48">
      <c r="B62" s="69" t="s">
        <v>29</v>
      </c>
      <c r="C62" s="75">
        <f>COUNTIFS('ASG Consolidate Gap List'!$B$9:$B$210,'Detailed Summary'!$B62,'ASG Consolidate Gap List'!$H$9:$H$210,'Detailed Summary'!$B$54,'ASG Consolidate Gap List'!$BR$9:$BR$210,'Detailed Summary'!$C$57)</f>
        <v>1</v>
      </c>
      <c r="D62" s="77">
        <f>COUNTIFS('ASG Consolidate Gap List'!$B$9:$B$210,'Detailed Summary'!$B62,'ASG Consolidate Gap List'!$H$9:$H$210,'Detailed Summary'!$B$54)</f>
        <v>5</v>
      </c>
      <c r="E62" s="28">
        <f>COUNTIFS('ASG Consolidate Gap List'!$B$9:$B$210,'Detailed Summary'!$B62,'ASG Consolidate Gap List'!$H$9:$H$210,'Detailed Summary'!$B$54,'ASG Consolidate Gap List'!$S$9:$S$210,'Detailed Summary'!E$23)</f>
        <v>0</v>
      </c>
      <c r="F62" s="28">
        <f>COUNTIFS('ASG Consolidate Gap List'!$B$9:$B$210,'Detailed Summary'!$B62,'ASG Consolidate Gap List'!$H$9:$H$210,'Detailed Summary'!$B$54,'ASG Consolidate Gap List'!$S$9:$S$210,'Detailed Summary'!F$23)</f>
        <v>2</v>
      </c>
      <c r="G62" s="28">
        <f>COUNTIFS('ASG Consolidate Gap List'!$B$9:$B$210,'Detailed Summary'!$B62,'ASG Consolidate Gap List'!$H$9:$H$210,'Detailed Summary'!$B$54,'ASG Consolidate Gap List'!$S$9:$S$210,'Detailed Summary'!G$23)</f>
        <v>1</v>
      </c>
      <c r="H62" s="28">
        <f>COUNTIFS('ASG Consolidate Gap List'!$B$9:$B$210,'Detailed Summary'!$B62,'ASG Consolidate Gap List'!$H$9:$H$210,'Detailed Summary'!$B$54,'ASG Consolidate Gap List'!$S$9:$S$210,'Detailed Summary'!H$23)</f>
        <v>0</v>
      </c>
      <c r="I62" s="28">
        <f>COUNTIFS('ASG Consolidate Gap List'!$B$9:$B$210,'Detailed Summary'!$B62,'ASG Consolidate Gap List'!$H$9:$H$210,'Detailed Summary'!$B$54,'ASG Consolidate Gap List'!$S$9:$S$210,'Detailed Summary'!I$23)</f>
        <v>0</v>
      </c>
      <c r="J62" s="28">
        <f>COUNTIFS('ASG Consolidate Gap List'!$B$9:$B$210,'Detailed Summary'!$B62,'ASG Consolidate Gap List'!$H$9:$H$210,'Detailed Summary'!$B$54,'ASG Consolidate Gap List'!$S$9:$S$210,'Detailed Summary'!J$23)</f>
        <v>2</v>
      </c>
      <c r="K62" s="73">
        <f>COUNTIFS('ASG Consolidate Gap List'!$B$9:$B$210,'Detailed Summary'!$B62,'ASG Consolidate Gap List'!$H$9:$H$210,'Detailed Summary'!$B$54,'ASG Consolidate Gap List'!$Z$9:$Z$210,'Detailed Summary'!K$23)</f>
        <v>3</v>
      </c>
      <c r="L62" s="73">
        <f>COUNTIFS('ASG Consolidate Gap List'!$B$9:$B$210,'Detailed Summary'!$B62,'ASG Consolidate Gap List'!$H$9:$H$210,'Detailed Summary'!$B$54,'ASG Consolidate Gap List'!$Z$9:$Z$210,'Detailed Summary'!L$23)</f>
        <v>0</v>
      </c>
      <c r="M62" s="73">
        <f>COUNTIFS('ASG Consolidate Gap List'!$B$9:$B$210,'Detailed Summary'!$B62,'ASG Consolidate Gap List'!$H$9:$H$210,'Detailed Summary'!$B$54,'ASG Consolidate Gap List'!$Z$9:$Z$210,'Detailed Summary'!M$23)</f>
        <v>2</v>
      </c>
      <c r="N62" s="73">
        <f>COUNTIFS('ASG Consolidate Gap List'!$B$9:$B$210,'Detailed Summary'!$B62,'ASG Consolidate Gap List'!$H$9:$H$210,'Detailed Summary'!$B$54,'ASG Consolidate Gap List'!$Z$9:$Z$210,'Detailed Summary'!N$23)</f>
        <v>0</v>
      </c>
      <c r="O62" s="73">
        <f>COUNTIFS('ASG Consolidate Gap List'!$B$9:$B$210,'Detailed Summary'!$B62,'ASG Consolidate Gap List'!$H$9:$H$210,'Detailed Summary'!$B$54,'ASG Consolidate Gap List'!$Z$9:$Z$210,'Detailed Summary'!O$23)</f>
        <v>0</v>
      </c>
      <c r="P62" s="79">
        <f t="shared" si="23"/>
        <v>5</v>
      </c>
      <c r="Q62" s="83">
        <f>COUNTIFS('ASG Consolidate Gap List'!$B$9:$B$210,'Detailed Summary'!$B62,'ASG Consolidate Gap List'!$H$9:$H$210,'Detailed Summary'!$B$54,'ASG Consolidate Gap List'!$AM$9:$AM$210,'Detailed Summary'!Q$23)</f>
        <v>0</v>
      </c>
      <c r="R62" s="83">
        <f>COUNTIFS('ASG Consolidate Gap List'!$B$9:$B$210,'Detailed Summary'!$B62,'ASG Consolidate Gap List'!$H$9:$H$210,'Detailed Summary'!$B$54,'ASG Consolidate Gap List'!$AM$9:$AM$210,'Detailed Summary'!R$23)</f>
        <v>2</v>
      </c>
      <c r="S62" s="83">
        <f>COUNTIFS('ASG Consolidate Gap List'!$B$9:$B$210,'Detailed Summary'!$B62,'ASG Consolidate Gap List'!$H$9:$H$210,'Detailed Summary'!$B$54,'ASG Consolidate Gap List'!$AM$9:$AM$210,'Detailed Summary'!S$23,'ASG Consolidate Gap List'!$BR$9:$BR$210,'Detailed Summary'!$C$23)</f>
        <v>0</v>
      </c>
      <c r="T62" s="83">
        <f>COUNTIFS('ASG Consolidate Gap List'!$B$9:$B$210,'Detailed Summary'!$B62,'ASG Consolidate Gap List'!$H$9:$H$210,'Detailed Summary'!$B$54,'ASG Consolidate Gap List'!$AM$9:$AM$210,'Detailed Summary'!S$23)-S62</f>
        <v>0</v>
      </c>
      <c r="U62" s="83">
        <f>COUNTIFS('ASG Consolidate Gap List'!$B$9:$B$210,'Detailed Summary'!$B62,'ASG Consolidate Gap List'!$H$9:$H$210,'Detailed Summary'!$B$54,'ASG Consolidate Gap List'!$AM$9:$AM$210,'Detailed Summary'!U$23)</f>
        <v>0</v>
      </c>
      <c r="V62" s="83">
        <f>COUNTIFS('ASG Consolidate Gap List'!$B$9:$B$210,'Detailed Summary'!$B62,'ASG Consolidate Gap List'!$H$9:$H$210,'Detailed Summary'!$B$54,'ASG Consolidate Gap List'!$AM$9:$AM$210,'Detailed Summary'!V$23)</f>
        <v>0</v>
      </c>
      <c r="W62" s="83">
        <f>COUNTIFS('ASG Consolidate Gap List'!$B$9:$B$210,'Detailed Summary'!$B62,'ASG Consolidate Gap List'!$H$9:$H$210,'Detailed Summary'!$B$54,'ASG Consolidate Gap List'!$AM$9:$AM$210,'Detailed Summary'!W$23)</f>
        <v>0</v>
      </c>
      <c r="X62" s="83">
        <f>COUNTIFS('ASG Consolidate Gap List'!$B$9:$B$210,'Detailed Summary'!$B45,'ASG Consolidate Gap List'!$H$9:$H$210,'Detailed Summary'!$B$54,'ASG Consolidate Gap List'!$AM$9:$AM$210,'Detailed Summary'!X$23,'ASG Consolidate Gap List'!$BR$9:$BR$210,'Detailed Summary'!$C$23)</f>
        <v>1</v>
      </c>
      <c r="Y62" s="83">
        <f>COUNTIFS('ASG Consolidate Gap List'!$B$9:$B$210,'Detailed Summary'!$B62,'ASG Consolidate Gap List'!$H$9:$H$210,'Detailed Summary'!$B$54,'ASG Consolidate Gap List'!$AM$9:$AM$210,'Detailed Summary'!X$23)-X62</f>
        <v>2</v>
      </c>
      <c r="Z62" s="81">
        <f t="shared" si="24"/>
        <v>5</v>
      </c>
      <c r="AA62" s="74">
        <f>COUNTIFS('ASG Consolidate Gap List'!$B$9:$B$210,'Detailed Summary'!$B62,'ASG Consolidate Gap List'!$H$9:$H$210,'Detailed Summary'!$B$54,'ASG Consolidate Gap List'!$AW$9:$AW$210,'Detailed Summary'!AA$23)</f>
        <v>0</v>
      </c>
      <c r="AB62" s="74">
        <f>COUNTIFS('ASG Consolidate Gap List'!$B$9:$B$210,'Detailed Summary'!$B62,'ASG Consolidate Gap List'!$H$9:$H$210,'Detailed Summary'!$B$54,'ASG Consolidate Gap List'!$AW$9:$AW$210,'Detailed Summary'!AB$23)</f>
        <v>0</v>
      </c>
      <c r="AC62" s="74">
        <f>COUNTIFS('ASG Consolidate Gap List'!$B$9:$B$210,'Detailed Summary'!$B62,'ASG Consolidate Gap List'!$H$9:$H$210,'Detailed Summary'!$B$54,'ASG Consolidate Gap List'!$AW$9:$AW$210,'Detailed Summary'!AC$23)</f>
        <v>3</v>
      </c>
      <c r="AD62" s="74">
        <f>COUNTIFS('ASG Consolidate Gap List'!$B$9:$B$210,'Detailed Summary'!$B62,'ASG Consolidate Gap List'!$H$9:$H$210,'Detailed Summary'!$B$54,'ASG Consolidate Gap List'!$AW$9:$AW$210,'Detailed Summary'!AD$23)</f>
        <v>0</v>
      </c>
      <c r="AE62" s="74">
        <f>COUNTIFS('ASG Consolidate Gap List'!$B$9:$B$210,'Detailed Summary'!$B62,'ASG Consolidate Gap List'!$H$9:$H$210,'Detailed Summary'!$B$54,'ASG Consolidate Gap List'!$AW$9:$AW$210,'Detailed Summary'!AE$23)</f>
        <v>0</v>
      </c>
      <c r="AF62" s="74">
        <f>COUNTIFS('ASG Consolidate Gap List'!$B$9:$B$210,'Detailed Summary'!$B62,'ASG Consolidate Gap List'!$H$9:$H$210,'Detailed Summary'!$B$54,'ASG Consolidate Gap List'!$AW$9:$AW$210,'Detailed Summary'!AF$23)</f>
        <v>0</v>
      </c>
      <c r="AG62" s="74">
        <f>COUNTIFS('ASG Consolidate Gap List'!$B$9:$B$210,'Detailed Summary'!$B62,'ASG Consolidate Gap List'!$H$9:$H$210,'Detailed Summary'!$B$54,'ASG Consolidate Gap List'!$AW$9:$AW$210,'Detailed Summary'!AG$23)</f>
        <v>1</v>
      </c>
      <c r="AH62" s="74">
        <f>COUNTIFS('ASG Consolidate Gap List'!$B$9:$B$210,'Detailed Summary'!$B62,'ASG Consolidate Gap List'!$H$9:$H$210,'Detailed Summary'!$B$54,'ASG Consolidate Gap List'!$AW$9:$AW$210,'Detailed Summary'!AH$23)</f>
        <v>1</v>
      </c>
      <c r="AI62" s="84">
        <f t="shared" si="25"/>
        <v>5</v>
      </c>
      <c r="AJ62" s="86">
        <f>COUNTIFS('ASG Consolidate Gap List'!$B$9:$B$210,'Detailed Summary'!$B62,'ASG Consolidate Gap List'!$H$9:$H$210,'Detailed Summary'!$B$54,'ASG Consolidate Gap List'!$BH$9:$BH$210,'Detailed Summary'!AJ$23)</f>
        <v>0</v>
      </c>
      <c r="AK62" s="86">
        <f>COUNTIFS('ASG Consolidate Gap List'!$B$9:$B$210,'Detailed Summary'!$B62,'ASG Consolidate Gap List'!$H$9:$H$210,'Detailed Summary'!$B$54,'ASG Consolidate Gap List'!$BH$9:$BH$210,'Detailed Summary'!AK$23)</f>
        <v>0</v>
      </c>
      <c r="AL62" s="86">
        <f>COUNTIFS('ASG Consolidate Gap List'!$B$9:$B$210,'Detailed Summary'!$B62,'ASG Consolidate Gap List'!$H$9:$H$210,'Detailed Summary'!$B$54,'ASG Consolidate Gap List'!$BH$9:$BH$210,'Detailed Summary'!AL$23)</f>
        <v>3</v>
      </c>
      <c r="AM62" s="86">
        <f>COUNTIFS('ASG Consolidate Gap List'!$B$9:$B$210,'Detailed Summary'!$B62,'ASG Consolidate Gap List'!$H$9:$H$210,'Detailed Summary'!$B$54,'ASG Consolidate Gap List'!$BH$9:$BH$210,'Detailed Summary'!AM$23)</f>
        <v>0</v>
      </c>
      <c r="AN62" s="86">
        <f>COUNTIFS('ASG Consolidate Gap List'!$B$9:$B$210,'Detailed Summary'!$B62,'ASG Consolidate Gap List'!$H$9:$H$210,'Detailed Summary'!$B$54,'ASG Consolidate Gap List'!$BH$9:$BH$210,'Detailed Summary'!AN$23)</f>
        <v>0</v>
      </c>
      <c r="AO62" s="86">
        <f>COUNTIFS('ASG Consolidate Gap List'!$B$9:$B$210,'Detailed Summary'!$B62,'ASG Consolidate Gap List'!$H$9:$H$210,'Detailed Summary'!$B$54,'ASG Consolidate Gap List'!$BH$9:$BH$210,'Detailed Summary'!AO$23)</f>
        <v>2</v>
      </c>
      <c r="AP62" s="87">
        <f t="shared" si="26"/>
        <v>5</v>
      </c>
      <c r="AQ62" s="130">
        <f>COUNTIFS('ASG Consolidate Gap List'!$B$9:$B$210,'Detailed Summary'!$B62,'ASG Consolidate Gap List'!$H$9:$H$210,'Detailed Summary'!$B$54,'ASG Consolidate Gap List'!$BN$9:$BN$210,'Detailed Summary'!AQ$23)</f>
        <v>0</v>
      </c>
      <c r="AR62" s="130">
        <f>COUNTIFS('ASG Consolidate Gap List'!$B$9:$B$210,'Detailed Summary'!$B62,'ASG Consolidate Gap List'!$H$9:$H$210,'Detailed Summary'!$B$54,'ASG Consolidate Gap List'!$BN$9:$BN$210,'Detailed Summary'!AR$23)</f>
        <v>0</v>
      </c>
      <c r="AS62" s="130">
        <f>COUNTIFS('ASG Consolidate Gap List'!$B$9:$B$210,'Detailed Summary'!$B62,'ASG Consolidate Gap List'!$H$9:$H$210,'Detailed Summary'!$B$54,'ASG Consolidate Gap List'!$BN$9:$BN$210,'Detailed Summary'!AS$23)</f>
        <v>0</v>
      </c>
      <c r="AT62" s="130">
        <f>COUNTIFS('ASG Consolidate Gap List'!$B$9:$B$210,'Detailed Summary'!$B62,'ASG Consolidate Gap List'!$H$9:$H$210,'Detailed Summary'!$B$54,'ASG Consolidate Gap List'!$BN$9:$BN$210,'Detailed Summary'!AT$23)</f>
        <v>5</v>
      </c>
      <c r="AU62" s="130">
        <f>COUNTIFS('ASG Consolidate Gap List'!$B$9:$B$210,'Detailed Summary'!$B62,'ASG Consolidate Gap List'!$H$9:$H$210,'Detailed Summary'!$B$54,'ASG Consolidate Gap List'!$BN$9:$BN$210,'Detailed Summary'!AU$23)</f>
        <v>0</v>
      </c>
      <c r="AV62" s="77">
        <f t="shared" si="27"/>
        <v>5</v>
      </c>
    </row>
    <row r="63" spans="1:48">
      <c r="B63" s="69" t="s">
        <v>30</v>
      </c>
      <c r="C63" s="75">
        <f>COUNTIFS('ASG Consolidate Gap List'!$B$9:$B$210,'Detailed Summary'!$B63,'ASG Consolidate Gap List'!$H$9:$H$210,'Detailed Summary'!$B$54,'ASG Consolidate Gap List'!$BR$9:$BR$210,'Detailed Summary'!$C$57)</f>
        <v>0</v>
      </c>
      <c r="D63" s="77">
        <f>COUNTIFS('ASG Consolidate Gap List'!$B$9:$B$210,'Detailed Summary'!$B63,'ASG Consolidate Gap List'!$H$9:$H$210,'Detailed Summary'!$B$54)</f>
        <v>0</v>
      </c>
      <c r="E63" s="28">
        <f>COUNTIFS('ASG Consolidate Gap List'!$B$9:$B$210,'Detailed Summary'!$B63,'ASG Consolidate Gap List'!$H$9:$H$210,'Detailed Summary'!$B$54,'ASG Consolidate Gap List'!$S$9:$S$210,'Detailed Summary'!E$23)</f>
        <v>0</v>
      </c>
      <c r="F63" s="28">
        <f>COUNTIFS('ASG Consolidate Gap List'!$B$9:$B$210,'Detailed Summary'!$B63,'ASG Consolidate Gap List'!$H$9:$H$210,'Detailed Summary'!$B$54,'ASG Consolidate Gap List'!$S$9:$S$210,'Detailed Summary'!F$23)</f>
        <v>0</v>
      </c>
      <c r="G63" s="28">
        <f>COUNTIFS('ASG Consolidate Gap List'!$B$9:$B$210,'Detailed Summary'!$B63,'ASG Consolidate Gap List'!$H$9:$H$210,'Detailed Summary'!$B$54,'ASG Consolidate Gap List'!$S$9:$S$210,'Detailed Summary'!G$23)</f>
        <v>0</v>
      </c>
      <c r="H63" s="28">
        <f>COUNTIFS('ASG Consolidate Gap List'!$B$9:$B$210,'Detailed Summary'!$B63,'ASG Consolidate Gap List'!$H$9:$H$210,'Detailed Summary'!$B$54,'ASG Consolidate Gap List'!$S$9:$S$210,'Detailed Summary'!H$23)</f>
        <v>0</v>
      </c>
      <c r="I63" s="28">
        <f>COUNTIFS('ASG Consolidate Gap List'!$B$9:$B$210,'Detailed Summary'!$B63,'ASG Consolidate Gap List'!$H$9:$H$210,'Detailed Summary'!$B$54,'ASG Consolidate Gap List'!$S$9:$S$210,'Detailed Summary'!I$23)</f>
        <v>0</v>
      </c>
      <c r="J63" s="28">
        <f>COUNTIFS('ASG Consolidate Gap List'!$B$9:$B$210,'Detailed Summary'!$B63,'ASG Consolidate Gap List'!$H$9:$H$210,'Detailed Summary'!$B$54,'ASG Consolidate Gap List'!$S$9:$S$210,'Detailed Summary'!J$23)</f>
        <v>0</v>
      </c>
      <c r="K63" s="73">
        <f>COUNTIFS('ASG Consolidate Gap List'!$B$9:$B$210,'Detailed Summary'!$B63,'ASG Consolidate Gap List'!$H$9:$H$210,'Detailed Summary'!$B$54,'ASG Consolidate Gap List'!$Z$9:$Z$210,'Detailed Summary'!K$23)</f>
        <v>0</v>
      </c>
      <c r="L63" s="73">
        <f>COUNTIFS('ASG Consolidate Gap List'!$B$9:$B$210,'Detailed Summary'!$B63,'ASG Consolidate Gap List'!$H$9:$H$210,'Detailed Summary'!$B$54,'ASG Consolidate Gap List'!$Z$9:$Z$210,'Detailed Summary'!L$23)</f>
        <v>0</v>
      </c>
      <c r="M63" s="73">
        <f>COUNTIFS('ASG Consolidate Gap List'!$B$9:$B$210,'Detailed Summary'!$B63,'ASG Consolidate Gap List'!$H$9:$H$210,'Detailed Summary'!$B$54,'ASG Consolidate Gap List'!$Z$9:$Z$210,'Detailed Summary'!M$23)</f>
        <v>0</v>
      </c>
      <c r="N63" s="73">
        <f>COUNTIFS('ASG Consolidate Gap List'!$B$9:$B$210,'Detailed Summary'!$B63,'ASG Consolidate Gap List'!$H$9:$H$210,'Detailed Summary'!$B$54,'ASG Consolidate Gap List'!$Z$9:$Z$210,'Detailed Summary'!N$23)</f>
        <v>0</v>
      </c>
      <c r="O63" s="73">
        <f>COUNTIFS('ASG Consolidate Gap List'!$B$9:$B$210,'Detailed Summary'!$B63,'ASG Consolidate Gap List'!$H$9:$H$210,'Detailed Summary'!$B$54,'ASG Consolidate Gap List'!$Z$9:$Z$210,'Detailed Summary'!O$23)</f>
        <v>0</v>
      </c>
      <c r="P63" s="79">
        <f t="shared" si="23"/>
        <v>0</v>
      </c>
      <c r="Q63" s="83">
        <f>COUNTIFS('ASG Consolidate Gap List'!$B$9:$B$210,'Detailed Summary'!$B63,'ASG Consolidate Gap List'!$H$9:$H$210,'Detailed Summary'!$B$54,'ASG Consolidate Gap List'!$AM$9:$AM$210,'Detailed Summary'!Q$23)</f>
        <v>0</v>
      </c>
      <c r="R63" s="83">
        <f>COUNTIFS('ASG Consolidate Gap List'!$B$9:$B$210,'Detailed Summary'!$B63,'ASG Consolidate Gap List'!$H$9:$H$210,'Detailed Summary'!$B$54,'ASG Consolidate Gap List'!$AM$9:$AM$210,'Detailed Summary'!R$23)</f>
        <v>0</v>
      </c>
      <c r="S63" s="83">
        <f>COUNTIFS('ASG Consolidate Gap List'!$B$9:$B$210,'Detailed Summary'!$B63,'ASG Consolidate Gap List'!$H$9:$H$210,'Detailed Summary'!$B$54,'ASG Consolidate Gap List'!$AM$9:$AM$210,'Detailed Summary'!S$23,'ASG Consolidate Gap List'!$BR$9:$BR$210,'Detailed Summary'!$C$23)</f>
        <v>0</v>
      </c>
      <c r="T63" s="83">
        <f>COUNTIFS('ASG Consolidate Gap List'!$B$9:$B$210,'Detailed Summary'!$B63,'ASG Consolidate Gap List'!$H$9:$H$210,'Detailed Summary'!$B$54,'ASG Consolidate Gap List'!$AM$9:$AM$210,'Detailed Summary'!S$23)-S63</f>
        <v>0</v>
      </c>
      <c r="U63" s="83">
        <f>COUNTIFS('ASG Consolidate Gap List'!$B$9:$B$210,'Detailed Summary'!$B63,'ASG Consolidate Gap List'!$H$9:$H$210,'Detailed Summary'!$B$54,'ASG Consolidate Gap List'!$AM$9:$AM$210,'Detailed Summary'!U$23)</f>
        <v>0</v>
      </c>
      <c r="V63" s="83">
        <f>COUNTIFS('ASG Consolidate Gap List'!$B$9:$B$210,'Detailed Summary'!$B63,'ASG Consolidate Gap List'!$H$9:$H$210,'Detailed Summary'!$B$54,'ASG Consolidate Gap List'!$AM$9:$AM$210,'Detailed Summary'!V$23)</f>
        <v>0</v>
      </c>
      <c r="W63" s="83">
        <f>COUNTIFS('ASG Consolidate Gap List'!$B$9:$B$210,'Detailed Summary'!$B63,'ASG Consolidate Gap List'!$H$9:$H$210,'Detailed Summary'!$B$54,'ASG Consolidate Gap List'!$AM$9:$AM$210,'Detailed Summary'!W$23)</f>
        <v>0</v>
      </c>
      <c r="X63" s="83">
        <f>COUNTIFS('ASG Consolidate Gap List'!$B$9:$B$210,'Detailed Summary'!$B46,'ASG Consolidate Gap List'!$H$9:$H$210,'Detailed Summary'!$B$54,'ASG Consolidate Gap List'!$AM$9:$AM$210,'Detailed Summary'!X$23,'ASG Consolidate Gap List'!$BR$9:$BR$210,'Detailed Summary'!$C$23)</f>
        <v>0</v>
      </c>
      <c r="Y63" s="83">
        <f>COUNTIFS('ASG Consolidate Gap List'!$B$9:$B$210,'Detailed Summary'!$B63,'ASG Consolidate Gap List'!$H$9:$H$210,'Detailed Summary'!$B$54,'ASG Consolidate Gap List'!$AM$9:$AM$210,'Detailed Summary'!X$23)-X63</f>
        <v>0</v>
      </c>
      <c r="Z63" s="81">
        <f t="shared" si="24"/>
        <v>0</v>
      </c>
      <c r="AA63" s="74">
        <f>COUNTIFS('ASG Consolidate Gap List'!$B$9:$B$210,'Detailed Summary'!$B63,'ASG Consolidate Gap List'!$H$9:$H$210,'Detailed Summary'!$B$54,'ASG Consolidate Gap List'!$AW$9:$AW$210,'Detailed Summary'!AA$23)</f>
        <v>0</v>
      </c>
      <c r="AB63" s="74">
        <f>COUNTIFS('ASG Consolidate Gap List'!$B$9:$B$210,'Detailed Summary'!$B63,'ASG Consolidate Gap List'!$H$9:$H$210,'Detailed Summary'!$B$54,'ASG Consolidate Gap List'!$AW$9:$AW$210,'Detailed Summary'!AB$23)</f>
        <v>0</v>
      </c>
      <c r="AC63" s="74">
        <f>COUNTIFS('ASG Consolidate Gap List'!$B$9:$B$210,'Detailed Summary'!$B63,'ASG Consolidate Gap List'!$H$9:$H$210,'Detailed Summary'!$B$54,'ASG Consolidate Gap List'!$AW$9:$AW$210,'Detailed Summary'!AC$23)</f>
        <v>0</v>
      </c>
      <c r="AD63" s="74">
        <f>COUNTIFS('ASG Consolidate Gap List'!$B$9:$B$210,'Detailed Summary'!$B63,'ASG Consolidate Gap List'!$H$9:$H$210,'Detailed Summary'!$B$54,'ASG Consolidate Gap List'!$AW$9:$AW$210,'Detailed Summary'!AD$23)</f>
        <v>0</v>
      </c>
      <c r="AE63" s="74">
        <f>COUNTIFS('ASG Consolidate Gap List'!$B$9:$B$210,'Detailed Summary'!$B63,'ASG Consolidate Gap List'!$H$9:$H$210,'Detailed Summary'!$B$54,'ASG Consolidate Gap List'!$AW$9:$AW$210,'Detailed Summary'!AE$23)</f>
        <v>0</v>
      </c>
      <c r="AF63" s="74">
        <f>COUNTIFS('ASG Consolidate Gap List'!$B$9:$B$210,'Detailed Summary'!$B63,'ASG Consolidate Gap List'!$H$9:$H$210,'Detailed Summary'!$B$54,'ASG Consolidate Gap List'!$AW$9:$AW$210,'Detailed Summary'!AF$23)</f>
        <v>0</v>
      </c>
      <c r="AG63" s="74">
        <f>COUNTIFS('ASG Consolidate Gap List'!$B$9:$B$210,'Detailed Summary'!$B63,'ASG Consolidate Gap List'!$H$9:$H$210,'Detailed Summary'!$B$54,'ASG Consolidate Gap List'!$AW$9:$AW$210,'Detailed Summary'!AG$23)</f>
        <v>0</v>
      </c>
      <c r="AH63" s="74">
        <f>COUNTIFS('ASG Consolidate Gap List'!$B$9:$B$210,'Detailed Summary'!$B63,'ASG Consolidate Gap List'!$H$9:$H$210,'Detailed Summary'!$B$54,'ASG Consolidate Gap List'!$AW$9:$AW$210,'Detailed Summary'!AH$23)</f>
        <v>0</v>
      </c>
      <c r="AI63" s="84">
        <f t="shared" si="25"/>
        <v>0</v>
      </c>
      <c r="AJ63" s="86">
        <f>COUNTIFS('ASG Consolidate Gap List'!$B$9:$B$210,'Detailed Summary'!$B63,'ASG Consolidate Gap List'!$H$9:$H$210,'Detailed Summary'!$B$54,'ASG Consolidate Gap List'!$BH$9:$BH$210,'Detailed Summary'!AJ$23)</f>
        <v>0</v>
      </c>
      <c r="AK63" s="86">
        <f>COUNTIFS('ASG Consolidate Gap List'!$B$9:$B$210,'Detailed Summary'!$B63,'ASG Consolidate Gap List'!$H$9:$H$210,'Detailed Summary'!$B$54,'ASG Consolidate Gap List'!$BH$9:$BH$210,'Detailed Summary'!AK$23)</f>
        <v>0</v>
      </c>
      <c r="AL63" s="86">
        <f>COUNTIFS('ASG Consolidate Gap List'!$B$9:$B$210,'Detailed Summary'!$B63,'ASG Consolidate Gap List'!$H$9:$H$210,'Detailed Summary'!$B$54,'ASG Consolidate Gap List'!$BH$9:$BH$210,'Detailed Summary'!AL$23)</f>
        <v>0</v>
      </c>
      <c r="AM63" s="86">
        <f>COUNTIFS('ASG Consolidate Gap List'!$B$9:$B$210,'Detailed Summary'!$B63,'ASG Consolidate Gap List'!$H$9:$H$210,'Detailed Summary'!$B$54,'ASG Consolidate Gap List'!$BH$9:$BH$210,'Detailed Summary'!AM$23)</f>
        <v>0</v>
      </c>
      <c r="AN63" s="86">
        <f>COUNTIFS('ASG Consolidate Gap List'!$B$9:$B$210,'Detailed Summary'!$B63,'ASG Consolidate Gap List'!$H$9:$H$210,'Detailed Summary'!$B$54,'ASG Consolidate Gap List'!$BH$9:$BH$210,'Detailed Summary'!AN$23)</f>
        <v>0</v>
      </c>
      <c r="AO63" s="86">
        <f>COUNTIFS('ASG Consolidate Gap List'!$B$9:$B$210,'Detailed Summary'!$B63,'ASG Consolidate Gap List'!$H$9:$H$210,'Detailed Summary'!$B$54,'ASG Consolidate Gap List'!$BH$9:$BH$210,'Detailed Summary'!AO$23)</f>
        <v>0</v>
      </c>
      <c r="AP63" s="87">
        <f t="shared" si="26"/>
        <v>0</v>
      </c>
      <c r="AQ63" s="130">
        <f>COUNTIFS('ASG Consolidate Gap List'!$B$9:$B$210,'Detailed Summary'!$B63,'ASG Consolidate Gap List'!$H$9:$H$210,'Detailed Summary'!$B$54,'ASG Consolidate Gap List'!$BN$9:$BN$210,'Detailed Summary'!AQ$23)</f>
        <v>0</v>
      </c>
      <c r="AR63" s="130">
        <f>COUNTIFS('ASG Consolidate Gap List'!$B$9:$B$210,'Detailed Summary'!$B63,'ASG Consolidate Gap List'!$H$9:$H$210,'Detailed Summary'!$B$54,'ASG Consolidate Gap List'!$BN$9:$BN$210,'Detailed Summary'!AR$23)</f>
        <v>0</v>
      </c>
      <c r="AS63" s="130">
        <f>COUNTIFS('ASG Consolidate Gap List'!$B$9:$B$210,'Detailed Summary'!$B63,'ASG Consolidate Gap List'!$H$9:$H$210,'Detailed Summary'!$B$54,'ASG Consolidate Gap List'!$BN$9:$BN$210,'Detailed Summary'!AS$23)</f>
        <v>0</v>
      </c>
      <c r="AT63" s="130">
        <f>COUNTIFS('ASG Consolidate Gap List'!$B$9:$B$210,'Detailed Summary'!$B63,'ASG Consolidate Gap List'!$H$9:$H$210,'Detailed Summary'!$B$54,'ASG Consolidate Gap List'!$BN$9:$BN$210,'Detailed Summary'!AT$23)</f>
        <v>0</v>
      </c>
      <c r="AU63" s="130">
        <f>COUNTIFS('ASG Consolidate Gap List'!$B$9:$B$210,'Detailed Summary'!$B63,'ASG Consolidate Gap List'!$H$9:$H$210,'Detailed Summary'!$B$54,'ASG Consolidate Gap List'!$BN$9:$BN$210,'Detailed Summary'!AU$23)</f>
        <v>0</v>
      </c>
      <c r="AV63" s="77">
        <f t="shared" si="27"/>
        <v>0</v>
      </c>
    </row>
    <row r="64" spans="1:48">
      <c r="B64" s="69" t="s">
        <v>277</v>
      </c>
      <c r="C64" s="75">
        <f>COUNTIFS('ASG Consolidate Gap List'!$B$9:$B$210,'Detailed Summary'!$B64,'ASG Consolidate Gap List'!$H$9:$H$210,'Detailed Summary'!$B$54,'ASG Consolidate Gap List'!$BR$9:$BR$210,'Detailed Summary'!$C$57)</f>
        <v>0</v>
      </c>
      <c r="D64" s="77">
        <f>COUNTIFS('ASG Consolidate Gap List'!$B$9:$B$210,'Detailed Summary'!$B64,'ASG Consolidate Gap List'!$H$9:$H$210,'Detailed Summary'!$B$54)</f>
        <v>0</v>
      </c>
      <c r="E64" s="28">
        <f>COUNTIFS('ASG Consolidate Gap List'!$B$9:$B$210,'Detailed Summary'!$B64,'ASG Consolidate Gap List'!$H$9:$H$210,'Detailed Summary'!$B$54,'ASG Consolidate Gap List'!$S$9:$S$210,'Detailed Summary'!E$23)</f>
        <v>0</v>
      </c>
      <c r="F64" s="28">
        <f>COUNTIFS('ASG Consolidate Gap List'!$B$9:$B$210,'Detailed Summary'!$B64,'ASG Consolidate Gap List'!$H$9:$H$210,'Detailed Summary'!$B$54,'ASG Consolidate Gap List'!$S$9:$S$210,'Detailed Summary'!F$23)</f>
        <v>0</v>
      </c>
      <c r="G64" s="28">
        <f>COUNTIFS('ASG Consolidate Gap List'!$B$9:$B$210,'Detailed Summary'!$B64,'ASG Consolidate Gap List'!$H$9:$H$210,'Detailed Summary'!$B$54,'ASG Consolidate Gap List'!$S$9:$S$210,'Detailed Summary'!G$23)</f>
        <v>0</v>
      </c>
      <c r="H64" s="28">
        <f>COUNTIFS('ASG Consolidate Gap List'!$B$9:$B$210,'Detailed Summary'!$B64,'ASG Consolidate Gap List'!$H$9:$H$210,'Detailed Summary'!$B$54,'ASG Consolidate Gap List'!$S$9:$S$210,'Detailed Summary'!H$23)</f>
        <v>0</v>
      </c>
      <c r="I64" s="28">
        <f>COUNTIFS('ASG Consolidate Gap List'!$B$9:$B$210,'Detailed Summary'!$B64,'ASG Consolidate Gap List'!$H$9:$H$210,'Detailed Summary'!$B$54,'ASG Consolidate Gap List'!$S$9:$S$210,'Detailed Summary'!I$23)</f>
        <v>0</v>
      </c>
      <c r="J64" s="28">
        <f>COUNTIFS('ASG Consolidate Gap List'!$B$9:$B$210,'Detailed Summary'!$B64,'ASG Consolidate Gap List'!$H$9:$H$210,'Detailed Summary'!$B$54,'ASG Consolidate Gap List'!$S$9:$S$210,'Detailed Summary'!J$23)</f>
        <v>0</v>
      </c>
      <c r="K64" s="73">
        <f>COUNTIFS('ASG Consolidate Gap List'!$B$9:$B$210,'Detailed Summary'!$B64,'ASG Consolidate Gap List'!$H$9:$H$210,'Detailed Summary'!$B$54,'ASG Consolidate Gap List'!$Z$9:$Z$210,'Detailed Summary'!K$23)</f>
        <v>0</v>
      </c>
      <c r="L64" s="73">
        <f>COUNTIFS('ASG Consolidate Gap List'!$B$9:$B$210,'Detailed Summary'!$B64,'ASG Consolidate Gap List'!$H$9:$H$210,'Detailed Summary'!$B$54,'ASG Consolidate Gap List'!$Z$9:$Z$210,'Detailed Summary'!L$23)</f>
        <v>0</v>
      </c>
      <c r="M64" s="73">
        <f>COUNTIFS('ASG Consolidate Gap List'!$B$9:$B$210,'Detailed Summary'!$B64,'ASG Consolidate Gap List'!$H$9:$H$210,'Detailed Summary'!$B$54,'ASG Consolidate Gap List'!$Z$9:$Z$210,'Detailed Summary'!M$23)</f>
        <v>0</v>
      </c>
      <c r="N64" s="73">
        <f>COUNTIFS('ASG Consolidate Gap List'!$B$9:$B$210,'Detailed Summary'!$B64,'ASG Consolidate Gap List'!$H$9:$H$210,'Detailed Summary'!$B$54,'ASG Consolidate Gap List'!$Z$9:$Z$210,'Detailed Summary'!N$23)</f>
        <v>0</v>
      </c>
      <c r="O64" s="73">
        <f>COUNTIFS('ASG Consolidate Gap List'!$B$9:$B$210,'Detailed Summary'!$B64,'ASG Consolidate Gap List'!$H$9:$H$210,'Detailed Summary'!$B$54,'ASG Consolidate Gap List'!$Z$9:$Z$210,'Detailed Summary'!O$23)</f>
        <v>0</v>
      </c>
      <c r="P64" s="79">
        <f>SUM(K64:O64)</f>
        <v>0</v>
      </c>
      <c r="Q64" s="83">
        <f>COUNTIFS('ASG Consolidate Gap List'!$B$9:$B$210,'Detailed Summary'!$B64,'ASG Consolidate Gap List'!$H$9:$H$210,'Detailed Summary'!$B$54,'ASG Consolidate Gap List'!$AM$9:$AM$210,'Detailed Summary'!Q$23)</f>
        <v>0</v>
      </c>
      <c r="R64" s="83">
        <f>COUNTIFS('ASG Consolidate Gap List'!$B$9:$B$210,'Detailed Summary'!$B64,'ASG Consolidate Gap List'!$H$9:$H$210,'Detailed Summary'!$B$54,'ASG Consolidate Gap List'!$AM$9:$AM$210,'Detailed Summary'!R$23)</f>
        <v>0</v>
      </c>
      <c r="S64" s="83">
        <f>COUNTIFS('ASG Consolidate Gap List'!$B$9:$B$210,'Detailed Summary'!$B64,'ASG Consolidate Gap List'!$H$9:$H$210,'Detailed Summary'!$B$54,'ASG Consolidate Gap List'!$AM$9:$AM$210,'Detailed Summary'!S$23,'ASG Consolidate Gap List'!$BR$9:$BR$210,'Detailed Summary'!$C$23)</f>
        <v>0</v>
      </c>
      <c r="T64" s="83">
        <f>COUNTIFS('ASG Consolidate Gap List'!$B$9:$B$210,'Detailed Summary'!$B64,'ASG Consolidate Gap List'!$H$9:$H$210,'Detailed Summary'!$B$54,'ASG Consolidate Gap List'!$AM$9:$AM$210,'Detailed Summary'!S$23)-S64</f>
        <v>0</v>
      </c>
      <c r="U64" s="83">
        <f>COUNTIFS('ASG Consolidate Gap List'!$B$9:$B$210,'Detailed Summary'!$B64,'ASG Consolidate Gap List'!$H$9:$H$210,'Detailed Summary'!$B$54,'ASG Consolidate Gap List'!$AM$9:$AM$210,'Detailed Summary'!U$23)</f>
        <v>0</v>
      </c>
      <c r="V64" s="83">
        <f>COUNTIFS('ASG Consolidate Gap List'!$B$9:$B$210,'Detailed Summary'!$B64,'ASG Consolidate Gap List'!$H$9:$H$210,'Detailed Summary'!$B$54,'ASG Consolidate Gap List'!$AM$9:$AM$210,'Detailed Summary'!V$23)</f>
        <v>0</v>
      </c>
      <c r="W64" s="83">
        <f>COUNTIFS('ASG Consolidate Gap List'!$B$9:$B$210,'Detailed Summary'!$B64,'ASG Consolidate Gap List'!$H$9:$H$210,'Detailed Summary'!$B$54,'ASG Consolidate Gap List'!$AM$9:$AM$210,'Detailed Summary'!W$23)</f>
        <v>0</v>
      </c>
      <c r="X64" s="83">
        <f>COUNTIFS('ASG Consolidate Gap List'!$B$9:$B$210,'Detailed Summary'!$B47,'ASG Consolidate Gap List'!$H$9:$H$210,'Detailed Summary'!$B$54,'ASG Consolidate Gap List'!$AM$9:$AM$210,'Detailed Summary'!X$23,'ASG Consolidate Gap List'!$BR$9:$BR$210,'Detailed Summary'!$C$23)</f>
        <v>0</v>
      </c>
      <c r="Y64" s="83">
        <f>COUNTIFS('ASG Consolidate Gap List'!$B$9:$B$210,'Detailed Summary'!$B64,'ASG Consolidate Gap List'!$H$9:$H$210,'Detailed Summary'!$B$54,'ASG Consolidate Gap List'!$AM$9:$AM$210,'Detailed Summary'!X$23)-X64</f>
        <v>0</v>
      </c>
      <c r="Z64" s="81">
        <f>SUM(Q64:Y64)</f>
        <v>0</v>
      </c>
      <c r="AA64" s="74">
        <f>COUNTIFS('ASG Consolidate Gap List'!$B$9:$B$210,'Detailed Summary'!$B64,'ASG Consolidate Gap List'!$H$9:$H$210,'Detailed Summary'!$B$54,'ASG Consolidate Gap List'!$AW$9:$AW$210,'Detailed Summary'!AA$23)</f>
        <v>0</v>
      </c>
      <c r="AB64" s="74">
        <f>COUNTIFS('ASG Consolidate Gap List'!$B$9:$B$210,'Detailed Summary'!$B64,'ASG Consolidate Gap List'!$H$9:$H$210,'Detailed Summary'!$B$54,'ASG Consolidate Gap List'!$AW$9:$AW$210,'Detailed Summary'!AB$23)</f>
        <v>0</v>
      </c>
      <c r="AC64" s="74">
        <f>COUNTIFS('ASG Consolidate Gap List'!$B$9:$B$210,'Detailed Summary'!$B64,'ASG Consolidate Gap List'!$H$9:$H$210,'Detailed Summary'!$B$54,'ASG Consolidate Gap List'!$AW$9:$AW$210,'Detailed Summary'!AC$23)</f>
        <v>0</v>
      </c>
      <c r="AD64" s="74">
        <f>COUNTIFS('ASG Consolidate Gap List'!$B$9:$B$210,'Detailed Summary'!$B64,'ASG Consolidate Gap List'!$H$9:$H$210,'Detailed Summary'!$B$54,'ASG Consolidate Gap List'!$AW$9:$AW$210,'Detailed Summary'!AD$23)</f>
        <v>0</v>
      </c>
      <c r="AE64" s="74">
        <f>COUNTIFS('ASG Consolidate Gap List'!$B$9:$B$210,'Detailed Summary'!$B64,'ASG Consolidate Gap List'!$H$9:$H$210,'Detailed Summary'!$B$54,'ASG Consolidate Gap List'!$AW$9:$AW$210,'Detailed Summary'!AE$23)</f>
        <v>0</v>
      </c>
      <c r="AF64" s="74">
        <f>COUNTIFS('ASG Consolidate Gap List'!$B$9:$B$210,'Detailed Summary'!$B64,'ASG Consolidate Gap List'!$H$9:$H$210,'Detailed Summary'!$B$54,'ASG Consolidate Gap List'!$AW$9:$AW$210,'Detailed Summary'!AF$23)</f>
        <v>0</v>
      </c>
      <c r="AG64" s="74">
        <f>COUNTIFS('ASG Consolidate Gap List'!$B$9:$B$210,'Detailed Summary'!$B64,'ASG Consolidate Gap List'!$H$9:$H$210,'Detailed Summary'!$B$54,'ASG Consolidate Gap List'!$AW$9:$AW$210,'Detailed Summary'!AG$23)</f>
        <v>0</v>
      </c>
      <c r="AH64" s="74">
        <f>COUNTIFS('ASG Consolidate Gap List'!$B$9:$B$210,'Detailed Summary'!$B64,'ASG Consolidate Gap List'!$H$9:$H$210,'Detailed Summary'!$B$54,'ASG Consolidate Gap List'!$AW$9:$AW$210,'Detailed Summary'!AH$23)</f>
        <v>0</v>
      </c>
      <c r="AI64" s="84">
        <f>SUM(AA64:AH64)</f>
        <v>0</v>
      </c>
      <c r="AJ64" s="86">
        <f>COUNTIFS('ASG Consolidate Gap List'!$B$9:$B$210,'Detailed Summary'!$B64,'ASG Consolidate Gap List'!$H$9:$H$210,'Detailed Summary'!$B$54,'ASG Consolidate Gap List'!$BH$9:$BH$210,'Detailed Summary'!AJ$23)</f>
        <v>0</v>
      </c>
      <c r="AK64" s="86">
        <f>COUNTIFS('ASG Consolidate Gap List'!$B$9:$B$210,'Detailed Summary'!$B64,'ASG Consolidate Gap List'!$H$9:$H$210,'Detailed Summary'!$B$54,'ASG Consolidate Gap List'!$BH$9:$BH$210,'Detailed Summary'!AK$23)</f>
        <v>0</v>
      </c>
      <c r="AL64" s="86">
        <f>COUNTIFS('ASG Consolidate Gap List'!$B$9:$B$210,'Detailed Summary'!$B64,'ASG Consolidate Gap List'!$H$9:$H$210,'Detailed Summary'!$B$54,'ASG Consolidate Gap List'!$BH$9:$BH$210,'Detailed Summary'!AL$23)</f>
        <v>0</v>
      </c>
      <c r="AM64" s="86">
        <f>COUNTIFS('ASG Consolidate Gap List'!$B$9:$B$210,'Detailed Summary'!$B64,'ASG Consolidate Gap List'!$H$9:$H$210,'Detailed Summary'!$B$54,'ASG Consolidate Gap List'!$BH$9:$BH$210,'Detailed Summary'!AM$23)</f>
        <v>0</v>
      </c>
      <c r="AN64" s="86">
        <f>COUNTIFS('ASG Consolidate Gap List'!$B$9:$B$210,'Detailed Summary'!$B64,'ASG Consolidate Gap List'!$H$9:$H$210,'Detailed Summary'!$B$54,'ASG Consolidate Gap List'!$BH$9:$BH$210,'Detailed Summary'!AN$23)</f>
        <v>0</v>
      </c>
      <c r="AO64" s="86">
        <f>COUNTIFS('ASG Consolidate Gap List'!$B$9:$B$210,'Detailed Summary'!$B64,'ASG Consolidate Gap List'!$H$9:$H$210,'Detailed Summary'!$B$54,'ASG Consolidate Gap List'!$BH$9:$BH$210,'Detailed Summary'!AO$23)</f>
        <v>0</v>
      </c>
      <c r="AP64" s="87">
        <f>SUM(AJ64:AO64)</f>
        <v>0</v>
      </c>
      <c r="AQ64" s="130">
        <f>COUNTIFS('ASG Consolidate Gap List'!$B$9:$B$210,'Detailed Summary'!$B64,'ASG Consolidate Gap List'!$H$9:$H$210,'Detailed Summary'!$B$54,'ASG Consolidate Gap List'!$BN$9:$BN$210,'Detailed Summary'!AQ$23)</f>
        <v>0</v>
      </c>
      <c r="AR64" s="130">
        <f>COUNTIFS('ASG Consolidate Gap List'!$B$9:$B$210,'Detailed Summary'!$B64,'ASG Consolidate Gap List'!$H$9:$H$210,'Detailed Summary'!$B$54,'ASG Consolidate Gap List'!$BN$9:$BN$210,'Detailed Summary'!AR$23)</f>
        <v>0</v>
      </c>
      <c r="AS64" s="130">
        <f>COUNTIFS('ASG Consolidate Gap List'!$B$9:$B$210,'Detailed Summary'!$B64,'ASG Consolidate Gap List'!$H$9:$H$210,'Detailed Summary'!$B$54,'ASG Consolidate Gap List'!$BN$9:$BN$210,'Detailed Summary'!AS$23)</f>
        <v>0</v>
      </c>
      <c r="AT64" s="130">
        <f>COUNTIFS('ASG Consolidate Gap List'!$B$9:$B$210,'Detailed Summary'!$B64,'ASG Consolidate Gap List'!$H$9:$H$210,'Detailed Summary'!$B$54,'ASG Consolidate Gap List'!$BN$9:$BN$210,'Detailed Summary'!AT$23)</f>
        <v>0</v>
      </c>
      <c r="AU64" s="130">
        <f>COUNTIFS('ASG Consolidate Gap List'!$B$9:$B$210,'Detailed Summary'!$B64,'ASG Consolidate Gap List'!$H$9:$H$210,'Detailed Summary'!$B$54,'ASG Consolidate Gap List'!$BN$9:$BN$210,'Detailed Summary'!AU$23)</f>
        <v>0</v>
      </c>
      <c r="AV64" s="77">
        <f>SUM(AQ64:AU64)</f>
        <v>0</v>
      </c>
    </row>
    <row r="65" spans="2:48">
      <c r="B65" s="69" t="s">
        <v>32</v>
      </c>
      <c r="C65" s="75">
        <f>COUNTIFS('ASG Consolidate Gap List'!$B$9:$B$210,'Detailed Summary'!$B65,'ASG Consolidate Gap List'!$H$9:$H$210,'Detailed Summary'!$B$54,'ASG Consolidate Gap List'!$BR$9:$BR$210,'Detailed Summary'!$C$57)</f>
        <v>0</v>
      </c>
      <c r="D65" s="77">
        <f>COUNTIFS('ASG Consolidate Gap List'!$B$9:$B$210,'Detailed Summary'!$B65,'ASG Consolidate Gap List'!$H$9:$H$210,'Detailed Summary'!$B$54)</f>
        <v>0</v>
      </c>
      <c r="E65" s="28">
        <f>COUNTIFS('ASG Consolidate Gap List'!$B$9:$B$210,'Detailed Summary'!$B65,'ASG Consolidate Gap List'!$H$9:$H$210,'Detailed Summary'!$B$54,'ASG Consolidate Gap List'!$S$9:$S$210,'Detailed Summary'!E$23)</f>
        <v>0</v>
      </c>
      <c r="F65" s="28">
        <f>COUNTIFS('ASG Consolidate Gap List'!$B$9:$B$210,'Detailed Summary'!$B65,'ASG Consolidate Gap List'!$H$9:$H$210,'Detailed Summary'!$B$54,'ASG Consolidate Gap List'!$S$9:$S$210,'Detailed Summary'!F$23)</f>
        <v>0</v>
      </c>
      <c r="G65" s="28">
        <f>COUNTIFS('ASG Consolidate Gap List'!$B$9:$B$210,'Detailed Summary'!$B65,'ASG Consolidate Gap List'!$H$9:$H$210,'Detailed Summary'!$B$54,'ASG Consolidate Gap List'!$S$9:$S$210,'Detailed Summary'!G$23)</f>
        <v>0</v>
      </c>
      <c r="H65" s="28">
        <f>COUNTIFS('ASG Consolidate Gap List'!$B$9:$B$210,'Detailed Summary'!$B65,'ASG Consolidate Gap List'!$H$9:$H$210,'Detailed Summary'!$B$54,'ASG Consolidate Gap List'!$S$9:$S$210,'Detailed Summary'!H$23)</f>
        <v>0</v>
      </c>
      <c r="I65" s="28">
        <f>COUNTIFS('ASG Consolidate Gap List'!$B$9:$B$210,'Detailed Summary'!$B65,'ASG Consolidate Gap List'!$H$9:$H$210,'Detailed Summary'!$B$54,'ASG Consolidate Gap List'!$S$9:$S$210,'Detailed Summary'!I$23)</f>
        <v>0</v>
      </c>
      <c r="J65" s="28">
        <f>COUNTIFS('ASG Consolidate Gap List'!$B$9:$B$210,'Detailed Summary'!$B65,'ASG Consolidate Gap List'!$H$9:$H$210,'Detailed Summary'!$B$54,'ASG Consolidate Gap List'!$S$9:$S$210,'Detailed Summary'!J$23)</f>
        <v>0</v>
      </c>
      <c r="K65" s="73">
        <f>COUNTIFS('ASG Consolidate Gap List'!$B$9:$B$210,'Detailed Summary'!$B65,'ASG Consolidate Gap List'!$H$9:$H$210,'Detailed Summary'!$B$54,'ASG Consolidate Gap List'!$Z$9:$Z$210,'Detailed Summary'!K$23)</f>
        <v>0</v>
      </c>
      <c r="L65" s="73">
        <f>COUNTIFS('ASG Consolidate Gap List'!$B$9:$B$210,'Detailed Summary'!$B65,'ASG Consolidate Gap List'!$H$9:$H$210,'Detailed Summary'!$B$54,'ASG Consolidate Gap List'!$Z$9:$Z$210,'Detailed Summary'!L$23)</f>
        <v>0</v>
      </c>
      <c r="M65" s="73">
        <f>COUNTIFS('ASG Consolidate Gap List'!$B$9:$B$210,'Detailed Summary'!$B65,'ASG Consolidate Gap List'!$H$9:$H$210,'Detailed Summary'!$B$54,'ASG Consolidate Gap List'!$Z$9:$Z$210,'Detailed Summary'!M$23)</f>
        <v>0</v>
      </c>
      <c r="N65" s="73">
        <f>COUNTIFS('ASG Consolidate Gap List'!$B$9:$B$210,'Detailed Summary'!$B65,'ASG Consolidate Gap List'!$H$9:$H$210,'Detailed Summary'!$B$54,'ASG Consolidate Gap List'!$Z$9:$Z$210,'Detailed Summary'!N$23)</f>
        <v>0</v>
      </c>
      <c r="O65" s="73">
        <f>COUNTIFS('ASG Consolidate Gap List'!$B$9:$B$210,'Detailed Summary'!$B65,'ASG Consolidate Gap List'!$H$9:$H$210,'Detailed Summary'!$B$54,'ASG Consolidate Gap List'!$Z$9:$Z$210,'Detailed Summary'!O$23)</f>
        <v>0</v>
      </c>
      <c r="P65" s="79">
        <f t="shared" si="23"/>
        <v>0</v>
      </c>
      <c r="Q65" s="83">
        <f>COUNTIFS('ASG Consolidate Gap List'!$B$9:$B$210,'Detailed Summary'!$B65,'ASG Consolidate Gap List'!$H$9:$H$210,'Detailed Summary'!$B$54,'ASG Consolidate Gap List'!$AM$9:$AM$210,'Detailed Summary'!Q$23)</f>
        <v>0</v>
      </c>
      <c r="R65" s="83">
        <f>COUNTIFS('ASG Consolidate Gap List'!$B$9:$B$210,'Detailed Summary'!$B65,'ASG Consolidate Gap List'!$H$9:$H$210,'Detailed Summary'!$B$54,'ASG Consolidate Gap List'!$AM$9:$AM$210,'Detailed Summary'!R$23)</f>
        <v>0</v>
      </c>
      <c r="S65" s="83">
        <f>COUNTIFS('ASG Consolidate Gap List'!$B$9:$B$210,'Detailed Summary'!$B65,'ASG Consolidate Gap List'!$H$9:$H$210,'Detailed Summary'!$B$54,'ASG Consolidate Gap List'!$AM$9:$AM$210,'Detailed Summary'!S$23,'ASG Consolidate Gap List'!$BR$9:$BR$210,'Detailed Summary'!$C$23)</f>
        <v>0</v>
      </c>
      <c r="T65" s="83">
        <f>COUNTIFS('ASG Consolidate Gap List'!$B$9:$B$210,'Detailed Summary'!$B65,'ASG Consolidate Gap List'!$H$9:$H$210,'Detailed Summary'!$B$54,'ASG Consolidate Gap List'!$AM$9:$AM$210,'Detailed Summary'!S$23)-S65</f>
        <v>0</v>
      </c>
      <c r="U65" s="83">
        <f>COUNTIFS('ASG Consolidate Gap List'!$B$9:$B$210,'Detailed Summary'!$B65,'ASG Consolidate Gap List'!$H$9:$H$210,'Detailed Summary'!$B$54,'ASG Consolidate Gap List'!$AM$9:$AM$210,'Detailed Summary'!U$23)</f>
        <v>0</v>
      </c>
      <c r="V65" s="83">
        <f>COUNTIFS('ASG Consolidate Gap List'!$B$9:$B$210,'Detailed Summary'!$B65,'ASG Consolidate Gap List'!$H$9:$H$210,'Detailed Summary'!$B$54,'ASG Consolidate Gap List'!$AM$9:$AM$210,'Detailed Summary'!V$23)</f>
        <v>0</v>
      </c>
      <c r="W65" s="83">
        <f>COUNTIFS('ASG Consolidate Gap List'!$B$9:$B$210,'Detailed Summary'!$B65,'ASG Consolidate Gap List'!$H$9:$H$210,'Detailed Summary'!$B$54,'ASG Consolidate Gap List'!$AM$9:$AM$210,'Detailed Summary'!W$23)</f>
        <v>0</v>
      </c>
      <c r="X65" s="83">
        <f>COUNTIFS('ASG Consolidate Gap List'!$B$9:$B$210,'Detailed Summary'!$B48,'ASG Consolidate Gap List'!$H$9:$H$210,'Detailed Summary'!$B$54,'ASG Consolidate Gap List'!$AM$9:$AM$210,'Detailed Summary'!X$23,'ASG Consolidate Gap List'!$BR$9:$BR$210,'Detailed Summary'!$C$23)</f>
        <v>0</v>
      </c>
      <c r="Y65" s="83">
        <f>COUNTIFS('ASG Consolidate Gap List'!$B$9:$B$210,'Detailed Summary'!$B65,'ASG Consolidate Gap List'!$H$9:$H$210,'Detailed Summary'!$B$54,'ASG Consolidate Gap List'!$AM$9:$AM$210,'Detailed Summary'!X$23)-X65</f>
        <v>0</v>
      </c>
      <c r="Z65" s="81">
        <f t="shared" si="24"/>
        <v>0</v>
      </c>
      <c r="AA65" s="74">
        <f>COUNTIFS('ASG Consolidate Gap List'!$B$9:$B$210,'Detailed Summary'!$B65,'ASG Consolidate Gap List'!$H$9:$H$210,'Detailed Summary'!$B$54,'ASG Consolidate Gap List'!$AW$9:$AW$210,'Detailed Summary'!AA$23)</f>
        <v>0</v>
      </c>
      <c r="AB65" s="74">
        <f>COUNTIFS('ASG Consolidate Gap List'!$B$9:$B$210,'Detailed Summary'!$B65,'ASG Consolidate Gap List'!$H$9:$H$210,'Detailed Summary'!$B$54,'ASG Consolidate Gap List'!$AW$9:$AW$210,'Detailed Summary'!AB$23)</f>
        <v>0</v>
      </c>
      <c r="AC65" s="74">
        <f>COUNTIFS('ASG Consolidate Gap List'!$B$9:$B$210,'Detailed Summary'!$B65,'ASG Consolidate Gap List'!$H$9:$H$210,'Detailed Summary'!$B$54,'ASG Consolidate Gap List'!$AW$9:$AW$210,'Detailed Summary'!AC$23)</f>
        <v>0</v>
      </c>
      <c r="AD65" s="74">
        <f>COUNTIFS('ASG Consolidate Gap List'!$B$9:$B$210,'Detailed Summary'!$B65,'ASG Consolidate Gap List'!$H$9:$H$210,'Detailed Summary'!$B$54,'ASG Consolidate Gap List'!$AW$9:$AW$210,'Detailed Summary'!AD$23)</f>
        <v>0</v>
      </c>
      <c r="AE65" s="74">
        <f>COUNTIFS('ASG Consolidate Gap List'!$B$9:$B$210,'Detailed Summary'!$B65,'ASG Consolidate Gap List'!$H$9:$H$210,'Detailed Summary'!$B$54,'ASG Consolidate Gap List'!$AW$9:$AW$210,'Detailed Summary'!AE$23)</f>
        <v>0</v>
      </c>
      <c r="AF65" s="74">
        <f>COUNTIFS('ASG Consolidate Gap List'!$B$9:$B$210,'Detailed Summary'!$B65,'ASG Consolidate Gap List'!$H$9:$H$210,'Detailed Summary'!$B$54,'ASG Consolidate Gap List'!$AW$9:$AW$210,'Detailed Summary'!AF$23)</f>
        <v>0</v>
      </c>
      <c r="AG65" s="74">
        <f>COUNTIFS('ASG Consolidate Gap List'!$B$9:$B$210,'Detailed Summary'!$B65,'ASG Consolidate Gap List'!$H$9:$H$210,'Detailed Summary'!$B$54,'ASG Consolidate Gap List'!$AW$9:$AW$210,'Detailed Summary'!AG$23)</f>
        <v>0</v>
      </c>
      <c r="AH65" s="74">
        <f>COUNTIFS('ASG Consolidate Gap List'!$B$9:$B$210,'Detailed Summary'!$B65,'ASG Consolidate Gap List'!$H$9:$H$210,'Detailed Summary'!$B$54,'ASG Consolidate Gap List'!$AW$9:$AW$210,'Detailed Summary'!AH$23)</f>
        <v>0</v>
      </c>
      <c r="AI65" s="84">
        <f t="shared" si="25"/>
        <v>0</v>
      </c>
      <c r="AJ65" s="86">
        <f>COUNTIFS('ASG Consolidate Gap List'!$B$9:$B$210,'Detailed Summary'!$B65,'ASG Consolidate Gap List'!$H$9:$H$210,'Detailed Summary'!$B$54,'ASG Consolidate Gap List'!$BH$9:$BH$210,'Detailed Summary'!AJ$23)</f>
        <v>0</v>
      </c>
      <c r="AK65" s="86">
        <f>COUNTIFS('ASG Consolidate Gap List'!$B$9:$B$210,'Detailed Summary'!$B65,'ASG Consolidate Gap List'!$H$9:$H$210,'Detailed Summary'!$B$54,'ASG Consolidate Gap List'!$BH$9:$BH$210,'Detailed Summary'!AK$23)</f>
        <v>0</v>
      </c>
      <c r="AL65" s="86">
        <f>COUNTIFS('ASG Consolidate Gap List'!$B$9:$B$210,'Detailed Summary'!$B65,'ASG Consolidate Gap List'!$H$9:$H$210,'Detailed Summary'!$B$54,'ASG Consolidate Gap List'!$BH$9:$BH$210,'Detailed Summary'!AL$23)</f>
        <v>0</v>
      </c>
      <c r="AM65" s="86">
        <f>COUNTIFS('ASG Consolidate Gap List'!$B$9:$B$210,'Detailed Summary'!$B65,'ASG Consolidate Gap List'!$H$9:$H$210,'Detailed Summary'!$B$54,'ASG Consolidate Gap List'!$BH$9:$BH$210,'Detailed Summary'!AM$23)</f>
        <v>0</v>
      </c>
      <c r="AN65" s="86">
        <f>COUNTIFS('ASG Consolidate Gap List'!$B$9:$B$210,'Detailed Summary'!$B65,'ASG Consolidate Gap List'!$H$9:$H$210,'Detailed Summary'!$B$54,'ASG Consolidate Gap List'!$BH$9:$BH$210,'Detailed Summary'!AN$23)</f>
        <v>0</v>
      </c>
      <c r="AO65" s="86">
        <f>COUNTIFS('ASG Consolidate Gap List'!$B$9:$B$210,'Detailed Summary'!$B65,'ASG Consolidate Gap List'!$H$9:$H$210,'Detailed Summary'!$B$54,'ASG Consolidate Gap List'!$BH$9:$BH$210,'Detailed Summary'!AO$23)</f>
        <v>0</v>
      </c>
      <c r="AP65" s="87">
        <f t="shared" si="26"/>
        <v>0</v>
      </c>
      <c r="AQ65" s="130">
        <f>COUNTIFS('ASG Consolidate Gap List'!$B$9:$B$210,'Detailed Summary'!$B65,'ASG Consolidate Gap List'!$H$9:$H$210,'Detailed Summary'!$B$54,'ASG Consolidate Gap List'!$BN$9:$BN$210,'Detailed Summary'!AQ$23)</f>
        <v>0</v>
      </c>
      <c r="AR65" s="130">
        <f>COUNTIFS('ASG Consolidate Gap List'!$B$9:$B$210,'Detailed Summary'!$B65,'ASG Consolidate Gap List'!$H$9:$H$210,'Detailed Summary'!$B$54,'ASG Consolidate Gap List'!$BN$9:$BN$210,'Detailed Summary'!AR$23)</f>
        <v>0</v>
      </c>
      <c r="AS65" s="130">
        <f>COUNTIFS('ASG Consolidate Gap List'!$B$9:$B$210,'Detailed Summary'!$B65,'ASG Consolidate Gap List'!$H$9:$H$210,'Detailed Summary'!$B$54,'ASG Consolidate Gap List'!$BN$9:$BN$210,'Detailed Summary'!AS$23)</f>
        <v>0</v>
      </c>
      <c r="AT65" s="130">
        <f>COUNTIFS('ASG Consolidate Gap List'!$B$9:$B$210,'Detailed Summary'!$B65,'ASG Consolidate Gap List'!$H$9:$H$210,'Detailed Summary'!$B$54,'ASG Consolidate Gap List'!$BN$9:$BN$210,'Detailed Summary'!AT$23)</f>
        <v>0</v>
      </c>
      <c r="AU65" s="130">
        <f>COUNTIFS('ASG Consolidate Gap List'!$B$9:$B$210,'Detailed Summary'!$B65,'ASG Consolidate Gap List'!$H$9:$H$210,'Detailed Summary'!$B$54,'ASG Consolidate Gap List'!$BN$9:$BN$210,'Detailed Summary'!AU$23)</f>
        <v>0</v>
      </c>
      <c r="AV65" s="77">
        <f t="shared" si="27"/>
        <v>0</v>
      </c>
    </row>
    <row r="66" spans="2:48">
      <c r="B66" s="69"/>
      <c r="C66" s="75">
        <f>COUNTIFS('ASG Consolidate Gap List'!$B$9:$B$210,'Detailed Summary'!$B66,'ASG Consolidate Gap List'!$H$9:$H$210,'Detailed Summary'!$B$54,'ASG Consolidate Gap List'!$BR$9:$BR$210,'Detailed Summary'!$C$57)</f>
        <v>0</v>
      </c>
      <c r="D66" s="77">
        <f>COUNTIFS('ASG Consolidate Gap List'!$B$9:$B$210,'Detailed Summary'!$B66,'ASG Consolidate Gap List'!$H$9:$H$210,'Detailed Summary'!$B$54)</f>
        <v>0</v>
      </c>
      <c r="E66" s="28">
        <f>COUNTIFS('ASG Consolidate Gap List'!$B$9:$B$210,'Detailed Summary'!$B66,'ASG Consolidate Gap List'!$H$9:$H$210,'Detailed Summary'!$B$54,'ASG Consolidate Gap List'!$S$9:$S$210,'Detailed Summary'!E$23)</f>
        <v>0</v>
      </c>
      <c r="F66" s="28">
        <f>COUNTIFS('ASG Consolidate Gap List'!$B$9:$B$210,'Detailed Summary'!$B66,'ASG Consolidate Gap List'!$H$9:$H$210,'Detailed Summary'!$B$54,'ASG Consolidate Gap List'!$S$9:$S$210,'Detailed Summary'!F$23)</f>
        <v>0</v>
      </c>
      <c r="G66" s="28">
        <f>COUNTIFS('ASG Consolidate Gap List'!$B$9:$B$210,'Detailed Summary'!$B66,'ASG Consolidate Gap List'!$H$9:$H$210,'Detailed Summary'!$B$54,'ASG Consolidate Gap List'!$S$9:$S$210,'Detailed Summary'!G$23)</f>
        <v>0</v>
      </c>
      <c r="H66" s="28">
        <f>COUNTIFS('ASG Consolidate Gap List'!$B$9:$B$210,'Detailed Summary'!$B66,'ASG Consolidate Gap List'!$H$9:$H$210,'Detailed Summary'!$B$54,'ASG Consolidate Gap List'!$S$9:$S$210,'Detailed Summary'!H$23)</f>
        <v>0</v>
      </c>
      <c r="I66" s="28">
        <f>COUNTIFS('ASG Consolidate Gap List'!$B$9:$B$210,'Detailed Summary'!$B66,'ASG Consolidate Gap List'!$H$9:$H$210,'Detailed Summary'!$B$54,'ASG Consolidate Gap List'!$S$9:$S$210,'Detailed Summary'!I$23)</f>
        <v>0</v>
      </c>
      <c r="J66" s="28">
        <f>COUNTIFS('ASG Consolidate Gap List'!$B$9:$B$210,'Detailed Summary'!$B66,'ASG Consolidate Gap List'!$H$9:$H$210,'Detailed Summary'!$B$54,'ASG Consolidate Gap List'!$S$9:$S$210,'Detailed Summary'!J$23)</f>
        <v>0</v>
      </c>
      <c r="K66" s="73">
        <f>COUNTIFS('ASG Consolidate Gap List'!$B$9:$B$210,'Detailed Summary'!$B66,'ASG Consolidate Gap List'!$H$9:$H$210,'Detailed Summary'!$B$54,'ASG Consolidate Gap List'!$Z$9:$Z$210,'Detailed Summary'!K$23)</f>
        <v>0</v>
      </c>
      <c r="L66" s="73">
        <f>COUNTIFS('ASG Consolidate Gap List'!$B$9:$B$210,'Detailed Summary'!$B66,'ASG Consolidate Gap List'!$H$9:$H$210,'Detailed Summary'!$B$54,'ASG Consolidate Gap List'!$Z$9:$Z$210,'Detailed Summary'!L$23)</f>
        <v>0</v>
      </c>
      <c r="M66" s="73">
        <f>COUNTIFS('ASG Consolidate Gap List'!$B$9:$B$210,'Detailed Summary'!$B66,'ASG Consolidate Gap List'!$H$9:$H$210,'Detailed Summary'!$B$54,'ASG Consolidate Gap List'!$Z$9:$Z$210,'Detailed Summary'!M$23)</f>
        <v>0</v>
      </c>
      <c r="N66" s="73">
        <f>COUNTIFS('ASG Consolidate Gap List'!$B$9:$B$210,'Detailed Summary'!$B66,'ASG Consolidate Gap List'!$H$9:$H$210,'Detailed Summary'!$B$54,'ASG Consolidate Gap List'!$Z$9:$Z$210,'Detailed Summary'!N$23)</f>
        <v>0</v>
      </c>
      <c r="O66" s="73">
        <f>COUNTIFS('ASG Consolidate Gap List'!$B$9:$B$210,'Detailed Summary'!$B66,'ASG Consolidate Gap List'!$H$9:$H$210,'Detailed Summary'!$B$54,'ASG Consolidate Gap List'!$Z$9:$Z$210,'Detailed Summary'!O$23)</f>
        <v>0</v>
      </c>
      <c r="P66" s="79">
        <f>SUM(K66:O66)</f>
        <v>0</v>
      </c>
      <c r="Q66" s="83">
        <f>COUNTIFS('ASG Consolidate Gap List'!$B$9:$B$210,'Detailed Summary'!$B66,'ASG Consolidate Gap List'!$H$9:$H$210,'Detailed Summary'!$B$54,'ASG Consolidate Gap List'!$AM$9:$AM$210,'Detailed Summary'!Q$23)</f>
        <v>0</v>
      </c>
      <c r="R66" s="83">
        <f>COUNTIFS('ASG Consolidate Gap List'!$B$9:$B$210,'Detailed Summary'!$B66,'ASG Consolidate Gap List'!$H$9:$H$210,'Detailed Summary'!$B$54,'ASG Consolidate Gap List'!$AM$9:$AM$210,'Detailed Summary'!R$23)</f>
        <v>0</v>
      </c>
      <c r="S66" s="83">
        <f>COUNTIFS('ASG Consolidate Gap List'!$B$9:$B$210,'Detailed Summary'!$B66,'ASG Consolidate Gap List'!$H$9:$H$210,'Detailed Summary'!$B$54,'ASG Consolidate Gap List'!$AM$9:$AM$210,'Detailed Summary'!S$23,'ASG Consolidate Gap List'!$BR$9:$BR$210,'Detailed Summary'!$C$23)</f>
        <v>0</v>
      </c>
      <c r="T66" s="83">
        <f>COUNTIFS('ASG Consolidate Gap List'!$B$9:$B$210,'Detailed Summary'!$B66,'ASG Consolidate Gap List'!$H$9:$H$210,'Detailed Summary'!$B$54,'ASG Consolidate Gap List'!$AM$9:$AM$210,'Detailed Summary'!S$23)-S66</f>
        <v>0</v>
      </c>
      <c r="U66" s="83">
        <f>COUNTIFS('ASG Consolidate Gap List'!$B$9:$B$210,'Detailed Summary'!$B66,'ASG Consolidate Gap List'!$H$9:$H$210,'Detailed Summary'!$B$54,'ASG Consolidate Gap List'!$AM$9:$AM$210,'Detailed Summary'!U$23)</f>
        <v>0</v>
      </c>
      <c r="V66" s="83">
        <f>COUNTIFS('ASG Consolidate Gap List'!$B$9:$B$210,'Detailed Summary'!$B66,'ASG Consolidate Gap List'!$H$9:$H$210,'Detailed Summary'!$B$54,'ASG Consolidate Gap List'!$AM$9:$AM$210,'Detailed Summary'!V$23)</f>
        <v>0</v>
      </c>
      <c r="W66" s="83">
        <f>COUNTIFS('ASG Consolidate Gap List'!$B$9:$B$210,'Detailed Summary'!$B66,'ASG Consolidate Gap List'!$H$9:$H$210,'Detailed Summary'!$B$54,'ASG Consolidate Gap List'!$AM$9:$AM$210,'Detailed Summary'!W$23)</f>
        <v>0</v>
      </c>
      <c r="X66" s="83">
        <f>COUNTIFS('ASG Consolidate Gap List'!$B$9:$B$210,'Detailed Summary'!$B50,'ASG Consolidate Gap List'!$H$9:$H$210,'Detailed Summary'!$B$54,'ASG Consolidate Gap List'!$AM$9:$AM$210,'Detailed Summary'!X$23,'ASG Consolidate Gap List'!$BR$9:$BR$210,'Detailed Summary'!$C$23)</f>
        <v>0</v>
      </c>
      <c r="Y66" s="83">
        <f>COUNTIFS('ASG Consolidate Gap List'!$B$9:$B$210,'Detailed Summary'!$B66,'ASG Consolidate Gap List'!$H$9:$H$210,'Detailed Summary'!$B$54,'ASG Consolidate Gap List'!$AM$9:$AM$210,'Detailed Summary'!X$23)-X66</f>
        <v>0</v>
      </c>
      <c r="Z66" s="81">
        <f>SUM(Q66:Y66)</f>
        <v>0</v>
      </c>
      <c r="AA66" s="74">
        <f>COUNTIFS('ASG Consolidate Gap List'!$B$9:$B$210,'Detailed Summary'!$B66,'ASG Consolidate Gap List'!$H$9:$H$210,'Detailed Summary'!$B$54,'ASG Consolidate Gap List'!$AW$9:$AW$210,'Detailed Summary'!AA$23)</f>
        <v>0</v>
      </c>
      <c r="AB66" s="74">
        <f>COUNTIFS('ASG Consolidate Gap List'!$B$9:$B$210,'Detailed Summary'!$B66,'ASG Consolidate Gap List'!$H$9:$H$210,'Detailed Summary'!$B$54,'ASG Consolidate Gap List'!$AW$9:$AW$210,'Detailed Summary'!AB$23)</f>
        <v>0</v>
      </c>
      <c r="AC66" s="74">
        <f>COUNTIFS('ASG Consolidate Gap List'!$B$9:$B$210,'Detailed Summary'!$B66,'ASG Consolidate Gap List'!$H$9:$H$210,'Detailed Summary'!$B$54,'ASG Consolidate Gap List'!$AW$9:$AW$210,'Detailed Summary'!AC$23)</f>
        <v>0</v>
      </c>
      <c r="AD66" s="74">
        <f>COUNTIFS('ASG Consolidate Gap List'!$B$9:$B$210,'Detailed Summary'!$B66,'ASG Consolidate Gap List'!$H$9:$H$210,'Detailed Summary'!$B$54,'ASG Consolidate Gap List'!$AW$9:$AW$210,'Detailed Summary'!AD$23)</f>
        <v>0</v>
      </c>
      <c r="AE66" s="74">
        <f>COUNTIFS('ASG Consolidate Gap List'!$B$9:$B$210,'Detailed Summary'!$B66,'ASG Consolidate Gap List'!$H$9:$H$210,'Detailed Summary'!$B$54,'ASG Consolidate Gap List'!$AW$9:$AW$210,'Detailed Summary'!AE$23)</f>
        <v>0</v>
      </c>
      <c r="AF66" s="74">
        <f>COUNTIFS('ASG Consolidate Gap List'!$B$9:$B$210,'Detailed Summary'!$B66,'ASG Consolidate Gap List'!$H$9:$H$210,'Detailed Summary'!$B$54,'ASG Consolidate Gap List'!$AW$9:$AW$210,'Detailed Summary'!AF$23)</f>
        <v>0</v>
      </c>
      <c r="AG66" s="74">
        <f>COUNTIFS('ASG Consolidate Gap List'!$B$9:$B$210,'Detailed Summary'!$B66,'ASG Consolidate Gap List'!$H$9:$H$210,'Detailed Summary'!$B$54,'ASG Consolidate Gap List'!$AW$9:$AW$210,'Detailed Summary'!AG$23)</f>
        <v>0</v>
      </c>
      <c r="AH66" s="74">
        <f>COUNTIFS('ASG Consolidate Gap List'!$B$9:$B$210,'Detailed Summary'!$B66,'ASG Consolidate Gap List'!$H$9:$H$210,'Detailed Summary'!$B$54,'ASG Consolidate Gap List'!$AW$9:$AW$210,'Detailed Summary'!AH$23)</f>
        <v>0</v>
      </c>
      <c r="AI66" s="84">
        <f>SUM(AA66:AH66)</f>
        <v>0</v>
      </c>
      <c r="AJ66" s="86">
        <f>COUNTIFS('ASG Consolidate Gap List'!$B$9:$B$210,'Detailed Summary'!$B66,'ASG Consolidate Gap List'!$H$9:$H$210,'Detailed Summary'!$B$54,'ASG Consolidate Gap List'!$BH$9:$BH$210,'Detailed Summary'!AJ$23)</f>
        <v>0</v>
      </c>
      <c r="AK66" s="86">
        <f>COUNTIFS('ASG Consolidate Gap List'!$B$9:$B$210,'Detailed Summary'!$B66,'ASG Consolidate Gap List'!$H$9:$H$210,'Detailed Summary'!$B$54,'ASG Consolidate Gap List'!$BH$9:$BH$210,'Detailed Summary'!AK$23)</f>
        <v>0</v>
      </c>
      <c r="AL66" s="86">
        <f>COUNTIFS('ASG Consolidate Gap List'!$B$9:$B$210,'Detailed Summary'!$B66,'ASG Consolidate Gap List'!$H$9:$H$210,'Detailed Summary'!$B$54,'ASG Consolidate Gap List'!$BH$9:$BH$210,'Detailed Summary'!AL$23)</f>
        <v>0</v>
      </c>
      <c r="AM66" s="86">
        <f>COUNTIFS('ASG Consolidate Gap List'!$B$9:$B$210,'Detailed Summary'!$B66,'ASG Consolidate Gap List'!$H$9:$H$210,'Detailed Summary'!$B$54,'ASG Consolidate Gap List'!$BH$9:$BH$210,'Detailed Summary'!AM$23)</f>
        <v>0</v>
      </c>
      <c r="AN66" s="86">
        <f>COUNTIFS('ASG Consolidate Gap List'!$B$9:$B$210,'Detailed Summary'!$B66,'ASG Consolidate Gap List'!$H$9:$H$210,'Detailed Summary'!$B$54,'ASG Consolidate Gap List'!$BH$9:$BH$210,'Detailed Summary'!AN$23)</f>
        <v>0</v>
      </c>
      <c r="AO66" s="86">
        <f>COUNTIFS('ASG Consolidate Gap List'!$B$9:$B$210,'Detailed Summary'!$B66,'ASG Consolidate Gap List'!$H$9:$H$210,'Detailed Summary'!$B$54,'ASG Consolidate Gap List'!$BH$9:$BH$210,'Detailed Summary'!AO$23)</f>
        <v>0</v>
      </c>
      <c r="AP66" s="87">
        <f>SUM(AJ66:AO66)</f>
        <v>0</v>
      </c>
      <c r="AQ66" s="130">
        <f>COUNTIFS('ASG Consolidate Gap List'!$B$9:$B$210,'Detailed Summary'!$B66,'ASG Consolidate Gap List'!$H$9:$H$210,'Detailed Summary'!$B$54,'ASG Consolidate Gap List'!$BN$9:$BN$210,'Detailed Summary'!AQ$23)</f>
        <v>0</v>
      </c>
      <c r="AR66" s="130">
        <f>COUNTIFS('ASG Consolidate Gap List'!$B$9:$B$210,'Detailed Summary'!$B66,'ASG Consolidate Gap List'!$H$9:$H$210,'Detailed Summary'!$B$54,'ASG Consolidate Gap List'!$BN$9:$BN$210,'Detailed Summary'!AR$23)</f>
        <v>0</v>
      </c>
      <c r="AS66" s="130">
        <f>COUNTIFS('ASG Consolidate Gap List'!$B$9:$B$210,'Detailed Summary'!$B66,'ASG Consolidate Gap List'!$H$9:$H$210,'Detailed Summary'!$B$54,'ASG Consolidate Gap List'!$BN$9:$BN$210,'Detailed Summary'!AS$23)</f>
        <v>0</v>
      </c>
      <c r="AT66" s="130">
        <f>COUNTIFS('ASG Consolidate Gap List'!$B$9:$B$210,'Detailed Summary'!$B66,'ASG Consolidate Gap List'!$H$9:$H$210,'Detailed Summary'!$B$54,'ASG Consolidate Gap List'!$BN$9:$BN$210,'Detailed Summary'!AT$23)</f>
        <v>0</v>
      </c>
      <c r="AU66" s="130">
        <f>COUNTIFS('ASG Consolidate Gap List'!$B$9:$B$210,'Detailed Summary'!$B66,'ASG Consolidate Gap List'!$H$9:$H$210,'Detailed Summary'!$B$54,'ASG Consolidate Gap List'!$BN$9:$BN$210,'Detailed Summary'!AU$23)</f>
        <v>0</v>
      </c>
      <c r="AV66" s="77">
        <f>SUM(AQ66:AU66)</f>
        <v>0</v>
      </c>
    </row>
    <row r="67" spans="2:48" ht="15.5">
      <c r="B67" s="71" t="s">
        <v>15</v>
      </c>
      <c r="C67" s="72">
        <f t="shared" ref="C67:AV67" si="28">SUM(C59:C65)</f>
        <v>2</v>
      </c>
      <c r="D67" s="78">
        <f t="shared" si="28"/>
        <v>9</v>
      </c>
      <c r="E67" s="72">
        <f t="shared" si="28"/>
        <v>0</v>
      </c>
      <c r="F67" s="72">
        <f t="shared" si="28"/>
        <v>4</v>
      </c>
      <c r="G67" s="72">
        <f t="shared" si="28"/>
        <v>1</v>
      </c>
      <c r="H67" s="72">
        <f t="shared" si="28"/>
        <v>0</v>
      </c>
      <c r="I67" s="72">
        <f t="shared" si="28"/>
        <v>0</v>
      </c>
      <c r="J67" s="72">
        <f t="shared" si="28"/>
        <v>4</v>
      </c>
      <c r="K67" s="72">
        <f t="shared" si="28"/>
        <v>5</v>
      </c>
      <c r="L67" s="72">
        <f t="shared" si="28"/>
        <v>0</v>
      </c>
      <c r="M67" s="72">
        <f t="shared" si="28"/>
        <v>4</v>
      </c>
      <c r="N67" s="72">
        <f t="shared" si="28"/>
        <v>0</v>
      </c>
      <c r="O67" s="72">
        <f t="shared" si="28"/>
        <v>0</v>
      </c>
      <c r="P67" s="80">
        <f t="shared" si="28"/>
        <v>9</v>
      </c>
      <c r="Q67" s="72">
        <f t="shared" si="28"/>
        <v>0</v>
      </c>
      <c r="R67" s="72">
        <f t="shared" si="28"/>
        <v>5</v>
      </c>
      <c r="S67" s="72">
        <f t="shared" si="28"/>
        <v>0</v>
      </c>
      <c r="T67" s="72">
        <f t="shared" si="28"/>
        <v>1</v>
      </c>
      <c r="U67" s="72">
        <f t="shared" si="28"/>
        <v>0</v>
      </c>
      <c r="V67" s="72">
        <f t="shared" si="28"/>
        <v>0</v>
      </c>
      <c r="W67" s="72">
        <f t="shared" si="28"/>
        <v>0</v>
      </c>
      <c r="X67" s="72">
        <f t="shared" si="28"/>
        <v>1</v>
      </c>
      <c r="Y67" s="72">
        <f t="shared" si="28"/>
        <v>2</v>
      </c>
      <c r="Z67" s="82">
        <f t="shared" si="28"/>
        <v>9</v>
      </c>
      <c r="AA67" s="72">
        <f t="shared" si="28"/>
        <v>0</v>
      </c>
      <c r="AB67" s="72">
        <f t="shared" si="28"/>
        <v>0</v>
      </c>
      <c r="AC67" s="72">
        <f t="shared" si="28"/>
        <v>6</v>
      </c>
      <c r="AD67" s="72">
        <f t="shared" si="28"/>
        <v>0</v>
      </c>
      <c r="AE67" s="72">
        <f t="shared" si="28"/>
        <v>0</v>
      </c>
      <c r="AF67" s="72">
        <f t="shared" si="28"/>
        <v>0</v>
      </c>
      <c r="AG67" s="72">
        <f t="shared" si="28"/>
        <v>2</v>
      </c>
      <c r="AH67" s="72">
        <f t="shared" si="28"/>
        <v>1</v>
      </c>
      <c r="AI67" s="85">
        <f t="shared" si="28"/>
        <v>9</v>
      </c>
      <c r="AJ67" s="72">
        <f t="shared" si="28"/>
        <v>0</v>
      </c>
      <c r="AK67" s="72">
        <f t="shared" si="28"/>
        <v>0</v>
      </c>
      <c r="AL67" s="72">
        <f t="shared" si="28"/>
        <v>7</v>
      </c>
      <c r="AM67" s="72">
        <f t="shared" si="28"/>
        <v>0</v>
      </c>
      <c r="AN67" s="72">
        <f t="shared" si="28"/>
        <v>0</v>
      </c>
      <c r="AO67" s="72">
        <f t="shared" si="28"/>
        <v>2</v>
      </c>
      <c r="AP67" s="88">
        <f t="shared" si="28"/>
        <v>9</v>
      </c>
      <c r="AQ67" s="72">
        <f t="shared" si="28"/>
        <v>0</v>
      </c>
      <c r="AR67" s="72">
        <f t="shared" si="28"/>
        <v>0</v>
      </c>
      <c r="AS67" s="72">
        <f t="shared" si="28"/>
        <v>0</v>
      </c>
      <c r="AT67" s="72">
        <f t="shared" si="28"/>
        <v>9</v>
      </c>
      <c r="AU67" s="72">
        <f t="shared" si="28"/>
        <v>0</v>
      </c>
      <c r="AV67" s="78">
        <f t="shared" si="28"/>
        <v>9</v>
      </c>
    </row>
    <row r="68" spans="2:48" ht="15.5">
      <c r="S68" s="517">
        <f>S67+T67</f>
        <v>1</v>
      </c>
      <c r="T68" s="517"/>
      <c r="X68" s="517">
        <f>X67+Y67</f>
        <v>3</v>
      </c>
      <c r="Y68" s="517"/>
    </row>
  </sheetData>
  <mergeCells count="49">
    <mergeCell ref="AQ5:AV5"/>
    <mergeCell ref="AQ22:AV22"/>
    <mergeCell ref="AQ39:AV39"/>
    <mergeCell ref="AQ56:AV56"/>
    <mergeCell ref="B37:D37"/>
    <mergeCell ref="B20:D20"/>
    <mergeCell ref="B54:D54"/>
    <mergeCell ref="AJ39:AP39"/>
    <mergeCell ref="B56:B57"/>
    <mergeCell ref="K56:P56"/>
    <mergeCell ref="Q56:Z56"/>
    <mergeCell ref="AA56:AI56"/>
    <mergeCell ref="AJ56:AP56"/>
    <mergeCell ref="B39:B40"/>
    <mergeCell ref="K39:P39"/>
    <mergeCell ref="Q39:Z39"/>
    <mergeCell ref="AA39:AI39"/>
    <mergeCell ref="D39:J39"/>
    <mergeCell ref="D56:J56"/>
    <mergeCell ref="AJ22:AP22"/>
    <mergeCell ref="B22:B23"/>
    <mergeCell ref="K22:P22"/>
    <mergeCell ref="Q22:Z22"/>
    <mergeCell ref="AA22:AI22"/>
    <mergeCell ref="D22:J22"/>
    <mergeCell ref="S23:T23"/>
    <mergeCell ref="X23:Y23"/>
    <mergeCell ref="S40:T40"/>
    <mergeCell ref="X40:Y40"/>
    <mergeCell ref="AA5:AI5"/>
    <mergeCell ref="AJ5:AP5"/>
    <mergeCell ref="B3:D3"/>
    <mergeCell ref="B5:B6"/>
    <mergeCell ref="K5:P5"/>
    <mergeCell ref="Q5:Z5"/>
    <mergeCell ref="D5:J5"/>
    <mergeCell ref="L1:M1"/>
    <mergeCell ref="X34:Y34"/>
    <mergeCell ref="S34:T34"/>
    <mergeCell ref="S51:T51"/>
    <mergeCell ref="X51:Y51"/>
    <mergeCell ref="S17:T17"/>
    <mergeCell ref="X17:Y17"/>
    <mergeCell ref="S68:T68"/>
    <mergeCell ref="X68:Y68"/>
    <mergeCell ref="S57:T57"/>
    <mergeCell ref="X57:Y57"/>
    <mergeCell ref="S6:T6"/>
    <mergeCell ref="X6:Y6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'Status Value'!$E$3:$E$6</xm:f>
          </x14:formula1>
          <xm:sqref>B54:D54 B20:D20 B37:D37 B3</xm:sqref>
        </x14:dataValidation>
      </x14:dataValidation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H94"/>
  <sheetViews>
    <sheetView topLeftCell="A38" workbookViewId="0">
      <selection activeCell="D47" sqref="D47"/>
    </sheetView>
  </sheetViews>
  <sheetFormatPr defaultRowHeight="14.5"/>
  <cols>
    <col min="1" max="1" width="32.25" customWidth="1"/>
    <col min="2" max="2" width="15.83203125" customWidth="1"/>
    <col min="3" max="3" width="5" customWidth="1"/>
    <col min="4" max="4" width="9.83203125" customWidth="1"/>
    <col min="5" max="5" width="11.25" customWidth="1"/>
    <col min="6" max="6" width="11.33203125" customWidth="1"/>
    <col min="7" max="7" width="7.33203125" customWidth="1"/>
    <col min="8" max="8" width="11.33203125" customWidth="1"/>
    <col min="9" max="9" width="11.58203125" customWidth="1"/>
    <col min="10" max="10" width="37.08203125" customWidth="1"/>
    <col min="11" max="11" width="22.33203125" customWidth="1"/>
    <col min="12" max="12" width="25.5" customWidth="1"/>
    <col min="13" max="13" width="15.58203125" customWidth="1"/>
    <col min="14" max="14" width="18.58203125" customWidth="1"/>
    <col min="15" max="15" width="11.25" customWidth="1"/>
    <col min="16" max="17" width="9.33203125" bestFit="1" customWidth="1"/>
    <col min="18" max="18" width="7.33203125" customWidth="1"/>
    <col min="19" max="19" width="18.58203125" bestFit="1" customWidth="1"/>
    <col min="20" max="24" width="9.33203125" bestFit="1" customWidth="1"/>
    <col min="25" max="25" width="7.33203125" customWidth="1"/>
    <col min="26" max="26" width="10.58203125" bestFit="1" customWidth="1"/>
    <col min="27" max="27" width="12.83203125" bestFit="1" customWidth="1"/>
    <col min="28" max="33" width="9.33203125" bestFit="1" customWidth="1"/>
    <col min="34" max="34" width="7.33203125" customWidth="1"/>
    <col min="35" max="35" width="15.83203125" bestFit="1" customWidth="1"/>
    <col min="36" max="41" width="9.33203125" bestFit="1" customWidth="1"/>
    <col min="42" max="42" width="12" bestFit="1" customWidth="1"/>
    <col min="43" max="43" width="9.5" bestFit="1" customWidth="1"/>
    <col min="44" max="44" width="12.33203125" bestFit="1" customWidth="1"/>
    <col min="45" max="45" width="11.25" bestFit="1" customWidth="1"/>
  </cols>
  <sheetData>
    <row r="6" spans="1:7">
      <c r="A6" s="278" t="s">
        <v>607</v>
      </c>
      <c r="B6" t="s">
        <v>608</v>
      </c>
    </row>
    <row r="7" spans="1:7">
      <c r="A7" s="278" t="s">
        <v>609</v>
      </c>
      <c r="B7" t="s">
        <v>608</v>
      </c>
    </row>
    <row r="8" spans="1:7">
      <c r="A8" s="278" t="s">
        <v>582</v>
      </c>
      <c r="B8" t="s">
        <v>608</v>
      </c>
    </row>
    <row r="9" spans="1:7">
      <c r="A9" s="278" t="s">
        <v>610</v>
      </c>
      <c r="B9" t="s">
        <v>611</v>
      </c>
    </row>
    <row r="11" spans="1:7">
      <c r="A11" s="278" t="s">
        <v>612</v>
      </c>
      <c r="B11" s="278" t="s">
        <v>613</v>
      </c>
    </row>
    <row r="12" spans="1:7">
      <c r="A12" s="372" t="s">
        <v>614</v>
      </c>
      <c r="B12" s="371" t="s">
        <v>592</v>
      </c>
      <c r="C12" s="377" t="s">
        <v>91</v>
      </c>
      <c r="D12" s="377" t="s">
        <v>595</v>
      </c>
      <c r="E12" s="377" t="s">
        <v>70</v>
      </c>
      <c r="F12" s="378" t="s">
        <v>593</v>
      </c>
      <c r="G12" s="1" t="s">
        <v>615</v>
      </c>
    </row>
    <row r="13" spans="1:7">
      <c r="A13" s="374" t="s">
        <v>32</v>
      </c>
      <c r="B13" s="403">
        <v>23</v>
      </c>
      <c r="C13" s="404"/>
      <c r="D13" s="404">
        <v>3</v>
      </c>
      <c r="E13" s="404"/>
      <c r="F13" s="404"/>
      <c r="G13" s="405">
        <v>26</v>
      </c>
    </row>
    <row r="14" spans="1:7">
      <c r="A14" s="375" t="s">
        <v>29</v>
      </c>
      <c r="B14" s="409">
        <v>34</v>
      </c>
      <c r="C14" s="410">
        <v>4</v>
      </c>
      <c r="D14" s="410"/>
      <c r="E14" s="410"/>
      <c r="F14" s="410">
        <v>3</v>
      </c>
      <c r="G14" s="411">
        <v>41</v>
      </c>
    </row>
    <row r="15" spans="1:7">
      <c r="A15" s="375" t="s">
        <v>27</v>
      </c>
      <c r="B15" s="409">
        <v>8</v>
      </c>
      <c r="C15" s="410"/>
      <c r="D15" s="410">
        <v>2</v>
      </c>
      <c r="E15" s="410"/>
      <c r="F15" s="410"/>
      <c r="G15" s="411">
        <v>10</v>
      </c>
    </row>
    <row r="16" spans="1:7">
      <c r="A16" s="376" t="s">
        <v>28</v>
      </c>
      <c r="B16" s="406">
        <v>37</v>
      </c>
      <c r="C16" s="407">
        <v>3</v>
      </c>
      <c r="D16" s="407"/>
      <c r="E16" s="407"/>
      <c r="F16" s="407">
        <v>9</v>
      </c>
      <c r="G16" s="408">
        <v>49</v>
      </c>
    </row>
    <row r="17" spans="1:7">
      <c r="A17" s="279" t="s">
        <v>30</v>
      </c>
      <c r="B17" s="401"/>
      <c r="E17">
        <v>1</v>
      </c>
      <c r="G17" s="402">
        <v>1</v>
      </c>
    </row>
    <row r="18" spans="1:7">
      <c r="A18" s="279" t="s">
        <v>277</v>
      </c>
      <c r="B18" s="401"/>
      <c r="D18">
        <v>2</v>
      </c>
      <c r="F18">
        <v>3</v>
      </c>
      <c r="G18" s="402">
        <v>5</v>
      </c>
    </row>
    <row r="19" spans="1:7">
      <c r="A19" s="373" t="s">
        <v>615</v>
      </c>
      <c r="B19" s="1">
        <v>102</v>
      </c>
      <c r="C19" s="1">
        <v>7</v>
      </c>
      <c r="D19" s="1">
        <v>7</v>
      </c>
      <c r="E19" s="1">
        <v>1</v>
      </c>
      <c r="F19" s="1">
        <v>15</v>
      </c>
      <c r="G19" s="1">
        <v>132</v>
      </c>
    </row>
    <row r="21" spans="1:7">
      <c r="A21" s="278" t="s">
        <v>607</v>
      </c>
      <c r="B21" t="s">
        <v>611</v>
      </c>
    </row>
    <row r="22" spans="1:7">
      <c r="A22" s="278" t="s">
        <v>617</v>
      </c>
      <c r="B22" t="s">
        <v>611</v>
      </c>
    </row>
    <row r="23" spans="1:7">
      <c r="A23" s="278" t="s">
        <v>609</v>
      </c>
      <c r="B23" t="s">
        <v>608</v>
      </c>
    </row>
    <row r="24" spans="1:7">
      <c r="A24" s="278" t="s">
        <v>582</v>
      </c>
      <c r="B24" t="s">
        <v>608</v>
      </c>
    </row>
    <row r="25" spans="1:7">
      <c r="A25" s="278" t="s">
        <v>610</v>
      </c>
      <c r="B25" t="s">
        <v>608</v>
      </c>
    </row>
    <row r="27" spans="1:7">
      <c r="A27" s="278" t="s">
        <v>612</v>
      </c>
      <c r="B27" s="278" t="s">
        <v>613</v>
      </c>
    </row>
    <row r="28" spans="1:7">
      <c r="A28" s="372" t="s">
        <v>614</v>
      </c>
      <c r="B28" s="370" t="s">
        <v>596</v>
      </c>
      <c r="C28" s="370" t="s">
        <v>91</v>
      </c>
      <c r="D28" s="370" t="s">
        <v>595</v>
      </c>
      <c r="E28" s="370" t="s">
        <v>70</v>
      </c>
      <c r="F28" s="1" t="s">
        <v>615</v>
      </c>
    </row>
    <row r="29" spans="1:7">
      <c r="A29" s="374" t="s">
        <v>32</v>
      </c>
      <c r="B29" s="403">
        <v>21</v>
      </c>
      <c r="C29" s="404"/>
      <c r="D29" s="404">
        <v>3</v>
      </c>
      <c r="E29" s="404">
        <v>1</v>
      </c>
      <c r="F29" s="405">
        <v>25</v>
      </c>
    </row>
    <row r="30" spans="1:7">
      <c r="A30" s="375" t="s">
        <v>29</v>
      </c>
      <c r="B30" s="409">
        <v>31</v>
      </c>
      <c r="C30" s="410">
        <v>4</v>
      </c>
      <c r="D30" s="410">
        <v>4</v>
      </c>
      <c r="E30" s="410">
        <v>2</v>
      </c>
      <c r="F30" s="411">
        <v>41</v>
      </c>
    </row>
    <row r="31" spans="1:7">
      <c r="A31" s="375" t="s">
        <v>27</v>
      </c>
      <c r="B31" s="409">
        <v>8</v>
      </c>
      <c r="C31" s="410"/>
      <c r="D31" s="410">
        <v>2</v>
      </c>
      <c r="E31" s="410"/>
      <c r="F31" s="411">
        <v>10</v>
      </c>
    </row>
    <row r="32" spans="1:7">
      <c r="A32" s="376" t="s">
        <v>28</v>
      </c>
      <c r="B32" s="406">
        <v>42</v>
      </c>
      <c r="C32" s="407">
        <v>3</v>
      </c>
      <c r="D32" s="407"/>
      <c r="E32" s="407">
        <v>4</v>
      </c>
      <c r="F32" s="408">
        <v>49</v>
      </c>
    </row>
    <row r="33" spans="1:6">
      <c r="A33" s="279" t="s">
        <v>30</v>
      </c>
      <c r="B33" s="401"/>
      <c r="E33">
        <v>1</v>
      </c>
      <c r="F33" s="402">
        <v>1</v>
      </c>
    </row>
    <row r="34" spans="1:6">
      <c r="A34" s="279" t="s">
        <v>277</v>
      </c>
      <c r="B34" s="401">
        <v>3</v>
      </c>
      <c r="D34">
        <v>2</v>
      </c>
      <c r="F34" s="402">
        <v>5</v>
      </c>
    </row>
    <row r="35" spans="1:6">
      <c r="A35" s="373" t="s">
        <v>615</v>
      </c>
      <c r="B35" s="1">
        <v>105</v>
      </c>
      <c r="C35" s="1">
        <v>7</v>
      </c>
      <c r="D35" s="1">
        <v>11</v>
      </c>
      <c r="E35" s="1">
        <v>8</v>
      </c>
      <c r="F35" s="1">
        <v>131</v>
      </c>
    </row>
    <row r="37" spans="1:6">
      <c r="A37" s="278" t="s">
        <v>607</v>
      </c>
      <c r="B37" t="s">
        <v>608</v>
      </c>
    </row>
    <row r="38" spans="1:6">
      <c r="A38" s="278" t="s">
        <v>618</v>
      </c>
      <c r="B38" t="s">
        <v>608</v>
      </c>
    </row>
    <row r="39" spans="1:6">
      <c r="A39" s="278" t="s">
        <v>576</v>
      </c>
      <c r="B39" t="s">
        <v>608</v>
      </c>
    </row>
    <row r="40" spans="1:6">
      <c r="A40" s="278" t="s">
        <v>609</v>
      </c>
      <c r="B40" t="s">
        <v>608</v>
      </c>
    </row>
    <row r="41" spans="1:6">
      <c r="A41" s="278" t="s">
        <v>582</v>
      </c>
      <c r="B41" t="s">
        <v>608</v>
      </c>
    </row>
    <row r="42" spans="1:6">
      <c r="A42" s="278" t="s">
        <v>610</v>
      </c>
      <c r="B42" t="s">
        <v>608</v>
      </c>
    </row>
    <row r="44" spans="1:6">
      <c r="A44" s="278" t="s">
        <v>612</v>
      </c>
      <c r="B44" s="278" t="s">
        <v>613</v>
      </c>
    </row>
    <row r="45" spans="1:6">
      <c r="A45" s="372" t="s">
        <v>614</v>
      </c>
      <c r="B45" s="370" t="s">
        <v>596</v>
      </c>
      <c r="C45" t="s">
        <v>91</v>
      </c>
      <c r="D45" s="371" t="s">
        <v>597</v>
      </c>
      <c r="E45" s="378" t="s">
        <v>70</v>
      </c>
      <c r="F45" s="1" t="s">
        <v>615</v>
      </c>
    </row>
    <row r="46" spans="1:6">
      <c r="A46" s="374" t="s">
        <v>32</v>
      </c>
      <c r="B46" s="403">
        <v>22</v>
      </c>
      <c r="C46" s="404">
        <v>1</v>
      </c>
      <c r="D46" s="404">
        <v>3</v>
      </c>
      <c r="E46" s="404"/>
      <c r="F46" s="405">
        <v>26</v>
      </c>
    </row>
    <row r="47" spans="1:6">
      <c r="A47" s="375" t="s">
        <v>29</v>
      </c>
      <c r="B47" s="409">
        <v>34</v>
      </c>
      <c r="C47" s="410">
        <v>3</v>
      </c>
      <c r="D47" s="410">
        <v>3</v>
      </c>
      <c r="E47" s="410">
        <v>1</v>
      </c>
      <c r="F47" s="411">
        <v>41</v>
      </c>
    </row>
    <row r="48" spans="1:6">
      <c r="A48" s="375" t="s">
        <v>27</v>
      </c>
      <c r="B48" s="409">
        <v>9</v>
      </c>
      <c r="C48" s="410"/>
      <c r="D48" s="410">
        <v>1</v>
      </c>
      <c r="E48" s="410"/>
      <c r="F48" s="411">
        <v>10</v>
      </c>
    </row>
    <row r="49" spans="1:6">
      <c r="A49" s="376" t="s">
        <v>28</v>
      </c>
      <c r="B49" s="406">
        <v>43</v>
      </c>
      <c r="C49" s="407">
        <v>4</v>
      </c>
      <c r="D49" s="407">
        <v>2</v>
      </c>
      <c r="E49" s="407"/>
      <c r="F49" s="408">
        <v>49</v>
      </c>
    </row>
    <row r="50" spans="1:6">
      <c r="A50" s="279" t="s">
        <v>30</v>
      </c>
      <c r="B50" s="401">
        <v>1</v>
      </c>
      <c r="F50" s="402">
        <v>1</v>
      </c>
    </row>
    <row r="51" spans="1:6">
      <c r="A51" s="279" t="s">
        <v>277</v>
      </c>
      <c r="B51" s="401">
        <v>5</v>
      </c>
      <c r="F51" s="402">
        <v>5</v>
      </c>
    </row>
    <row r="52" spans="1:6">
      <c r="A52" s="373" t="s">
        <v>615</v>
      </c>
      <c r="B52" s="1">
        <v>114</v>
      </c>
      <c r="C52" s="1">
        <v>8</v>
      </c>
      <c r="D52" s="1">
        <v>9</v>
      </c>
      <c r="E52" s="1">
        <v>1</v>
      </c>
      <c r="F52" s="1">
        <v>132</v>
      </c>
    </row>
    <row r="60" spans="1:6">
      <c r="A60" s="278" t="s">
        <v>607</v>
      </c>
      <c r="B60" t="s">
        <v>608</v>
      </c>
    </row>
    <row r="61" spans="1:6">
      <c r="A61" s="278" t="s">
        <v>8</v>
      </c>
      <c r="B61" t="s">
        <v>608</v>
      </c>
    </row>
    <row r="62" spans="1:6">
      <c r="A62" s="278" t="s">
        <v>9</v>
      </c>
      <c r="B62" t="s">
        <v>608</v>
      </c>
    </row>
    <row r="63" spans="1:6">
      <c r="A63" s="278" t="s">
        <v>619</v>
      </c>
      <c r="B63" t="s">
        <v>608</v>
      </c>
    </row>
    <row r="64" spans="1:6">
      <c r="A64" s="278" t="s">
        <v>584</v>
      </c>
      <c r="B64" t="s">
        <v>608</v>
      </c>
    </row>
    <row r="66" spans="1:8">
      <c r="A66" s="278" t="s">
        <v>612</v>
      </c>
      <c r="B66" s="278" t="s">
        <v>613</v>
      </c>
    </row>
    <row r="67" spans="1:8">
      <c r="A67" s="278" t="s">
        <v>614</v>
      </c>
      <c r="B67" t="s">
        <v>592</v>
      </c>
      <c r="C67" t="s">
        <v>91</v>
      </c>
      <c r="D67" t="s">
        <v>595</v>
      </c>
      <c r="E67" t="s">
        <v>70</v>
      </c>
      <c r="F67" t="s">
        <v>593</v>
      </c>
      <c r="G67" t="s">
        <v>616</v>
      </c>
      <c r="H67" t="s">
        <v>615</v>
      </c>
    </row>
    <row r="68" spans="1:8">
      <c r="A68" s="279" t="s">
        <v>32</v>
      </c>
      <c r="B68">
        <v>23</v>
      </c>
      <c r="D68">
        <v>3</v>
      </c>
      <c r="H68">
        <v>26</v>
      </c>
    </row>
    <row r="69" spans="1:8">
      <c r="A69" s="279" t="s">
        <v>29</v>
      </c>
      <c r="B69">
        <v>34</v>
      </c>
      <c r="C69">
        <v>4</v>
      </c>
      <c r="F69">
        <v>3</v>
      </c>
      <c r="H69">
        <v>41</v>
      </c>
    </row>
    <row r="70" spans="1:8">
      <c r="A70" s="279" t="s">
        <v>27</v>
      </c>
      <c r="B70">
        <v>8</v>
      </c>
      <c r="D70">
        <v>2</v>
      </c>
      <c r="H70">
        <v>10</v>
      </c>
    </row>
    <row r="71" spans="1:8">
      <c r="A71" s="279" t="s">
        <v>28</v>
      </c>
      <c r="B71">
        <v>37</v>
      </c>
      <c r="C71">
        <v>3</v>
      </c>
      <c r="F71">
        <v>9</v>
      </c>
      <c r="H71">
        <v>49</v>
      </c>
    </row>
    <row r="72" spans="1:8">
      <c r="A72" s="279" t="s">
        <v>30</v>
      </c>
      <c r="E72">
        <v>1</v>
      </c>
      <c r="H72">
        <v>1</v>
      </c>
    </row>
    <row r="73" spans="1:8">
      <c r="A73" s="279" t="s">
        <v>277</v>
      </c>
      <c r="D73">
        <v>2</v>
      </c>
      <c r="F73">
        <v>3</v>
      </c>
      <c r="H73">
        <v>5</v>
      </c>
    </row>
    <row r="74" spans="1:8">
      <c r="A74" s="279" t="s">
        <v>616</v>
      </c>
    </row>
    <row r="75" spans="1:8">
      <c r="A75" s="279" t="s">
        <v>615</v>
      </c>
      <c r="B75">
        <v>102</v>
      </c>
      <c r="C75">
        <v>7</v>
      </c>
      <c r="D75">
        <v>7</v>
      </c>
      <c r="E75">
        <v>1</v>
      </c>
      <c r="F75">
        <v>15</v>
      </c>
      <c r="H75">
        <v>132</v>
      </c>
    </row>
    <row r="77" spans="1:8">
      <c r="A77" s="278" t="s">
        <v>44</v>
      </c>
      <c r="B77" t="s">
        <v>608</v>
      </c>
    </row>
    <row r="78" spans="1:8">
      <c r="A78" s="278" t="s">
        <v>55</v>
      </c>
      <c r="B78" t="s">
        <v>608</v>
      </c>
    </row>
    <row r="79" spans="1:8">
      <c r="A79" s="278" t="s">
        <v>607</v>
      </c>
      <c r="B79" t="s">
        <v>608</v>
      </c>
    </row>
    <row r="80" spans="1:8">
      <c r="A80" s="278" t="s">
        <v>582</v>
      </c>
      <c r="B80" t="s">
        <v>608</v>
      </c>
    </row>
    <row r="81" spans="1:8">
      <c r="A81" s="278" t="s">
        <v>580</v>
      </c>
      <c r="B81" t="s">
        <v>608</v>
      </c>
    </row>
    <row r="82" spans="1:8">
      <c r="A82" s="278" t="s">
        <v>576</v>
      </c>
      <c r="B82" t="s">
        <v>608</v>
      </c>
    </row>
    <row r="83" spans="1:8">
      <c r="A83" s="278" t="s">
        <v>620</v>
      </c>
      <c r="B83" t="s">
        <v>608</v>
      </c>
    </row>
    <row r="85" spans="1:8">
      <c r="A85" s="278" t="s">
        <v>612</v>
      </c>
      <c r="B85" s="278" t="s">
        <v>613</v>
      </c>
    </row>
    <row r="86" spans="1:8">
      <c r="A86" s="278" t="s">
        <v>614</v>
      </c>
      <c r="B86" t="s">
        <v>616</v>
      </c>
      <c r="C86" t="s">
        <v>592</v>
      </c>
      <c r="D86" t="s">
        <v>71</v>
      </c>
      <c r="E86" t="s">
        <v>601</v>
      </c>
      <c r="F86" t="s">
        <v>597</v>
      </c>
      <c r="G86" t="s">
        <v>91</v>
      </c>
      <c r="H86" t="s">
        <v>615</v>
      </c>
    </row>
    <row r="87" spans="1:8">
      <c r="A87" s="279" t="s">
        <v>32</v>
      </c>
      <c r="C87">
        <v>12</v>
      </c>
      <c r="D87">
        <v>11</v>
      </c>
      <c r="E87">
        <v>2</v>
      </c>
      <c r="F87">
        <v>1</v>
      </c>
      <c r="H87">
        <v>26</v>
      </c>
    </row>
    <row r="88" spans="1:8">
      <c r="A88" s="279" t="s">
        <v>29</v>
      </c>
      <c r="C88">
        <v>31</v>
      </c>
      <c r="D88">
        <v>7</v>
      </c>
      <c r="F88">
        <v>2</v>
      </c>
      <c r="G88">
        <v>1</v>
      </c>
      <c r="H88">
        <v>41</v>
      </c>
    </row>
    <row r="89" spans="1:8">
      <c r="A89" s="279" t="s">
        <v>27</v>
      </c>
      <c r="C89">
        <v>4</v>
      </c>
      <c r="D89">
        <v>5</v>
      </c>
      <c r="E89">
        <v>1</v>
      </c>
      <c r="H89">
        <v>10</v>
      </c>
    </row>
    <row r="90" spans="1:8">
      <c r="A90" s="279" t="s">
        <v>28</v>
      </c>
      <c r="C90">
        <v>14</v>
      </c>
      <c r="D90">
        <v>34</v>
      </c>
      <c r="G90">
        <v>1</v>
      </c>
      <c r="H90">
        <v>49</v>
      </c>
    </row>
    <row r="91" spans="1:8">
      <c r="A91" s="279" t="s">
        <v>30</v>
      </c>
      <c r="D91">
        <v>1</v>
      </c>
      <c r="H91">
        <v>1</v>
      </c>
    </row>
    <row r="92" spans="1:8">
      <c r="A92" s="279" t="s">
        <v>277</v>
      </c>
      <c r="E92">
        <v>1</v>
      </c>
      <c r="F92">
        <v>4</v>
      </c>
      <c r="H92">
        <v>5</v>
      </c>
    </row>
    <row r="93" spans="1:8">
      <c r="A93" s="279" t="s">
        <v>616</v>
      </c>
    </row>
    <row r="94" spans="1:8">
      <c r="A94" s="279" t="s">
        <v>615</v>
      </c>
      <c r="C94">
        <v>61</v>
      </c>
      <c r="D94">
        <v>58</v>
      </c>
      <c r="E94">
        <v>4</v>
      </c>
      <c r="F94">
        <v>7</v>
      </c>
      <c r="G94">
        <v>2</v>
      </c>
      <c r="H94">
        <v>132</v>
      </c>
    </row>
  </sheetData>
  <pageMargins left="0.7" right="0.7" top="0.75" bottom="0.75" header="0.3" footer="0.3"/>
  <pageSetup orientation="portrait" r:id="rId6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048565"/>
  <sheetViews>
    <sheetView showGridLines="0" topLeftCell="F1" workbookViewId="0">
      <selection activeCell="M5" sqref="M5"/>
    </sheetView>
  </sheetViews>
  <sheetFormatPr defaultColWidth="9" defaultRowHeight="14.5"/>
  <cols>
    <col min="1" max="1" width="2.75" style="116" customWidth="1"/>
    <col min="2" max="2" width="4.5" style="116" customWidth="1"/>
    <col min="3" max="4" width="9" style="116"/>
    <col min="5" max="5" width="6.5" style="116" bestFit="1" customWidth="1"/>
    <col min="6" max="6" width="11.75" style="116" customWidth="1"/>
    <col min="7" max="7" width="34.58203125" style="122" customWidth="1"/>
    <col min="8" max="9" width="13.5" style="116" customWidth="1"/>
    <col min="10" max="10" width="10.25" style="122" customWidth="1"/>
    <col min="11" max="11" width="11.08203125" style="122" customWidth="1"/>
    <col min="12" max="12" width="10.08203125" style="122" bestFit="1" customWidth="1"/>
    <col min="13" max="13" width="11.08203125" style="122" customWidth="1"/>
    <col min="14" max="14" width="6" style="122" bestFit="1" customWidth="1"/>
    <col min="15" max="15" width="13.5" style="116" customWidth="1"/>
    <col min="16" max="16" width="27.75" style="116" customWidth="1"/>
    <col min="17" max="17" width="10.5" style="116" bestFit="1" customWidth="1"/>
    <col min="18" max="16384" width="9" style="116"/>
  </cols>
  <sheetData>
    <row r="1" spans="1:43" ht="24.75" customHeight="1">
      <c r="A1" s="118"/>
      <c r="B1" s="118"/>
      <c r="C1" s="118"/>
      <c r="D1" s="118"/>
      <c r="E1" s="118"/>
      <c r="F1" s="118"/>
      <c r="G1" s="123"/>
      <c r="H1" s="118"/>
      <c r="I1" s="118"/>
      <c r="J1" s="119" t="s">
        <v>1</v>
      </c>
      <c r="K1" s="125">
        <f ca="1">TODAY()</f>
        <v>45657</v>
      </c>
      <c r="L1" s="126"/>
      <c r="M1" s="126"/>
      <c r="N1" s="126"/>
      <c r="O1" s="126"/>
      <c r="P1" s="126"/>
      <c r="Q1" s="118"/>
      <c r="R1" s="118"/>
      <c r="S1" s="118"/>
      <c r="T1" s="118"/>
      <c r="U1" s="118"/>
      <c r="V1" s="118"/>
      <c r="W1" s="118"/>
      <c r="X1" s="118"/>
      <c r="Y1" s="118"/>
      <c r="Z1" s="118"/>
      <c r="AA1" s="118"/>
      <c r="AB1" s="118"/>
      <c r="AC1" s="118"/>
      <c r="AD1" s="118"/>
      <c r="AE1" s="118"/>
      <c r="AF1" s="118"/>
      <c r="AG1" s="118"/>
      <c r="AH1" s="118"/>
      <c r="AI1" s="118"/>
      <c r="AJ1" s="118"/>
      <c r="AK1" s="118"/>
      <c r="AL1" s="118"/>
      <c r="AM1" s="118"/>
      <c r="AN1" s="118"/>
      <c r="AO1" s="118"/>
      <c r="AP1" s="118"/>
      <c r="AQ1" s="118"/>
    </row>
    <row r="2" spans="1:43" ht="25.5" customHeight="1">
      <c r="A2" s="118"/>
      <c r="B2" s="128" t="s">
        <v>621</v>
      </c>
      <c r="C2" s="118"/>
      <c r="D2" s="118"/>
      <c r="E2" s="121"/>
      <c r="F2" s="70"/>
      <c r="G2" s="161"/>
      <c r="H2" s="70"/>
      <c r="I2" s="118"/>
      <c r="J2" s="123"/>
      <c r="K2" s="123"/>
      <c r="L2" s="123"/>
      <c r="M2" s="123"/>
      <c r="N2" s="123"/>
      <c r="O2" s="118"/>
      <c r="P2" s="118"/>
      <c r="Q2" s="118"/>
      <c r="R2" s="118"/>
      <c r="S2" s="118"/>
      <c r="T2" s="118"/>
      <c r="U2" s="118"/>
      <c r="V2" s="118"/>
      <c r="W2" s="118"/>
      <c r="X2" s="118"/>
      <c r="Y2" s="118"/>
      <c r="Z2" s="118"/>
      <c r="AA2" s="118"/>
      <c r="AB2" s="118"/>
      <c r="AC2" s="118"/>
      <c r="AD2" s="118"/>
      <c r="AE2" s="118"/>
      <c r="AF2" s="118"/>
      <c r="AG2" s="118"/>
      <c r="AH2" s="118"/>
      <c r="AI2" s="118"/>
      <c r="AJ2" s="118"/>
      <c r="AK2" s="118"/>
      <c r="AL2" s="118"/>
      <c r="AM2" s="118"/>
      <c r="AN2" s="118"/>
      <c r="AO2" s="118"/>
      <c r="AP2" s="118"/>
      <c r="AQ2" s="118"/>
    </row>
    <row r="3" spans="1:43">
      <c r="A3" s="118"/>
      <c r="B3" s="541" t="s">
        <v>622</v>
      </c>
      <c r="C3" s="558" t="s">
        <v>38</v>
      </c>
      <c r="D3" s="544" t="s">
        <v>623</v>
      </c>
      <c r="E3" s="559" t="s">
        <v>3</v>
      </c>
      <c r="F3" s="556" t="s">
        <v>40</v>
      </c>
      <c r="G3" s="556" t="s">
        <v>41</v>
      </c>
      <c r="H3" s="556" t="s">
        <v>624</v>
      </c>
      <c r="I3" s="539" t="s">
        <v>625</v>
      </c>
      <c r="J3" s="541" t="s">
        <v>626</v>
      </c>
      <c r="K3" s="542"/>
      <c r="L3" s="541" t="s">
        <v>14</v>
      </c>
      <c r="M3" s="543"/>
      <c r="N3" s="542"/>
      <c r="O3" s="544" t="s">
        <v>627</v>
      </c>
      <c r="P3" s="544" t="s">
        <v>628</v>
      </c>
      <c r="Q3" s="118"/>
      <c r="R3" s="118"/>
      <c r="S3" s="118"/>
      <c r="T3" s="118"/>
      <c r="U3" s="118"/>
      <c r="V3" s="118"/>
      <c r="W3" s="118"/>
      <c r="X3" s="118"/>
      <c r="Y3" s="118"/>
      <c r="Z3" s="118"/>
      <c r="AA3" s="118"/>
      <c r="AB3" s="118"/>
      <c r="AC3" s="118"/>
      <c r="AD3" s="118"/>
      <c r="AE3" s="118"/>
      <c r="AF3" s="118"/>
      <c r="AG3" s="118"/>
      <c r="AH3" s="118"/>
      <c r="AI3" s="118"/>
      <c r="AJ3" s="118"/>
      <c r="AK3" s="118"/>
      <c r="AL3" s="118"/>
      <c r="AM3" s="118"/>
      <c r="AN3" s="118"/>
      <c r="AO3" s="118"/>
      <c r="AP3" s="118"/>
      <c r="AQ3" s="118"/>
    </row>
    <row r="4" spans="1:43">
      <c r="A4" s="118"/>
      <c r="B4" s="541"/>
      <c r="C4" s="558"/>
      <c r="D4" s="561"/>
      <c r="E4" s="560"/>
      <c r="F4" s="557"/>
      <c r="G4" s="557"/>
      <c r="H4" s="557"/>
      <c r="I4" s="540"/>
      <c r="J4" s="124" t="s">
        <v>629</v>
      </c>
      <c r="K4" s="124" t="s">
        <v>630</v>
      </c>
      <c r="L4" s="124" t="s">
        <v>629</v>
      </c>
      <c r="M4" s="124" t="s">
        <v>630</v>
      </c>
      <c r="N4" s="124" t="s">
        <v>631</v>
      </c>
      <c r="O4" s="545"/>
      <c r="P4" s="545"/>
      <c r="Q4" s="118"/>
      <c r="R4" s="118"/>
      <c r="S4" s="118"/>
      <c r="T4" s="118"/>
      <c r="U4" s="118"/>
      <c r="V4" s="118"/>
      <c r="W4" s="118"/>
      <c r="X4" s="118"/>
      <c r="Y4" s="118"/>
      <c r="Z4" s="118"/>
      <c r="AA4" s="118"/>
      <c r="AB4" s="118"/>
      <c r="AC4" s="118"/>
      <c r="AD4" s="118"/>
      <c r="AE4" s="118"/>
      <c r="AF4" s="118"/>
      <c r="AG4" s="118"/>
      <c r="AH4" s="118"/>
      <c r="AI4" s="118"/>
      <c r="AJ4" s="118"/>
      <c r="AK4" s="118"/>
      <c r="AL4" s="118"/>
      <c r="AM4" s="118"/>
      <c r="AN4" s="118"/>
      <c r="AO4" s="118"/>
      <c r="AP4" s="118"/>
      <c r="AQ4" s="118"/>
    </row>
    <row r="5" spans="1:43" s="186" customFormat="1">
      <c r="B5" s="546">
        <v>1</v>
      </c>
      <c r="C5" s="549"/>
      <c r="D5" s="552"/>
      <c r="E5" s="172"/>
      <c r="F5" s="115"/>
      <c r="G5" s="162"/>
      <c r="H5" s="218"/>
      <c r="I5" s="188"/>
      <c r="J5" s="195"/>
      <c r="K5" s="195"/>
      <c r="L5" s="195"/>
      <c r="M5" s="189"/>
      <c r="N5" s="190"/>
      <c r="O5" s="191"/>
      <c r="P5" s="192"/>
      <c r="Q5" s="186" t="str">
        <f t="shared" ref="Q5:Q11" si="0">IF(ISBLANK(O5),"BLANK","NOT BLANK")</f>
        <v>BLANK</v>
      </c>
      <c r="R5" s="193" t="e">
        <f ca="1">shiv(O5="Completed",IF(M5&gt;K5,(M5-K5),0))</f>
        <v>#NAME?</v>
      </c>
      <c r="S5" s="193" t="e" cm="1">
        <f t="array" aca="1" ref="S5" ca="1">shiv(O5="In Progress",IF($K$1&gt;K5,($K$1-K5),0))</f>
        <v>#NAME?</v>
      </c>
      <c r="T5" s="193" t="e" cm="1">
        <f t="array" aca="1" ref="T5" ca="1">shiv(Q5="BLANK",IF($K$1&gt;K5,($K$1-K5),0))</f>
        <v>#NAME?</v>
      </c>
      <c r="U5" s="193"/>
      <c r="V5" s="193"/>
    </row>
    <row r="6" spans="1:43" s="186" customFormat="1">
      <c r="B6" s="547"/>
      <c r="C6" s="550"/>
      <c r="D6" s="552"/>
      <c r="E6" s="172"/>
      <c r="F6" s="165"/>
      <c r="G6" s="162"/>
      <c r="H6" s="213"/>
      <c r="I6" s="188"/>
      <c r="J6" s="200"/>
      <c r="K6" s="195"/>
      <c r="L6" s="196"/>
      <c r="M6" s="197"/>
      <c r="N6" s="198"/>
      <c r="O6" s="191"/>
      <c r="P6" s="199"/>
      <c r="Q6" s="186" t="str">
        <f t="shared" si="0"/>
        <v>BLANK</v>
      </c>
      <c r="R6" s="193" t="e" cm="1">
        <f t="array" aca="1" ref="R6" ca="1">shiv(O6="Completed",IF(M6&gt;K6,(M6-K6),0))</f>
        <v>#NAME?</v>
      </c>
      <c r="S6" s="193" t="e" cm="1">
        <f t="array" aca="1" ref="S6" ca="1">shiv(O6="In Progress",IF($K$1&gt;K6,($K$1-K6),0))</f>
        <v>#NAME?</v>
      </c>
      <c r="T6" s="193" t="e" cm="1">
        <f t="array" aca="1" ref="T6" ca="1">shiv(Q6="BLANK",IF($K$1&gt;K6,($K$1-K6),0))</f>
        <v>#NAME?</v>
      </c>
      <c r="U6" s="193"/>
      <c r="V6" s="193"/>
    </row>
    <row r="7" spans="1:43" s="186" customFormat="1">
      <c r="B7" s="547"/>
      <c r="C7" s="550"/>
      <c r="D7" s="552"/>
      <c r="E7" s="172"/>
      <c r="F7" s="165"/>
      <c r="G7" s="164"/>
      <c r="H7" s="213"/>
      <c r="I7" s="188"/>
      <c r="J7" s="200"/>
      <c r="K7" s="195"/>
      <c r="L7" s="201"/>
      <c r="M7" s="197"/>
      <c r="N7" s="198"/>
      <c r="O7" s="191"/>
      <c r="P7" s="199"/>
      <c r="Q7" s="186" t="str">
        <f t="shared" si="0"/>
        <v>BLANK</v>
      </c>
      <c r="R7" s="193" t="e" cm="1">
        <f t="array" aca="1" ref="R7" ca="1">shiv(O7="Completed",IF(M7&gt;K7,(M7-K7),0))</f>
        <v>#NAME?</v>
      </c>
      <c r="S7" s="193" t="e" cm="1">
        <f t="array" aca="1" ref="S7" ca="1">shiv(O7="In Progress",IF($K$1&gt;K7,($K$1-K7),0))</f>
        <v>#NAME?</v>
      </c>
      <c r="T7" s="193" t="e" cm="1">
        <f t="array" aca="1" ref="T7" ca="1">shiv(Q7="BLANK",IF($K$1&gt;K7,($K$1-K7),0))</f>
        <v>#NAME?</v>
      </c>
      <c r="U7" s="193"/>
      <c r="V7" s="193"/>
    </row>
    <row r="8" spans="1:43" s="186" customFormat="1">
      <c r="B8" s="547"/>
      <c r="C8" s="550"/>
      <c r="D8" s="552"/>
      <c r="E8" s="115"/>
      <c r="F8" s="115"/>
      <c r="G8" s="164"/>
      <c r="H8" s="171"/>
      <c r="I8" s="171"/>
      <c r="J8" s="197"/>
      <c r="K8" s="197"/>
      <c r="L8" s="197"/>
      <c r="M8" s="197"/>
      <c r="N8" s="198"/>
      <c r="O8" s="191"/>
      <c r="P8" s="199"/>
      <c r="Q8" s="186" t="str">
        <f t="shared" si="0"/>
        <v>BLANK</v>
      </c>
      <c r="R8" s="193" t="e" cm="1">
        <f t="array" aca="1" ref="R8" ca="1">shiv(O8="Completed",IF(M8&gt;K8,(M8-K8),0))</f>
        <v>#NAME?</v>
      </c>
      <c r="S8" s="193" t="e" cm="1">
        <f t="array" aca="1" ref="S8" ca="1">shiv(O8="In Progress",IF($K$1&gt;K8,($K$1-K8),0))</f>
        <v>#NAME?</v>
      </c>
      <c r="T8" s="193" t="e" cm="1">
        <f t="array" aca="1" ref="T8" ca="1">shiv(Q8="BLANK",IF($K$1&gt;K8,($K$1-K8),0))</f>
        <v>#NAME?</v>
      </c>
      <c r="U8" s="193"/>
      <c r="V8" s="193"/>
    </row>
    <row r="9" spans="1:43" s="186" customFormat="1">
      <c r="B9" s="547"/>
      <c r="C9" s="550"/>
      <c r="D9" s="552"/>
      <c r="E9" s="172"/>
      <c r="F9" s="115"/>
      <c r="G9" s="164"/>
      <c r="H9" s="234"/>
      <c r="I9" s="187"/>
      <c r="J9" s="223"/>
      <c r="K9" s="196"/>
      <c r="L9" s="196"/>
      <c r="M9" s="196"/>
      <c r="N9" s="203"/>
      <c r="O9" s="191"/>
      <c r="P9" s="202"/>
      <c r="Q9" s="186" t="str">
        <f t="shared" si="0"/>
        <v>BLANK</v>
      </c>
      <c r="R9" s="193" t="e" cm="1">
        <f t="array" aca="1" ref="R9" ca="1">shiv(O9="Completed",IF(M9&gt;K9,(M9-K9),0))</f>
        <v>#NAME?</v>
      </c>
      <c r="S9" s="193" t="e" cm="1">
        <f t="array" aca="1" ref="S9" ca="1">shiv(O9="In Progress",IF($K$1&gt;K9,($K$1-K9),0))</f>
        <v>#NAME?</v>
      </c>
      <c r="T9" s="193" t="e" cm="1">
        <f t="array" aca="1" ref="T9" ca="1">shiv(Q9="BLANK",IF($K$1&gt;K9,($K$1-K9),0))</f>
        <v>#NAME?</v>
      </c>
      <c r="U9" s="193"/>
      <c r="V9" s="193"/>
    </row>
    <row r="10" spans="1:43" s="186" customFormat="1">
      <c r="B10" s="547"/>
      <c r="C10" s="550"/>
      <c r="D10" s="552"/>
      <c r="E10" s="115"/>
      <c r="F10" s="115"/>
      <c r="G10" s="164"/>
      <c r="H10" s="188"/>
      <c r="I10" s="188"/>
      <c r="J10" s="197"/>
      <c r="K10" s="197"/>
      <c r="L10" s="197"/>
      <c r="M10" s="196"/>
      <c r="N10" s="198"/>
      <c r="O10" s="191"/>
      <c r="P10" s="202"/>
      <c r="Q10" s="186" t="str">
        <f t="shared" si="0"/>
        <v>BLANK</v>
      </c>
      <c r="R10" s="193" t="e" cm="1">
        <f t="array" aca="1" ref="R10" ca="1">shiv(O10="Completed",IF(M10&gt;K10,(M10-K10),0))</f>
        <v>#NAME?</v>
      </c>
      <c r="S10" s="193" t="e" cm="1">
        <f t="array" aca="1" ref="S10" ca="1">shiv(O10="In Progress",IF($K$1&gt;K10,($K$1-K10),0))</f>
        <v>#NAME?</v>
      </c>
      <c r="T10" s="193" t="e" cm="1">
        <f t="array" aca="1" ref="T10" ca="1">shiv(Q10="BLANK",IF($K$1&gt;K10,($K$1-K10),0))</f>
        <v>#NAME?</v>
      </c>
    </row>
    <row r="11" spans="1:43" s="186" customFormat="1">
      <c r="B11" s="547"/>
      <c r="C11" s="550"/>
      <c r="D11" s="552"/>
      <c r="E11" s="172"/>
      <c r="F11" s="115"/>
      <c r="G11" s="164"/>
      <c r="H11" s="234"/>
      <c r="I11" s="187"/>
      <c r="J11" s="223"/>
      <c r="K11" s="196"/>
      <c r="L11" s="196"/>
      <c r="M11" s="196"/>
      <c r="N11" s="203"/>
      <c r="O11" s="191"/>
      <c r="P11" s="202"/>
      <c r="Q11" s="186" t="str">
        <f t="shared" si="0"/>
        <v>BLANK</v>
      </c>
      <c r="R11" s="193" t="e" cm="1">
        <f t="array" aca="1" ref="R11" ca="1">shiv(O11="Completed",IF(M11&gt;K11,(M11-K11),0))</f>
        <v>#NAME?</v>
      </c>
      <c r="S11" s="193" t="e" cm="1">
        <f t="array" aca="1" ref="S11" ca="1">shiv(O11="In Progress",IF($K$1&gt;K11,($K$1-K11),0))</f>
        <v>#NAME?</v>
      </c>
      <c r="T11" s="193" t="e" cm="1">
        <f t="array" aca="1" ref="T11" ca="1">shiv(Q11="BLANK",IF($K$1&gt;K11,($K$1-K11),0))</f>
        <v>#NAME?</v>
      </c>
    </row>
    <row r="12" spans="1:43" s="186" customFormat="1">
      <c r="B12" s="547"/>
      <c r="C12" s="550"/>
      <c r="D12" s="552"/>
      <c r="E12" s="172"/>
      <c r="F12" s="42"/>
      <c r="G12" s="104"/>
      <c r="H12" s="42"/>
      <c r="I12" s="187"/>
      <c r="J12" s="44"/>
      <c r="K12" s="106"/>
      <c r="L12" s="196"/>
      <c r="M12" s="196"/>
      <c r="N12" s="203"/>
      <c r="O12" s="191"/>
      <c r="P12" s="202"/>
      <c r="R12" s="193" t="e" cm="1">
        <f t="array" aca="1" ref="R12" ca="1">shiv(O12="Completed",IF(M12&gt;K12,(M12-K12),0))</f>
        <v>#NAME?</v>
      </c>
      <c r="S12" s="193" t="e" cm="1">
        <f t="array" aca="1" ref="S12" ca="1">shiv(O12="In Progress",IF($K$1&gt;K12,($K$1-K12),0))</f>
        <v>#NAME?</v>
      </c>
      <c r="T12" s="193" t="e" cm="1">
        <f t="array" aca="1" ref="T12" ca="1">shiv(Q12="BLANK",IF($K$1&gt;K12,($K$1-K12),0))</f>
        <v>#NAME?</v>
      </c>
    </row>
    <row r="13" spans="1:43" s="186" customFormat="1">
      <c r="B13" s="547"/>
      <c r="C13" s="550"/>
      <c r="D13" s="552"/>
      <c r="E13" s="172"/>
      <c r="F13" s="115"/>
      <c r="G13" s="163"/>
      <c r="H13" s="213"/>
      <c r="I13" s="188"/>
      <c r="J13" s="197"/>
      <c r="K13" s="197"/>
      <c r="L13" s="197"/>
      <c r="M13" s="197"/>
      <c r="N13" s="198"/>
      <c r="O13" s="201"/>
      <c r="P13" s="199"/>
      <c r="Q13" s="186" t="str">
        <f>IF(ISBLANK(O13),"BLANK","NOT BLANK")</f>
        <v>BLANK</v>
      </c>
      <c r="R13" s="193" t="e" cm="1">
        <f t="array" aca="1" ref="R13" ca="1">shiv(O13="Completed",IF(M13&gt;K13,(M13-K13),0))</f>
        <v>#NAME?</v>
      </c>
      <c r="S13" s="193" t="e" cm="1">
        <f t="array" aca="1" ref="S13" ca="1">shiv(O13="In Progress",IF($K$1&gt;K13,($K$1-K13),0))</f>
        <v>#NAME?</v>
      </c>
      <c r="T13" s="193" t="e" cm="1">
        <f t="array" aca="1" ref="T13" ca="1">shiv(Q13="BLANK",IF($K$1&gt;K13,($K$1-K13),0))</f>
        <v>#NAME?</v>
      </c>
      <c r="U13" s="193"/>
      <c r="V13" s="193"/>
    </row>
    <row r="14" spans="1:43" s="186" customFormat="1" hidden="1">
      <c r="B14" s="547"/>
      <c r="C14" s="550"/>
      <c r="D14" s="552"/>
      <c r="E14" s="173"/>
      <c r="F14" s="108"/>
      <c r="G14" s="168"/>
      <c r="H14" s="213"/>
      <c r="I14" s="188"/>
      <c r="J14" s="197"/>
      <c r="K14" s="197"/>
      <c r="L14" s="197"/>
      <c r="M14" s="197"/>
      <c r="N14" s="198"/>
      <c r="O14" s="201"/>
      <c r="P14" s="199"/>
      <c r="Q14" s="186" t="str">
        <f>IF(ISBLANK(O14),"BLANK","NOT BLANK")</f>
        <v>BLANK</v>
      </c>
      <c r="R14" s="193" t="e" cm="1">
        <f t="array" aca="1" ref="R14" ca="1">shiv(O14="Completed",IF(M14&gt;K14,(M14-K14),0))</f>
        <v>#NAME?</v>
      </c>
      <c r="S14" s="193" t="e" cm="1">
        <f t="array" aca="1" ref="S14" ca="1">shiv(O14="In Progress",IF($K$1&gt;K14,($K$1-K14),0))</f>
        <v>#NAME?</v>
      </c>
      <c r="T14" s="193" t="e" cm="1">
        <f t="array" aca="1" ref="T14" ca="1">shiv(Q14="BLANK",IF($K$1&gt;K14,($K$1-K14),0))</f>
        <v>#NAME?</v>
      </c>
      <c r="U14" s="193"/>
      <c r="V14" s="193"/>
    </row>
    <row r="15" spans="1:43" s="186" customFormat="1" hidden="1">
      <c r="B15" s="547"/>
      <c r="C15" s="550"/>
      <c r="D15" s="552"/>
      <c r="E15" s="174"/>
      <c r="F15" s="172"/>
      <c r="G15" s="164"/>
      <c r="H15" s="213"/>
      <c r="I15" s="188"/>
      <c r="J15" s="197"/>
      <c r="K15" s="197"/>
      <c r="L15" s="197"/>
      <c r="M15" s="197"/>
      <c r="N15" s="198"/>
      <c r="O15" s="201"/>
      <c r="P15" s="192"/>
      <c r="Q15" s="186" t="str">
        <f>IF(ISBLANK(O15),"BLANK","NOT BLANK")</f>
        <v>BLANK</v>
      </c>
      <c r="R15" s="193" t="e" cm="1">
        <f t="array" aca="1" ref="R15" ca="1">shiv(O15="Completed",IF(M15&gt;K15,(M15-K15),0))</f>
        <v>#NAME?</v>
      </c>
      <c r="S15" s="193" t="e" cm="1">
        <f t="array" aca="1" ref="S15" ca="1">shiv(O15="In Progress",IF($K$1&gt;K15,($K$1-K15),0))</f>
        <v>#NAME?</v>
      </c>
      <c r="T15" s="193" t="e" cm="1">
        <f t="array" aca="1" ref="T15" ca="1">shiv(Q15="BLANK",IF($K$1&gt;K15,($K$1-K15),0))</f>
        <v>#NAME?</v>
      </c>
      <c r="U15" s="193"/>
      <c r="V15" s="193"/>
    </row>
    <row r="16" spans="1:43" s="186" customFormat="1" hidden="1">
      <c r="B16" s="547"/>
      <c r="C16" s="550"/>
      <c r="D16" s="552"/>
      <c r="E16" s="175"/>
      <c r="F16" s="173"/>
      <c r="G16" s="180"/>
      <c r="H16" s="213"/>
      <c r="I16" s="188"/>
      <c r="J16" s="197"/>
      <c r="K16" s="197"/>
      <c r="L16" s="197"/>
      <c r="M16" s="197"/>
      <c r="N16" s="198"/>
      <c r="O16" s="222"/>
      <c r="P16" s="192"/>
      <c r="Q16" s="186" t="str">
        <f>IF(ISBLANK(O16),"BLANK","NOT BLANK")</f>
        <v>BLANK</v>
      </c>
      <c r="R16" s="193" t="e" cm="1">
        <f t="array" aca="1" ref="R16" ca="1">shiv(O16="Completed",IF(M16&gt;K16,(M16-K16),0))</f>
        <v>#NAME?</v>
      </c>
      <c r="S16" s="193" t="e" cm="1">
        <f t="array" aca="1" ref="S16" ca="1">shiv(O16="In Progress",IF($K$1&gt;K16,($K$1-K16),0))</f>
        <v>#NAME?</v>
      </c>
      <c r="T16" s="193" t="e" cm="1">
        <f t="array" aca="1" ref="T16" ca="1">shiv(Q16="BLANK",IF($K$1&gt;K16,($K$1-K16),0))</f>
        <v>#NAME?</v>
      </c>
      <c r="U16" s="193"/>
      <c r="V16" s="193"/>
    </row>
    <row r="17" spans="2:22" s="186" customFormat="1" hidden="1">
      <c r="B17" s="548"/>
      <c r="C17" s="551"/>
      <c r="D17" s="552"/>
      <c r="E17" s="225"/>
      <c r="F17" s="179"/>
      <c r="G17" s="162"/>
      <c r="H17" s="213"/>
      <c r="I17" s="188"/>
      <c r="J17" s="197"/>
      <c r="K17" s="197"/>
      <c r="L17" s="197"/>
      <c r="M17" s="197"/>
      <c r="N17" s="198"/>
      <c r="O17" s="201"/>
      <c r="P17" s="192"/>
      <c r="Q17" s="186" t="str">
        <f>IF(ISBLANK(O17),"BLANK","NOT BLANK")</f>
        <v>BLANK</v>
      </c>
      <c r="R17" s="193" t="e" cm="1">
        <f t="array" aca="1" ref="R17" ca="1">shiv(O17="Completed",IF(M17&gt;K17,(M17-K17),0))</f>
        <v>#NAME?</v>
      </c>
      <c r="S17" s="193" t="e" cm="1">
        <f t="array" aca="1" ref="S17" ca="1">shiv(O17="In Progress",IF($K$1&gt;K17,($K$1-K17),0))</f>
        <v>#NAME?</v>
      </c>
      <c r="T17" s="193" t="e" cm="1">
        <f t="array" aca="1" ref="T17" ca="1">shiv(Q17="BLANK",IF($K$1&gt;K17,($K$1-K17),0))</f>
        <v>#NAME?</v>
      </c>
      <c r="U17" s="193"/>
      <c r="V17" s="193"/>
    </row>
    <row r="18" spans="2:22" s="186" customFormat="1" hidden="1">
      <c r="B18" s="205"/>
      <c r="C18" s="207"/>
      <c r="D18" s="207"/>
      <c r="E18" s="181"/>
      <c r="F18" s="167"/>
      <c r="G18" s="176"/>
      <c r="H18" s="224"/>
      <c r="I18" s="188"/>
      <c r="J18" s="197"/>
      <c r="K18" s="197"/>
      <c r="L18" s="197"/>
      <c r="M18" s="197"/>
      <c r="N18" s="198"/>
      <c r="O18" s="222"/>
      <c r="P18" s="192"/>
      <c r="R18" s="193"/>
      <c r="S18" s="193"/>
      <c r="T18" s="193"/>
      <c r="U18" s="193"/>
      <c r="V18" s="193"/>
    </row>
    <row r="19" spans="2:22" s="186" customFormat="1" hidden="1">
      <c r="B19" s="205"/>
      <c r="C19" s="207"/>
      <c r="D19" s="207"/>
      <c r="E19" s="181"/>
      <c r="F19" s="181"/>
      <c r="G19" s="182"/>
      <c r="H19" s="224"/>
      <c r="I19" s="188"/>
      <c r="J19" s="197"/>
      <c r="K19" s="197"/>
      <c r="L19" s="197"/>
      <c r="M19" s="197"/>
      <c r="N19" s="198"/>
      <c r="O19" s="222"/>
      <c r="P19" s="192"/>
      <c r="R19" s="193" t="e" cm="1">
        <f t="array" aca="1" ref="R19" ca="1">shiv(O19="Completed",IF(M19&gt;K19,(M19-K19),0))</f>
        <v>#NAME?</v>
      </c>
      <c r="S19" s="193"/>
      <c r="T19" s="193"/>
      <c r="U19" s="193"/>
      <c r="V19" s="193"/>
    </row>
    <row r="20" spans="2:22" s="186" customFormat="1">
      <c r="B20" s="188"/>
      <c r="C20" s="187"/>
      <c r="D20" s="194"/>
      <c r="E20" s="194"/>
      <c r="F20" s="194"/>
      <c r="G20" s="208"/>
      <c r="H20" s="207"/>
      <c r="I20" s="188"/>
      <c r="J20" s="197"/>
      <c r="K20" s="197"/>
      <c r="L20" s="197"/>
      <c r="M20" s="197"/>
      <c r="N20" s="198"/>
      <c r="O20" s="222"/>
      <c r="P20" s="192"/>
      <c r="R20" s="193" t="e" cm="1">
        <f t="array" aca="1" ref="R20" ca="1">shiv(O20="Completed",IF(M20&gt;K20,(M20-K20),0))</f>
        <v>#NAME?</v>
      </c>
      <c r="S20" s="193"/>
      <c r="T20" s="193"/>
    </row>
    <row r="21" spans="2:22" s="186" customFormat="1">
      <c r="B21" s="546">
        <v>2</v>
      </c>
      <c r="C21" s="546"/>
      <c r="D21" s="553"/>
      <c r="E21" s="115"/>
      <c r="F21" s="115"/>
      <c r="G21" s="164"/>
      <c r="H21" s="218"/>
      <c r="I21" s="205"/>
      <c r="J21" s="209"/>
      <c r="K21" s="189"/>
      <c r="L21" s="191"/>
      <c r="M21" s="191"/>
      <c r="N21" s="190"/>
      <c r="O21" s="197"/>
      <c r="P21" s="199"/>
      <c r="Q21" s="186" t="str">
        <f t="shared" ref="Q21:Q28" si="1">IF(ISBLANK(O21),"BLANK","NOT BLANK")</f>
        <v>BLANK</v>
      </c>
      <c r="R21" s="193" t="e" cm="1">
        <f t="array" aca="1" ref="R21" ca="1">shiv(O21="Completed",IF(M21&gt;K21,(M21-K21),0))</f>
        <v>#NAME?</v>
      </c>
      <c r="S21" s="193" t="e" cm="1">
        <f t="array" aca="1" ref="S21" ca="1">shiv(O21="In Progress",IF($K$1&gt;K21,($K$1-K21),0))</f>
        <v>#NAME?</v>
      </c>
      <c r="T21" s="193" t="e" cm="1">
        <f t="array" aca="1" ref="T21" ca="1">shiv(Q21="BLANK",IF($K$1&gt;K21,($K$1-K21),0))</f>
        <v>#NAME?</v>
      </c>
    </row>
    <row r="22" spans="2:22" s="186" customFormat="1">
      <c r="B22" s="547"/>
      <c r="C22" s="547"/>
      <c r="D22" s="554"/>
      <c r="E22" s="115"/>
      <c r="F22" s="115"/>
      <c r="G22" s="164"/>
      <c r="H22" s="115"/>
      <c r="I22" s="194"/>
      <c r="J22" s="197"/>
      <c r="K22" s="197"/>
      <c r="L22" s="197"/>
      <c r="M22" s="191"/>
      <c r="N22" s="198"/>
      <c r="O22" s="197"/>
      <c r="P22" s="199"/>
      <c r="Q22" s="186" t="str">
        <f t="shared" si="1"/>
        <v>BLANK</v>
      </c>
      <c r="R22" s="193" t="e" cm="1">
        <f t="array" aca="1" ref="R22" ca="1">shiv(O22="Completed",IF(M22&gt;K22,(M22-K22),0))</f>
        <v>#NAME?</v>
      </c>
      <c r="S22" s="193" t="e" cm="1">
        <f t="array" aca="1" ref="S22" ca="1">shiv(O22="In Progress",IF($K$1&gt;K22,($K$1-K22),0))</f>
        <v>#NAME?</v>
      </c>
      <c r="T22" s="193" t="e" cm="1">
        <f t="array" aca="1" ref="T22" ca="1">shiv(Q22="BLANK",IF($K$1&gt;K22,($K$1-K22),0))</f>
        <v>#NAME?</v>
      </c>
    </row>
    <row r="23" spans="2:22" s="186" customFormat="1">
      <c r="B23" s="547"/>
      <c r="C23" s="547"/>
      <c r="D23" s="554"/>
      <c r="E23" s="115"/>
      <c r="F23" s="115"/>
      <c r="G23" s="164"/>
      <c r="H23" s="211"/>
      <c r="I23" s="188"/>
      <c r="J23" s="197"/>
      <c r="K23" s="197"/>
      <c r="L23" s="204"/>
      <c r="M23" s="191"/>
      <c r="N23" s="212"/>
      <c r="O23" s="197"/>
      <c r="P23" s="199"/>
      <c r="Q23" s="186" t="str">
        <f t="shared" si="1"/>
        <v>BLANK</v>
      </c>
      <c r="R23" s="193" t="e" cm="1">
        <f t="array" aca="1" ref="R23" ca="1">shiv(O23="Completed",IF(M23&gt;K23,(M23-K23),0))</f>
        <v>#NAME?</v>
      </c>
      <c r="S23" s="193" t="e" cm="1">
        <f t="array" aca="1" ref="S23" ca="1">shiv(O23="In Progress",IF($K$1&gt;K23,($K$1-K23),0))</f>
        <v>#NAME?</v>
      </c>
      <c r="T23" s="193" t="e" cm="1">
        <f t="array" aca="1" ref="T23" ca="1">shiv(Q23="BLANK",IF($K$1&gt;K23,($K$1-K23),0))</f>
        <v>#NAME?</v>
      </c>
    </row>
    <row r="24" spans="2:22" s="186" customFormat="1">
      <c r="B24" s="547"/>
      <c r="C24" s="547"/>
      <c r="D24" s="554"/>
      <c r="E24" s="115"/>
      <c r="F24" s="115"/>
      <c r="G24" s="164"/>
      <c r="H24" s="211"/>
      <c r="I24" s="188"/>
      <c r="J24" s="197"/>
      <c r="K24" s="197"/>
      <c r="L24" s="204"/>
      <c r="M24" s="196"/>
      <c r="N24" s="212"/>
      <c r="O24" s="197"/>
      <c r="P24" s="202"/>
      <c r="Q24" s="186" t="str">
        <f t="shared" si="1"/>
        <v>BLANK</v>
      </c>
      <c r="R24" s="193" t="e" cm="1">
        <f t="array" aca="1" ref="R24" ca="1">shiv(O24="Completed",IF(M24&gt;K24,(M24-K24),0))</f>
        <v>#NAME?</v>
      </c>
      <c r="S24" s="193" t="e" cm="1">
        <f t="array" aca="1" ref="S24" ca="1">shiv(O24="In Progress",IF($K$1&gt;K24,($K$1-K24),0))</f>
        <v>#NAME?</v>
      </c>
      <c r="T24" s="193" t="e" cm="1">
        <f t="array" aca="1" ref="T24" ca="1">shiv(Q24="BLANK",IF($K$1&gt;K24,($K$1-K24),0))</f>
        <v>#NAME?</v>
      </c>
    </row>
    <row r="25" spans="2:22" s="186" customFormat="1">
      <c r="B25" s="547"/>
      <c r="C25" s="547"/>
      <c r="D25" s="554"/>
      <c r="E25" s="115"/>
      <c r="F25" s="115"/>
      <c r="G25" s="164"/>
      <c r="H25" s="211"/>
      <c r="I25" s="188"/>
      <c r="J25" s="197"/>
      <c r="K25" s="197"/>
      <c r="L25" s="197"/>
      <c r="M25" s="196"/>
      <c r="N25" s="198"/>
      <c r="O25" s="197"/>
      <c r="P25" s="202"/>
      <c r="Q25" s="186" t="str">
        <f t="shared" si="1"/>
        <v>BLANK</v>
      </c>
      <c r="R25" s="193" t="e" cm="1">
        <f t="array" aca="1" ref="R25" ca="1">shiv(O25="Completed",IF(M25&gt;K25,(M25-K25),0))</f>
        <v>#NAME?</v>
      </c>
      <c r="S25" s="193" t="e" cm="1">
        <f t="array" aca="1" ref="S25" ca="1">shiv(O25="In Progress",IF($K$1&gt;K25,($K$1-K25),0))</f>
        <v>#NAME?</v>
      </c>
      <c r="T25" s="193" t="e" cm="1">
        <f t="array" aca="1" ref="T25" ca="1">shiv(Q25="BLANK",IF($K$1&gt;K25,($K$1-K25),0))</f>
        <v>#NAME?</v>
      </c>
    </row>
    <row r="26" spans="2:22" s="186" customFormat="1">
      <c r="B26" s="547"/>
      <c r="C26" s="547"/>
      <c r="D26" s="554"/>
      <c r="E26" s="115"/>
      <c r="F26" s="115"/>
      <c r="G26" s="164"/>
      <c r="H26" s="218"/>
      <c r="I26" s="188"/>
      <c r="J26" s="197"/>
      <c r="K26" s="197"/>
      <c r="L26" s="197"/>
      <c r="M26" s="196"/>
      <c r="N26" s="198"/>
      <c r="O26" s="197"/>
      <c r="P26" s="199"/>
      <c r="Q26" s="186" t="str">
        <f t="shared" si="1"/>
        <v>BLANK</v>
      </c>
      <c r="R26" s="193" t="e" cm="1">
        <f t="array" aca="1" ref="R26" ca="1">shiv(O26="Completed",IF(M26&gt;K26,(M26-K26),0))</f>
        <v>#NAME?</v>
      </c>
      <c r="S26" s="193" t="e" cm="1">
        <f t="array" aca="1" ref="S26" ca="1">shiv(O26="In Progress",IF($K$1&gt;K26,($K$1-K26),0))</f>
        <v>#NAME?</v>
      </c>
      <c r="T26" s="193" t="e" cm="1">
        <f t="array" aca="1" ref="T26" ca="1">shiv(Q26="BLANK",IF($K$1&gt;K26,($K$1-K26),0))</f>
        <v>#NAME?</v>
      </c>
    </row>
    <row r="27" spans="2:22" s="186" customFormat="1">
      <c r="B27" s="547"/>
      <c r="C27" s="547"/>
      <c r="D27" s="554"/>
      <c r="E27" s="115"/>
      <c r="F27" s="115"/>
      <c r="G27" s="164"/>
      <c r="H27" s="218"/>
      <c r="I27" s="188"/>
      <c r="J27" s="219"/>
      <c r="K27" s="107"/>
      <c r="L27" s="197"/>
      <c r="M27" s="196"/>
      <c r="N27" s="198"/>
      <c r="O27" s="197"/>
      <c r="P27" s="199"/>
      <c r="Q27" s="186" t="str">
        <f t="shared" si="1"/>
        <v>BLANK</v>
      </c>
      <c r="R27" s="193" t="e" cm="1">
        <f t="array" aca="1" ref="R27" ca="1">shiv(O27="Completed",IF(M27&gt;K27,(M27-K27),0))</f>
        <v>#NAME?</v>
      </c>
      <c r="S27" s="193" t="e" cm="1">
        <f t="array" aca="1" ref="S27" ca="1">shiv(O27="In Progress",IF($K$1&gt;K27,($K$1-K27),0))</f>
        <v>#NAME?</v>
      </c>
      <c r="T27" s="193" t="e" cm="1">
        <f t="array" aca="1" ref="T27" ca="1">shiv(Q27="BLANK",IF($K$1&gt;K27,($K$1-K27),0))</f>
        <v>#NAME?</v>
      </c>
    </row>
    <row r="28" spans="2:22" s="186" customFormat="1">
      <c r="B28" s="548"/>
      <c r="C28" s="548"/>
      <c r="D28" s="555"/>
      <c r="E28" s="115"/>
      <c r="F28" s="115"/>
      <c r="G28" s="164"/>
      <c r="H28" s="211"/>
      <c r="I28" s="171"/>
      <c r="J28" s="197"/>
      <c r="K28" s="197"/>
      <c r="L28" s="197"/>
      <c r="M28" s="196"/>
      <c r="N28" s="198"/>
      <c r="O28" s="197"/>
      <c r="P28" s="199"/>
      <c r="Q28" s="186" t="str">
        <f t="shared" si="1"/>
        <v>BLANK</v>
      </c>
      <c r="R28" s="193" t="e" cm="1">
        <f t="array" aca="1" ref="R28" ca="1">shiv(O28="Completed",IF(M28&gt;K28,(M28-K28),0))</f>
        <v>#NAME?</v>
      </c>
      <c r="S28" s="193" t="e" cm="1">
        <f t="array" aca="1" ref="S28" ca="1">shiv(O28="In Progress",IF($K$1&gt;K28,($K$1-K28),0))</f>
        <v>#NAME?</v>
      </c>
      <c r="T28" s="193" t="e" cm="1">
        <f t="array" aca="1" ref="T28" ca="1">shiv(Q28="BLANK",IF($K$1&gt;K28,($K$1-K28),0))</f>
        <v>#NAME?</v>
      </c>
    </row>
    <row r="29" spans="2:22" s="186" customFormat="1">
      <c r="B29" s="213"/>
      <c r="C29" s="188"/>
      <c r="D29" s="188"/>
      <c r="E29" s="211"/>
      <c r="F29" s="188"/>
      <c r="G29" s="214"/>
      <c r="H29" s="211"/>
      <c r="I29" s="188"/>
      <c r="J29" s="197"/>
      <c r="K29" s="197"/>
      <c r="L29" s="197"/>
      <c r="M29" s="197"/>
      <c r="N29" s="198"/>
      <c r="O29" s="197"/>
      <c r="P29" s="199"/>
      <c r="R29" s="193" t="e" cm="1">
        <f t="array" aca="1" ref="R29" ca="1">shiv(O29="Completed",IF(M29&gt;K29,(M29-K29),0))</f>
        <v>#NAME?</v>
      </c>
      <c r="S29" s="193"/>
      <c r="T29" s="193"/>
    </row>
    <row r="30" spans="2:22" s="186" customFormat="1">
      <c r="B30" s="546">
        <v>3</v>
      </c>
      <c r="C30" s="550"/>
      <c r="D30" s="548"/>
      <c r="E30" s="179"/>
      <c r="F30" s="165"/>
      <c r="G30" s="162"/>
      <c r="H30" s="188"/>
      <c r="I30" s="205"/>
      <c r="J30" s="191"/>
      <c r="K30" s="191"/>
      <c r="L30" s="191"/>
      <c r="M30" s="206"/>
      <c r="N30" s="198"/>
      <c r="O30" s="197"/>
      <c r="P30" s="199"/>
      <c r="Q30" s="186" t="str">
        <f t="shared" ref="Q30:Q36" si="2">IF(ISBLANK(O30),"BLANK","NOT BLANK")</f>
        <v>BLANK</v>
      </c>
      <c r="R30" s="193" t="e" cm="1">
        <f t="array" aca="1" ref="R30" ca="1">shiv(O30="Completed",IF(M30&gt;K30,(M30-K30),0))</f>
        <v>#NAME?</v>
      </c>
      <c r="S30" s="193" t="e" cm="1">
        <f t="array" aca="1" ref="S30" ca="1">shiv(O30="In Progress",IF($K$1&gt;K30,($K$1-K30),0))</f>
        <v>#NAME?</v>
      </c>
      <c r="T30" s="193" t="e" cm="1">
        <f t="array" aca="1" ref="T30" ca="1">shiv(Q30="BLANK",IF($K$1&gt;K30,($K$1-K30),0))</f>
        <v>#NAME?</v>
      </c>
    </row>
    <row r="31" spans="2:22" s="186" customFormat="1">
      <c r="B31" s="547"/>
      <c r="C31" s="550"/>
      <c r="D31" s="552"/>
      <c r="E31" s="179"/>
      <c r="F31" s="115"/>
      <c r="G31" s="220"/>
      <c r="H31" s="115"/>
      <c r="I31" s="215"/>
      <c r="J31" s="191"/>
      <c r="K31" s="191"/>
      <c r="L31" s="191"/>
      <c r="M31" s="206"/>
      <c r="N31" s="198"/>
      <c r="O31" s="197"/>
      <c r="P31" s="199"/>
      <c r="Q31" s="186" t="str">
        <f t="shared" si="2"/>
        <v>BLANK</v>
      </c>
      <c r="R31" s="193" t="e" cm="1">
        <f t="array" aca="1" ref="R31" ca="1">shiv(O31="Completed",IF(M31&gt;K31,(M31-K31),0))</f>
        <v>#NAME?</v>
      </c>
      <c r="S31" s="193" t="e" cm="1">
        <f t="array" aca="1" ref="S31" ca="1">shiv(O31="In Progress",IF($K$1&gt;K31,($K$1-K31),0))</f>
        <v>#NAME?</v>
      </c>
      <c r="T31" s="193" t="e" cm="1">
        <f t="array" aca="1" ref="T31" ca="1">shiv(Q31="BLANK",IF($K$1&gt;K31,($K$1-K31),0))</f>
        <v>#NAME?</v>
      </c>
    </row>
    <row r="32" spans="2:22" s="186" customFormat="1">
      <c r="B32" s="547"/>
      <c r="C32" s="550"/>
      <c r="D32" s="552"/>
      <c r="E32" s="115"/>
      <c r="F32" s="115"/>
      <c r="G32" s="164"/>
      <c r="H32" s="188"/>
      <c r="I32" s="188"/>
      <c r="J32" s="197"/>
      <c r="K32" s="197"/>
      <c r="L32" s="197"/>
      <c r="M32" s="196"/>
      <c r="N32" s="198"/>
      <c r="O32" s="197"/>
      <c r="P32" s="202"/>
      <c r="Q32" s="186" t="str">
        <f t="shared" si="2"/>
        <v>BLANK</v>
      </c>
      <c r="R32" s="193" t="e" cm="1">
        <f t="array" aca="1" ref="R32" ca="1">shiv(O32="Completed",IF(M32&gt;K32,(M32-K32),0))</f>
        <v>#NAME?</v>
      </c>
      <c r="S32" s="193" t="e" cm="1">
        <f t="array" aca="1" ref="S32" ca="1">shiv(O32="In Progress",IF($K$1&gt;K32,($K$1-K32),0))</f>
        <v>#NAME?</v>
      </c>
      <c r="T32" s="193" t="e" cm="1">
        <f t="array" aca="1" ref="T32" ca="1">shiv(Q32="BLANK",IF($K$1&gt;K32,($K$1-K32),0))</f>
        <v>#NAME?</v>
      </c>
    </row>
    <row r="33" spans="2:20" s="186" customFormat="1">
      <c r="B33" s="547"/>
      <c r="C33" s="550"/>
      <c r="D33" s="552"/>
      <c r="E33" s="115"/>
      <c r="F33" s="115"/>
      <c r="G33" s="164"/>
      <c r="H33" s="188"/>
      <c r="I33" s="188"/>
      <c r="J33" s="197"/>
      <c r="K33" s="197"/>
      <c r="L33" s="197"/>
      <c r="M33" s="197"/>
      <c r="N33" s="198"/>
      <c r="O33" s="197"/>
      <c r="P33" s="199"/>
      <c r="Q33" s="186" t="str">
        <f t="shared" si="2"/>
        <v>BLANK</v>
      </c>
      <c r="R33" s="193" t="e" cm="1">
        <f t="array" aca="1" ref="R33" ca="1">shiv(O33="Completed",IF(M33&gt;K33,(M33-K33),0))</f>
        <v>#NAME?</v>
      </c>
      <c r="S33" s="193" t="e" cm="1">
        <f t="array" aca="1" ref="S33" ca="1">shiv(O33="In Progress",IF($K$1&gt;K33,($K$1-K33),0))</f>
        <v>#NAME?</v>
      </c>
      <c r="T33" s="193" t="e" cm="1">
        <f t="array" aca="1" ref="T33" ca="1">shiv(Q33="BLANK",IF($K$1&gt;K33,($K$1-K33),0))</f>
        <v>#NAME?</v>
      </c>
    </row>
    <row r="34" spans="2:20" s="186" customFormat="1" ht="19.5" hidden="1" customHeight="1">
      <c r="B34" s="547"/>
      <c r="C34" s="550"/>
      <c r="D34" s="552"/>
      <c r="E34" s="173"/>
      <c r="F34" s="115"/>
      <c r="G34" s="164"/>
      <c r="H34" s="188"/>
      <c r="I34" s="188"/>
      <c r="J34" s="197"/>
      <c r="K34" s="197"/>
      <c r="L34" s="197"/>
      <c r="M34" s="197"/>
      <c r="N34" s="198"/>
      <c r="O34" s="197"/>
      <c r="P34" s="199"/>
      <c r="Q34" s="186" t="str">
        <f t="shared" si="2"/>
        <v>BLANK</v>
      </c>
      <c r="R34" s="193" t="e" cm="1">
        <f t="array" aca="1" ref="R34" ca="1">shiv(O34="Completed",IF(M34&gt;K34,(M34-K34),0))</f>
        <v>#NAME?</v>
      </c>
      <c r="S34" s="193" t="e" cm="1">
        <f t="array" aca="1" ref="S34" ca="1">shiv(O34="In Progress",IF($K$1&gt;K34,($K$1-K34),0))</f>
        <v>#NAME?</v>
      </c>
      <c r="T34" s="193" t="e" cm="1">
        <f t="array" aca="1" ref="T34" ca="1">shiv(Q34="BLANK",IF($K$1&gt;K34,($K$1-K34),0))</f>
        <v>#NAME?</v>
      </c>
    </row>
    <row r="35" spans="2:20" s="186" customFormat="1" hidden="1">
      <c r="B35" s="547"/>
      <c r="C35" s="550"/>
      <c r="D35" s="552"/>
      <c r="E35" s="179"/>
      <c r="F35" s="165"/>
      <c r="G35" s="162"/>
      <c r="H35" s="188"/>
      <c r="I35" s="205"/>
      <c r="J35" s="191"/>
      <c r="K35" s="191"/>
      <c r="L35" s="191"/>
      <c r="M35" s="206"/>
      <c r="N35" s="198"/>
      <c r="O35" s="197"/>
      <c r="P35" s="199"/>
      <c r="Q35" s="186" t="str">
        <f t="shared" si="2"/>
        <v>BLANK</v>
      </c>
      <c r="R35" s="193" t="e" cm="1">
        <f t="array" aca="1" ref="R35" ca="1">shiv(O35="Completed",IF(M35&gt;K35,(M35-K35),0))</f>
        <v>#NAME?</v>
      </c>
      <c r="S35" s="193" t="e" cm="1">
        <f t="array" aca="1" ref="S35" ca="1">shiv(O35="In Progress",IF($K$1&gt;#REF!,($K$1-#REF!),0))</f>
        <v>#NAME?</v>
      </c>
      <c r="T35" s="193" t="e" cm="1">
        <f t="array" aca="1" ref="T35" ca="1">shiv(Q35="BLANK",IF($K$1&gt;K35,($K$1-K35),0))</f>
        <v>#NAME?</v>
      </c>
    </row>
    <row r="36" spans="2:20" s="186" customFormat="1" hidden="1">
      <c r="B36" s="548"/>
      <c r="C36" s="551"/>
      <c r="D36" s="552"/>
      <c r="E36" s="179"/>
      <c r="F36" s="115"/>
      <c r="G36" s="220"/>
      <c r="H36" s="115"/>
      <c r="I36" s="215"/>
      <c r="J36" s="191"/>
      <c r="K36" s="191"/>
      <c r="L36" s="191"/>
      <c r="M36" s="206"/>
      <c r="N36" s="198"/>
      <c r="O36" s="197"/>
      <c r="P36" s="199"/>
      <c r="Q36" s="186" t="str">
        <f t="shared" si="2"/>
        <v>BLANK</v>
      </c>
      <c r="R36" s="193" t="e" cm="1">
        <f t="array" aca="1" ref="R36" ca="1">shiv(O36="Completed",IF(M36&gt;K36,(M36-K36),0))</f>
        <v>#NAME?</v>
      </c>
      <c r="S36" s="193" t="e" cm="1">
        <f t="array" aca="1" ref="S36" ca="1">shiv(O36="In Progress",IF($K$1&gt;K36,($K$1-K36),0))</f>
        <v>#NAME?</v>
      </c>
      <c r="T36" s="193" t="e" cm="1">
        <f t="array" aca="1" ref="T36" ca="1">shiv(Q36="BLANK",IF($K$1&gt;K36,($K$1-K36),0))</f>
        <v>#NAME?</v>
      </c>
    </row>
    <row r="37" spans="2:20" s="186" customFormat="1" ht="19.5" hidden="1" customHeight="1">
      <c r="B37" s="205"/>
      <c r="C37" s="207"/>
      <c r="D37" s="205"/>
      <c r="E37" s="167"/>
      <c r="F37" s="167"/>
      <c r="G37" s="176"/>
      <c r="H37" s="211"/>
      <c r="I37" s="188"/>
      <c r="J37" s="197"/>
      <c r="K37" s="197"/>
      <c r="L37" s="197"/>
      <c r="M37" s="197"/>
      <c r="N37" s="198"/>
      <c r="O37" s="197"/>
      <c r="P37" s="199"/>
      <c r="R37" s="193" t="e" cm="1">
        <f t="array" aca="1" ref="R37" ca="1">shiv(O37="Completed",IF(M37&gt;K37,(M37-K37),0))</f>
        <v>#NAME?</v>
      </c>
      <c r="S37" s="193"/>
      <c r="T37" s="193"/>
    </row>
    <row r="38" spans="2:20" s="186" customFormat="1">
      <c r="B38" s="188"/>
      <c r="C38" s="213"/>
      <c r="D38" s="187"/>
      <c r="E38" s="188"/>
      <c r="F38" s="188"/>
      <c r="G38" s="214"/>
      <c r="H38" s="211"/>
      <c r="I38" s="188"/>
      <c r="J38" s="197"/>
      <c r="K38" s="197"/>
      <c r="L38" s="197"/>
      <c r="M38" s="197"/>
      <c r="N38" s="198"/>
      <c r="O38" s="197"/>
      <c r="P38" s="199"/>
      <c r="R38" s="193" t="e" cm="1">
        <f t="array" aca="1" ref="R38" ca="1">shiv(O38="Completed",IF(M38&gt;K38,(M38-K38),0))</f>
        <v>#NAME?</v>
      </c>
      <c r="S38" s="193"/>
      <c r="T38" s="193"/>
    </row>
    <row r="39" spans="2:20" s="186" customFormat="1" ht="29">
      <c r="B39" s="546">
        <v>4</v>
      </c>
      <c r="C39" s="549"/>
      <c r="D39" s="552"/>
      <c r="E39" s="177"/>
      <c r="F39" s="178"/>
      <c r="G39" s="216"/>
      <c r="H39" s="188"/>
      <c r="I39" s="188"/>
      <c r="J39" s="197"/>
      <c r="K39" s="197"/>
      <c r="L39" s="197"/>
      <c r="M39" s="197"/>
      <c r="N39" s="198"/>
      <c r="O39" s="197"/>
      <c r="P39" s="199" t="s">
        <v>632</v>
      </c>
      <c r="Q39" s="186" t="str">
        <f>IF(ISBLANK(O39),"BLANK","NOT BLANK")</f>
        <v>BLANK</v>
      </c>
      <c r="R39" s="193" t="e" cm="1">
        <f t="array" aca="1" ref="R39" ca="1">shiv(O39="Completed",IF(M39&gt;K39,(M39-K39),0))</f>
        <v>#NAME?</v>
      </c>
      <c r="S39" s="193" t="e" cm="1">
        <f t="array" aca="1" ref="S39" ca="1">shiv(O39="In Progress",IF($K$1&gt;K39,($K$1-K39),0))</f>
        <v>#NAME?</v>
      </c>
      <c r="T39" s="193" t="e" cm="1">
        <f t="array" aca="1" ref="T39" ca="1">shiv(Q39="BLANK",IF($K$1&gt;K39,($K$1-K39),0))</f>
        <v>#NAME?</v>
      </c>
    </row>
    <row r="40" spans="2:20" s="186" customFormat="1">
      <c r="B40" s="547"/>
      <c r="C40" s="550"/>
      <c r="D40" s="552"/>
      <c r="E40" s="172"/>
      <c r="F40" s="115"/>
      <c r="G40" s="217"/>
      <c r="H40" s="188"/>
      <c r="I40" s="188"/>
      <c r="J40" s="197"/>
      <c r="K40" s="197"/>
      <c r="L40" s="197"/>
      <c r="M40" s="197"/>
      <c r="N40" s="198"/>
      <c r="O40" s="197"/>
      <c r="P40" s="199"/>
      <c r="Q40" s="186" t="str">
        <f>IF(ISBLANK(O40),"BLANK","NOT BLANK")</f>
        <v>BLANK</v>
      </c>
      <c r="R40" s="193" t="e" cm="1">
        <f t="array" aca="1" ref="R40" ca="1">shiv(O40="Completed",IF(M40&gt;K40,(M40-K40),0))</f>
        <v>#NAME?</v>
      </c>
      <c r="S40" s="193" t="e" cm="1">
        <f t="array" aca="1" ref="S40" ca="1">shiv(O40="In Progress",IF($K$1&gt;K40,($K$1-K40),0))</f>
        <v>#NAME?</v>
      </c>
      <c r="T40" s="193" t="e" cm="1">
        <f t="array" aca="1" ref="T40" ca="1">shiv(Q40="BLANK",IF($K$1&gt;K40,($K$1-K40),0))</f>
        <v>#NAME?</v>
      </c>
    </row>
    <row r="41" spans="2:20" s="186" customFormat="1">
      <c r="B41" s="548"/>
      <c r="C41" s="551"/>
      <c r="D41" s="552"/>
      <c r="E41" s="172"/>
      <c r="F41" s="115"/>
      <c r="G41" s="217"/>
      <c r="H41" s="188"/>
      <c r="I41" s="188"/>
      <c r="J41" s="197"/>
      <c r="K41" s="197"/>
      <c r="L41" s="197"/>
      <c r="M41" s="197"/>
      <c r="N41" s="198"/>
      <c r="O41" s="197"/>
      <c r="P41" s="199"/>
      <c r="Q41" s="186" t="str">
        <f>IF(ISBLANK(O41),"BLANK","NOT BLANK")</f>
        <v>BLANK</v>
      </c>
      <c r="R41" s="193" t="e" cm="1">
        <f t="array" aca="1" ref="R41" ca="1">shiv(O41="Completed",IF(M41&gt;K41,(M41-K41),0))</f>
        <v>#NAME?</v>
      </c>
      <c r="S41" s="193" t="e" cm="1">
        <f t="array" aca="1" ref="S41" ca="1">shiv(O41="In Progress",IF($K$1&gt;K41,($K$1-K41),0))</f>
        <v>#NAME?</v>
      </c>
      <c r="T41" s="193" t="e" cm="1">
        <f t="array" aca="1" ref="T41" ca="1">shiv(Q41="BLANK",IF($K$1&gt;K41,($K$1-K41),0))</f>
        <v>#NAME?</v>
      </c>
    </row>
    <row r="42" spans="2:20" s="186" customFormat="1">
      <c r="B42" s="188"/>
      <c r="C42" s="188"/>
      <c r="D42" s="194"/>
      <c r="E42" s="188"/>
      <c r="F42" s="188"/>
      <c r="G42" s="214"/>
      <c r="H42" s="188"/>
      <c r="I42" s="188"/>
      <c r="J42" s="197"/>
      <c r="K42" s="197"/>
      <c r="L42" s="197"/>
      <c r="M42" s="197"/>
      <c r="N42" s="198"/>
      <c r="O42" s="197"/>
      <c r="P42" s="199"/>
      <c r="R42" s="193" t="e" cm="1">
        <f t="array" aca="1" ref="R42" ca="1">shiv(O42="Completed",IF(M42&gt;K42,(M42-K42),0))</f>
        <v>#NAME?</v>
      </c>
      <c r="S42" s="193"/>
      <c r="T42" s="193"/>
    </row>
    <row r="43" spans="2:20" s="186" customFormat="1">
      <c r="B43" s="546">
        <v>5</v>
      </c>
      <c r="C43" s="562"/>
      <c r="D43" s="552"/>
      <c r="E43" s="172"/>
      <c r="F43" s="115"/>
      <c r="G43" s="166"/>
      <c r="H43" s="188"/>
      <c r="I43" s="214"/>
      <c r="J43" s="197"/>
      <c r="K43" s="197"/>
      <c r="L43" s="197"/>
      <c r="M43" s="197"/>
      <c r="N43" s="198"/>
      <c r="O43" s="191"/>
      <c r="P43" s="199"/>
      <c r="Q43" s="186" t="str">
        <f t="shared" ref="Q43:Q54" si="3">IF(ISBLANK(O43),"BLANK","NOT BLANK")</f>
        <v>BLANK</v>
      </c>
      <c r="R43" s="193" t="e" cm="1">
        <f t="array" aca="1" ref="R43" ca="1">shiv(O43="Completed",IF(M43&gt;K43,(M43-K43),0))</f>
        <v>#NAME?</v>
      </c>
      <c r="S43" s="193" t="e" cm="1">
        <f t="array" aca="1" ref="S43" ca="1">shiv(O43="In Progress",IF($K$1&gt;K43,($K$1-K43),0))</f>
        <v>#NAME?</v>
      </c>
      <c r="T43" s="193" t="e" cm="1">
        <f t="array" aca="1" ref="T43" ca="1">shiv(Q43="BLANK",IF($K$1&gt;K43,($K$1-K43),0))</f>
        <v>#NAME?</v>
      </c>
    </row>
    <row r="44" spans="2:20" s="186" customFormat="1">
      <c r="B44" s="547"/>
      <c r="C44" s="563"/>
      <c r="D44" s="552"/>
      <c r="E44" s="172"/>
      <c r="F44" s="115"/>
      <c r="G44" s="166"/>
      <c r="H44" s="188"/>
      <c r="I44" s="214"/>
      <c r="J44" s="197"/>
      <c r="K44" s="197"/>
      <c r="L44" s="197"/>
      <c r="M44" s="197"/>
      <c r="N44" s="198"/>
      <c r="O44" s="197"/>
      <c r="P44" s="199"/>
      <c r="Q44" s="186" t="str">
        <f t="shared" si="3"/>
        <v>BLANK</v>
      </c>
      <c r="R44" s="193" t="e" cm="1">
        <f t="array" aca="1" ref="R44" ca="1">shiv(O44="Completed",IF(M44&gt;K44,(M44-K44),0))</f>
        <v>#NAME?</v>
      </c>
      <c r="S44" s="193" t="e" cm="1">
        <f t="array" aca="1" ref="S44" ca="1">shiv(O44="In Progress",IF($K$1&gt;K44,($K$1-K44),0))</f>
        <v>#NAME?</v>
      </c>
      <c r="T44" s="193" t="e" cm="1">
        <f t="array" aca="1" ref="T44" ca="1">shiv(Q44="BLANK",IF($K$1&gt;K44,($K$1-K44),0))</f>
        <v>#NAME?</v>
      </c>
    </row>
    <row r="45" spans="2:20" s="186" customFormat="1">
      <c r="B45" s="547"/>
      <c r="C45" s="563"/>
      <c r="D45" s="552"/>
      <c r="E45" s="172"/>
      <c r="F45" s="115"/>
      <c r="G45" s="164"/>
      <c r="H45" s="188"/>
      <c r="I45" s="214"/>
      <c r="J45" s="197"/>
      <c r="K45" s="197"/>
      <c r="L45" s="197"/>
      <c r="M45" s="197"/>
      <c r="N45" s="198"/>
      <c r="O45" s="197"/>
      <c r="P45" s="199"/>
      <c r="Q45" s="186" t="str">
        <f t="shared" si="3"/>
        <v>BLANK</v>
      </c>
      <c r="R45" s="193" t="e" cm="1">
        <f t="array" aca="1" ref="R45" ca="1">shiv(O45="Completed",IF(M45&gt;K45,(M45-K45),0))</f>
        <v>#NAME?</v>
      </c>
      <c r="S45" s="193" t="e" cm="1">
        <f t="array" aca="1" ref="S45" ca="1">shiv(O45="In Progress",IF($K$1&gt;K45,($K$1-K45),0))</f>
        <v>#NAME?</v>
      </c>
      <c r="T45" s="193" t="e" cm="1">
        <f t="array" aca="1" ref="T45" ca="1">shiv(Q45="BLANK",IF($K$1&gt;K45,($K$1-K45),0))</f>
        <v>#NAME?</v>
      </c>
    </row>
    <row r="46" spans="2:20" s="186" customFormat="1">
      <c r="B46" s="548"/>
      <c r="C46" s="564"/>
      <c r="D46" s="552"/>
      <c r="E46" s="173"/>
      <c r="F46" s="108"/>
      <c r="G46" s="170"/>
      <c r="H46" s="188"/>
      <c r="I46" s="214"/>
      <c r="J46" s="197"/>
      <c r="K46" s="197"/>
      <c r="L46" s="197"/>
      <c r="M46" s="197"/>
      <c r="N46" s="198"/>
      <c r="O46" s="197"/>
      <c r="P46" s="199"/>
      <c r="Q46" s="186" t="str">
        <f t="shared" si="3"/>
        <v>BLANK</v>
      </c>
      <c r="R46" s="193" t="e" cm="1">
        <f t="array" aca="1" ref="R46" ca="1">shiv(O46="Completed",IF(M46&gt;K46,(M46-K46),0))</f>
        <v>#NAME?</v>
      </c>
      <c r="S46" s="193" t="e" cm="1">
        <f t="array" aca="1" ref="S46" ca="1">shiv(O46="In Progress",IF($K$1&gt;K46,($K$1-K46),0))</f>
        <v>#NAME?</v>
      </c>
      <c r="T46" s="193" t="e" cm="1">
        <f t="array" aca="1" ref="T46" ca="1">shiv(Q46="BLANK",IF($K$1&gt;K46,($K$1-K46),0))</f>
        <v>#NAME?</v>
      </c>
    </row>
    <row r="47" spans="2:20" s="186" customFormat="1">
      <c r="B47" s="205"/>
      <c r="C47" s="207"/>
      <c r="D47" s="210"/>
      <c r="E47" s="167"/>
      <c r="F47" s="167"/>
      <c r="G47" s="169"/>
      <c r="H47" s="211"/>
      <c r="I47" s="214"/>
      <c r="J47" s="197"/>
      <c r="K47" s="197"/>
      <c r="L47" s="197"/>
      <c r="M47" s="197"/>
      <c r="N47" s="198"/>
      <c r="O47" s="197"/>
      <c r="P47" s="199"/>
      <c r="R47" s="193" t="e" cm="1">
        <f t="array" aca="1" ref="R47" ca="1">shiv(O47="Completed",IF(M47&gt;K47,(M47-K47),0))</f>
        <v>#NAME?</v>
      </c>
      <c r="S47" s="193"/>
      <c r="T47" s="193"/>
    </row>
    <row r="48" spans="2:20" s="186" customFormat="1">
      <c r="B48" s="546">
        <v>6</v>
      </c>
      <c r="C48" s="546"/>
      <c r="D48" s="553"/>
      <c r="E48" s="115"/>
      <c r="F48" s="41"/>
      <c r="G48" s="221"/>
      <c r="H48" s="171"/>
      <c r="I48" s="171"/>
      <c r="J48" s="197"/>
      <c r="K48" s="197"/>
      <c r="L48" s="197"/>
      <c r="M48" s="197"/>
      <c r="N48" s="198"/>
      <c r="O48" s="197"/>
      <c r="P48" s="199"/>
      <c r="Q48" s="186" t="str">
        <f>IF(ISBLANK(O48),"BLANK","NOT BLANK")</f>
        <v>BLANK</v>
      </c>
      <c r="R48" s="193" t="e" cm="1">
        <f t="array" aca="1" ref="R48" ca="1">shiv(O48="Completed",IF(M48&gt;K48,(M48-K48),0))</f>
        <v>#NAME?</v>
      </c>
      <c r="S48" s="193" t="e" cm="1">
        <f t="array" aca="1" ref="S48" ca="1">shiv(O48="In Progress",IF($K$1&gt;K48,($K$1-K48),0))</f>
        <v>#NAME?</v>
      </c>
      <c r="T48" s="193" t="e" cm="1">
        <f t="array" aca="1" ref="T48" ca="1">shiv(Q48="BLANK",IF($K$1&gt;K48,($K$1-K48),0))</f>
        <v>#NAME?</v>
      </c>
    </row>
    <row r="49" spans="1:43" s="186" customFormat="1">
      <c r="B49" s="547"/>
      <c r="C49" s="547"/>
      <c r="D49" s="554"/>
      <c r="E49" s="115"/>
      <c r="F49" s="165"/>
      <c r="G49" s="163"/>
      <c r="H49" s="171"/>
      <c r="I49" s="171"/>
      <c r="J49" s="197"/>
      <c r="K49" s="197"/>
      <c r="L49" s="197"/>
      <c r="M49" s="197"/>
      <c r="N49" s="198"/>
      <c r="O49" s="197"/>
      <c r="P49" s="199"/>
      <c r="Q49" s="186" t="str">
        <f>IF(ISBLANK(O49),"BLANK","NOT BLANK")</f>
        <v>BLANK</v>
      </c>
      <c r="R49" s="193" t="e" cm="1">
        <f t="array" aca="1" ref="R49" ca="1">shiv(O49="Completed",IF(M49&gt;K49,(M49-K49),0))</f>
        <v>#NAME?</v>
      </c>
      <c r="S49" s="193" t="e" cm="1">
        <f t="array" aca="1" ref="S49" ca="1">shiv(O49="In Progress",IF($K$1&gt;K49,($K$1-K49),0))</f>
        <v>#NAME?</v>
      </c>
      <c r="T49" s="193" t="e" cm="1">
        <f t="array" aca="1" ref="T49" ca="1">shiv(Q49="BLANK",IF($K$1&gt;K49,($K$1-K49),0))</f>
        <v>#NAME?</v>
      </c>
    </row>
    <row r="50" spans="1:43" s="186" customFormat="1">
      <c r="B50" s="547"/>
      <c r="C50" s="547"/>
      <c r="D50" s="554"/>
      <c r="E50" s="115"/>
      <c r="F50" s="165"/>
      <c r="G50" s="163"/>
      <c r="H50" s="171"/>
      <c r="I50" s="171"/>
      <c r="J50" s="197"/>
      <c r="K50" s="197"/>
      <c r="L50" s="197"/>
      <c r="M50" s="197"/>
      <c r="N50" s="198"/>
      <c r="O50" s="197"/>
      <c r="P50" s="199"/>
      <c r="Q50" s="186" t="str">
        <f>IF(ISBLANK(O50),"BLANK","NOT BLANK")</f>
        <v>BLANK</v>
      </c>
      <c r="R50" s="193" t="e" cm="1">
        <f t="array" aca="1" ref="R50" ca="1">shiv(O50="Completed",IF(M50&gt;K50,(M50-K50),0))</f>
        <v>#NAME?</v>
      </c>
      <c r="S50" s="193" t="e" cm="1">
        <f t="array" aca="1" ref="S50" ca="1">shiv(O50="In Progress",IF($K$1&gt;K50,($K$1-K50),0))</f>
        <v>#NAME?</v>
      </c>
      <c r="T50" s="193" t="e" cm="1">
        <f t="array" aca="1" ref="T50" ca="1">shiv(Q50="BLANK",IF($K$1&gt;K50,($K$1-K50),0))</f>
        <v>#NAME?</v>
      </c>
    </row>
    <row r="51" spans="1:43" s="186" customFormat="1">
      <c r="B51" s="547"/>
      <c r="C51" s="547"/>
      <c r="D51" s="554"/>
      <c r="E51" s="172"/>
      <c r="F51" s="165"/>
      <c r="G51" s="164"/>
      <c r="H51" s="213"/>
      <c r="I51" s="188"/>
      <c r="J51" s="222"/>
      <c r="K51" s="191"/>
      <c r="L51" s="197"/>
      <c r="M51" s="197"/>
      <c r="N51" s="198"/>
      <c r="O51" s="197"/>
      <c r="P51" s="202"/>
      <c r="Q51" s="186" t="str">
        <f>IF(ISBLANK(O51),"BLANK","NOT BLANK")</f>
        <v>BLANK</v>
      </c>
      <c r="R51" s="193" t="e" cm="1">
        <f t="array" aca="1" ref="R51" ca="1">shiv(O51="Completed",IF(M51&gt;K51,(M51-K51),0))</f>
        <v>#NAME?</v>
      </c>
      <c r="S51" s="193" t="e" cm="1">
        <f t="array" aca="1" ref="S51" ca="1">shiv(O51="In Progress",IF($K$1&gt;K51,($K$1-K51),0))</f>
        <v>#NAME?</v>
      </c>
      <c r="T51" s="193" t="e" cm="1">
        <f t="array" aca="1" ref="T51" ca="1">shiv(Q51="BLANK",IF($K$1&gt;K51,($K$1-K51),0))</f>
        <v>#NAME?</v>
      </c>
      <c r="U51" s="193"/>
      <c r="V51" s="193"/>
    </row>
    <row r="52" spans="1:43" s="186" customFormat="1">
      <c r="B52" s="547"/>
      <c r="C52" s="547"/>
      <c r="D52" s="554"/>
      <c r="E52" s="115"/>
      <c r="F52" s="115"/>
      <c r="G52" s="164"/>
      <c r="H52" s="211"/>
      <c r="I52" s="188"/>
      <c r="J52" s="197"/>
      <c r="K52" s="197"/>
      <c r="L52" s="197"/>
      <c r="M52" s="197"/>
      <c r="N52" s="198"/>
      <c r="O52" s="191"/>
      <c r="P52" s="199"/>
      <c r="Q52" s="186" t="str">
        <f>IF(ISBLANK(O52),"BLANK","NOT BLANK")</f>
        <v>BLANK</v>
      </c>
      <c r="R52" s="193" t="e" cm="1">
        <f t="array" aca="1" ref="R52" ca="1">shiv(O52="Completed",IF(M52&gt;K52,(M52-K52),0))</f>
        <v>#NAME?</v>
      </c>
      <c r="S52" s="193" t="e" cm="1">
        <f t="array" aca="1" ref="S52" ca="1">shiv(O52="In Progress",IF($K$1&gt;K52,($K$1-K52),0))</f>
        <v>#NAME?</v>
      </c>
      <c r="T52" s="193" t="e" cm="1">
        <f t="array" aca="1" ref="T52" ca="1">shiv(Q52="BLANK",IF($K$1&gt;K52,($K$1-K52),0))</f>
        <v>#NAME?</v>
      </c>
    </row>
    <row r="53" spans="1:43" s="186" customFormat="1">
      <c r="B53" s="548"/>
      <c r="C53" s="548"/>
      <c r="D53" s="555"/>
      <c r="E53" s="115"/>
      <c r="F53" s="115"/>
      <c r="G53" s="164"/>
      <c r="H53" s="188"/>
      <c r="I53" s="171"/>
      <c r="J53" s="197"/>
      <c r="K53" s="197"/>
      <c r="L53" s="197"/>
      <c r="M53" s="197"/>
      <c r="N53" s="198"/>
      <c r="O53" s="197"/>
      <c r="P53" s="199"/>
      <c r="Q53" s="186" t="str">
        <f t="shared" si="3"/>
        <v>BLANK</v>
      </c>
      <c r="R53" s="193" t="e" cm="1">
        <f t="array" aca="1" ref="R53" ca="1">shiv(O53="Completed",IF(M53&gt;K53,(M53-K53),0))</f>
        <v>#NAME?</v>
      </c>
      <c r="S53" s="193" t="e" cm="1">
        <f t="array" aca="1" ref="S53" ca="1">shiv(O53="In Progress",IF($K$1&gt;K53,($K$1-K53),0))</f>
        <v>#NAME?</v>
      </c>
      <c r="T53" s="193" t="e" cm="1">
        <f t="array" aca="1" ref="T53" ca="1">shiv(Q53="BLANK",IF($K$1&gt;K53,($K$1-K53),0))</f>
        <v>#NAME?</v>
      </c>
    </row>
    <row r="54" spans="1:43" s="186" customFormat="1">
      <c r="B54" s="188"/>
      <c r="C54" s="188"/>
      <c r="D54" s="188"/>
      <c r="E54" s="188"/>
      <c r="F54" s="188"/>
      <c r="G54" s="214"/>
      <c r="H54" s="188"/>
      <c r="I54" s="188"/>
      <c r="J54" s="197"/>
      <c r="K54" s="197"/>
      <c r="L54" s="197"/>
      <c r="M54" s="197"/>
      <c r="N54" s="198"/>
      <c r="O54" s="197"/>
      <c r="P54" s="199"/>
      <c r="Q54" s="186" t="str">
        <f t="shared" si="3"/>
        <v>BLANK</v>
      </c>
      <c r="R54" s="193" t="e" cm="1">
        <f t="array" aca="1" ref="R54" ca="1">shiv(O54="Completed",IF(M54&gt;K54,(M54-K54),0))</f>
        <v>#NAME?</v>
      </c>
      <c r="S54" s="193" t="e" cm="1">
        <f t="array" aca="1" ref="S54" ca="1">shiv(O54="In Progress",IF($K$1&gt;K54,($K$1-K54),0))</f>
        <v>#NAME?</v>
      </c>
      <c r="T54" s="193" t="e" cm="1">
        <f t="array" aca="1" ref="T54" ca="1">shiv(Q54="BLANK",IF($K$1&gt;K54,($K$1-K54),0))</f>
        <v>#NAME?</v>
      </c>
    </row>
    <row r="55" spans="1:43">
      <c r="A55" s="118"/>
      <c r="B55" s="118"/>
      <c r="C55" s="118"/>
      <c r="D55" s="118"/>
      <c r="E55" s="118"/>
      <c r="F55" s="118"/>
      <c r="G55" s="123"/>
      <c r="H55" s="118"/>
      <c r="I55" s="118"/>
      <c r="J55" s="123"/>
      <c r="K55" s="123"/>
      <c r="L55" s="123"/>
      <c r="M55" s="123"/>
      <c r="N55" s="123"/>
      <c r="O55" s="118"/>
      <c r="P55" s="118"/>
      <c r="Q55" s="118"/>
      <c r="R55" s="118"/>
      <c r="S55" s="118"/>
      <c r="T55" s="118"/>
      <c r="U55" s="118"/>
      <c r="V55" s="118"/>
      <c r="W55" s="118"/>
      <c r="X55" s="118"/>
      <c r="Y55" s="118"/>
      <c r="Z55" s="118"/>
      <c r="AA55" s="118"/>
      <c r="AB55" s="118"/>
      <c r="AC55" s="118"/>
      <c r="AD55" s="118"/>
      <c r="AE55" s="118"/>
      <c r="AF55" s="118"/>
      <c r="AG55" s="118"/>
      <c r="AH55" s="118"/>
      <c r="AI55" s="118"/>
      <c r="AJ55" s="118"/>
      <c r="AK55" s="118"/>
      <c r="AL55" s="118"/>
      <c r="AM55" s="118"/>
      <c r="AN55" s="118"/>
      <c r="AO55" s="118"/>
      <c r="AP55" s="118"/>
      <c r="AQ55" s="118"/>
    </row>
    <row r="56" spans="1:43">
      <c r="A56" s="118"/>
      <c r="B56" s="118"/>
      <c r="C56" s="118"/>
      <c r="D56" s="118"/>
      <c r="E56" s="118"/>
      <c r="F56" s="118"/>
      <c r="G56" s="123"/>
      <c r="H56" s="118"/>
      <c r="I56" s="118"/>
      <c r="J56" s="123"/>
      <c r="K56" s="123"/>
      <c r="L56" s="123"/>
      <c r="M56" s="123"/>
      <c r="N56" s="123"/>
      <c r="O56" s="118"/>
      <c r="P56" s="118"/>
      <c r="Q56" s="118"/>
      <c r="R56" s="118"/>
      <c r="S56" s="118"/>
      <c r="T56" s="118"/>
      <c r="U56" s="118"/>
      <c r="V56" s="118"/>
      <c r="W56" s="118"/>
      <c r="X56" s="118"/>
      <c r="Y56" s="118"/>
      <c r="Z56" s="118"/>
      <c r="AA56" s="118"/>
      <c r="AB56" s="118"/>
      <c r="AC56" s="118"/>
      <c r="AD56" s="118"/>
      <c r="AE56" s="118"/>
      <c r="AF56" s="118"/>
      <c r="AG56" s="118"/>
      <c r="AH56" s="118"/>
      <c r="AI56" s="118"/>
      <c r="AJ56" s="118"/>
      <c r="AK56" s="118"/>
      <c r="AL56" s="118"/>
      <c r="AM56" s="118"/>
      <c r="AN56" s="118"/>
      <c r="AO56" s="118"/>
      <c r="AP56" s="118"/>
      <c r="AQ56" s="118"/>
    </row>
    <row r="57" spans="1:43">
      <c r="A57" s="118"/>
      <c r="B57" s="118"/>
      <c r="C57" s="118"/>
      <c r="D57" s="118"/>
      <c r="E57" s="118"/>
      <c r="F57" s="118"/>
      <c r="G57" s="123"/>
      <c r="H57" s="118"/>
      <c r="I57" s="118"/>
      <c r="J57" s="123"/>
      <c r="K57" s="123"/>
      <c r="L57" s="123"/>
      <c r="M57" s="123"/>
      <c r="N57" s="123"/>
      <c r="O57" s="118"/>
      <c r="P57" s="118"/>
      <c r="Q57" s="118"/>
      <c r="R57" s="118"/>
      <c r="S57" s="118"/>
      <c r="T57" s="118"/>
      <c r="U57" s="118"/>
      <c r="V57" s="118"/>
      <c r="W57" s="118"/>
      <c r="X57" s="118"/>
      <c r="Y57" s="118"/>
      <c r="Z57" s="118"/>
      <c r="AA57" s="118"/>
      <c r="AB57" s="118"/>
      <c r="AC57" s="118"/>
      <c r="AD57" s="118"/>
      <c r="AE57" s="118"/>
      <c r="AF57" s="118"/>
      <c r="AG57" s="118"/>
      <c r="AH57" s="118"/>
      <c r="AI57" s="118"/>
      <c r="AJ57" s="118"/>
      <c r="AK57" s="118"/>
      <c r="AL57" s="118"/>
      <c r="AM57" s="118"/>
      <c r="AN57" s="118"/>
      <c r="AO57" s="118"/>
      <c r="AP57" s="118"/>
      <c r="AQ57" s="118"/>
    </row>
    <row r="58" spans="1:43">
      <c r="A58" s="118"/>
      <c r="B58" s="118"/>
      <c r="C58" s="118"/>
      <c r="D58" s="118"/>
      <c r="E58" s="118"/>
      <c r="F58" s="118"/>
      <c r="G58" s="123"/>
      <c r="H58" s="118"/>
      <c r="I58" s="118"/>
      <c r="J58" s="123"/>
      <c r="K58" s="123"/>
      <c r="L58" s="123"/>
      <c r="M58" s="123"/>
      <c r="N58" s="123"/>
      <c r="O58" s="118"/>
      <c r="P58" s="118"/>
      <c r="Q58" s="118"/>
      <c r="R58" s="118"/>
      <c r="S58" s="118"/>
      <c r="T58" s="118"/>
      <c r="U58" s="118"/>
      <c r="V58" s="118"/>
      <c r="W58" s="118"/>
      <c r="X58" s="118"/>
      <c r="Y58" s="118"/>
      <c r="Z58" s="118"/>
      <c r="AA58" s="118"/>
      <c r="AB58" s="118"/>
      <c r="AC58" s="118"/>
      <c r="AD58" s="118"/>
      <c r="AE58" s="118"/>
      <c r="AF58" s="118"/>
      <c r="AG58" s="118"/>
      <c r="AH58" s="118"/>
      <c r="AI58" s="118"/>
      <c r="AJ58" s="118"/>
      <c r="AK58" s="118"/>
      <c r="AL58" s="118"/>
      <c r="AM58" s="118"/>
      <c r="AN58" s="118"/>
      <c r="AO58" s="118"/>
      <c r="AP58" s="118"/>
      <c r="AQ58" s="118"/>
    </row>
    <row r="59" spans="1:43">
      <c r="A59" s="118"/>
      <c r="B59" s="118"/>
      <c r="C59" s="118"/>
      <c r="D59" s="118"/>
      <c r="E59" s="118"/>
      <c r="F59" s="118"/>
      <c r="G59" s="123"/>
      <c r="H59" s="118"/>
      <c r="I59" s="118"/>
      <c r="J59" s="123"/>
      <c r="K59" s="123"/>
      <c r="L59" s="123"/>
      <c r="M59" s="123"/>
      <c r="N59" s="123"/>
      <c r="O59" s="118"/>
      <c r="P59" s="118"/>
      <c r="Q59" s="118"/>
      <c r="R59" s="118"/>
      <c r="S59" s="118"/>
      <c r="T59" s="118"/>
      <c r="U59" s="118"/>
      <c r="V59" s="118"/>
      <c r="W59" s="118"/>
      <c r="X59" s="118"/>
      <c r="Y59" s="118"/>
      <c r="Z59" s="118"/>
      <c r="AA59" s="118"/>
      <c r="AB59" s="118"/>
      <c r="AC59" s="118"/>
      <c r="AD59" s="118"/>
      <c r="AE59" s="118"/>
      <c r="AF59" s="118"/>
      <c r="AG59" s="118"/>
      <c r="AH59" s="118"/>
      <c r="AI59" s="118"/>
      <c r="AJ59" s="118"/>
      <c r="AK59" s="118"/>
      <c r="AL59" s="118"/>
      <c r="AM59" s="118"/>
      <c r="AN59" s="118"/>
      <c r="AO59" s="118"/>
      <c r="AP59" s="118"/>
      <c r="AQ59" s="118"/>
    </row>
    <row r="60" spans="1:43">
      <c r="A60" s="118"/>
      <c r="B60" s="118"/>
      <c r="C60" s="118"/>
      <c r="D60" s="118"/>
      <c r="E60" s="118"/>
      <c r="F60" s="118"/>
      <c r="G60" s="123"/>
      <c r="H60" s="118"/>
      <c r="I60" s="118"/>
      <c r="J60" s="123"/>
      <c r="K60" s="123"/>
      <c r="L60" s="123"/>
      <c r="M60" s="123"/>
      <c r="N60" s="123"/>
      <c r="O60" s="118"/>
      <c r="P60" s="118"/>
      <c r="Q60" s="118"/>
      <c r="R60" s="118"/>
      <c r="S60" s="118"/>
      <c r="T60" s="118"/>
      <c r="U60" s="118"/>
      <c r="V60" s="118"/>
      <c r="W60" s="118"/>
      <c r="X60" s="118"/>
      <c r="Y60" s="118"/>
      <c r="Z60" s="118"/>
      <c r="AA60" s="118"/>
      <c r="AB60" s="118"/>
      <c r="AC60" s="118"/>
      <c r="AD60" s="118"/>
      <c r="AE60" s="118"/>
      <c r="AF60" s="118"/>
      <c r="AG60" s="118"/>
      <c r="AH60" s="118"/>
      <c r="AI60" s="118"/>
      <c r="AJ60" s="118"/>
      <c r="AK60" s="118"/>
      <c r="AL60" s="118"/>
      <c r="AM60" s="118"/>
      <c r="AN60" s="118"/>
      <c r="AO60" s="118"/>
      <c r="AP60" s="118"/>
      <c r="AQ60" s="118"/>
    </row>
    <row r="61" spans="1:43">
      <c r="A61" s="118"/>
      <c r="B61" s="118"/>
      <c r="C61" s="118"/>
      <c r="D61" s="118"/>
      <c r="E61" s="118"/>
      <c r="F61" s="118"/>
      <c r="G61" s="123"/>
      <c r="H61" s="118"/>
      <c r="I61" s="118"/>
      <c r="J61" s="123"/>
      <c r="K61" s="123"/>
      <c r="L61" s="123"/>
      <c r="M61" s="123"/>
      <c r="N61" s="123"/>
      <c r="O61" s="118"/>
      <c r="P61" s="118"/>
      <c r="Q61" s="118"/>
      <c r="R61" s="118"/>
      <c r="S61" s="118"/>
      <c r="T61" s="118"/>
      <c r="U61" s="118"/>
      <c r="V61" s="118"/>
      <c r="W61" s="118"/>
      <c r="X61" s="118"/>
      <c r="Y61" s="118"/>
      <c r="Z61" s="118"/>
      <c r="AA61" s="118"/>
      <c r="AB61" s="118"/>
      <c r="AC61" s="118"/>
      <c r="AD61" s="118"/>
      <c r="AE61" s="118"/>
      <c r="AF61" s="118"/>
      <c r="AG61" s="118"/>
      <c r="AH61" s="118"/>
      <c r="AI61" s="118"/>
      <c r="AJ61" s="118"/>
      <c r="AK61" s="118"/>
      <c r="AL61" s="118"/>
      <c r="AM61" s="118"/>
      <c r="AN61" s="118"/>
      <c r="AO61" s="118"/>
      <c r="AP61" s="118"/>
      <c r="AQ61" s="118"/>
    </row>
    <row r="62" spans="1:43">
      <c r="A62" s="118"/>
      <c r="B62" s="118"/>
      <c r="C62" s="118"/>
      <c r="D62" s="118"/>
      <c r="E62" s="118"/>
      <c r="F62" s="118"/>
      <c r="G62" s="123"/>
      <c r="H62" s="118"/>
      <c r="I62" s="118"/>
      <c r="J62" s="123"/>
      <c r="K62" s="123"/>
      <c r="L62" s="123"/>
      <c r="M62" s="123"/>
      <c r="N62" s="123"/>
      <c r="O62" s="118"/>
      <c r="P62" s="118"/>
      <c r="Q62" s="118"/>
      <c r="R62" s="118"/>
      <c r="S62" s="118"/>
      <c r="T62" s="118"/>
      <c r="U62" s="118"/>
      <c r="V62" s="118"/>
      <c r="W62" s="118"/>
      <c r="X62" s="118"/>
      <c r="Y62" s="118"/>
      <c r="Z62" s="118"/>
      <c r="AA62" s="118"/>
      <c r="AB62" s="118"/>
      <c r="AC62" s="118"/>
      <c r="AD62" s="118"/>
      <c r="AE62" s="118"/>
      <c r="AF62" s="118"/>
      <c r="AG62" s="118"/>
      <c r="AH62" s="118"/>
      <c r="AI62" s="118"/>
      <c r="AJ62" s="118"/>
      <c r="AK62" s="118"/>
      <c r="AL62" s="118"/>
      <c r="AM62" s="118"/>
      <c r="AN62" s="118"/>
      <c r="AO62" s="118"/>
      <c r="AP62" s="118"/>
      <c r="AQ62" s="118"/>
    </row>
    <row r="63" spans="1:43">
      <c r="A63" s="118"/>
      <c r="B63" s="118"/>
      <c r="C63" s="118"/>
      <c r="D63" s="118"/>
      <c r="E63" s="118"/>
      <c r="F63" s="118"/>
      <c r="G63" s="123"/>
      <c r="H63" s="118"/>
      <c r="I63" s="118"/>
      <c r="J63" s="123"/>
      <c r="K63" s="123"/>
      <c r="L63" s="123"/>
      <c r="M63" s="123"/>
      <c r="N63" s="123"/>
      <c r="O63" s="118"/>
      <c r="P63" s="118"/>
      <c r="Q63" s="118"/>
      <c r="R63" s="118"/>
      <c r="S63" s="118"/>
      <c r="T63" s="118"/>
      <c r="U63" s="118"/>
      <c r="V63" s="118"/>
      <c r="W63" s="118"/>
      <c r="X63" s="118"/>
      <c r="Y63" s="118"/>
      <c r="Z63" s="118"/>
      <c r="AA63" s="118"/>
      <c r="AB63" s="118"/>
      <c r="AC63" s="118"/>
      <c r="AD63" s="118"/>
      <c r="AE63" s="118"/>
      <c r="AF63" s="118"/>
      <c r="AG63" s="118"/>
      <c r="AH63" s="118"/>
      <c r="AI63" s="118"/>
      <c r="AJ63" s="118"/>
      <c r="AK63" s="118"/>
      <c r="AL63" s="118"/>
      <c r="AM63" s="118"/>
      <c r="AN63" s="118"/>
      <c r="AO63" s="118"/>
      <c r="AP63" s="118"/>
      <c r="AQ63" s="118"/>
    </row>
    <row r="64" spans="1:43">
      <c r="A64" s="118"/>
      <c r="B64" s="118"/>
      <c r="C64" s="118"/>
      <c r="D64" s="118"/>
      <c r="E64" s="118"/>
      <c r="F64" s="118"/>
      <c r="G64" s="123"/>
      <c r="H64" s="118"/>
      <c r="I64" s="118"/>
      <c r="J64" s="123"/>
      <c r="K64" s="123"/>
      <c r="L64" s="123"/>
      <c r="M64" s="123"/>
      <c r="N64" s="123"/>
      <c r="O64" s="118"/>
      <c r="P64" s="118"/>
      <c r="Q64" s="118"/>
      <c r="R64" s="118"/>
      <c r="S64" s="118"/>
      <c r="T64" s="118"/>
      <c r="U64" s="118"/>
      <c r="V64" s="118"/>
      <c r="W64" s="118"/>
      <c r="X64" s="118"/>
      <c r="Y64" s="118"/>
      <c r="Z64" s="118"/>
      <c r="AA64" s="118"/>
      <c r="AB64" s="118"/>
      <c r="AC64" s="118"/>
      <c r="AD64" s="118"/>
      <c r="AE64" s="118"/>
      <c r="AF64" s="118"/>
      <c r="AG64" s="118"/>
      <c r="AH64" s="118"/>
      <c r="AI64" s="118"/>
      <c r="AJ64" s="118"/>
      <c r="AK64" s="118"/>
      <c r="AL64" s="118"/>
      <c r="AM64" s="118"/>
      <c r="AN64" s="118"/>
      <c r="AO64" s="118"/>
      <c r="AP64" s="118"/>
      <c r="AQ64" s="118"/>
    </row>
    <row r="65" spans="1:43">
      <c r="A65" s="118"/>
      <c r="B65" s="118"/>
      <c r="C65" s="118"/>
      <c r="D65" s="118"/>
      <c r="E65" s="118"/>
      <c r="F65" s="118"/>
      <c r="G65" s="123"/>
      <c r="H65" s="118"/>
      <c r="I65" s="118"/>
      <c r="J65" s="123"/>
      <c r="K65" s="123"/>
      <c r="L65" s="123"/>
      <c r="M65" s="123"/>
      <c r="N65" s="123"/>
      <c r="O65" s="118"/>
      <c r="P65" s="118"/>
      <c r="Q65" s="118"/>
      <c r="R65" s="118"/>
      <c r="S65" s="118"/>
      <c r="T65" s="118"/>
      <c r="U65" s="118"/>
      <c r="V65" s="118"/>
      <c r="W65" s="118"/>
      <c r="X65" s="118"/>
      <c r="Y65" s="118"/>
      <c r="Z65" s="118"/>
      <c r="AA65" s="118"/>
      <c r="AB65" s="118"/>
      <c r="AC65" s="118"/>
      <c r="AD65" s="118"/>
      <c r="AE65" s="118"/>
      <c r="AF65" s="118"/>
      <c r="AG65" s="118"/>
      <c r="AH65" s="118"/>
      <c r="AI65" s="118"/>
      <c r="AJ65" s="118"/>
      <c r="AK65" s="118"/>
      <c r="AL65" s="118"/>
      <c r="AM65" s="118"/>
      <c r="AN65" s="118"/>
      <c r="AO65" s="118"/>
      <c r="AP65" s="118"/>
      <c r="AQ65" s="118"/>
    </row>
    <row r="66" spans="1:43">
      <c r="A66" s="118"/>
      <c r="B66" s="118"/>
      <c r="C66" s="118"/>
      <c r="D66" s="118"/>
      <c r="E66" s="118"/>
      <c r="F66" s="118"/>
      <c r="G66" s="123"/>
      <c r="H66" s="118"/>
      <c r="I66" s="118"/>
      <c r="J66" s="123"/>
      <c r="K66" s="123"/>
      <c r="L66" s="123"/>
      <c r="M66" s="123"/>
      <c r="N66" s="123"/>
      <c r="O66" s="118"/>
      <c r="P66" s="118"/>
      <c r="Q66" s="118"/>
      <c r="R66" s="118"/>
      <c r="S66" s="118"/>
      <c r="T66" s="118"/>
      <c r="U66" s="118"/>
      <c r="V66" s="118"/>
      <c r="W66" s="118"/>
      <c r="X66" s="118"/>
      <c r="Y66" s="118"/>
      <c r="Z66" s="118"/>
      <c r="AA66" s="118"/>
      <c r="AB66" s="118"/>
      <c r="AC66" s="118"/>
      <c r="AD66" s="118"/>
      <c r="AE66" s="118"/>
      <c r="AF66" s="118"/>
      <c r="AG66" s="118"/>
      <c r="AH66" s="118"/>
      <c r="AI66" s="118"/>
      <c r="AJ66" s="118"/>
      <c r="AK66" s="118"/>
      <c r="AL66" s="118"/>
      <c r="AM66" s="118"/>
      <c r="AN66" s="118"/>
      <c r="AO66" s="118"/>
      <c r="AP66" s="118"/>
      <c r="AQ66" s="118"/>
    </row>
    <row r="67" spans="1:43">
      <c r="A67" s="118"/>
      <c r="B67" s="118"/>
      <c r="C67" s="118"/>
      <c r="D67" s="118"/>
      <c r="E67" s="118"/>
      <c r="F67" s="118"/>
      <c r="G67" s="123"/>
      <c r="H67" s="118"/>
      <c r="I67" s="118"/>
      <c r="J67" s="123"/>
      <c r="K67" s="123"/>
      <c r="L67" s="123"/>
      <c r="M67" s="123"/>
      <c r="N67" s="123"/>
      <c r="O67" s="118"/>
      <c r="P67" s="118"/>
      <c r="Q67" s="118"/>
      <c r="R67" s="118"/>
      <c r="S67" s="118"/>
      <c r="T67" s="118"/>
      <c r="U67" s="118"/>
      <c r="V67" s="118"/>
      <c r="W67" s="118"/>
      <c r="X67" s="118"/>
      <c r="Y67" s="118"/>
      <c r="Z67" s="118"/>
      <c r="AA67" s="118"/>
      <c r="AB67" s="118"/>
      <c r="AC67" s="118"/>
      <c r="AD67" s="118"/>
      <c r="AE67" s="118"/>
      <c r="AF67" s="118"/>
      <c r="AG67" s="118"/>
      <c r="AH67" s="118"/>
      <c r="AI67" s="118"/>
      <c r="AJ67" s="118"/>
      <c r="AK67" s="118"/>
      <c r="AL67" s="118"/>
      <c r="AM67" s="118"/>
      <c r="AN67" s="118"/>
      <c r="AO67" s="118"/>
      <c r="AP67" s="118"/>
      <c r="AQ67" s="118"/>
    </row>
    <row r="68" spans="1:43">
      <c r="A68" s="118"/>
      <c r="B68" s="118"/>
      <c r="C68" s="118"/>
      <c r="D68" s="118"/>
      <c r="E68" s="118"/>
      <c r="F68" s="118"/>
      <c r="G68" s="123"/>
      <c r="H68" s="118"/>
      <c r="I68" s="118"/>
      <c r="J68" s="123"/>
      <c r="K68" s="123"/>
      <c r="L68" s="123"/>
      <c r="M68" s="123"/>
      <c r="N68" s="123"/>
      <c r="O68" s="118"/>
      <c r="P68" s="118"/>
      <c r="Q68" s="118"/>
      <c r="R68" s="118"/>
      <c r="S68" s="118"/>
      <c r="T68" s="118"/>
      <c r="U68" s="118"/>
      <c r="V68" s="118"/>
      <c r="W68" s="118"/>
      <c r="X68" s="118"/>
      <c r="Y68" s="118"/>
      <c r="Z68" s="118"/>
      <c r="AA68" s="118"/>
      <c r="AB68" s="118"/>
      <c r="AC68" s="118"/>
      <c r="AD68" s="118"/>
      <c r="AE68" s="118"/>
      <c r="AF68" s="118"/>
      <c r="AG68" s="118"/>
      <c r="AH68" s="118"/>
      <c r="AI68" s="118"/>
      <c r="AJ68" s="118"/>
      <c r="AK68" s="118"/>
      <c r="AL68" s="118"/>
      <c r="AM68" s="118"/>
      <c r="AN68" s="118"/>
      <c r="AO68" s="118"/>
      <c r="AP68" s="118"/>
      <c r="AQ68" s="118"/>
    </row>
    <row r="69" spans="1:43">
      <c r="A69" s="118"/>
      <c r="B69" s="118"/>
      <c r="C69" s="118"/>
      <c r="D69" s="118"/>
      <c r="E69" s="118"/>
      <c r="F69" s="118"/>
      <c r="G69" s="123"/>
      <c r="H69" s="118"/>
      <c r="I69" s="118"/>
      <c r="J69" s="123"/>
      <c r="K69" s="123"/>
      <c r="L69" s="123"/>
      <c r="M69" s="123"/>
      <c r="N69" s="123"/>
      <c r="O69" s="118"/>
      <c r="P69" s="118"/>
      <c r="Q69" s="118"/>
      <c r="R69" s="118"/>
      <c r="S69" s="118"/>
      <c r="T69" s="118"/>
      <c r="U69" s="118"/>
      <c r="V69" s="118"/>
      <c r="W69" s="118"/>
      <c r="X69" s="118"/>
      <c r="Y69" s="118"/>
      <c r="Z69" s="118"/>
      <c r="AA69" s="118"/>
      <c r="AB69" s="118"/>
      <c r="AC69" s="118"/>
      <c r="AD69" s="118"/>
      <c r="AE69" s="118"/>
      <c r="AF69" s="118"/>
      <c r="AG69" s="118"/>
      <c r="AH69" s="118"/>
      <c r="AI69" s="118"/>
      <c r="AJ69" s="118"/>
      <c r="AK69" s="118"/>
      <c r="AL69" s="118"/>
      <c r="AM69" s="118"/>
      <c r="AN69" s="118"/>
      <c r="AO69" s="118"/>
      <c r="AP69" s="118"/>
      <c r="AQ69" s="118"/>
    </row>
    <row r="70" spans="1:43">
      <c r="A70" s="118"/>
      <c r="B70" s="118"/>
      <c r="C70" s="118"/>
      <c r="D70" s="118"/>
      <c r="E70" s="118"/>
      <c r="F70" s="118"/>
      <c r="G70" s="123"/>
      <c r="H70" s="118"/>
      <c r="I70" s="118"/>
      <c r="J70" s="123"/>
      <c r="K70" s="123"/>
      <c r="L70" s="123"/>
      <c r="M70" s="123"/>
      <c r="N70" s="123"/>
      <c r="O70" s="118"/>
      <c r="P70" s="118"/>
      <c r="Q70" s="118"/>
      <c r="R70" s="118"/>
      <c r="S70" s="118"/>
      <c r="T70" s="118"/>
      <c r="U70" s="118"/>
      <c r="V70" s="118"/>
      <c r="W70" s="118"/>
      <c r="X70" s="118"/>
      <c r="Y70" s="118"/>
      <c r="Z70" s="118"/>
      <c r="AA70" s="118"/>
      <c r="AB70" s="118"/>
      <c r="AC70" s="118"/>
      <c r="AD70" s="118"/>
      <c r="AE70" s="118"/>
      <c r="AF70" s="118"/>
      <c r="AG70" s="118"/>
      <c r="AH70" s="118"/>
      <c r="AI70" s="118"/>
      <c r="AJ70" s="118"/>
      <c r="AK70" s="118"/>
      <c r="AL70" s="118"/>
      <c r="AM70" s="118"/>
      <c r="AN70" s="118"/>
      <c r="AO70" s="118"/>
      <c r="AP70" s="118"/>
      <c r="AQ70" s="118"/>
    </row>
    <row r="71" spans="1:43">
      <c r="A71" s="118"/>
      <c r="B71" s="118"/>
      <c r="C71" s="118"/>
      <c r="D71" s="118"/>
      <c r="E71" s="118"/>
      <c r="F71" s="118"/>
      <c r="G71" s="123"/>
      <c r="H71" s="118"/>
      <c r="I71" s="118"/>
      <c r="J71" s="123"/>
      <c r="K71" s="123"/>
      <c r="L71" s="123"/>
      <c r="M71" s="123"/>
      <c r="N71" s="123"/>
      <c r="O71" s="118"/>
      <c r="P71" s="118"/>
      <c r="Q71" s="118"/>
      <c r="R71" s="118"/>
      <c r="S71" s="118"/>
      <c r="T71" s="118"/>
      <c r="U71" s="118"/>
      <c r="V71" s="118"/>
      <c r="W71" s="118"/>
      <c r="X71" s="118"/>
      <c r="Y71" s="118"/>
      <c r="Z71" s="118"/>
      <c r="AA71" s="118"/>
      <c r="AB71" s="118"/>
      <c r="AC71" s="118"/>
      <c r="AD71" s="118"/>
      <c r="AE71" s="118"/>
      <c r="AF71" s="118"/>
      <c r="AG71" s="118"/>
      <c r="AH71" s="118"/>
      <c r="AI71" s="118"/>
      <c r="AJ71" s="118"/>
      <c r="AK71" s="118"/>
      <c r="AL71" s="118"/>
      <c r="AM71" s="118"/>
      <c r="AN71" s="118"/>
      <c r="AO71" s="118"/>
      <c r="AP71" s="118"/>
      <c r="AQ71" s="118"/>
    </row>
    <row r="72" spans="1:43">
      <c r="A72" s="118"/>
      <c r="B72" s="118"/>
      <c r="C72" s="118"/>
      <c r="D72" s="118"/>
      <c r="E72" s="118"/>
      <c r="F72" s="118"/>
      <c r="G72" s="123"/>
      <c r="H72" s="118"/>
      <c r="I72" s="118"/>
      <c r="J72" s="123"/>
      <c r="K72" s="123"/>
      <c r="L72" s="123"/>
      <c r="M72" s="123"/>
      <c r="N72" s="123"/>
      <c r="O72" s="118"/>
      <c r="P72" s="118"/>
      <c r="Q72" s="118"/>
      <c r="R72" s="118"/>
      <c r="S72" s="118"/>
      <c r="T72" s="118"/>
      <c r="U72" s="118"/>
      <c r="V72" s="118"/>
      <c r="W72" s="118"/>
      <c r="X72" s="118"/>
      <c r="Y72" s="118"/>
      <c r="Z72" s="118"/>
      <c r="AA72" s="118"/>
      <c r="AB72" s="118"/>
      <c r="AC72" s="118"/>
      <c r="AD72" s="118"/>
      <c r="AE72" s="118"/>
      <c r="AF72" s="118"/>
      <c r="AG72" s="118"/>
      <c r="AH72" s="118"/>
      <c r="AI72" s="118"/>
      <c r="AJ72" s="118"/>
      <c r="AK72" s="118"/>
      <c r="AL72" s="118"/>
      <c r="AM72" s="118"/>
      <c r="AN72" s="118"/>
      <c r="AO72" s="118"/>
      <c r="AP72" s="118"/>
      <c r="AQ72" s="118"/>
    </row>
    <row r="73" spans="1:43">
      <c r="A73" s="118"/>
      <c r="B73" s="118"/>
      <c r="C73" s="118"/>
      <c r="D73" s="118"/>
      <c r="E73" s="118"/>
      <c r="F73" s="118"/>
      <c r="G73" s="123"/>
      <c r="H73" s="118"/>
      <c r="I73" s="118"/>
      <c r="J73" s="123"/>
      <c r="K73" s="123"/>
      <c r="L73" s="123"/>
      <c r="M73" s="123"/>
      <c r="N73" s="123"/>
      <c r="O73" s="118"/>
      <c r="P73" s="118"/>
      <c r="Q73" s="118"/>
      <c r="R73" s="118"/>
      <c r="S73" s="118"/>
      <c r="T73" s="118"/>
      <c r="U73" s="118"/>
      <c r="V73" s="118"/>
      <c r="W73" s="118"/>
      <c r="X73" s="118"/>
      <c r="Y73" s="118"/>
      <c r="Z73" s="118"/>
      <c r="AA73" s="118"/>
      <c r="AB73" s="118"/>
      <c r="AC73" s="118"/>
      <c r="AD73" s="118"/>
      <c r="AE73" s="118"/>
      <c r="AF73" s="118"/>
      <c r="AG73" s="118"/>
      <c r="AH73" s="118"/>
      <c r="AI73" s="118"/>
      <c r="AJ73" s="118"/>
      <c r="AK73" s="118"/>
      <c r="AL73" s="118"/>
      <c r="AM73" s="118"/>
      <c r="AN73" s="118"/>
      <c r="AO73" s="118"/>
      <c r="AP73" s="118"/>
      <c r="AQ73" s="118"/>
    </row>
    <row r="74" spans="1:43">
      <c r="A74" s="118"/>
      <c r="B74" s="118"/>
      <c r="C74" s="118"/>
      <c r="D74" s="118"/>
      <c r="E74" s="118"/>
      <c r="F74" s="118"/>
      <c r="G74" s="123"/>
      <c r="H74" s="118"/>
      <c r="I74" s="118"/>
      <c r="J74" s="123"/>
      <c r="K74" s="123"/>
      <c r="L74" s="123"/>
      <c r="M74" s="123"/>
      <c r="N74" s="123"/>
      <c r="O74" s="118"/>
      <c r="P74" s="118"/>
      <c r="Q74" s="118"/>
      <c r="R74" s="118"/>
      <c r="S74" s="118"/>
      <c r="T74" s="118"/>
      <c r="U74" s="118"/>
      <c r="V74" s="118"/>
      <c r="W74" s="118"/>
      <c r="X74" s="118"/>
      <c r="Y74" s="118"/>
      <c r="Z74" s="118"/>
      <c r="AA74" s="118"/>
      <c r="AB74" s="118"/>
      <c r="AC74" s="118"/>
      <c r="AD74" s="118"/>
      <c r="AE74" s="118"/>
      <c r="AF74" s="118"/>
      <c r="AG74" s="118"/>
      <c r="AH74" s="118"/>
      <c r="AI74" s="118"/>
      <c r="AJ74" s="118"/>
      <c r="AK74" s="118"/>
      <c r="AL74" s="118"/>
      <c r="AM74" s="118"/>
      <c r="AN74" s="118"/>
      <c r="AO74" s="118"/>
      <c r="AP74" s="118"/>
      <c r="AQ74" s="118"/>
    </row>
    <row r="75" spans="1:43">
      <c r="A75" s="118"/>
      <c r="B75" s="118"/>
      <c r="C75" s="118"/>
      <c r="D75" s="118"/>
      <c r="E75" s="118"/>
      <c r="F75" s="118"/>
      <c r="G75" s="123"/>
      <c r="H75" s="118"/>
      <c r="I75" s="118"/>
      <c r="J75" s="123"/>
      <c r="K75" s="123"/>
      <c r="L75" s="123"/>
      <c r="M75" s="123"/>
      <c r="N75" s="123"/>
      <c r="O75" s="118"/>
      <c r="P75" s="118"/>
      <c r="Q75" s="118"/>
      <c r="R75" s="118"/>
      <c r="S75" s="118"/>
      <c r="T75" s="118"/>
      <c r="U75" s="118"/>
      <c r="V75" s="118"/>
      <c r="W75" s="118"/>
      <c r="X75" s="118"/>
      <c r="Y75" s="118"/>
      <c r="Z75" s="118"/>
      <c r="AA75" s="118"/>
      <c r="AB75" s="118"/>
      <c r="AC75" s="118"/>
      <c r="AD75" s="118"/>
      <c r="AE75" s="118"/>
      <c r="AF75" s="118"/>
      <c r="AG75" s="118"/>
      <c r="AH75" s="118"/>
      <c r="AI75" s="118"/>
      <c r="AJ75" s="118"/>
      <c r="AK75" s="118"/>
      <c r="AL75" s="118"/>
      <c r="AM75" s="118"/>
      <c r="AN75" s="118"/>
      <c r="AO75" s="118"/>
      <c r="AP75" s="118"/>
      <c r="AQ75" s="118"/>
    </row>
    <row r="83" spans="1:43">
      <c r="A83" s="118"/>
      <c r="B83" s="118"/>
      <c r="C83" s="118"/>
      <c r="D83" s="118"/>
      <c r="E83" s="118"/>
      <c r="F83" s="118"/>
      <c r="G83" s="123"/>
      <c r="H83" s="118"/>
      <c r="I83" s="118"/>
      <c r="J83" s="123"/>
      <c r="K83" s="123"/>
      <c r="L83" s="123"/>
      <c r="M83" s="123"/>
      <c r="N83" s="123"/>
      <c r="O83" s="118"/>
      <c r="P83" s="118"/>
      <c r="Q83" s="118"/>
      <c r="R83" s="118"/>
      <c r="S83" s="118"/>
      <c r="T83" s="118"/>
      <c r="U83" s="118"/>
      <c r="V83" s="118"/>
      <c r="W83" s="118"/>
      <c r="X83" s="118"/>
      <c r="Y83" s="118"/>
      <c r="Z83" s="118"/>
      <c r="AA83" s="118"/>
      <c r="AB83" s="118"/>
      <c r="AC83" s="118"/>
      <c r="AD83" s="118"/>
      <c r="AE83" s="118"/>
      <c r="AF83" s="118"/>
      <c r="AG83" s="118"/>
      <c r="AH83" s="118"/>
      <c r="AI83" s="118"/>
      <c r="AJ83" s="118"/>
      <c r="AK83" s="118"/>
      <c r="AL83" s="118"/>
      <c r="AM83" s="118"/>
      <c r="AN83" s="118"/>
      <c r="AO83" s="118"/>
      <c r="AP83" s="118"/>
      <c r="AQ83" s="118"/>
    </row>
    <row r="84" spans="1:43">
      <c r="A84" s="118"/>
      <c r="B84" s="118"/>
      <c r="C84" s="118"/>
      <c r="D84" s="118"/>
      <c r="E84" s="118"/>
      <c r="F84" s="118"/>
      <c r="G84" s="123"/>
      <c r="H84" s="118"/>
      <c r="I84" s="118"/>
      <c r="J84" s="123"/>
      <c r="K84" s="123"/>
      <c r="L84" s="123"/>
      <c r="M84" s="123"/>
      <c r="N84" s="123"/>
      <c r="O84" s="118"/>
      <c r="P84" s="118"/>
      <c r="Q84" s="118"/>
      <c r="R84" s="118"/>
      <c r="S84" s="118"/>
      <c r="T84" s="118"/>
      <c r="U84" s="118"/>
      <c r="V84" s="118"/>
      <c r="W84" s="118"/>
      <c r="X84" s="118"/>
      <c r="Y84" s="118"/>
      <c r="Z84" s="118"/>
      <c r="AA84" s="118"/>
      <c r="AB84" s="118"/>
      <c r="AC84" s="118"/>
      <c r="AD84" s="118"/>
      <c r="AE84" s="118"/>
      <c r="AF84" s="118"/>
      <c r="AG84" s="118"/>
      <c r="AH84" s="118"/>
      <c r="AI84" s="118"/>
      <c r="AJ84" s="118"/>
      <c r="AK84" s="118"/>
      <c r="AL84" s="118"/>
      <c r="AM84" s="118"/>
      <c r="AN84" s="118"/>
      <c r="AO84" s="118"/>
      <c r="AP84" s="118"/>
      <c r="AQ84" s="118"/>
    </row>
    <row r="85" spans="1:43">
      <c r="A85" s="118"/>
      <c r="B85" s="118"/>
      <c r="C85" s="118"/>
      <c r="D85" s="118"/>
      <c r="E85" s="118"/>
      <c r="F85" s="118"/>
      <c r="G85" s="123"/>
      <c r="H85" s="118"/>
      <c r="I85" s="118"/>
      <c r="J85" s="123"/>
      <c r="K85" s="123"/>
      <c r="L85" s="123"/>
      <c r="M85" s="123"/>
      <c r="N85" s="123"/>
      <c r="O85" s="118"/>
      <c r="P85" s="118"/>
      <c r="Q85" s="118"/>
      <c r="R85" s="118"/>
      <c r="S85" s="118"/>
      <c r="T85" s="118"/>
      <c r="U85" s="118"/>
      <c r="V85" s="118"/>
      <c r="W85" s="118"/>
      <c r="X85" s="118"/>
      <c r="Y85" s="118"/>
      <c r="Z85" s="118"/>
      <c r="AA85" s="118"/>
      <c r="AB85" s="118"/>
      <c r="AC85" s="118"/>
      <c r="AD85" s="118"/>
      <c r="AE85" s="118"/>
      <c r="AF85" s="118"/>
      <c r="AG85" s="118"/>
      <c r="AH85" s="118"/>
      <c r="AI85" s="118"/>
      <c r="AJ85" s="118"/>
      <c r="AK85" s="118"/>
      <c r="AL85" s="118"/>
      <c r="AM85" s="118"/>
      <c r="AN85" s="118"/>
      <c r="AO85" s="118"/>
      <c r="AP85" s="118"/>
      <c r="AQ85" s="118"/>
    </row>
    <row r="1048563" spans="1:43">
      <c r="A1048563" s="118"/>
      <c r="B1048563" s="118"/>
      <c r="C1048563" s="118"/>
      <c r="D1048563" s="118"/>
      <c r="E1048563" s="118"/>
      <c r="F1048563" s="118"/>
      <c r="G1048563" s="123"/>
      <c r="H1048563" s="118"/>
      <c r="I1048563" s="118"/>
      <c r="J1048563" s="123"/>
      <c r="K1048563" s="123"/>
      <c r="L1048563" s="123"/>
      <c r="M1048563" s="123"/>
      <c r="N1048563" s="123"/>
      <c r="O1048563" s="118"/>
      <c r="P1048563" s="118"/>
      <c r="Q1048563" s="118"/>
      <c r="R1048563" s="118"/>
      <c r="S1048563" s="118"/>
      <c r="T1048563" s="118"/>
      <c r="U1048563" s="118"/>
      <c r="V1048563" s="118"/>
      <c r="W1048563" s="118"/>
      <c r="X1048563" s="118"/>
      <c r="Y1048563" s="118"/>
      <c r="Z1048563" s="118"/>
      <c r="AA1048563" s="118"/>
      <c r="AB1048563" s="118"/>
      <c r="AC1048563" s="118"/>
      <c r="AD1048563" s="118"/>
      <c r="AE1048563" s="118"/>
      <c r="AF1048563" s="118"/>
      <c r="AG1048563" s="118"/>
      <c r="AH1048563" s="118"/>
      <c r="AI1048563" s="118"/>
      <c r="AJ1048563" s="118"/>
      <c r="AK1048563" s="118"/>
      <c r="AL1048563" s="118"/>
      <c r="AM1048563" s="118"/>
      <c r="AN1048563" s="118"/>
      <c r="AO1048563" s="118"/>
      <c r="AP1048563" s="118"/>
      <c r="AQ1048563" s="118"/>
    </row>
    <row r="1048565" spans="1:43">
      <c r="A1048565" s="118"/>
      <c r="B1048565" s="118"/>
      <c r="C1048565" s="118"/>
      <c r="D1048565" s="118"/>
      <c r="E1048565" s="118"/>
      <c r="F1048565" s="118"/>
      <c r="G1048565" s="123"/>
      <c r="H1048565" s="118"/>
      <c r="I1048565" s="118"/>
      <c r="J1048565" s="123"/>
      <c r="K1048565" s="123"/>
      <c r="L1048565" s="123"/>
      <c r="M1048565" s="123"/>
      <c r="N1048565" s="123"/>
      <c r="O1048565" s="118"/>
      <c r="P1048565" s="118"/>
      <c r="Q1048565" s="118"/>
      <c r="R1048565" s="118"/>
      <c r="S1048565" s="118"/>
      <c r="T1048565" s="118"/>
      <c r="U1048565" s="118"/>
      <c r="V1048565" s="118"/>
      <c r="W1048565" s="118"/>
      <c r="X1048565" s="118"/>
      <c r="Y1048565" s="118"/>
      <c r="Z1048565" s="118"/>
      <c r="AA1048565" s="118"/>
      <c r="AB1048565" s="118"/>
      <c r="AC1048565" s="118"/>
      <c r="AD1048565" s="118"/>
      <c r="AE1048565" s="118"/>
      <c r="AF1048565" s="118"/>
      <c r="AG1048565" s="118"/>
      <c r="AH1048565" s="118"/>
      <c r="AI1048565" s="118"/>
      <c r="AJ1048565" s="118"/>
      <c r="AK1048565" s="118"/>
      <c r="AL1048565" s="118"/>
      <c r="AM1048565" s="118"/>
      <c r="AN1048565" s="118"/>
      <c r="AO1048565" s="118"/>
      <c r="AP1048565" s="118"/>
      <c r="AQ1048565" s="118"/>
    </row>
  </sheetData>
  <mergeCells count="30">
    <mergeCell ref="C48:C53"/>
    <mergeCell ref="D48:D53"/>
    <mergeCell ref="B30:B36"/>
    <mergeCell ref="B43:B46"/>
    <mergeCell ref="C30:C36"/>
    <mergeCell ref="D30:D36"/>
    <mergeCell ref="C43:C46"/>
    <mergeCell ref="D43:D46"/>
    <mergeCell ref="B39:B41"/>
    <mergeCell ref="C39:C41"/>
    <mergeCell ref="D39:D41"/>
    <mergeCell ref="B48:B53"/>
    <mergeCell ref="H3:H4"/>
    <mergeCell ref="B3:B4"/>
    <mergeCell ref="C3:C4"/>
    <mergeCell ref="E3:E4"/>
    <mergeCell ref="F3:F4"/>
    <mergeCell ref="G3:G4"/>
    <mergeCell ref="D3:D4"/>
    <mergeCell ref="B5:B17"/>
    <mergeCell ref="C5:C17"/>
    <mergeCell ref="D5:D17"/>
    <mergeCell ref="B21:B28"/>
    <mergeCell ref="C21:C28"/>
    <mergeCell ref="D21:D28"/>
    <mergeCell ref="I3:I4"/>
    <mergeCell ref="J3:K3"/>
    <mergeCell ref="L3:N3"/>
    <mergeCell ref="O3:O4"/>
    <mergeCell ref="P3:P4"/>
  </mergeCells>
  <conditionalFormatting sqref="N5:N54">
    <cfRule type="cellIs" dxfId="73" priority="1" operator="greaterThan">
      <formula>5</formula>
    </cfRule>
    <cfRule type="cellIs" dxfId="72" priority="2" operator="greaterThan">
      <formula>1</formula>
    </cfRule>
  </conditionalFormatting>
  <conditionalFormatting sqref="O5:O54">
    <cfRule type="containsText" dxfId="71" priority="3" operator="containsText" text="Delayed">
      <formula>NOT(ISERROR(SEARCH("Delayed",O5)))</formula>
    </cfRule>
    <cfRule type="containsText" dxfId="70" priority="4" operator="containsText" text="In Progress">
      <formula>NOT(ISERROR(SEARCH("In Progress",O5)))</formula>
    </cfRule>
    <cfRule type="containsText" dxfId="69" priority="5" operator="containsText" text="Complete">
      <formula>NOT(ISERROR(SEARCH("Complete",O5)))</formula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'Status Value'!$C$3:$C$8</xm:f>
          </x14:formula1>
          <xm:sqref>H26:H27 H36 H5 H21:H22 H31 H48:H50 H8 H12</xm:sqref>
        </x14:dataValidation>
      </x14:dataValidations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C5" sqref="C5"/>
    </sheetView>
  </sheetViews>
  <sheetFormatPr defaultRowHeight="14.5"/>
  <cols>
    <col min="2" max="2" width="41.75" bestFit="1" customWidth="1"/>
  </cols>
  <sheetData>
    <row r="1" spans="1:2">
      <c r="A1" s="5" t="s">
        <v>3</v>
      </c>
      <c r="B1" s="5" t="s">
        <v>45</v>
      </c>
    </row>
    <row r="2" spans="1:2">
      <c r="A2" s="42" t="s">
        <v>28</v>
      </c>
      <c r="B2" s="1" t="s">
        <v>633</v>
      </c>
    </row>
    <row r="3" spans="1:2">
      <c r="A3" s="42" t="s">
        <v>28</v>
      </c>
      <c r="B3" s="1" t="s">
        <v>634</v>
      </c>
    </row>
    <row r="4" spans="1:2">
      <c r="A4" s="43" t="s">
        <v>29</v>
      </c>
      <c r="B4" s="1" t="s">
        <v>635</v>
      </c>
    </row>
    <row r="5" spans="1:2">
      <c r="A5" s="43" t="s">
        <v>29</v>
      </c>
      <c r="B5" t="s">
        <v>636</v>
      </c>
    </row>
    <row r="6" spans="1:2">
      <c r="A6" s="255" t="s">
        <v>27</v>
      </c>
      <c r="B6" s="1" t="s">
        <v>637</v>
      </c>
    </row>
    <row r="7" spans="1:2">
      <c r="A7" s="42" t="s">
        <v>95</v>
      </c>
      <c r="B7" s="1" t="s">
        <v>638</v>
      </c>
    </row>
    <row r="8" spans="1:2">
      <c r="A8" s="255" t="s">
        <v>277</v>
      </c>
      <c r="B8" s="1" t="s">
        <v>639</v>
      </c>
    </row>
    <row r="9" spans="1:2">
      <c r="A9" s="255" t="s">
        <v>30</v>
      </c>
      <c r="B9" s="1" t="s">
        <v>637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12"/>
  <sheetViews>
    <sheetView topLeftCell="G1" workbookViewId="0">
      <selection activeCell="J10" sqref="J10"/>
    </sheetView>
  </sheetViews>
  <sheetFormatPr defaultColWidth="9" defaultRowHeight="14.5"/>
  <cols>
    <col min="1" max="2" width="9" style="45"/>
    <col min="3" max="3" width="12.08203125" style="45" bestFit="1" customWidth="1"/>
    <col min="4" max="4" width="15.5" style="45" bestFit="1" customWidth="1"/>
    <col min="5" max="5" width="11.25" style="45" bestFit="1" customWidth="1"/>
    <col min="6" max="6" width="11.25" style="45" customWidth="1"/>
    <col min="7" max="7" width="16.83203125" style="45" bestFit="1" customWidth="1"/>
    <col min="8" max="8" width="9" style="45"/>
    <col min="9" max="9" width="12" style="45" bestFit="1" customWidth="1"/>
    <col min="10" max="11" width="15.83203125" style="45" customWidth="1"/>
    <col min="12" max="12" width="22.25" style="45" bestFit="1" customWidth="1"/>
    <col min="13" max="13" width="19" style="45" bestFit="1" customWidth="1"/>
    <col min="14" max="14" width="17.33203125" style="45" bestFit="1" customWidth="1"/>
    <col min="15" max="15" width="17.33203125" style="45" customWidth="1"/>
    <col min="16" max="16" width="12.25" style="45" bestFit="1" customWidth="1"/>
    <col min="17" max="16384" width="9" style="45"/>
  </cols>
  <sheetData>
    <row r="2" spans="2:17">
      <c r="F2" s="45" t="s">
        <v>575</v>
      </c>
      <c r="J2" s="127" t="s">
        <v>7</v>
      </c>
      <c r="K2" s="127" t="s">
        <v>8</v>
      </c>
      <c r="L2" s="127" t="s">
        <v>640</v>
      </c>
      <c r="M2" s="127" t="s">
        <v>9</v>
      </c>
      <c r="N2" s="127" t="s">
        <v>209</v>
      </c>
      <c r="O2" s="127" t="s">
        <v>641</v>
      </c>
      <c r="P2" s="127" t="s">
        <v>59</v>
      </c>
      <c r="Q2" s="127"/>
    </row>
    <row r="3" spans="2:17">
      <c r="C3" s="45" t="s">
        <v>123</v>
      </c>
      <c r="E3" s="45" t="s">
        <v>16</v>
      </c>
      <c r="F3" s="45" t="s">
        <v>642</v>
      </c>
      <c r="G3" s="45" t="s">
        <v>69</v>
      </c>
      <c r="H3" s="45" t="s">
        <v>106</v>
      </c>
      <c r="I3" s="45" t="s">
        <v>643</v>
      </c>
      <c r="J3" s="45" t="s">
        <v>593</v>
      </c>
      <c r="K3" s="45" t="s">
        <v>70</v>
      </c>
      <c r="L3" s="45" t="s">
        <v>71</v>
      </c>
      <c r="M3" s="45" t="s">
        <v>70</v>
      </c>
      <c r="N3" s="45" t="s">
        <v>71</v>
      </c>
      <c r="O3" s="45" t="s">
        <v>593</v>
      </c>
      <c r="P3" s="45" t="s">
        <v>602</v>
      </c>
    </row>
    <row r="4" spans="2:17">
      <c r="B4" s="45" t="s">
        <v>605</v>
      </c>
      <c r="C4" s="45" t="s">
        <v>87</v>
      </c>
      <c r="E4" s="45" t="s">
        <v>606</v>
      </c>
      <c r="F4" s="45" t="s">
        <v>644</v>
      </c>
      <c r="G4" s="45" t="s">
        <v>645</v>
      </c>
      <c r="H4" s="45" t="s">
        <v>66</v>
      </c>
      <c r="I4" s="45" t="s">
        <v>646</v>
      </c>
      <c r="J4" s="45" t="s">
        <v>592</v>
      </c>
      <c r="K4" s="45" t="s">
        <v>596</v>
      </c>
      <c r="L4" s="45" t="s">
        <v>597</v>
      </c>
      <c r="M4" s="45" t="s">
        <v>597</v>
      </c>
      <c r="N4" s="45" t="s">
        <v>91</v>
      </c>
      <c r="O4" s="45" t="s">
        <v>592</v>
      </c>
      <c r="P4" s="45" t="s">
        <v>603</v>
      </c>
    </row>
    <row r="5" spans="2:17">
      <c r="B5" s="45" t="s">
        <v>647</v>
      </c>
      <c r="C5" s="45" t="s">
        <v>174</v>
      </c>
      <c r="E5" s="45" t="s">
        <v>264</v>
      </c>
      <c r="F5" s="45" t="s">
        <v>648</v>
      </c>
      <c r="G5" s="45" t="s">
        <v>649</v>
      </c>
      <c r="H5" s="45" t="s">
        <v>78</v>
      </c>
      <c r="I5" s="45" t="s">
        <v>650</v>
      </c>
      <c r="J5" s="45" t="s">
        <v>70</v>
      </c>
      <c r="K5" s="45" t="s">
        <v>91</v>
      </c>
      <c r="L5" s="45" t="s">
        <v>600</v>
      </c>
      <c r="M5" s="45" t="s">
        <v>91</v>
      </c>
      <c r="N5" s="45" t="s">
        <v>388</v>
      </c>
      <c r="O5" s="45" t="s">
        <v>72</v>
      </c>
      <c r="P5" s="45" t="s">
        <v>70</v>
      </c>
    </row>
    <row r="6" spans="2:17">
      <c r="C6" s="45" t="s">
        <v>64</v>
      </c>
      <c r="E6" s="45" t="s">
        <v>588</v>
      </c>
      <c r="F6" s="45" t="s">
        <v>91</v>
      </c>
      <c r="G6" s="45" t="s">
        <v>651</v>
      </c>
      <c r="J6" s="45" t="s">
        <v>594</v>
      </c>
      <c r="K6" s="45" t="s">
        <v>594</v>
      </c>
      <c r="L6" s="45" t="s">
        <v>599</v>
      </c>
      <c r="M6" s="45" t="s">
        <v>388</v>
      </c>
      <c r="N6" s="45" t="s">
        <v>597</v>
      </c>
      <c r="O6" s="45" t="s">
        <v>70</v>
      </c>
      <c r="P6" s="45" t="s">
        <v>596</v>
      </c>
    </row>
    <row r="7" spans="2:17">
      <c r="C7" s="45" t="s">
        <v>81</v>
      </c>
      <c r="E7" s="45" t="s">
        <v>91</v>
      </c>
      <c r="F7" s="45" t="s">
        <v>388</v>
      </c>
      <c r="J7" s="45" t="s">
        <v>595</v>
      </c>
      <c r="K7" s="45" t="s">
        <v>595</v>
      </c>
      <c r="L7" s="45" t="s">
        <v>598</v>
      </c>
      <c r="M7" s="45" t="s">
        <v>652</v>
      </c>
      <c r="N7" s="45" t="s">
        <v>601</v>
      </c>
      <c r="O7" s="45" t="s">
        <v>594</v>
      </c>
      <c r="P7" s="45" t="s">
        <v>72</v>
      </c>
    </row>
    <row r="8" spans="2:17">
      <c r="C8" s="45" t="s">
        <v>94</v>
      </c>
      <c r="J8" s="45" t="s">
        <v>91</v>
      </c>
      <c r="L8" s="45" t="s">
        <v>596</v>
      </c>
      <c r="M8" s="45" t="s">
        <v>598</v>
      </c>
      <c r="N8" s="45" t="s">
        <v>592</v>
      </c>
      <c r="O8" s="45" t="s">
        <v>91</v>
      </c>
    </row>
    <row r="9" spans="2:17">
      <c r="L9" s="45" t="s">
        <v>91</v>
      </c>
      <c r="M9" s="45" t="s">
        <v>600</v>
      </c>
    </row>
    <row r="10" spans="2:17">
      <c r="L10" s="45" t="s">
        <v>81</v>
      </c>
      <c r="M10" s="45" t="s">
        <v>599</v>
      </c>
    </row>
    <row r="11" spans="2:17">
      <c r="L11" s="45" t="s">
        <v>388</v>
      </c>
      <c r="M11" s="45" t="s">
        <v>81</v>
      </c>
    </row>
    <row r="12" spans="2:17">
      <c r="M12" s="45" t="s">
        <v>596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B229"/>
  <sheetViews>
    <sheetView topLeftCell="A6" zoomScale="92" zoomScaleNormal="90" zoomScaleSheetLayoutView="98" workbookViewId="0">
      <pane xSplit="4" ySplit="3" topLeftCell="BR14" activePane="bottomRight" state="frozen"/>
      <selection activeCell="A6" sqref="A6"/>
      <selection pane="topRight" activeCell="E6" sqref="E6"/>
      <selection pane="bottomLeft" activeCell="A9" sqref="A9"/>
      <selection pane="bottomRight" activeCell="BW24" sqref="BW24"/>
    </sheetView>
  </sheetViews>
  <sheetFormatPr defaultColWidth="16.58203125" defaultRowHeight="13.5"/>
  <cols>
    <col min="1" max="1" width="10.5" style="47" bestFit="1" customWidth="1"/>
    <col min="2" max="2" width="9.58203125" style="49" customWidth="1"/>
    <col min="3" max="3" width="14.08203125" style="267" bestFit="1" customWidth="1"/>
    <col min="4" max="4" width="54" style="66" customWidth="1"/>
    <col min="5" max="5" width="11.25" style="60" bestFit="1" customWidth="1"/>
    <col min="6" max="6" width="19.25" style="50" bestFit="1" customWidth="1"/>
    <col min="7" max="8" width="12.33203125" style="50" bestFit="1" customWidth="1"/>
    <col min="9" max="9" width="15.58203125" style="50" bestFit="1" customWidth="1"/>
    <col min="10" max="10" width="18.58203125" style="60" bestFit="1" customWidth="1"/>
    <col min="11" max="12" width="16.08203125" style="50" bestFit="1" customWidth="1"/>
    <col min="13" max="13" width="15.5" style="50" bestFit="1" customWidth="1"/>
    <col min="14" max="14" width="13.75" style="50" bestFit="1" customWidth="1"/>
    <col min="15" max="15" width="20.5" style="50" bestFit="1" customWidth="1"/>
    <col min="16" max="16" width="22" style="50" bestFit="1" customWidth="1"/>
    <col min="17" max="17" width="15.5" style="50" bestFit="1" customWidth="1"/>
    <col min="18" max="18" width="14.25" style="50" bestFit="1" customWidth="1"/>
    <col min="19" max="19" width="15.33203125" style="50" bestFit="1" customWidth="1"/>
    <col min="20" max="21" width="13.08203125" style="50" bestFit="1" customWidth="1"/>
    <col min="22" max="23" width="12.75" style="50" bestFit="1" customWidth="1"/>
    <col min="24" max="25" width="11.5" style="50" bestFit="1" customWidth="1"/>
    <col min="26" max="26" width="14.08203125" style="50" bestFit="1" customWidth="1"/>
    <col min="27" max="27" width="13.08203125" style="50" bestFit="1" customWidth="1"/>
    <col min="28" max="28" width="16.33203125" style="50" bestFit="1" customWidth="1"/>
    <col min="29" max="29" width="11.33203125" style="50" bestFit="1" customWidth="1"/>
    <col min="30" max="30" width="16.58203125" style="50" customWidth="1"/>
    <col min="31" max="31" width="16.83203125" style="50" bestFit="1" customWidth="1"/>
    <col min="32" max="32" width="12.33203125" style="50" bestFit="1" customWidth="1"/>
    <col min="33" max="34" width="13.08203125" style="50" bestFit="1" customWidth="1"/>
    <col min="35" max="36" width="12.75" style="50" bestFit="1" customWidth="1"/>
    <col min="37" max="38" width="11.5" style="50" bestFit="1" customWidth="1"/>
    <col min="39" max="39" width="17.75" style="50" bestFit="1" customWidth="1"/>
    <col min="40" max="40" width="18.75" style="50" bestFit="1" customWidth="1"/>
    <col min="41" max="41" width="17.25" style="50" bestFit="1" customWidth="1"/>
    <col min="42" max="43" width="13.08203125" style="50" bestFit="1" customWidth="1"/>
    <col min="44" max="44" width="13.5" style="50" bestFit="1" customWidth="1"/>
    <col min="45" max="46" width="12.75" style="50" bestFit="1" customWidth="1"/>
    <col min="47" max="48" width="11.5" style="50" bestFit="1" customWidth="1"/>
    <col min="49" max="49" width="22.5" style="50" bestFit="1" customWidth="1"/>
    <col min="50" max="50" width="31.33203125" style="50" bestFit="1" customWidth="1"/>
    <col min="51" max="52" width="13.08203125" style="50" bestFit="1" customWidth="1"/>
    <col min="53" max="53" width="13.5" style="50" bestFit="1" customWidth="1"/>
    <col min="54" max="55" width="13.08203125" style="50" bestFit="1" customWidth="1"/>
    <col min="56" max="57" width="12.75" style="50" bestFit="1" customWidth="1"/>
    <col min="58" max="58" width="16.5" style="50" bestFit="1" customWidth="1"/>
    <col min="59" max="59" width="11.5" style="50" bestFit="1" customWidth="1"/>
    <col min="60" max="60" width="22.58203125" style="50" bestFit="1" customWidth="1"/>
    <col min="61" max="61" width="20.25" style="50" bestFit="1" customWidth="1"/>
    <col min="62" max="62" width="13.08203125" style="50" bestFit="1" customWidth="1"/>
    <col min="63" max="63" width="12.75" style="50" bestFit="1" customWidth="1"/>
    <col min="64" max="64" width="11.5" style="50" bestFit="1" customWidth="1"/>
    <col min="65" max="65" width="15.5" style="50" bestFit="1" customWidth="1"/>
    <col min="66" max="66" width="15.5" style="60" bestFit="1" customWidth="1"/>
    <col min="67" max="67" width="17.75" style="50" bestFit="1" customWidth="1"/>
    <col min="68" max="68" width="17.5" style="50" bestFit="1" customWidth="1"/>
    <col min="69" max="69" width="12.58203125" style="50" bestFit="1" customWidth="1"/>
    <col min="70" max="70" width="13.75" style="50" bestFit="1" customWidth="1"/>
    <col min="71" max="71" width="25.33203125" style="50" bestFit="1" customWidth="1"/>
    <col min="72" max="72" width="14" style="46" hidden="1" customWidth="1"/>
    <col min="73" max="73" width="13.33203125" style="46" bestFit="1" customWidth="1"/>
    <col min="74" max="74" width="21.33203125" style="46" bestFit="1" customWidth="1"/>
    <col min="75" max="75" width="7.25" style="345" bestFit="1" customWidth="1"/>
    <col min="76" max="76" width="129.25" style="66" bestFit="1" customWidth="1"/>
    <col min="77" max="77" width="59.75" style="46" bestFit="1" customWidth="1"/>
    <col min="78" max="78" width="22.83203125" style="46" bestFit="1" customWidth="1"/>
    <col min="79" max="79" width="15.08203125" style="46" bestFit="1" customWidth="1"/>
    <col min="80" max="80" width="22.08203125" style="46" bestFit="1" customWidth="1"/>
    <col min="81" max="16384" width="16.58203125" style="46"/>
  </cols>
  <sheetData>
    <row r="1" spans="1:77" ht="14" thickBot="1">
      <c r="B1" s="48" t="s">
        <v>659</v>
      </c>
      <c r="C1" s="103"/>
      <c r="D1" s="60"/>
      <c r="H1" s="105" t="s">
        <v>586</v>
      </c>
      <c r="I1" s="51">
        <f ca="1">TODAY()</f>
        <v>45657</v>
      </c>
      <c r="J1" s="66"/>
    </row>
    <row r="2" spans="1:77">
      <c r="A2" s="587" t="s">
        <v>44</v>
      </c>
      <c r="B2" s="588"/>
      <c r="C2" s="53"/>
      <c r="D2" s="53"/>
      <c r="E2" s="52" t="s">
        <v>29</v>
      </c>
      <c r="F2" s="52" t="s">
        <v>28</v>
      </c>
      <c r="G2" s="52" t="s">
        <v>27</v>
      </c>
      <c r="H2" s="53" t="s">
        <v>277</v>
      </c>
      <c r="I2" s="52" t="s">
        <v>30</v>
      </c>
      <c r="J2" s="53" t="s">
        <v>32</v>
      </c>
      <c r="K2" s="52"/>
      <c r="L2" s="52"/>
      <c r="M2" s="52"/>
      <c r="N2" s="52"/>
      <c r="O2" s="52"/>
      <c r="P2" s="52"/>
      <c r="Q2" s="54" t="s">
        <v>91</v>
      </c>
      <c r="R2" s="52" t="s">
        <v>615</v>
      </c>
      <c r="S2" s="52"/>
      <c r="BN2" s="50"/>
    </row>
    <row r="3" spans="1:77">
      <c r="A3" s="589" t="s">
        <v>78</v>
      </c>
      <c r="B3" s="590"/>
      <c r="C3" s="57"/>
      <c r="D3" s="57"/>
      <c r="E3" s="56">
        <f t="shared" ref="E3:J5" si="0">COUNTIFS($B$9:$B$210,E$2,$I$9:$I$210,$A3)</f>
        <v>24</v>
      </c>
      <c r="F3" s="56">
        <f t="shared" si="0"/>
        <v>33</v>
      </c>
      <c r="G3" s="56">
        <f t="shared" si="0"/>
        <v>7</v>
      </c>
      <c r="H3" s="56">
        <f t="shared" si="0"/>
        <v>0</v>
      </c>
      <c r="I3" s="56">
        <f t="shared" si="0"/>
        <v>1</v>
      </c>
      <c r="J3" s="57">
        <f t="shared" si="0"/>
        <v>14</v>
      </c>
      <c r="K3" s="57"/>
      <c r="L3" s="57"/>
      <c r="M3" s="57"/>
      <c r="N3" s="57"/>
      <c r="O3" s="57"/>
      <c r="P3" s="57"/>
      <c r="Q3" s="58">
        <f>-COUNTIFS($E$9:$E$171,Q$2,$I$9:$I$171,$A3)</f>
        <v>-2</v>
      </c>
      <c r="R3" s="59">
        <f>SUM(D3:Q3)</f>
        <v>77</v>
      </c>
      <c r="S3" s="57">
        <f>COUNTIFS($B$9:$B$210,S$2,$I$9:$I$210,$A3)</f>
        <v>0</v>
      </c>
      <c r="BN3" s="50"/>
    </row>
    <row r="4" spans="1:77">
      <c r="A4" s="583" t="s">
        <v>66</v>
      </c>
      <c r="B4" s="584"/>
      <c r="C4" s="57"/>
      <c r="D4" s="57"/>
      <c r="E4" s="56">
        <f t="shared" si="0"/>
        <v>0</v>
      </c>
      <c r="F4" s="56">
        <f t="shared" si="0"/>
        <v>13</v>
      </c>
      <c r="G4" s="56">
        <f t="shared" si="0"/>
        <v>0</v>
      </c>
      <c r="H4" s="56">
        <f t="shared" si="0"/>
        <v>5</v>
      </c>
      <c r="I4" s="56">
        <f t="shared" si="0"/>
        <v>0</v>
      </c>
      <c r="J4" s="57">
        <f t="shared" si="0"/>
        <v>3</v>
      </c>
      <c r="K4" s="57"/>
      <c r="L4" s="57"/>
      <c r="M4" s="57"/>
      <c r="N4" s="57"/>
      <c r="O4" s="57"/>
      <c r="P4" s="57"/>
      <c r="Q4" s="58">
        <f>-COUNTIFS($E$9:$E$171,Q$2,$I$9:$I$171,$A4)</f>
        <v>0</v>
      </c>
      <c r="R4" s="59">
        <f>SUM(D4:Q4)</f>
        <v>21</v>
      </c>
      <c r="S4" s="57">
        <f>COUNTIFS($B$9:$B$210,S$2,$I$9:$I$210,$A4)</f>
        <v>0</v>
      </c>
      <c r="AK4" s="285"/>
      <c r="AL4" s="285"/>
      <c r="BN4" s="50"/>
    </row>
    <row r="5" spans="1:77">
      <c r="A5" s="583" t="s">
        <v>106</v>
      </c>
      <c r="B5" s="584"/>
      <c r="C5" s="57"/>
      <c r="D5" s="57"/>
      <c r="E5" s="56">
        <f t="shared" si="0"/>
        <v>17</v>
      </c>
      <c r="F5" s="56">
        <f t="shared" si="0"/>
        <v>3</v>
      </c>
      <c r="G5" s="56">
        <f t="shared" si="0"/>
        <v>3</v>
      </c>
      <c r="H5" s="56">
        <f t="shared" si="0"/>
        <v>0</v>
      </c>
      <c r="I5" s="56">
        <f t="shared" si="0"/>
        <v>0</v>
      </c>
      <c r="J5" s="57">
        <f t="shared" si="0"/>
        <v>9</v>
      </c>
      <c r="K5" s="57"/>
      <c r="L5" s="57"/>
      <c r="M5" s="57"/>
      <c r="N5" s="57"/>
      <c r="O5" s="57"/>
      <c r="P5" s="57"/>
      <c r="Q5" s="58">
        <f>-COUNTIFS($E$9:$E$171,Q$2,$I$9:$I$171,$A5)</f>
        <v>0</v>
      </c>
      <c r="R5" s="59">
        <f>SUM(D5:Q5)</f>
        <v>32</v>
      </c>
      <c r="S5" s="57">
        <f>COUNTIFS($B$9:$B$210,S$2,$I$9:$I$210,$A5)</f>
        <v>0</v>
      </c>
      <c r="BN5" s="50"/>
    </row>
    <row r="6" spans="1:77">
      <c r="A6" s="585" t="s">
        <v>615</v>
      </c>
      <c r="B6" s="586"/>
      <c r="C6" s="53"/>
      <c r="D6" s="260"/>
      <c r="E6" s="259">
        <f t="shared" ref="E6:J6" si="1">SUM(E3:E5)</f>
        <v>41</v>
      </c>
      <c r="F6" s="259">
        <f t="shared" si="1"/>
        <v>49</v>
      </c>
      <c r="G6" s="259">
        <f t="shared" si="1"/>
        <v>10</v>
      </c>
      <c r="H6" s="259">
        <f t="shared" si="1"/>
        <v>5</v>
      </c>
      <c r="I6" s="259">
        <f t="shared" si="1"/>
        <v>1</v>
      </c>
      <c r="J6" s="53">
        <f t="shared" si="1"/>
        <v>26</v>
      </c>
      <c r="K6" s="284"/>
      <c r="L6" s="284"/>
      <c r="M6" s="284"/>
      <c r="N6" s="284"/>
      <c r="O6" s="284"/>
      <c r="P6" s="284"/>
      <c r="Q6" s="54">
        <f>SUM(Q3:Q5)</f>
        <v>-2</v>
      </c>
      <c r="R6" s="304">
        <f>SUBTOTAL(9,R3:R5)</f>
        <v>130</v>
      </c>
      <c r="S6" s="284">
        <f>SUM(S3:S5)</f>
        <v>0</v>
      </c>
      <c r="BN6" s="50"/>
    </row>
    <row r="7" spans="1:77" s="65" customFormat="1" ht="19">
      <c r="A7" s="61"/>
      <c r="B7" s="62"/>
      <c r="C7" s="64"/>
      <c r="D7" s="68"/>
      <c r="E7" s="63"/>
      <c r="F7" s="63"/>
      <c r="G7" s="63"/>
      <c r="H7" s="64"/>
      <c r="I7" s="63"/>
      <c r="J7" s="68"/>
      <c r="K7" s="566" t="s">
        <v>660</v>
      </c>
      <c r="L7" s="566"/>
      <c r="M7" s="566"/>
      <c r="N7" s="566"/>
      <c r="O7" s="566"/>
      <c r="P7" s="566"/>
      <c r="Q7" s="566"/>
      <c r="R7" s="566"/>
      <c r="S7" s="567"/>
      <c r="T7" s="568" t="s">
        <v>661</v>
      </c>
      <c r="U7" s="568"/>
      <c r="V7" s="568"/>
      <c r="W7" s="568"/>
      <c r="X7" s="568"/>
      <c r="Y7" s="568"/>
      <c r="Z7" s="569"/>
      <c r="AA7" s="579" t="s">
        <v>653</v>
      </c>
      <c r="AB7" s="580"/>
      <c r="AC7" s="581"/>
      <c r="AD7" s="570" t="s">
        <v>662</v>
      </c>
      <c r="AE7" s="570"/>
      <c r="AF7" s="570"/>
      <c r="AG7" s="570"/>
      <c r="AH7" s="570"/>
      <c r="AI7" s="570"/>
      <c r="AJ7" s="570"/>
      <c r="AK7" s="570"/>
      <c r="AL7" s="570"/>
      <c r="AM7" s="571"/>
      <c r="AN7" s="574" t="s">
        <v>663</v>
      </c>
      <c r="AO7" s="575"/>
      <c r="AP7" s="575"/>
      <c r="AQ7" s="575"/>
      <c r="AR7" s="575"/>
      <c r="AS7" s="575"/>
      <c r="AT7" s="575"/>
      <c r="AU7" s="575"/>
      <c r="AV7" s="575"/>
      <c r="AW7" s="576"/>
      <c r="AX7" s="572" t="s">
        <v>600</v>
      </c>
      <c r="AY7" s="572"/>
      <c r="AZ7" s="572"/>
      <c r="BA7" s="572"/>
      <c r="BB7" s="572"/>
      <c r="BC7" s="572"/>
      <c r="BD7" s="572"/>
      <c r="BE7" s="572"/>
      <c r="BF7" s="572"/>
      <c r="BG7" s="572"/>
      <c r="BH7" s="573"/>
      <c r="BI7" s="582" t="s">
        <v>664</v>
      </c>
      <c r="BJ7" s="582"/>
      <c r="BK7" s="582"/>
      <c r="BL7" s="582"/>
      <c r="BM7" s="582"/>
      <c r="BN7" s="577" t="s">
        <v>17</v>
      </c>
      <c r="BO7" s="577"/>
      <c r="BP7" s="578"/>
      <c r="BQ7" s="578"/>
      <c r="BR7" s="565" t="s">
        <v>407</v>
      </c>
      <c r="BS7" s="565"/>
      <c r="BT7" s="67"/>
      <c r="BU7" s="67"/>
      <c r="BV7" s="67"/>
      <c r="BW7" s="346"/>
      <c r="BX7" s="67"/>
    </row>
    <row r="8" spans="1:77" s="396" customFormat="1" ht="27">
      <c r="A8" s="392" t="s">
        <v>905</v>
      </c>
      <c r="B8" s="392" t="s">
        <v>3</v>
      </c>
      <c r="C8" s="109" t="s">
        <v>899</v>
      </c>
      <c r="D8" s="392" t="s">
        <v>41</v>
      </c>
      <c r="E8" s="392" t="s">
        <v>575</v>
      </c>
      <c r="F8" s="392" t="s">
        <v>576</v>
      </c>
      <c r="G8" s="392" t="s">
        <v>43</v>
      </c>
      <c r="H8" s="392" t="s">
        <v>43</v>
      </c>
      <c r="I8" s="392" t="s">
        <v>44</v>
      </c>
      <c r="J8" s="392" t="s">
        <v>45</v>
      </c>
      <c r="K8" s="392" t="s">
        <v>665</v>
      </c>
      <c r="L8" s="392" t="s">
        <v>610</v>
      </c>
      <c r="M8" s="392" t="s">
        <v>666</v>
      </c>
      <c r="N8" s="392" t="s">
        <v>577</v>
      </c>
      <c r="O8" s="392" t="s">
        <v>667</v>
      </c>
      <c r="P8" s="392" t="s">
        <v>619</v>
      </c>
      <c r="Q8" s="392" t="s">
        <v>668</v>
      </c>
      <c r="R8" s="392" t="s">
        <v>669</v>
      </c>
      <c r="S8" s="392" t="s">
        <v>7</v>
      </c>
      <c r="T8" s="392" t="s">
        <v>670</v>
      </c>
      <c r="U8" s="392" t="s">
        <v>582</v>
      </c>
      <c r="V8" s="392" t="s">
        <v>671</v>
      </c>
      <c r="W8" s="392" t="s">
        <v>617</v>
      </c>
      <c r="X8" s="392" t="s">
        <v>583</v>
      </c>
      <c r="Y8" s="392" t="s">
        <v>584</v>
      </c>
      <c r="Z8" s="392" t="s">
        <v>8</v>
      </c>
      <c r="AA8" s="112" t="s">
        <v>578</v>
      </c>
      <c r="AB8" s="112" t="s">
        <v>579</v>
      </c>
      <c r="AC8" s="112" t="s">
        <v>627</v>
      </c>
      <c r="AD8" s="392" t="s">
        <v>672</v>
      </c>
      <c r="AE8" s="392" t="s">
        <v>580</v>
      </c>
      <c r="AF8" s="392" t="s">
        <v>673</v>
      </c>
      <c r="AG8" s="392" t="s">
        <v>581</v>
      </c>
      <c r="AH8" s="392" t="s">
        <v>582</v>
      </c>
      <c r="AI8" s="392" t="s">
        <v>671</v>
      </c>
      <c r="AJ8" s="392" t="s">
        <v>617</v>
      </c>
      <c r="AK8" s="392" t="s">
        <v>583</v>
      </c>
      <c r="AL8" s="392" t="s">
        <v>584</v>
      </c>
      <c r="AM8" s="393" t="s">
        <v>9</v>
      </c>
      <c r="AN8" s="113" t="s">
        <v>674</v>
      </c>
      <c r="AO8" s="113" t="s">
        <v>675</v>
      </c>
      <c r="AP8" s="392" t="s">
        <v>581</v>
      </c>
      <c r="AQ8" s="392" t="s">
        <v>582</v>
      </c>
      <c r="AR8" s="113" t="s">
        <v>676</v>
      </c>
      <c r="AS8" s="392" t="s">
        <v>671</v>
      </c>
      <c r="AT8" s="392" t="s">
        <v>617</v>
      </c>
      <c r="AU8" s="392" t="s">
        <v>583</v>
      </c>
      <c r="AV8" s="392" t="s">
        <v>584</v>
      </c>
      <c r="AW8" s="392" t="s">
        <v>55</v>
      </c>
      <c r="AX8" s="392" t="s">
        <v>677</v>
      </c>
      <c r="AY8" s="392" t="s">
        <v>678</v>
      </c>
      <c r="AZ8" s="392" t="s">
        <v>679</v>
      </c>
      <c r="BA8" s="114" t="s">
        <v>673</v>
      </c>
      <c r="BB8" s="392" t="s">
        <v>581</v>
      </c>
      <c r="BC8" s="392" t="s">
        <v>582</v>
      </c>
      <c r="BD8" s="392" t="s">
        <v>671</v>
      </c>
      <c r="BE8" s="392" t="s">
        <v>617</v>
      </c>
      <c r="BF8" s="392" t="s">
        <v>583</v>
      </c>
      <c r="BG8" s="392" t="s">
        <v>584</v>
      </c>
      <c r="BH8" s="392" t="s">
        <v>56</v>
      </c>
      <c r="BI8" s="392" t="s">
        <v>680</v>
      </c>
      <c r="BJ8" s="392" t="s">
        <v>578</v>
      </c>
      <c r="BK8" s="392" t="s">
        <v>656</v>
      </c>
      <c r="BL8" s="392" t="s">
        <v>579</v>
      </c>
      <c r="BM8" s="392" t="s">
        <v>641</v>
      </c>
      <c r="BN8" s="392" t="s">
        <v>59</v>
      </c>
      <c r="BO8" s="392" t="s">
        <v>681</v>
      </c>
      <c r="BP8" s="392" t="s">
        <v>682</v>
      </c>
      <c r="BQ8" s="392" t="s">
        <v>683</v>
      </c>
      <c r="BR8" s="394" t="s">
        <v>620</v>
      </c>
      <c r="BS8" s="394" t="s">
        <v>684</v>
      </c>
      <c r="BT8" s="275"/>
      <c r="BU8" s="395" t="s">
        <v>628</v>
      </c>
      <c r="BV8" s="395" t="s">
        <v>685</v>
      </c>
      <c r="BW8" s="347" t="s">
        <v>686</v>
      </c>
      <c r="BX8" s="395" t="s">
        <v>687</v>
      </c>
      <c r="BY8" s="267" t="s">
        <v>688</v>
      </c>
    </row>
    <row r="9" spans="1:77" s="242" customFormat="1" ht="14.5">
      <c r="A9" s="42">
        <v>1</v>
      </c>
      <c r="B9" s="42" t="s">
        <v>27</v>
      </c>
      <c r="C9" s="248"/>
      <c r="D9" s="292" t="s">
        <v>410</v>
      </c>
      <c r="E9" s="301" t="s">
        <v>642</v>
      </c>
      <c r="F9" s="42" t="s">
        <v>64</v>
      </c>
      <c r="G9" s="42">
        <v>1</v>
      </c>
      <c r="H9" s="240" t="s">
        <v>16</v>
      </c>
      <c r="I9" s="42" t="s">
        <v>106</v>
      </c>
      <c r="J9" s="240" t="s">
        <v>689</v>
      </c>
      <c r="K9" s="265">
        <v>45362</v>
      </c>
      <c r="L9" s="265">
        <v>45364</v>
      </c>
      <c r="M9" s="265">
        <v>45362</v>
      </c>
      <c r="N9" s="265">
        <v>45363</v>
      </c>
      <c r="O9" s="265">
        <v>45364</v>
      </c>
      <c r="P9" s="265">
        <v>45364</v>
      </c>
      <c r="Q9" s="265">
        <v>45364</v>
      </c>
      <c r="R9" s="265"/>
      <c r="S9" s="240" t="s">
        <v>592</v>
      </c>
      <c r="T9" s="265">
        <v>45364</v>
      </c>
      <c r="U9" s="265">
        <v>45364</v>
      </c>
      <c r="V9" s="265">
        <v>45364</v>
      </c>
      <c r="W9" s="265">
        <v>45364</v>
      </c>
      <c r="X9" s="265">
        <v>45364</v>
      </c>
      <c r="Y9" s="265">
        <v>45364</v>
      </c>
      <c r="Z9" s="240" t="s">
        <v>596</v>
      </c>
      <c r="AA9" s="265"/>
      <c r="AB9" s="265"/>
      <c r="AC9" s="265"/>
      <c r="AD9" s="265" t="s">
        <v>690</v>
      </c>
      <c r="AE9" s="265" t="s">
        <v>691</v>
      </c>
      <c r="AF9" s="337">
        <f t="shared" ref="AF9:AF43" si="2">AH9-AG9+1</f>
        <v>2</v>
      </c>
      <c r="AG9" s="265">
        <v>45365</v>
      </c>
      <c r="AH9" s="265">
        <v>45366</v>
      </c>
      <c r="AI9" s="265">
        <v>45373</v>
      </c>
      <c r="AJ9" s="265">
        <v>45373</v>
      </c>
      <c r="AK9" s="265">
        <v>45364</v>
      </c>
      <c r="AL9" s="265">
        <v>45377</v>
      </c>
      <c r="AM9" s="280" t="s">
        <v>596</v>
      </c>
      <c r="AN9" s="265">
        <v>45365</v>
      </c>
      <c r="AO9" s="265">
        <v>45366</v>
      </c>
      <c r="AP9" s="265">
        <v>45365</v>
      </c>
      <c r="AQ9" s="265">
        <v>45365</v>
      </c>
      <c r="AR9" s="280"/>
      <c r="AS9" s="265">
        <v>45373</v>
      </c>
      <c r="AT9" s="265">
        <v>45373</v>
      </c>
      <c r="AU9" s="265">
        <v>45364</v>
      </c>
      <c r="AV9" s="265">
        <v>45377</v>
      </c>
      <c r="AW9" s="280" t="s">
        <v>596</v>
      </c>
      <c r="AX9" s="240" t="s">
        <v>692</v>
      </c>
      <c r="AY9" s="44"/>
      <c r="AZ9" s="44"/>
      <c r="BA9" s="240"/>
      <c r="BB9" s="44"/>
      <c r="BC9" s="44"/>
      <c r="BD9" s="44"/>
      <c r="BE9" s="44"/>
      <c r="BF9" s="44"/>
      <c r="BG9" s="44">
        <v>45425</v>
      </c>
      <c r="BH9" s="240" t="s">
        <v>592</v>
      </c>
      <c r="BI9" s="241"/>
      <c r="BJ9" s="44">
        <v>45412</v>
      </c>
      <c r="BK9" s="44"/>
      <c r="BL9" s="44"/>
      <c r="BM9" s="44" t="s">
        <v>70</v>
      </c>
      <c r="BN9" s="240" t="s">
        <v>70</v>
      </c>
      <c r="BO9" s="44">
        <v>45450</v>
      </c>
      <c r="BP9" s="44"/>
      <c r="BQ9" s="240"/>
      <c r="BR9" s="246" t="s">
        <v>605</v>
      </c>
      <c r="BS9" s="246" t="s">
        <v>693</v>
      </c>
      <c r="BT9" s="292"/>
      <c r="BU9" s="292" t="s">
        <v>694</v>
      </c>
      <c r="BV9" s="364">
        <v>1</v>
      </c>
      <c r="BW9" s="342">
        <v>0.33333333333333331</v>
      </c>
      <c r="BX9" s="366" t="s">
        <v>695</v>
      </c>
      <c r="BY9" s="242" t="s">
        <v>696</v>
      </c>
    </row>
    <row r="10" spans="1:77" s="245" customFormat="1" ht="14.5">
      <c r="A10" s="42">
        <f>A9+1</f>
        <v>2</v>
      </c>
      <c r="B10" s="42" t="s">
        <v>27</v>
      </c>
      <c r="C10" s="248"/>
      <c r="D10" s="293" t="s">
        <v>414</v>
      </c>
      <c r="E10" s="302" t="s">
        <v>642</v>
      </c>
      <c r="F10" s="42" t="s">
        <v>64</v>
      </c>
      <c r="G10" s="42">
        <v>1</v>
      </c>
      <c r="H10" s="42" t="s">
        <v>606</v>
      </c>
      <c r="I10" s="42" t="s">
        <v>106</v>
      </c>
      <c r="J10" s="240" t="s">
        <v>689</v>
      </c>
      <c r="K10" s="265" t="s">
        <v>595</v>
      </c>
      <c r="L10" s="265" t="s">
        <v>595</v>
      </c>
      <c r="M10" s="265" t="s">
        <v>595</v>
      </c>
      <c r="N10" s="265" t="s">
        <v>595</v>
      </c>
      <c r="O10" s="265" t="s">
        <v>595</v>
      </c>
      <c r="P10" s="265" t="s">
        <v>595</v>
      </c>
      <c r="Q10" s="265" t="s">
        <v>595</v>
      </c>
      <c r="R10" s="265" t="s">
        <v>595</v>
      </c>
      <c r="S10" s="240" t="s">
        <v>595</v>
      </c>
      <c r="T10" s="265" t="s">
        <v>595</v>
      </c>
      <c r="U10" s="265" t="s">
        <v>595</v>
      </c>
      <c r="V10" s="265"/>
      <c r="W10" s="265" t="s">
        <v>595</v>
      </c>
      <c r="X10" s="265" t="s">
        <v>595</v>
      </c>
      <c r="Y10" s="265" t="s">
        <v>595</v>
      </c>
      <c r="Z10" s="240" t="s">
        <v>595</v>
      </c>
      <c r="AA10" s="265"/>
      <c r="AB10" s="265"/>
      <c r="AC10" s="265"/>
      <c r="AD10" s="265" t="s">
        <v>690</v>
      </c>
      <c r="AE10" s="265" t="s">
        <v>690</v>
      </c>
      <c r="AF10" s="337">
        <f t="shared" si="2"/>
        <v>1</v>
      </c>
      <c r="AG10" s="265">
        <v>45364</v>
      </c>
      <c r="AH10" s="265">
        <v>45364</v>
      </c>
      <c r="AI10" s="265">
        <v>45364</v>
      </c>
      <c r="AJ10" s="265">
        <v>45364</v>
      </c>
      <c r="AK10" s="265">
        <v>45364</v>
      </c>
      <c r="AL10" s="265">
        <v>45364</v>
      </c>
      <c r="AM10" s="280" t="s">
        <v>596</v>
      </c>
      <c r="AN10" s="265">
        <v>45365</v>
      </c>
      <c r="AO10" s="265">
        <v>45365</v>
      </c>
      <c r="AP10" s="265">
        <v>45365</v>
      </c>
      <c r="AQ10" s="265">
        <v>45365</v>
      </c>
      <c r="AR10" s="280"/>
      <c r="AS10" s="280"/>
      <c r="AT10" s="280"/>
      <c r="AU10" s="265">
        <v>45365</v>
      </c>
      <c r="AV10" s="265">
        <v>45365</v>
      </c>
      <c r="AW10" s="280" t="s">
        <v>596</v>
      </c>
      <c r="AX10" s="240" t="s">
        <v>697</v>
      </c>
      <c r="AY10" s="44"/>
      <c r="AZ10" s="44"/>
      <c r="BA10" s="244"/>
      <c r="BB10" s="44"/>
      <c r="BC10" s="44"/>
      <c r="BD10" s="44"/>
      <c r="BE10" s="44"/>
      <c r="BF10" s="243"/>
      <c r="BG10" s="44">
        <v>45429</v>
      </c>
      <c r="BH10" s="240" t="s">
        <v>592</v>
      </c>
      <c r="BI10" s="44"/>
      <c r="BJ10" s="44">
        <v>45412</v>
      </c>
      <c r="BK10" s="44"/>
      <c r="BL10" s="243"/>
      <c r="BM10" s="44" t="s">
        <v>70</v>
      </c>
      <c r="BN10" s="240" t="s">
        <v>70</v>
      </c>
      <c r="BO10" s="44">
        <v>45450</v>
      </c>
      <c r="BP10" s="44"/>
      <c r="BQ10" s="244"/>
      <c r="BR10" s="246" t="s">
        <v>605</v>
      </c>
      <c r="BS10" s="246" t="s">
        <v>412</v>
      </c>
      <c r="BT10" s="293"/>
      <c r="BU10" s="293" t="s">
        <v>694</v>
      </c>
      <c r="BV10" s="365">
        <v>0.5</v>
      </c>
      <c r="BW10" s="343">
        <v>0.16666666666666666</v>
      </c>
      <c r="BX10" s="366" t="s">
        <v>698</v>
      </c>
      <c r="BY10" s="242" t="s">
        <v>699</v>
      </c>
    </row>
    <row r="11" spans="1:77" s="245" customFormat="1" ht="14.5">
      <c r="A11" s="42">
        <f t="shared" ref="A11:A74" si="3">A10+1</f>
        <v>3</v>
      </c>
      <c r="B11" s="42" t="s">
        <v>27</v>
      </c>
      <c r="C11" s="248"/>
      <c r="D11" s="293" t="s">
        <v>416</v>
      </c>
      <c r="E11" s="302" t="s">
        <v>642</v>
      </c>
      <c r="F11" s="42" t="s">
        <v>64</v>
      </c>
      <c r="G11" s="42">
        <v>2</v>
      </c>
      <c r="H11" s="42" t="s">
        <v>606</v>
      </c>
      <c r="I11" s="42" t="s">
        <v>106</v>
      </c>
      <c r="J11" s="240" t="s">
        <v>689</v>
      </c>
      <c r="K11" s="265" t="s">
        <v>595</v>
      </c>
      <c r="L11" s="265" t="s">
        <v>595</v>
      </c>
      <c r="M11" s="265" t="s">
        <v>595</v>
      </c>
      <c r="N11" s="265" t="s">
        <v>595</v>
      </c>
      <c r="O11" s="265" t="s">
        <v>595</v>
      </c>
      <c r="P11" s="265" t="s">
        <v>595</v>
      </c>
      <c r="Q11" s="265" t="s">
        <v>595</v>
      </c>
      <c r="R11" s="265" t="s">
        <v>595</v>
      </c>
      <c r="S11" s="240" t="s">
        <v>595</v>
      </c>
      <c r="T11" s="265" t="s">
        <v>595</v>
      </c>
      <c r="U11" s="265" t="s">
        <v>595</v>
      </c>
      <c r="V11" s="265"/>
      <c r="W11" s="265" t="s">
        <v>595</v>
      </c>
      <c r="X11" s="265" t="s">
        <v>595</v>
      </c>
      <c r="Y11" s="265" t="s">
        <v>595</v>
      </c>
      <c r="Z11" s="240" t="s">
        <v>595</v>
      </c>
      <c r="AA11" s="265"/>
      <c r="AB11" s="265"/>
      <c r="AC11" s="265"/>
      <c r="AD11" s="265" t="s">
        <v>690</v>
      </c>
      <c r="AE11" s="265" t="s">
        <v>690</v>
      </c>
      <c r="AF11" s="337">
        <f t="shared" si="2"/>
        <v>1</v>
      </c>
      <c r="AG11" s="265">
        <v>45364</v>
      </c>
      <c r="AH11" s="265">
        <v>45364</v>
      </c>
      <c r="AI11" s="265">
        <v>45364</v>
      </c>
      <c r="AJ11" s="265">
        <v>45364</v>
      </c>
      <c r="AK11" s="265">
        <v>45364</v>
      </c>
      <c r="AL11" s="265">
        <v>45364</v>
      </c>
      <c r="AM11" s="280" t="s">
        <v>596</v>
      </c>
      <c r="AN11" s="265">
        <v>45365</v>
      </c>
      <c r="AO11" s="265">
        <v>45365</v>
      </c>
      <c r="AP11" s="265">
        <v>45365</v>
      </c>
      <c r="AQ11" s="265">
        <v>45365</v>
      </c>
      <c r="AR11" s="280"/>
      <c r="AS11" s="280"/>
      <c r="AT11" s="280"/>
      <c r="AU11" s="265">
        <v>45365</v>
      </c>
      <c r="AV11" s="265">
        <v>45365</v>
      </c>
      <c r="AW11" s="280" t="s">
        <v>596</v>
      </c>
      <c r="AX11" s="240" t="s">
        <v>697</v>
      </c>
      <c r="AY11" s="44"/>
      <c r="AZ11" s="44"/>
      <c r="BA11" s="244"/>
      <c r="BB11" s="44"/>
      <c r="BC11" s="44"/>
      <c r="BD11" s="44"/>
      <c r="BE11" s="44"/>
      <c r="BF11" s="243"/>
      <c r="BG11" s="44">
        <v>45429</v>
      </c>
      <c r="BH11" s="240" t="s">
        <v>592</v>
      </c>
      <c r="BI11" s="44"/>
      <c r="BJ11" s="44">
        <v>45412</v>
      </c>
      <c r="BK11" s="44"/>
      <c r="BL11" s="243"/>
      <c r="BM11" s="44" t="s">
        <v>70</v>
      </c>
      <c r="BN11" s="240" t="s">
        <v>70</v>
      </c>
      <c r="BO11" s="44">
        <v>45450</v>
      </c>
      <c r="BP11" s="44"/>
      <c r="BQ11" s="244"/>
      <c r="BR11" s="246" t="s">
        <v>605</v>
      </c>
      <c r="BS11" s="246" t="s">
        <v>412</v>
      </c>
      <c r="BT11" s="293"/>
      <c r="BU11" s="293" t="s">
        <v>694</v>
      </c>
      <c r="BV11" s="365"/>
      <c r="BW11" s="343">
        <v>0.16666666666666666</v>
      </c>
      <c r="BX11" s="342"/>
      <c r="BY11" s="242" t="s">
        <v>700</v>
      </c>
    </row>
    <row r="12" spans="1:77" s="245" customFormat="1" ht="14.5">
      <c r="A12" s="42">
        <f t="shared" si="3"/>
        <v>4</v>
      </c>
      <c r="B12" s="42" t="s">
        <v>27</v>
      </c>
      <c r="C12" s="248"/>
      <c r="D12" s="293" t="s">
        <v>417</v>
      </c>
      <c r="E12" s="302" t="s">
        <v>642</v>
      </c>
      <c r="F12" s="42" t="s">
        <v>81</v>
      </c>
      <c r="G12" s="42">
        <v>2</v>
      </c>
      <c r="H12" s="42" t="s">
        <v>16</v>
      </c>
      <c r="I12" s="42" t="s">
        <v>78</v>
      </c>
      <c r="J12" s="240" t="s">
        <v>689</v>
      </c>
      <c r="K12" s="265">
        <v>45362</v>
      </c>
      <c r="L12" s="265">
        <v>45364</v>
      </c>
      <c r="M12" s="265">
        <v>45362</v>
      </c>
      <c r="N12" s="265">
        <v>45363</v>
      </c>
      <c r="O12" s="265">
        <v>45364</v>
      </c>
      <c r="P12" s="265">
        <v>45364</v>
      </c>
      <c r="Q12" s="265">
        <v>45364</v>
      </c>
      <c r="R12" s="265"/>
      <c r="S12" s="240" t="s">
        <v>592</v>
      </c>
      <c r="T12" s="265">
        <v>45367</v>
      </c>
      <c r="U12" s="265">
        <v>45367</v>
      </c>
      <c r="V12" s="265">
        <v>45369</v>
      </c>
      <c r="W12" s="265">
        <v>45369</v>
      </c>
      <c r="X12" s="265">
        <v>45369</v>
      </c>
      <c r="Y12" s="265">
        <v>45371</v>
      </c>
      <c r="Z12" s="240" t="s">
        <v>596</v>
      </c>
      <c r="AA12" s="265"/>
      <c r="AB12" s="265"/>
      <c r="AC12" s="265"/>
      <c r="AD12" s="265" t="s">
        <v>690</v>
      </c>
      <c r="AE12" s="265" t="s">
        <v>701</v>
      </c>
      <c r="AF12" s="337">
        <f t="shared" si="2"/>
        <v>5</v>
      </c>
      <c r="AG12" s="265">
        <v>45377</v>
      </c>
      <c r="AH12" s="265">
        <v>45381</v>
      </c>
      <c r="AI12" s="265">
        <v>45373</v>
      </c>
      <c r="AJ12" s="265">
        <v>45383</v>
      </c>
      <c r="AK12" s="265">
        <v>45373</v>
      </c>
      <c r="AL12" s="265">
        <v>45383</v>
      </c>
      <c r="AM12" s="381" t="s">
        <v>596</v>
      </c>
      <c r="AN12" s="265"/>
      <c r="AO12" s="265"/>
      <c r="AP12" s="265">
        <f>AH12</f>
        <v>45381</v>
      </c>
      <c r="AQ12" s="265">
        <f>AP12+1</f>
        <v>45382</v>
      </c>
      <c r="AR12" s="280"/>
      <c r="AS12" s="379">
        <v>45383</v>
      </c>
      <c r="AT12" s="379">
        <v>45384</v>
      </c>
      <c r="AU12" s="265">
        <v>45383</v>
      </c>
      <c r="AV12" s="265">
        <v>45385</v>
      </c>
      <c r="AW12" s="280" t="s">
        <v>596</v>
      </c>
      <c r="AX12" s="240" t="s">
        <v>697</v>
      </c>
      <c r="AY12" s="44"/>
      <c r="AZ12" s="44"/>
      <c r="BA12" s="244"/>
      <c r="BB12" s="44"/>
      <c r="BC12" s="44"/>
      <c r="BD12" s="44"/>
      <c r="BE12" s="44"/>
      <c r="BF12" s="243"/>
      <c r="BG12" s="44">
        <v>45415</v>
      </c>
      <c r="BH12" s="240" t="s">
        <v>592</v>
      </c>
      <c r="BI12" s="44"/>
      <c r="BJ12" s="44">
        <v>45412</v>
      </c>
      <c r="BK12" s="44"/>
      <c r="BL12" s="243"/>
      <c r="BM12" s="44" t="s">
        <v>70</v>
      </c>
      <c r="BN12" s="240" t="s">
        <v>70</v>
      </c>
      <c r="BO12" s="44">
        <v>45450</v>
      </c>
      <c r="BP12" s="44"/>
      <c r="BQ12" s="244"/>
      <c r="BR12" s="246" t="s">
        <v>605</v>
      </c>
      <c r="BS12" s="246" t="s">
        <v>702</v>
      </c>
      <c r="BT12" s="293"/>
      <c r="BU12" s="293" t="s">
        <v>694</v>
      </c>
      <c r="BV12" s="365">
        <v>4</v>
      </c>
      <c r="BW12" s="343">
        <v>0.5714285714285714</v>
      </c>
      <c r="BX12" s="363" t="s">
        <v>703</v>
      </c>
      <c r="BY12" s="242" t="s">
        <v>704</v>
      </c>
    </row>
    <row r="13" spans="1:77" s="245" customFormat="1" ht="14.5">
      <c r="A13" s="42">
        <f t="shared" si="3"/>
        <v>5</v>
      </c>
      <c r="B13" s="42" t="s">
        <v>27</v>
      </c>
      <c r="C13" s="248"/>
      <c r="D13" s="293" t="s">
        <v>419</v>
      </c>
      <c r="E13" s="302" t="s">
        <v>642</v>
      </c>
      <c r="F13" s="42" t="s">
        <v>81</v>
      </c>
      <c r="G13" s="42">
        <v>1</v>
      </c>
      <c r="H13" s="42" t="s">
        <v>16</v>
      </c>
      <c r="I13" s="42" t="s">
        <v>78</v>
      </c>
      <c r="J13" s="240" t="s">
        <v>689</v>
      </c>
      <c r="K13" s="265">
        <v>45363</v>
      </c>
      <c r="L13" s="265">
        <v>45364</v>
      </c>
      <c r="M13" s="265">
        <v>45363</v>
      </c>
      <c r="N13" s="265">
        <v>45364</v>
      </c>
      <c r="O13" s="265">
        <v>45364</v>
      </c>
      <c r="P13" s="265">
        <v>45364</v>
      </c>
      <c r="Q13" s="265">
        <v>45364</v>
      </c>
      <c r="R13" s="265"/>
      <c r="S13" s="240" t="s">
        <v>592</v>
      </c>
      <c r="T13" s="265">
        <v>45366</v>
      </c>
      <c r="U13" s="265">
        <v>45366</v>
      </c>
      <c r="V13" s="265">
        <v>45367</v>
      </c>
      <c r="W13" s="265">
        <v>45367</v>
      </c>
      <c r="X13" s="265">
        <v>45366</v>
      </c>
      <c r="Y13" s="265">
        <v>45367</v>
      </c>
      <c r="Z13" s="240" t="s">
        <v>596</v>
      </c>
      <c r="AA13" s="265"/>
      <c r="AB13" s="265"/>
      <c r="AC13" s="265"/>
      <c r="AD13" s="265" t="s">
        <v>690</v>
      </c>
      <c r="AE13" s="265" t="s">
        <v>691</v>
      </c>
      <c r="AF13" s="337">
        <f t="shared" si="2"/>
        <v>3</v>
      </c>
      <c r="AG13" s="265">
        <v>45370</v>
      </c>
      <c r="AH13" s="265">
        <v>45372</v>
      </c>
      <c r="AI13" s="265">
        <v>45386</v>
      </c>
      <c r="AJ13" s="265">
        <v>45388</v>
      </c>
      <c r="AK13" s="265">
        <v>45365</v>
      </c>
      <c r="AL13" s="265">
        <v>45366</v>
      </c>
      <c r="AM13" s="280" t="s">
        <v>70</v>
      </c>
      <c r="AN13" s="265"/>
      <c r="AO13" s="265"/>
      <c r="AP13" s="265">
        <f t="shared" ref="AP13:AP19" si="4">AH13</f>
        <v>45372</v>
      </c>
      <c r="AQ13" s="265">
        <f t="shared" ref="AQ13:AQ19" si="5">AP13+1</f>
        <v>45373</v>
      </c>
      <c r="AR13" s="280"/>
      <c r="AS13" s="280"/>
      <c r="AT13" s="280"/>
      <c r="AU13" s="265">
        <v>45373</v>
      </c>
      <c r="AV13" s="265">
        <v>45374</v>
      </c>
      <c r="AW13" s="280" t="s">
        <v>596</v>
      </c>
      <c r="AX13" s="240" t="s">
        <v>692</v>
      </c>
      <c r="AY13" s="44"/>
      <c r="AZ13" s="44"/>
      <c r="BA13" s="244"/>
      <c r="BB13" s="44"/>
      <c r="BC13" s="44"/>
      <c r="BD13" s="44"/>
      <c r="BE13" s="44"/>
      <c r="BF13" s="243"/>
      <c r="BG13" s="44">
        <v>45414</v>
      </c>
      <c r="BH13" s="240" t="s">
        <v>601</v>
      </c>
      <c r="BI13" s="44"/>
      <c r="BJ13" s="44">
        <v>45412</v>
      </c>
      <c r="BK13" s="44"/>
      <c r="BL13" s="243"/>
      <c r="BM13" s="44" t="s">
        <v>70</v>
      </c>
      <c r="BN13" s="240" t="s">
        <v>70</v>
      </c>
      <c r="BO13" s="44">
        <v>45450</v>
      </c>
      <c r="BP13" s="44"/>
      <c r="BQ13" s="244"/>
      <c r="BR13" s="246" t="s">
        <v>605</v>
      </c>
      <c r="BS13" s="246" t="s">
        <v>415</v>
      </c>
      <c r="BT13" s="293"/>
      <c r="BU13" s="293" t="s">
        <v>694</v>
      </c>
      <c r="BV13" s="365">
        <v>1</v>
      </c>
      <c r="BW13" s="343">
        <v>0.14285714285714285</v>
      </c>
      <c r="BX13" s="362" t="s">
        <v>705</v>
      </c>
      <c r="BY13" s="242" t="s">
        <v>706</v>
      </c>
    </row>
    <row r="14" spans="1:77" s="245" customFormat="1" ht="14.5">
      <c r="A14" s="42">
        <f t="shared" si="3"/>
        <v>6</v>
      </c>
      <c r="B14" s="42" t="s">
        <v>27</v>
      </c>
      <c r="C14" s="341" t="s">
        <v>900</v>
      </c>
      <c r="D14" s="293" t="s">
        <v>421</v>
      </c>
      <c r="E14" s="302" t="s">
        <v>642</v>
      </c>
      <c r="F14" s="42" t="s">
        <v>707</v>
      </c>
      <c r="G14" s="42">
        <v>1</v>
      </c>
      <c r="H14" s="42" t="s">
        <v>606</v>
      </c>
      <c r="I14" s="42" t="s">
        <v>78</v>
      </c>
      <c r="J14" s="240" t="s">
        <v>689</v>
      </c>
      <c r="K14" s="265">
        <v>45367</v>
      </c>
      <c r="L14" s="265">
        <v>45367</v>
      </c>
      <c r="M14" s="265">
        <v>45367</v>
      </c>
      <c r="N14" s="265">
        <v>45367</v>
      </c>
      <c r="O14" s="265">
        <v>45367</v>
      </c>
      <c r="P14" s="265">
        <v>45367</v>
      </c>
      <c r="Q14" s="265">
        <v>45373</v>
      </c>
      <c r="R14" s="265"/>
      <c r="S14" s="240" t="s">
        <v>592</v>
      </c>
      <c r="T14" s="265">
        <v>45384</v>
      </c>
      <c r="U14" s="265">
        <v>45385</v>
      </c>
      <c r="V14" s="265">
        <v>45384</v>
      </c>
      <c r="W14" s="265">
        <v>45385</v>
      </c>
      <c r="X14" s="265">
        <v>45367</v>
      </c>
      <c r="Y14" s="265">
        <v>45373</v>
      </c>
      <c r="Z14" s="240" t="s">
        <v>596</v>
      </c>
      <c r="AA14" s="265"/>
      <c r="AB14" s="265"/>
      <c r="AC14" s="265"/>
      <c r="AD14" s="265"/>
      <c r="AE14" s="265" t="s">
        <v>690</v>
      </c>
      <c r="AF14" s="337">
        <f t="shared" si="2"/>
        <v>16</v>
      </c>
      <c r="AG14" s="265">
        <v>45390</v>
      </c>
      <c r="AH14" s="265">
        <f t="shared" ref="AH14:AH19" si="6">AG14+15</f>
        <v>45405</v>
      </c>
      <c r="AI14" s="265">
        <v>45394</v>
      </c>
      <c r="AJ14" s="265">
        <v>45422</v>
      </c>
      <c r="AK14" s="265">
        <v>45397</v>
      </c>
      <c r="AL14" s="265"/>
      <c r="AM14" s="280" t="s">
        <v>596</v>
      </c>
      <c r="AN14" s="269"/>
      <c r="AO14" s="269"/>
      <c r="AP14" s="265">
        <f t="shared" si="4"/>
        <v>45405</v>
      </c>
      <c r="AQ14" s="265">
        <f t="shared" si="5"/>
        <v>45406</v>
      </c>
      <c r="AR14" s="280"/>
      <c r="AS14" s="280"/>
      <c r="AT14" s="280"/>
      <c r="AU14" s="265"/>
      <c r="AV14" s="265"/>
      <c r="AW14" s="280" t="s">
        <v>71</v>
      </c>
      <c r="AY14" s="244"/>
      <c r="AZ14" s="244"/>
      <c r="BA14" s="244"/>
      <c r="BB14" s="44"/>
      <c r="BC14" s="44"/>
      <c r="BD14" s="44"/>
      <c r="BE14" s="44"/>
      <c r="BF14" s="243"/>
      <c r="BG14" s="243"/>
      <c r="BH14" s="240" t="s">
        <v>71</v>
      </c>
      <c r="BI14" s="44"/>
      <c r="BJ14" s="44">
        <v>45412</v>
      </c>
      <c r="BK14" s="44"/>
      <c r="BL14" s="243"/>
      <c r="BM14" s="44" t="s">
        <v>70</v>
      </c>
      <c r="BN14" s="240" t="s">
        <v>70</v>
      </c>
      <c r="BO14" s="44">
        <v>45450</v>
      </c>
      <c r="BP14" s="44"/>
      <c r="BQ14" s="244"/>
      <c r="BR14" s="246"/>
      <c r="BS14" s="246"/>
      <c r="BT14" s="293"/>
      <c r="BU14" s="293"/>
      <c r="BV14" s="293"/>
      <c r="BW14" s="343"/>
      <c r="BX14" s="293"/>
    </row>
    <row r="15" spans="1:77" s="242" customFormat="1" ht="14.5">
      <c r="A15" s="42">
        <f t="shared" si="3"/>
        <v>7</v>
      </c>
      <c r="B15" s="42" t="s">
        <v>27</v>
      </c>
      <c r="C15" s="302" t="s">
        <v>900</v>
      </c>
      <c r="D15" s="294" t="s">
        <v>422</v>
      </c>
      <c r="E15" s="302" t="s">
        <v>642</v>
      </c>
      <c r="F15" s="42" t="s">
        <v>707</v>
      </c>
      <c r="G15" s="42">
        <v>2</v>
      </c>
      <c r="H15" s="240" t="s">
        <v>606</v>
      </c>
      <c r="I15" s="42" t="s">
        <v>78</v>
      </c>
      <c r="J15" s="240" t="s">
        <v>689</v>
      </c>
      <c r="K15" s="265">
        <v>45367</v>
      </c>
      <c r="L15" s="265">
        <v>45367</v>
      </c>
      <c r="M15" s="265">
        <v>45367</v>
      </c>
      <c r="N15" s="265">
        <v>45367</v>
      </c>
      <c r="O15" s="265">
        <v>45367</v>
      </c>
      <c r="P15" s="265">
        <v>45367</v>
      </c>
      <c r="Q15" s="265">
        <v>45373</v>
      </c>
      <c r="R15" s="265"/>
      <c r="S15" s="240" t="s">
        <v>592</v>
      </c>
      <c r="T15" s="265">
        <v>45384</v>
      </c>
      <c r="U15" s="265">
        <v>45385</v>
      </c>
      <c r="V15" s="265">
        <v>45384</v>
      </c>
      <c r="W15" s="265">
        <v>45385</v>
      </c>
      <c r="X15" s="265">
        <v>45367</v>
      </c>
      <c r="Y15" s="265">
        <v>45373</v>
      </c>
      <c r="Z15" s="240" t="s">
        <v>596</v>
      </c>
      <c r="AA15" s="265"/>
      <c r="AB15" s="265"/>
      <c r="AC15" s="265"/>
      <c r="AD15" s="265"/>
      <c r="AE15" s="265" t="s">
        <v>690</v>
      </c>
      <c r="AF15" s="337">
        <f t="shared" si="2"/>
        <v>16</v>
      </c>
      <c r="AG15" s="265">
        <v>45390</v>
      </c>
      <c r="AH15" s="265">
        <f t="shared" si="6"/>
        <v>45405</v>
      </c>
      <c r="AI15" s="265">
        <v>45394</v>
      </c>
      <c r="AJ15" s="265">
        <v>45422</v>
      </c>
      <c r="AK15" s="265">
        <v>45397</v>
      </c>
      <c r="AL15" s="265"/>
      <c r="AM15" s="280" t="s">
        <v>596</v>
      </c>
      <c r="AN15" s="265"/>
      <c r="AO15" s="265"/>
      <c r="AP15" s="265">
        <f t="shared" si="4"/>
        <v>45405</v>
      </c>
      <c r="AQ15" s="265">
        <f t="shared" si="5"/>
        <v>45406</v>
      </c>
      <c r="AR15" s="280"/>
      <c r="AS15" s="280"/>
      <c r="AT15" s="280"/>
      <c r="AU15" s="265"/>
      <c r="AV15" s="265"/>
      <c r="AW15" s="280" t="s">
        <v>71</v>
      </c>
      <c r="AX15" s="240"/>
      <c r="AY15" s="44"/>
      <c r="AZ15" s="44"/>
      <c r="BA15" s="240"/>
      <c r="BB15" s="44"/>
      <c r="BC15" s="44"/>
      <c r="BD15" s="44"/>
      <c r="BE15" s="44"/>
      <c r="BF15" s="44"/>
      <c r="BG15" s="44"/>
      <c r="BH15" s="240" t="s">
        <v>71</v>
      </c>
      <c r="BI15" s="44"/>
      <c r="BJ15" s="44">
        <v>45412</v>
      </c>
      <c r="BK15" s="44"/>
      <c r="BL15" s="44"/>
      <c r="BM15" s="44" t="s">
        <v>70</v>
      </c>
      <c r="BN15" s="240" t="s">
        <v>70</v>
      </c>
      <c r="BO15" s="44">
        <v>45450</v>
      </c>
      <c r="BP15" s="44"/>
      <c r="BQ15" s="240"/>
      <c r="BR15" s="246"/>
      <c r="BS15" s="246"/>
      <c r="BT15" s="294"/>
      <c r="BU15" s="294"/>
      <c r="BV15" s="294"/>
      <c r="BW15" s="348"/>
      <c r="BX15" s="294"/>
    </row>
    <row r="16" spans="1:77" s="242" customFormat="1" ht="14.5">
      <c r="A16" s="42">
        <f t="shared" si="3"/>
        <v>8</v>
      </c>
      <c r="B16" s="42" t="s">
        <v>27</v>
      </c>
      <c r="C16" s="302" t="s">
        <v>900</v>
      </c>
      <c r="D16" s="295" t="s">
        <v>708</v>
      </c>
      <c r="E16" s="302" t="s">
        <v>642</v>
      </c>
      <c r="F16" s="42" t="s">
        <v>707</v>
      </c>
      <c r="G16" s="42">
        <v>4</v>
      </c>
      <c r="H16" s="240" t="s">
        <v>606</v>
      </c>
      <c r="I16" s="42" t="s">
        <v>78</v>
      </c>
      <c r="J16" s="240" t="s">
        <v>689</v>
      </c>
      <c r="K16" s="265">
        <v>45367</v>
      </c>
      <c r="L16" s="265">
        <v>45367</v>
      </c>
      <c r="M16" s="265">
        <v>45367</v>
      </c>
      <c r="N16" s="265">
        <v>45367</v>
      </c>
      <c r="O16" s="265">
        <v>45367</v>
      </c>
      <c r="P16" s="265">
        <v>45367</v>
      </c>
      <c r="Q16" s="265">
        <v>45373</v>
      </c>
      <c r="R16" s="265"/>
      <c r="S16" s="240" t="s">
        <v>592</v>
      </c>
      <c r="T16" s="265">
        <v>45386</v>
      </c>
      <c r="U16" s="265">
        <v>45387</v>
      </c>
      <c r="V16" s="265">
        <v>45386</v>
      </c>
      <c r="W16" s="265">
        <v>45387</v>
      </c>
      <c r="X16" s="265">
        <v>45367</v>
      </c>
      <c r="Y16" s="265">
        <v>45373</v>
      </c>
      <c r="Z16" s="240" t="s">
        <v>596</v>
      </c>
      <c r="AA16" s="265"/>
      <c r="AB16" s="265"/>
      <c r="AC16" s="265"/>
      <c r="AD16" s="265"/>
      <c r="AE16" s="265" t="s">
        <v>690</v>
      </c>
      <c r="AF16" s="337">
        <f t="shared" si="2"/>
        <v>16</v>
      </c>
      <c r="AG16" s="265">
        <v>45390</v>
      </c>
      <c r="AH16" s="265">
        <f t="shared" si="6"/>
        <v>45405</v>
      </c>
      <c r="AI16" s="265">
        <v>45394</v>
      </c>
      <c r="AJ16" s="265">
        <v>45422</v>
      </c>
      <c r="AK16" s="265"/>
      <c r="AL16" s="265"/>
      <c r="AM16" s="280" t="s">
        <v>596</v>
      </c>
      <c r="AN16" s="265"/>
      <c r="AO16" s="265"/>
      <c r="AP16" s="265">
        <f t="shared" si="4"/>
        <v>45405</v>
      </c>
      <c r="AQ16" s="265">
        <f t="shared" si="5"/>
        <v>45406</v>
      </c>
      <c r="AR16" s="280"/>
      <c r="AS16" s="280"/>
      <c r="AT16" s="280"/>
      <c r="AU16" s="265"/>
      <c r="AV16" s="265"/>
      <c r="AW16" s="280" t="s">
        <v>71</v>
      </c>
      <c r="AX16" s="240"/>
      <c r="AY16" s="44"/>
      <c r="AZ16" s="44"/>
      <c r="BA16" s="240"/>
      <c r="BB16" s="44"/>
      <c r="BC16" s="44"/>
      <c r="BD16" s="44"/>
      <c r="BE16" s="44"/>
      <c r="BF16" s="44"/>
      <c r="BG16" s="44"/>
      <c r="BH16" s="240" t="s">
        <v>71</v>
      </c>
      <c r="BI16" s="44"/>
      <c r="BJ16" s="44">
        <v>45412</v>
      </c>
      <c r="BK16" s="44"/>
      <c r="BL16" s="44"/>
      <c r="BM16" s="44" t="s">
        <v>70</v>
      </c>
      <c r="BN16" s="240" t="s">
        <v>70</v>
      </c>
      <c r="BO16" s="44">
        <v>45450</v>
      </c>
      <c r="BP16" s="44"/>
      <c r="BQ16" s="240"/>
      <c r="BR16" s="246"/>
      <c r="BS16" s="246"/>
      <c r="BT16" s="295"/>
      <c r="BU16" s="295"/>
      <c r="BV16" s="295"/>
      <c r="BW16" s="349"/>
      <c r="BX16" s="295"/>
    </row>
    <row r="17" spans="1:77" s="247" customFormat="1">
      <c r="A17" s="42">
        <f t="shared" si="3"/>
        <v>9</v>
      </c>
      <c r="B17" s="42" t="s">
        <v>27</v>
      </c>
      <c r="C17" s="302" t="s">
        <v>900</v>
      </c>
      <c r="D17" s="293" t="s">
        <v>709</v>
      </c>
      <c r="E17" s="302" t="s">
        <v>642</v>
      </c>
      <c r="F17" s="42" t="s">
        <v>707</v>
      </c>
      <c r="G17" s="42">
        <v>5</v>
      </c>
      <c r="H17" s="240" t="s">
        <v>606</v>
      </c>
      <c r="I17" s="42" t="s">
        <v>78</v>
      </c>
      <c r="J17" s="240" t="s">
        <v>689</v>
      </c>
      <c r="K17" s="265">
        <v>45367</v>
      </c>
      <c r="L17" s="265">
        <v>45367</v>
      </c>
      <c r="M17" s="265">
        <v>45367</v>
      </c>
      <c r="N17" s="265">
        <v>45367</v>
      </c>
      <c r="O17" s="265">
        <v>45367</v>
      </c>
      <c r="P17" s="265">
        <v>45367</v>
      </c>
      <c r="Q17" s="265">
        <v>45373</v>
      </c>
      <c r="R17" s="265"/>
      <c r="S17" s="240" t="s">
        <v>592</v>
      </c>
      <c r="T17" s="265">
        <v>45386</v>
      </c>
      <c r="U17" s="265">
        <v>45387</v>
      </c>
      <c r="V17" s="265">
        <v>45386</v>
      </c>
      <c r="W17" s="265">
        <v>45387</v>
      </c>
      <c r="X17" s="265">
        <v>45367</v>
      </c>
      <c r="Y17" s="265">
        <v>45373</v>
      </c>
      <c r="Z17" s="240" t="s">
        <v>596</v>
      </c>
      <c r="AA17" s="265"/>
      <c r="AB17" s="265"/>
      <c r="AC17" s="265"/>
      <c r="AD17" s="265"/>
      <c r="AE17" s="265" t="s">
        <v>690</v>
      </c>
      <c r="AF17" s="337">
        <f t="shared" si="2"/>
        <v>16</v>
      </c>
      <c r="AG17" s="265">
        <v>45390</v>
      </c>
      <c r="AH17" s="265">
        <f t="shared" si="6"/>
        <v>45405</v>
      </c>
      <c r="AI17" s="265">
        <v>45394</v>
      </c>
      <c r="AJ17" s="265">
        <v>45422</v>
      </c>
      <c r="AK17" s="265"/>
      <c r="AL17" s="265"/>
      <c r="AM17" s="280" t="s">
        <v>596</v>
      </c>
      <c r="AN17" s="265"/>
      <c r="AO17" s="265"/>
      <c r="AP17" s="265">
        <f t="shared" si="4"/>
        <v>45405</v>
      </c>
      <c r="AQ17" s="265">
        <f t="shared" si="5"/>
        <v>45406</v>
      </c>
      <c r="AR17" s="280"/>
      <c r="AS17" s="280"/>
      <c r="AT17" s="280"/>
      <c r="AU17" s="265"/>
      <c r="AV17" s="265"/>
      <c r="AW17" s="280" t="s">
        <v>71</v>
      </c>
      <c r="AX17" s="240"/>
      <c r="AY17" s="44"/>
      <c r="AZ17" s="44"/>
      <c r="BA17" s="240"/>
      <c r="BB17" s="44"/>
      <c r="BC17" s="44"/>
      <c r="BD17" s="44"/>
      <c r="BE17" s="44"/>
      <c r="BF17" s="44"/>
      <c r="BG17" s="44"/>
      <c r="BH17" s="240" t="s">
        <v>71</v>
      </c>
      <c r="BI17" s="44"/>
      <c r="BJ17" s="44">
        <v>45412</v>
      </c>
      <c r="BK17" s="44"/>
      <c r="BL17" s="44"/>
      <c r="BM17" s="44" t="s">
        <v>70</v>
      </c>
      <c r="BN17" s="240" t="s">
        <v>70</v>
      </c>
      <c r="BO17" s="44">
        <v>45450</v>
      </c>
      <c r="BP17" s="44"/>
      <c r="BQ17" s="240"/>
      <c r="BR17" s="246"/>
      <c r="BS17" s="246"/>
      <c r="BT17" s="293"/>
      <c r="BU17" s="293"/>
      <c r="BV17" s="293"/>
      <c r="BW17" s="343"/>
      <c r="BX17" s="293"/>
    </row>
    <row r="18" spans="1:77">
      <c r="A18" s="42">
        <f t="shared" si="3"/>
        <v>10</v>
      </c>
      <c r="B18" s="42" t="s">
        <v>27</v>
      </c>
      <c r="C18" s="302" t="s">
        <v>900</v>
      </c>
      <c r="D18" s="293" t="s">
        <v>425</v>
      </c>
      <c r="E18" s="302" t="s">
        <v>642</v>
      </c>
      <c r="F18" s="42" t="s">
        <v>707</v>
      </c>
      <c r="G18" s="42">
        <v>3</v>
      </c>
      <c r="H18" s="240" t="s">
        <v>606</v>
      </c>
      <c r="I18" s="42" t="s">
        <v>78</v>
      </c>
      <c r="J18" s="240" t="s">
        <v>689</v>
      </c>
      <c r="K18" s="265">
        <v>45367</v>
      </c>
      <c r="L18" s="265">
        <v>45367</v>
      </c>
      <c r="M18" s="265">
        <v>45367</v>
      </c>
      <c r="N18" s="265">
        <v>45367</v>
      </c>
      <c r="O18" s="265">
        <v>45367</v>
      </c>
      <c r="P18" s="265">
        <v>45367</v>
      </c>
      <c r="Q18" s="265">
        <v>45373</v>
      </c>
      <c r="R18" s="265"/>
      <c r="S18" s="240" t="s">
        <v>592</v>
      </c>
      <c r="T18" s="265">
        <v>45386</v>
      </c>
      <c r="U18" s="265">
        <v>45387</v>
      </c>
      <c r="V18" s="265">
        <v>45386</v>
      </c>
      <c r="W18" s="265">
        <v>45387</v>
      </c>
      <c r="X18" s="265">
        <v>45367</v>
      </c>
      <c r="Y18" s="265">
        <v>45373</v>
      </c>
      <c r="Z18" s="240" t="s">
        <v>596</v>
      </c>
      <c r="AA18" s="265"/>
      <c r="AB18" s="265"/>
      <c r="AC18" s="265"/>
      <c r="AD18" s="265"/>
      <c r="AE18" s="265" t="s">
        <v>690</v>
      </c>
      <c r="AF18" s="337">
        <f t="shared" si="2"/>
        <v>16</v>
      </c>
      <c r="AG18" s="265">
        <v>45390</v>
      </c>
      <c r="AH18" s="265">
        <f t="shared" si="6"/>
        <v>45405</v>
      </c>
      <c r="AI18" s="265">
        <v>45394</v>
      </c>
      <c r="AJ18" s="265">
        <v>45422</v>
      </c>
      <c r="AK18" s="265">
        <v>45399</v>
      </c>
      <c r="AL18" s="265"/>
      <c r="AM18" s="280" t="s">
        <v>597</v>
      </c>
      <c r="AN18" s="265"/>
      <c r="AO18" s="265"/>
      <c r="AP18" s="265">
        <f t="shared" si="4"/>
        <v>45405</v>
      </c>
      <c r="AQ18" s="265">
        <f t="shared" si="5"/>
        <v>45406</v>
      </c>
      <c r="AR18" s="265"/>
      <c r="AS18" s="265"/>
      <c r="AT18" s="265"/>
      <c r="AU18" s="265"/>
      <c r="AV18" s="265"/>
      <c r="AW18" s="280" t="s">
        <v>71</v>
      </c>
      <c r="AX18" s="240"/>
      <c r="AY18" s="44"/>
      <c r="AZ18" s="44"/>
      <c r="BA18" s="240"/>
      <c r="BB18" s="44"/>
      <c r="BC18" s="44"/>
      <c r="BD18" s="44"/>
      <c r="BE18" s="44"/>
      <c r="BF18" s="44"/>
      <c r="BG18" s="44"/>
      <c r="BH18" s="240" t="s">
        <v>71</v>
      </c>
      <c r="BI18" s="44"/>
      <c r="BJ18" s="44">
        <v>45412</v>
      </c>
      <c r="BK18" s="44"/>
      <c r="BL18" s="44"/>
      <c r="BM18" s="44" t="s">
        <v>70</v>
      </c>
      <c r="BN18" s="240" t="s">
        <v>70</v>
      </c>
      <c r="BO18" s="44">
        <v>45450</v>
      </c>
      <c r="BP18" s="44"/>
      <c r="BQ18" s="240"/>
      <c r="BR18" s="246"/>
      <c r="BS18" s="246"/>
      <c r="BT18" s="293"/>
      <c r="BU18" s="293"/>
      <c r="BV18" s="293"/>
      <c r="BW18" s="343"/>
      <c r="BX18" s="293"/>
    </row>
    <row r="19" spans="1:77">
      <c r="A19" s="42">
        <f t="shared" si="3"/>
        <v>11</v>
      </c>
      <c r="B19" s="42" t="s">
        <v>30</v>
      </c>
      <c r="C19" s="42"/>
      <c r="D19" s="293" t="s">
        <v>426</v>
      </c>
      <c r="E19" s="302" t="s">
        <v>642</v>
      </c>
      <c r="F19" s="42" t="s">
        <v>707</v>
      </c>
      <c r="G19" s="42">
        <v>1</v>
      </c>
      <c r="H19" s="240" t="s">
        <v>606</v>
      </c>
      <c r="I19" s="42" t="s">
        <v>78</v>
      </c>
      <c r="J19" s="240" t="s">
        <v>689</v>
      </c>
      <c r="K19" s="265">
        <v>45377</v>
      </c>
      <c r="L19" s="265">
        <v>45379</v>
      </c>
      <c r="M19" s="265">
        <v>45379</v>
      </c>
      <c r="N19" s="265">
        <v>45381</v>
      </c>
      <c r="O19" s="265"/>
      <c r="P19" s="265"/>
      <c r="Q19" s="265"/>
      <c r="R19" s="265"/>
      <c r="S19" s="240" t="s">
        <v>70</v>
      </c>
      <c r="T19" s="265">
        <v>45388</v>
      </c>
      <c r="U19" s="265">
        <v>45390</v>
      </c>
      <c r="V19" s="265">
        <v>45388</v>
      </c>
      <c r="W19" s="265">
        <v>45390</v>
      </c>
      <c r="X19" s="265"/>
      <c r="Y19" s="265"/>
      <c r="Z19" s="240" t="s">
        <v>70</v>
      </c>
      <c r="AA19" s="265"/>
      <c r="AB19" s="265"/>
      <c r="AC19" s="265"/>
      <c r="AD19" s="265"/>
      <c r="AE19" s="265" t="s">
        <v>690</v>
      </c>
      <c r="AF19" s="337">
        <f t="shared" si="2"/>
        <v>16</v>
      </c>
      <c r="AG19" s="265">
        <v>45390</v>
      </c>
      <c r="AH19" s="265">
        <f t="shared" si="6"/>
        <v>45405</v>
      </c>
      <c r="AI19" s="265">
        <v>45427</v>
      </c>
      <c r="AJ19" s="265">
        <v>45442</v>
      </c>
      <c r="AK19" s="265">
        <v>45427</v>
      </c>
      <c r="AL19" s="265">
        <v>45473</v>
      </c>
      <c r="AM19" s="280" t="s">
        <v>596</v>
      </c>
      <c r="AN19" s="265"/>
      <c r="AO19" s="265"/>
      <c r="AP19" s="265">
        <f t="shared" si="4"/>
        <v>45405</v>
      </c>
      <c r="AQ19" s="265">
        <f t="shared" si="5"/>
        <v>45406</v>
      </c>
      <c r="AR19" s="265"/>
      <c r="AS19" s="265"/>
      <c r="AT19" s="265"/>
      <c r="AU19" s="265"/>
      <c r="AV19" s="265"/>
      <c r="AW19" s="280" t="s">
        <v>71</v>
      </c>
      <c r="AX19" s="240"/>
      <c r="AY19" s="44"/>
      <c r="AZ19" s="44"/>
      <c r="BA19" s="240"/>
      <c r="BB19" s="44"/>
      <c r="BC19" s="44"/>
      <c r="BD19" s="44"/>
      <c r="BE19" s="44"/>
      <c r="BF19" s="44"/>
      <c r="BG19" s="44"/>
      <c r="BH19" s="240" t="s">
        <v>71</v>
      </c>
      <c r="BI19" s="44"/>
      <c r="BJ19" s="44">
        <v>45412</v>
      </c>
      <c r="BK19" s="44"/>
      <c r="BL19" s="44"/>
      <c r="BM19" s="44" t="s">
        <v>70</v>
      </c>
      <c r="BN19" s="240" t="s">
        <v>70</v>
      </c>
      <c r="BO19" s="44">
        <v>45450</v>
      </c>
      <c r="BP19" s="44"/>
      <c r="BQ19" s="240"/>
      <c r="BR19" s="246"/>
      <c r="BS19" s="246"/>
      <c r="BT19" s="293"/>
      <c r="BU19" s="293"/>
      <c r="BV19" s="293"/>
      <c r="BW19" s="343"/>
      <c r="BX19" s="293"/>
    </row>
    <row r="20" spans="1:77" ht="27">
      <c r="A20" s="42">
        <f t="shared" si="3"/>
        <v>12</v>
      </c>
      <c r="B20" s="42" t="s">
        <v>32</v>
      </c>
      <c r="C20" s="248"/>
      <c r="D20" s="293" t="s">
        <v>427</v>
      </c>
      <c r="E20" s="302" t="s">
        <v>642</v>
      </c>
      <c r="F20" s="42" t="s">
        <v>64</v>
      </c>
      <c r="G20" s="42">
        <v>1</v>
      </c>
      <c r="H20" s="240" t="s">
        <v>16</v>
      </c>
      <c r="I20" s="42" t="s">
        <v>106</v>
      </c>
      <c r="J20" s="240" t="s">
        <v>710</v>
      </c>
      <c r="K20" s="265">
        <v>45359</v>
      </c>
      <c r="L20" s="265">
        <v>45361</v>
      </c>
      <c r="M20" s="265">
        <v>45361</v>
      </c>
      <c r="N20" s="265">
        <v>45362</v>
      </c>
      <c r="O20" s="265">
        <v>45359</v>
      </c>
      <c r="P20" s="265">
        <v>45361</v>
      </c>
      <c r="Q20" s="265">
        <v>45362</v>
      </c>
      <c r="R20" s="265"/>
      <c r="S20" s="240" t="s">
        <v>592</v>
      </c>
      <c r="T20" s="265">
        <v>45365</v>
      </c>
      <c r="U20" s="265">
        <v>45366</v>
      </c>
      <c r="V20" s="265">
        <v>45365</v>
      </c>
      <c r="W20" s="265">
        <v>45366</v>
      </c>
      <c r="X20" s="265">
        <v>45365</v>
      </c>
      <c r="Y20" s="265">
        <v>45366</v>
      </c>
      <c r="Z20" s="240" t="s">
        <v>596</v>
      </c>
      <c r="AA20" s="265"/>
      <c r="AB20" s="265"/>
      <c r="AC20" s="265"/>
      <c r="AD20" s="265" t="s">
        <v>690</v>
      </c>
      <c r="AE20" s="265" t="s">
        <v>690</v>
      </c>
      <c r="AF20" s="337">
        <f t="shared" si="2"/>
        <v>1</v>
      </c>
      <c r="AG20" s="265">
        <v>45364</v>
      </c>
      <c r="AH20" s="265">
        <v>45364</v>
      </c>
      <c r="AI20" s="265">
        <v>45365</v>
      </c>
      <c r="AJ20" s="265">
        <v>45365</v>
      </c>
      <c r="AK20" s="265">
        <v>45365</v>
      </c>
      <c r="AL20" s="265">
        <v>45365</v>
      </c>
      <c r="AM20" s="280" t="s">
        <v>70</v>
      </c>
      <c r="AN20" s="265">
        <v>45364</v>
      </c>
      <c r="AO20" s="265">
        <v>45364</v>
      </c>
      <c r="AP20" s="265">
        <v>45364</v>
      </c>
      <c r="AQ20" s="265">
        <v>45364</v>
      </c>
      <c r="AR20" s="265"/>
      <c r="AS20" s="265">
        <v>45385</v>
      </c>
      <c r="AT20" s="265">
        <v>45386</v>
      </c>
      <c r="AU20" s="265">
        <v>45404</v>
      </c>
      <c r="AV20" s="265">
        <v>45405</v>
      </c>
      <c r="AW20" s="280" t="s">
        <v>596</v>
      </c>
      <c r="AX20" s="240"/>
      <c r="AY20" s="44">
        <v>45397</v>
      </c>
      <c r="AZ20" s="44">
        <v>45397</v>
      </c>
      <c r="BA20" s="240"/>
      <c r="BB20" s="44">
        <v>45397</v>
      </c>
      <c r="BC20" s="44">
        <v>45397</v>
      </c>
      <c r="BD20" s="44">
        <v>45397</v>
      </c>
      <c r="BE20" s="44">
        <v>45397</v>
      </c>
      <c r="BF20" s="44">
        <v>45397</v>
      </c>
      <c r="BG20" s="44">
        <v>45397</v>
      </c>
      <c r="BH20" s="240" t="s">
        <v>592</v>
      </c>
      <c r="BI20" s="44"/>
      <c r="BJ20" s="44">
        <v>45412</v>
      </c>
      <c r="BK20" s="44"/>
      <c r="BL20" s="44"/>
      <c r="BM20" s="44" t="s">
        <v>70</v>
      </c>
      <c r="BN20" s="240" t="s">
        <v>70</v>
      </c>
      <c r="BO20" s="44">
        <v>45450</v>
      </c>
      <c r="BP20" s="44"/>
      <c r="BQ20" s="240"/>
      <c r="BR20" s="246" t="s">
        <v>605</v>
      </c>
      <c r="BS20" s="246" t="s">
        <v>415</v>
      </c>
      <c r="BT20" s="293"/>
      <c r="BU20" s="293" t="s">
        <v>711</v>
      </c>
      <c r="BV20" s="293">
        <v>0.5</v>
      </c>
      <c r="BW20" s="343">
        <v>0.16666666666666666</v>
      </c>
      <c r="BX20" s="361" t="s">
        <v>712</v>
      </c>
      <c r="BY20" s="242" t="s">
        <v>713</v>
      </c>
    </row>
    <row r="21" spans="1:77" s="245" customFormat="1" ht="14.5">
      <c r="A21" s="42">
        <f t="shared" si="3"/>
        <v>13</v>
      </c>
      <c r="B21" s="42" t="s">
        <v>32</v>
      </c>
      <c r="C21" s="248"/>
      <c r="D21" s="293" t="s">
        <v>428</v>
      </c>
      <c r="E21" s="302" t="s">
        <v>642</v>
      </c>
      <c r="F21" s="42" t="s">
        <v>64</v>
      </c>
      <c r="G21" s="42">
        <v>1</v>
      </c>
      <c r="H21" s="42" t="s">
        <v>16</v>
      </c>
      <c r="I21" s="42" t="s">
        <v>106</v>
      </c>
      <c r="J21" s="240" t="s">
        <v>710</v>
      </c>
      <c r="K21" s="265" t="s">
        <v>595</v>
      </c>
      <c r="L21" s="265" t="s">
        <v>595</v>
      </c>
      <c r="M21" s="265" t="s">
        <v>595</v>
      </c>
      <c r="N21" s="265" t="s">
        <v>595</v>
      </c>
      <c r="O21" s="265" t="s">
        <v>595</v>
      </c>
      <c r="P21" s="265" t="s">
        <v>595</v>
      </c>
      <c r="Q21" s="265" t="s">
        <v>595</v>
      </c>
      <c r="R21" s="265"/>
      <c r="S21" s="240" t="s">
        <v>595</v>
      </c>
      <c r="T21" s="265"/>
      <c r="U21" s="265" t="s">
        <v>595</v>
      </c>
      <c r="V21" s="265"/>
      <c r="W21" s="265" t="s">
        <v>595</v>
      </c>
      <c r="X21" s="265"/>
      <c r="Y21" s="265"/>
      <c r="Z21" s="240" t="s">
        <v>595</v>
      </c>
      <c r="AA21" s="265"/>
      <c r="AB21" s="265"/>
      <c r="AC21" s="265"/>
      <c r="AD21" s="265" t="s">
        <v>690</v>
      </c>
      <c r="AE21" s="265" t="s">
        <v>690</v>
      </c>
      <c r="AF21" s="337">
        <f t="shared" si="2"/>
        <v>1</v>
      </c>
      <c r="AG21" s="265">
        <v>45364</v>
      </c>
      <c r="AH21" s="265">
        <v>45364</v>
      </c>
      <c r="AI21" s="265">
        <v>45365</v>
      </c>
      <c r="AJ21" s="265">
        <v>45365</v>
      </c>
      <c r="AK21" s="265">
        <v>45365</v>
      </c>
      <c r="AL21" s="265">
        <v>45365</v>
      </c>
      <c r="AM21" s="280" t="s">
        <v>596</v>
      </c>
      <c r="AN21" s="265">
        <v>45364</v>
      </c>
      <c r="AO21" s="265">
        <v>45364</v>
      </c>
      <c r="AP21" s="265">
        <v>45364</v>
      </c>
      <c r="AQ21" s="265">
        <v>45364</v>
      </c>
      <c r="AR21" s="265"/>
      <c r="AS21" s="265">
        <v>45365</v>
      </c>
      <c r="AT21" s="265">
        <v>45365</v>
      </c>
      <c r="AU21" s="265">
        <v>45365</v>
      </c>
      <c r="AV21" s="265">
        <v>45365</v>
      </c>
      <c r="AW21" s="280" t="s">
        <v>596</v>
      </c>
      <c r="AX21" s="244"/>
      <c r="AY21" s="44">
        <v>45397</v>
      </c>
      <c r="AZ21" s="44">
        <v>45397</v>
      </c>
      <c r="BA21" s="240"/>
      <c r="BB21" s="44">
        <v>45397</v>
      </c>
      <c r="BC21" s="44">
        <v>45397</v>
      </c>
      <c r="BD21" s="44">
        <v>45397</v>
      </c>
      <c r="BE21" s="44">
        <v>45397</v>
      </c>
      <c r="BF21" s="44">
        <v>45397</v>
      </c>
      <c r="BG21" s="44">
        <v>45397</v>
      </c>
      <c r="BH21" s="240" t="s">
        <v>592</v>
      </c>
      <c r="BI21" s="44"/>
      <c r="BJ21" s="44">
        <v>45412</v>
      </c>
      <c r="BK21" s="44"/>
      <c r="BL21" s="243"/>
      <c r="BM21" s="44" t="s">
        <v>70</v>
      </c>
      <c r="BN21" s="240" t="s">
        <v>70</v>
      </c>
      <c r="BO21" s="44">
        <v>45450</v>
      </c>
      <c r="BP21" s="44"/>
      <c r="BQ21" s="244"/>
      <c r="BR21" s="246" t="s">
        <v>605</v>
      </c>
      <c r="BS21" s="246" t="s">
        <v>415</v>
      </c>
      <c r="BT21" s="293"/>
      <c r="BU21" s="293" t="s">
        <v>711</v>
      </c>
      <c r="BV21" s="293">
        <v>0.5</v>
      </c>
      <c r="BW21" s="343">
        <v>0.16666666666666666</v>
      </c>
      <c r="BX21" s="342" t="s">
        <v>595</v>
      </c>
      <c r="BY21" s="242" t="s">
        <v>714</v>
      </c>
    </row>
    <row r="22" spans="1:77" s="247" customFormat="1" ht="14.5">
      <c r="A22" s="42">
        <f t="shared" si="3"/>
        <v>14</v>
      </c>
      <c r="B22" s="42" t="s">
        <v>32</v>
      </c>
      <c r="C22" s="248"/>
      <c r="D22" s="293" t="s">
        <v>429</v>
      </c>
      <c r="E22" s="302" t="s">
        <v>642</v>
      </c>
      <c r="F22" s="42" t="s">
        <v>64</v>
      </c>
      <c r="G22" s="42">
        <v>1</v>
      </c>
      <c r="H22" s="240" t="s">
        <v>16</v>
      </c>
      <c r="I22" s="42" t="s">
        <v>106</v>
      </c>
      <c r="J22" s="240" t="s">
        <v>710</v>
      </c>
      <c r="K22" s="265" t="s">
        <v>595</v>
      </c>
      <c r="L22" s="265" t="s">
        <v>595</v>
      </c>
      <c r="M22" s="265" t="s">
        <v>595</v>
      </c>
      <c r="N22" s="265" t="s">
        <v>595</v>
      </c>
      <c r="O22" s="265" t="s">
        <v>595</v>
      </c>
      <c r="P22" s="265" t="s">
        <v>595</v>
      </c>
      <c r="Q22" s="265" t="s">
        <v>595</v>
      </c>
      <c r="R22" s="265"/>
      <c r="S22" s="240" t="s">
        <v>595</v>
      </c>
      <c r="T22" s="265"/>
      <c r="U22" s="265" t="s">
        <v>595</v>
      </c>
      <c r="V22" s="265"/>
      <c r="W22" s="265" t="s">
        <v>595</v>
      </c>
      <c r="X22" s="265"/>
      <c r="Y22" s="265"/>
      <c r="Z22" s="240" t="s">
        <v>595</v>
      </c>
      <c r="AA22" s="265"/>
      <c r="AB22" s="265"/>
      <c r="AC22" s="265"/>
      <c r="AD22" s="265" t="s">
        <v>690</v>
      </c>
      <c r="AE22" s="265" t="s">
        <v>690</v>
      </c>
      <c r="AF22" s="337">
        <f t="shared" si="2"/>
        <v>1</v>
      </c>
      <c r="AG22" s="265">
        <v>45364</v>
      </c>
      <c r="AH22" s="265">
        <v>45364</v>
      </c>
      <c r="AI22" s="265">
        <v>45365</v>
      </c>
      <c r="AJ22" s="265">
        <v>45365</v>
      </c>
      <c r="AK22" s="265">
        <v>45398</v>
      </c>
      <c r="AL22" s="265">
        <v>45401</v>
      </c>
      <c r="AM22" s="280" t="s">
        <v>596</v>
      </c>
      <c r="AN22" s="265">
        <v>45364</v>
      </c>
      <c r="AO22" s="265">
        <v>45364</v>
      </c>
      <c r="AP22" s="265">
        <v>45364</v>
      </c>
      <c r="AQ22" s="265">
        <v>45364</v>
      </c>
      <c r="AR22" s="265"/>
      <c r="AS22" s="265">
        <v>45365</v>
      </c>
      <c r="AT22" s="265">
        <v>45365</v>
      </c>
      <c r="AU22" s="265">
        <v>45365</v>
      </c>
      <c r="AV22" s="265">
        <v>45365</v>
      </c>
      <c r="AW22" s="280" t="s">
        <v>596</v>
      </c>
      <c r="AX22" s="42"/>
      <c r="AY22" s="44">
        <v>45397</v>
      </c>
      <c r="AZ22" s="44">
        <v>45397</v>
      </c>
      <c r="BA22" s="42"/>
      <c r="BB22" s="44">
        <v>45397</v>
      </c>
      <c r="BC22" s="44">
        <v>45397</v>
      </c>
      <c r="BD22" s="44">
        <v>45397</v>
      </c>
      <c r="BE22" s="44">
        <v>45397</v>
      </c>
      <c r="BF22" s="44">
        <v>45397</v>
      </c>
      <c r="BG22" s="44">
        <v>45397</v>
      </c>
      <c r="BH22" s="240" t="s">
        <v>592</v>
      </c>
      <c r="BI22" s="44"/>
      <c r="BJ22" s="44">
        <v>45412</v>
      </c>
      <c r="BK22" s="44"/>
      <c r="BL22" s="106"/>
      <c r="BM22" s="44" t="s">
        <v>70</v>
      </c>
      <c r="BN22" s="240" t="s">
        <v>70</v>
      </c>
      <c r="BO22" s="44">
        <v>45450</v>
      </c>
      <c r="BP22" s="44"/>
      <c r="BQ22" s="42"/>
      <c r="BR22" s="246" t="s">
        <v>605</v>
      </c>
      <c r="BS22" s="246" t="s">
        <v>415</v>
      </c>
      <c r="BT22" s="293"/>
      <c r="BU22" s="293" t="s">
        <v>711</v>
      </c>
      <c r="BV22" s="293">
        <v>0.5</v>
      </c>
      <c r="BW22" s="343">
        <v>0.16666666666666666</v>
      </c>
      <c r="BX22" s="342" t="s">
        <v>595</v>
      </c>
      <c r="BY22" s="242" t="s">
        <v>715</v>
      </c>
    </row>
    <row r="23" spans="1:77" s="245" customFormat="1" ht="14.5">
      <c r="A23" s="42">
        <f t="shared" si="3"/>
        <v>15</v>
      </c>
      <c r="B23" s="42" t="s">
        <v>32</v>
      </c>
      <c r="C23" s="248"/>
      <c r="D23" s="293" t="s">
        <v>430</v>
      </c>
      <c r="E23" s="302" t="s">
        <v>642</v>
      </c>
      <c r="F23" s="42" t="s">
        <v>87</v>
      </c>
      <c r="G23" s="42">
        <v>1</v>
      </c>
      <c r="H23" s="240" t="s">
        <v>606</v>
      </c>
      <c r="I23" s="42" t="s">
        <v>106</v>
      </c>
      <c r="J23" s="240" t="s">
        <v>710</v>
      </c>
      <c r="K23" s="265">
        <v>45359</v>
      </c>
      <c r="L23" s="265">
        <v>45361</v>
      </c>
      <c r="M23" s="265">
        <v>45361</v>
      </c>
      <c r="N23" s="265">
        <v>45362</v>
      </c>
      <c r="O23" s="265">
        <v>45359</v>
      </c>
      <c r="P23" s="265">
        <v>45361</v>
      </c>
      <c r="Q23" s="265">
        <v>45362</v>
      </c>
      <c r="R23" s="265"/>
      <c r="S23" s="240" t="s">
        <v>592</v>
      </c>
      <c r="T23" s="265">
        <v>45365</v>
      </c>
      <c r="U23" s="265">
        <v>45366</v>
      </c>
      <c r="V23" s="265">
        <v>45365</v>
      </c>
      <c r="W23" s="265">
        <v>45366</v>
      </c>
      <c r="X23" s="265">
        <v>45365</v>
      </c>
      <c r="Y23" s="265">
        <v>45366</v>
      </c>
      <c r="Z23" s="240" t="s">
        <v>596</v>
      </c>
      <c r="AA23" s="265"/>
      <c r="AB23" s="265"/>
      <c r="AC23" s="265"/>
      <c r="AD23" s="265" t="s">
        <v>716</v>
      </c>
      <c r="AE23" s="265" t="s">
        <v>716</v>
      </c>
      <c r="AF23" s="337">
        <f t="shared" si="2"/>
        <v>2</v>
      </c>
      <c r="AG23" s="265">
        <v>45364</v>
      </c>
      <c r="AH23" s="265">
        <v>45365</v>
      </c>
      <c r="AI23" s="265">
        <v>45387</v>
      </c>
      <c r="AJ23" s="265">
        <v>45388</v>
      </c>
      <c r="AK23" s="265">
        <v>45394</v>
      </c>
      <c r="AL23" s="265">
        <v>45398</v>
      </c>
      <c r="AM23" s="280" t="s">
        <v>596</v>
      </c>
      <c r="AN23" s="265">
        <v>45364</v>
      </c>
      <c r="AO23" s="265">
        <v>45364</v>
      </c>
      <c r="AP23" s="265">
        <v>45364</v>
      </c>
      <c r="AQ23" s="265">
        <v>45364</v>
      </c>
      <c r="AR23" s="265"/>
      <c r="AS23" s="265">
        <v>45387</v>
      </c>
      <c r="AT23" s="265">
        <v>45388</v>
      </c>
      <c r="AU23" s="265">
        <v>45398</v>
      </c>
      <c r="AV23" s="265">
        <v>45401</v>
      </c>
      <c r="AW23" s="280" t="s">
        <v>596</v>
      </c>
      <c r="AX23" s="244"/>
      <c r="AY23" s="44">
        <v>45401</v>
      </c>
      <c r="AZ23" s="44">
        <v>45401</v>
      </c>
      <c r="BA23" s="240"/>
      <c r="BB23" s="44">
        <v>45401</v>
      </c>
      <c r="BC23" s="44">
        <v>45401</v>
      </c>
      <c r="BD23" s="44">
        <v>45401</v>
      </c>
      <c r="BE23" s="44">
        <v>45401</v>
      </c>
      <c r="BF23" s="44">
        <v>45401</v>
      </c>
      <c r="BG23" s="44">
        <v>45401</v>
      </c>
      <c r="BH23" s="240" t="s">
        <v>601</v>
      </c>
      <c r="BI23" s="44"/>
      <c r="BJ23" s="44">
        <v>45412</v>
      </c>
      <c r="BK23" s="44"/>
      <c r="BL23" s="243"/>
      <c r="BM23" s="44" t="s">
        <v>70</v>
      </c>
      <c r="BN23" s="240" t="s">
        <v>70</v>
      </c>
      <c r="BO23" s="44">
        <v>45450</v>
      </c>
      <c r="BP23" s="44"/>
      <c r="BQ23" s="244"/>
      <c r="BR23" s="246" t="s">
        <v>605</v>
      </c>
      <c r="BS23" s="246" t="s">
        <v>415</v>
      </c>
      <c r="BT23" s="293"/>
      <c r="BU23" s="293" t="s">
        <v>711</v>
      </c>
      <c r="BV23" s="293">
        <v>0.5</v>
      </c>
      <c r="BW23" s="343">
        <v>0.16666666666666666</v>
      </c>
      <c r="BX23" s="367" t="s">
        <v>717</v>
      </c>
      <c r="BY23" s="242" t="s">
        <v>718</v>
      </c>
    </row>
    <row r="24" spans="1:77" s="250" customFormat="1" ht="14.5">
      <c r="A24" s="42">
        <f t="shared" si="3"/>
        <v>16</v>
      </c>
      <c r="B24" s="42" t="s">
        <v>32</v>
      </c>
      <c r="C24" s="248"/>
      <c r="D24" s="293" t="s">
        <v>431</v>
      </c>
      <c r="E24" s="302" t="s">
        <v>642</v>
      </c>
      <c r="F24" s="42" t="s">
        <v>87</v>
      </c>
      <c r="G24" s="42">
        <v>1</v>
      </c>
      <c r="H24" s="240" t="s">
        <v>606</v>
      </c>
      <c r="I24" s="42" t="s">
        <v>106</v>
      </c>
      <c r="J24" s="240" t="s">
        <v>710</v>
      </c>
      <c r="K24" s="265">
        <v>45359</v>
      </c>
      <c r="L24" s="265">
        <v>45361</v>
      </c>
      <c r="M24" s="265">
        <v>45361</v>
      </c>
      <c r="N24" s="265">
        <v>45362</v>
      </c>
      <c r="O24" s="265">
        <v>45359</v>
      </c>
      <c r="P24" s="265">
        <v>45361</v>
      </c>
      <c r="Q24" s="265">
        <v>45362</v>
      </c>
      <c r="R24" s="265"/>
      <c r="S24" s="240" t="s">
        <v>592</v>
      </c>
      <c r="T24" s="265">
        <v>45365</v>
      </c>
      <c r="U24" s="265">
        <v>45366</v>
      </c>
      <c r="V24" s="265">
        <v>45365</v>
      </c>
      <c r="W24" s="265">
        <v>45366</v>
      </c>
      <c r="X24" s="265">
        <v>45365</v>
      </c>
      <c r="Y24" s="265">
        <v>45366</v>
      </c>
      <c r="Z24" s="240" t="s">
        <v>596</v>
      </c>
      <c r="AA24" s="265"/>
      <c r="AB24" s="265"/>
      <c r="AC24" s="265"/>
      <c r="AD24" s="265" t="s">
        <v>716</v>
      </c>
      <c r="AE24" s="265" t="s">
        <v>716</v>
      </c>
      <c r="AF24" s="337">
        <f t="shared" si="2"/>
        <v>2</v>
      </c>
      <c r="AG24" s="265">
        <v>45364</v>
      </c>
      <c r="AH24" s="265">
        <v>45365</v>
      </c>
      <c r="AI24" s="265">
        <v>45390</v>
      </c>
      <c r="AJ24" s="265">
        <v>45392</v>
      </c>
      <c r="AK24" s="265">
        <v>45394</v>
      </c>
      <c r="AL24" s="265">
        <v>45398</v>
      </c>
      <c r="AM24" s="280" t="s">
        <v>596</v>
      </c>
      <c r="AN24" s="265">
        <v>45364</v>
      </c>
      <c r="AO24" s="265">
        <v>45364</v>
      </c>
      <c r="AP24" s="265">
        <v>45364</v>
      </c>
      <c r="AQ24" s="265">
        <v>45364</v>
      </c>
      <c r="AR24" s="265"/>
      <c r="AS24" s="265">
        <v>45390</v>
      </c>
      <c r="AT24" s="265">
        <v>45392</v>
      </c>
      <c r="AU24" s="265">
        <v>45398</v>
      </c>
      <c r="AV24" s="265">
        <v>45401</v>
      </c>
      <c r="AW24" s="280" t="s">
        <v>596</v>
      </c>
      <c r="AX24" s="240"/>
      <c r="AY24" s="44">
        <v>45401</v>
      </c>
      <c r="AZ24" s="44">
        <v>45401</v>
      </c>
      <c r="BA24" s="240"/>
      <c r="BB24" s="44">
        <v>45401</v>
      </c>
      <c r="BC24" s="44">
        <v>45401</v>
      </c>
      <c r="BD24" s="44">
        <v>45401</v>
      </c>
      <c r="BE24" s="44">
        <v>45401</v>
      </c>
      <c r="BF24" s="44">
        <v>45401</v>
      </c>
      <c r="BG24" s="44">
        <v>45401</v>
      </c>
      <c r="BH24" s="240" t="s">
        <v>601</v>
      </c>
      <c r="BI24" s="44"/>
      <c r="BJ24" s="44">
        <v>45412</v>
      </c>
      <c r="BK24" s="44"/>
      <c r="BL24" s="44"/>
      <c r="BM24" s="44" t="s">
        <v>70</v>
      </c>
      <c r="BN24" s="240" t="s">
        <v>70</v>
      </c>
      <c r="BO24" s="44">
        <v>45450</v>
      </c>
      <c r="BP24" s="44"/>
      <c r="BQ24" s="240"/>
      <c r="BR24" s="246" t="s">
        <v>605</v>
      </c>
      <c r="BS24" s="246" t="s">
        <v>415</v>
      </c>
      <c r="BT24" s="293"/>
      <c r="BU24" s="368" t="s">
        <v>711</v>
      </c>
      <c r="BV24" s="293">
        <v>0.5</v>
      </c>
      <c r="BW24" s="343">
        <v>0.16666666666666666</v>
      </c>
      <c r="BX24" s="367" t="s">
        <v>717</v>
      </c>
      <c r="BY24" s="242" t="s">
        <v>719</v>
      </c>
    </row>
    <row r="25" spans="1:77" s="242" customFormat="1" ht="14.5">
      <c r="A25" s="42">
        <f t="shared" si="3"/>
        <v>17</v>
      </c>
      <c r="B25" s="42" t="s">
        <v>32</v>
      </c>
      <c r="C25" s="248"/>
      <c r="D25" s="293" t="s">
        <v>434</v>
      </c>
      <c r="E25" s="302" t="s">
        <v>642</v>
      </c>
      <c r="F25" s="42" t="s">
        <v>64</v>
      </c>
      <c r="G25" s="42">
        <v>2</v>
      </c>
      <c r="H25" s="253" t="s">
        <v>16</v>
      </c>
      <c r="I25" s="42" t="s">
        <v>106</v>
      </c>
      <c r="J25" s="240" t="s">
        <v>710</v>
      </c>
      <c r="K25" s="265">
        <v>45359</v>
      </c>
      <c r="L25" s="265">
        <v>45361</v>
      </c>
      <c r="M25" s="265">
        <v>45361</v>
      </c>
      <c r="N25" s="265">
        <v>45362</v>
      </c>
      <c r="O25" s="265">
        <v>45359</v>
      </c>
      <c r="P25" s="265">
        <v>45361</v>
      </c>
      <c r="Q25" s="265">
        <v>45362</v>
      </c>
      <c r="R25" s="265"/>
      <c r="S25" s="240" t="s">
        <v>592</v>
      </c>
      <c r="T25" s="265">
        <v>45365</v>
      </c>
      <c r="U25" s="265">
        <v>45366</v>
      </c>
      <c r="V25" s="265">
        <v>45365</v>
      </c>
      <c r="W25" s="265">
        <v>45366</v>
      </c>
      <c r="X25" s="265">
        <v>45365</v>
      </c>
      <c r="Y25" s="265">
        <v>45366</v>
      </c>
      <c r="Z25" s="240" t="s">
        <v>596</v>
      </c>
      <c r="AA25" s="265"/>
      <c r="AB25" s="265"/>
      <c r="AC25" s="265"/>
      <c r="AD25" s="265" t="s">
        <v>690</v>
      </c>
      <c r="AE25" s="265" t="s">
        <v>690</v>
      </c>
      <c r="AF25" s="337">
        <f t="shared" si="2"/>
        <v>1</v>
      </c>
      <c r="AG25" s="265">
        <v>45365</v>
      </c>
      <c r="AH25" s="265">
        <v>45365</v>
      </c>
      <c r="AI25" s="265">
        <v>45372</v>
      </c>
      <c r="AJ25" s="265">
        <v>45372</v>
      </c>
      <c r="AK25" s="265">
        <v>45372</v>
      </c>
      <c r="AL25" s="265">
        <v>45372</v>
      </c>
      <c r="AM25" s="280" t="s">
        <v>596</v>
      </c>
      <c r="AN25" s="265">
        <v>45364</v>
      </c>
      <c r="AO25" s="265">
        <v>45364</v>
      </c>
      <c r="AP25" s="265">
        <v>45364</v>
      </c>
      <c r="AQ25" s="265">
        <v>45364</v>
      </c>
      <c r="AR25" s="265"/>
      <c r="AS25" s="265">
        <v>45372</v>
      </c>
      <c r="AT25" s="265">
        <v>45372</v>
      </c>
      <c r="AU25" s="265">
        <v>45372</v>
      </c>
      <c r="AV25" s="265">
        <v>45372</v>
      </c>
      <c r="AW25" s="280" t="s">
        <v>596</v>
      </c>
      <c r="AX25" s="42"/>
      <c r="AY25" s="44">
        <v>45402</v>
      </c>
      <c r="AZ25" s="44">
        <v>45402</v>
      </c>
      <c r="BA25" s="42"/>
      <c r="BB25" s="44">
        <v>45402</v>
      </c>
      <c r="BC25" s="44">
        <v>45402</v>
      </c>
      <c r="BD25" s="44">
        <v>45402</v>
      </c>
      <c r="BE25" s="44">
        <v>45402</v>
      </c>
      <c r="BF25" s="44">
        <v>45402</v>
      </c>
      <c r="BG25" s="44">
        <v>45402</v>
      </c>
      <c r="BH25" s="240" t="s">
        <v>592</v>
      </c>
      <c r="BI25" s="44"/>
      <c r="BJ25" s="44">
        <v>45412</v>
      </c>
      <c r="BK25" s="44"/>
      <c r="BL25" s="106"/>
      <c r="BM25" s="44" t="s">
        <v>70</v>
      </c>
      <c r="BN25" s="240" t="s">
        <v>70</v>
      </c>
      <c r="BO25" s="44">
        <v>45450</v>
      </c>
      <c r="BP25" s="44"/>
      <c r="BQ25" s="42"/>
      <c r="BR25" s="246" t="s">
        <v>605</v>
      </c>
      <c r="BS25" s="246" t="s">
        <v>415</v>
      </c>
      <c r="BT25" s="293"/>
      <c r="BU25" s="293" t="s">
        <v>711</v>
      </c>
      <c r="BV25" s="293">
        <v>1</v>
      </c>
      <c r="BW25" s="343">
        <v>0.33333333333333331</v>
      </c>
      <c r="BX25" s="342" t="s">
        <v>720</v>
      </c>
      <c r="BY25" s="242" t="s">
        <v>721</v>
      </c>
    </row>
    <row r="26" spans="1:77" s="242" customFormat="1" ht="14.5">
      <c r="A26" s="42">
        <f t="shared" si="3"/>
        <v>18</v>
      </c>
      <c r="B26" s="42" t="s">
        <v>32</v>
      </c>
      <c r="C26" s="248"/>
      <c r="D26" s="293" t="s">
        <v>440</v>
      </c>
      <c r="E26" s="302" t="s">
        <v>642</v>
      </c>
      <c r="F26" s="42" t="s">
        <v>123</v>
      </c>
      <c r="G26" s="42">
        <v>2</v>
      </c>
      <c r="H26" s="253" t="s">
        <v>606</v>
      </c>
      <c r="I26" s="42" t="s">
        <v>106</v>
      </c>
      <c r="J26" s="240" t="s">
        <v>710</v>
      </c>
      <c r="K26" s="265">
        <v>45359</v>
      </c>
      <c r="L26" s="265">
        <v>45361</v>
      </c>
      <c r="M26" s="265">
        <v>45361</v>
      </c>
      <c r="N26" s="265">
        <v>45362</v>
      </c>
      <c r="O26" s="265">
        <v>45359</v>
      </c>
      <c r="P26" s="265">
        <v>45361</v>
      </c>
      <c r="Q26" s="265">
        <v>45362</v>
      </c>
      <c r="R26" s="265"/>
      <c r="S26" s="240" t="s">
        <v>592</v>
      </c>
      <c r="T26" s="265">
        <v>45366</v>
      </c>
      <c r="U26" s="265">
        <v>45367</v>
      </c>
      <c r="V26" s="265">
        <v>45366</v>
      </c>
      <c r="W26" s="265">
        <v>45367</v>
      </c>
      <c r="X26" s="265">
        <v>45366</v>
      </c>
      <c r="Y26" s="265">
        <v>45367</v>
      </c>
      <c r="Z26" s="240" t="s">
        <v>596</v>
      </c>
      <c r="AA26" s="265"/>
      <c r="AB26" s="265"/>
      <c r="AC26" s="265"/>
      <c r="AD26" s="265" t="s">
        <v>722</v>
      </c>
      <c r="AE26" s="265" t="s">
        <v>722</v>
      </c>
      <c r="AF26" s="337">
        <f t="shared" si="2"/>
        <v>3</v>
      </c>
      <c r="AG26" s="265">
        <v>45371</v>
      </c>
      <c r="AH26" s="265">
        <v>45373</v>
      </c>
      <c r="AI26" s="265">
        <v>45380</v>
      </c>
      <c r="AJ26" s="265">
        <v>45378</v>
      </c>
      <c r="AK26" s="265">
        <v>45381</v>
      </c>
      <c r="AL26" s="265">
        <v>45381</v>
      </c>
      <c r="AM26" s="280" t="s">
        <v>596</v>
      </c>
      <c r="AN26" s="265"/>
      <c r="AO26" s="265"/>
      <c r="AP26" s="265">
        <f>AH26</f>
        <v>45373</v>
      </c>
      <c r="AQ26" s="265">
        <f>AP26+1</f>
        <v>45374</v>
      </c>
      <c r="AR26" s="280"/>
      <c r="AS26" s="265">
        <v>45380</v>
      </c>
      <c r="AT26" s="265">
        <v>45378</v>
      </c>
      <c r="AU26" s="265">
        <v>45381</v>
      </c>
      <c r="AV26" s="265">
        <v>45381</v>
      </c>
      <c r="AW26" s="280" t="s">
        <v>596</v>
      </c>
      <c r="AX26" s="42"/>
      <c r="AY26" s="44">
        <v>45398</v>
      </c>
      <c r="AZ26" s="44">
        <v>45398</v>
      </c>
      <c r="BA26" s="42"/>
      <c r="BB26" s="44">
        <v>45398</v>
      </c>
      <c r="BC26" s="44">
        <v>45398</v>
      </c>
      <c r="BD26" s="44">
        <v>45398</v>
      </c>
      <c r="BE26" s="44">
        <v>45398</v>
      </c>
      <c r="BF26" s="44">
        <v>45398</v>
      </c>
      <c r="BG26" s="44">
        <v>45398</v>
      </c>
      <c r="BH26" s="240" t="s">
        <v>592</v>
      </c>
      <c r="BI26" s="44"/>
      <c r="BJ26" s="44">
        <v>45412</v>
      </c>
      <c r="BK26" s="44"/>
      <c r="BL26" s="106"/>
      <c r="BM26" s="44" t="s">
        <v>70</v>
      </c>
      <c r="BN26" s="240" t="s">
        <v>70</v>
      </c>
      <c r="BO26" s="44">
        <v>45450</v>
      </c>
      <c r="BP26" s="44"/>
      <c r="BQ26" s="240"/>
      <c r="BR26" s="246"/>
      <c r="BS26" s="246"/>
      <c r="BT26" s="293"/>
      <c r="BU26" s="293"/>
      <c r="BV26" s="293"/>
      <c r="BW26" s="343"/>
      <c r="BX26" s="293"/>
      <c r="BY26" s="242" t="s">
        <v>723</v>
      </c>
    </row>
    <row r="27" spans="1:77" s="242" customFormat="1" ht="14.5">
      <c r="A27" s="42">
        <f t="shared" si="3"/>
        <v>19</v>
      </c>
      <c r="B27" s="42" t="s">
        <v>32</v>
      </c>
      <c r="C27" s="248"/>
      <c r="D27" s="293" t="s">
        <v>441</v>
      </c>
      <c r="E27" s="302" t="s">
        <v>642</v>
      </c>
      <c r="F27" s="42" t="s">
        <v>81</v>
      </c>
      <c r="G27" s="42">
        <v>2</v>
      </c>
      <c r="H27" s="253" t="s">
        <v>16</v>
      </c>
      <c r="I27" s="42" t="s">
        <v>78</v>
      </c>
      <c r="J27" s="240" t="s">
        <v>710</v>
      </c>
      <c r="K27" s="265">
        <v>45359</v>
      </c>
      <c r="L27" s="265">
        <v>45361</v>
      </c>
      <c r="M27" s="265">
        <v>45361</v>
      </c>
      <c r="N27" s="265">
        <v>45362</v>
      </c>
      <c r="O27" s="265">
        <v>45359</v>
      </c>
      <c r="P27" s="265">
        <v>45361</v>
      </c>
      <c r="Q27" s="265">
        <v>45362</v>
      </c>
      <c r="R27" s="265"/>
      <c r="S27" s="240" t="s">
        <v>592</v>
      </c>
      <c r="T27" s="265">
        <v>45366</v>
      </c>
      <c r="U27" s="265">
        <v>45367</v>
      </c>
      <c r="V27" s="265">
        <v>45366</v>
      </c>
      <c r="W27" s="265">
        <v>45367</v>
      </c>
      <c r="X27" s="265">
        <v>45366</v>
      </c>
      <c r="Y27" s="265">
        <v>45367</v>
      </c>
      <c r="Z27" s="240" t="s">
        <v>596</v>
      </c>
      <c r="AA27" s="265"/>
      <c r="AB27" s="265"/>
      <c r="AC27" s="265"/>
      <c r="AD27" s="265" t="s">
        <v>690</v>
      </c>
      <c r="AE27" s="265" t="s">
        <v>690</v>
      </c>
      <c r="AF27" s="337">
        <f t="shared" si="2"/>
        <v>3</v>
      </c>
      <c r="AG27" s="265">
        <v>45369</v>
      </c>
      <c r="AH27" s="265">
        <v>45371</v>
      </c>
      <c r="AI27" s="265">
        <v>45372</v>
      </c>
      <c r="AJ27" s="265">
        <v>45381</v>
      </c>
      <c r="AK27" s="265">
        <v>45372</v>
      </c>
      <c r="AL27" s="265">
        <v>45381</v>
      </c>
      <c r="AM27" s="280" t="s">
        <v>596</v>
      </c>
      <c r="AN27" s="265">
        <v>45370</v>
      </c>
      <c r="AO27" s="265">
        <v>45371</v>
      </c>
      <c r="AP27" s="265">
        <v>45364</v>
      </c>
      <c r="AQ27" s="265">
        <v>45364</v>
      </c>
      <c r="AR27" s="265"/>
      <c r="AS27" s="265">
        <v>45372</v>
      </c>
      <c r="AT27" s="265">
        <v>45381</v>
      </c>
      <c r="AU27" s="265">
        <v>45381</v>
      </c>
      <c r="AV27" s="265">
        <v>45381</v>
      </c>
      <c r="AW27" s="280" t="s">
        <v>596</v>
      </c>
      <c r="AX27" s="42"/>
      <c r="AY27" s="44">
        <v>45398</v>
      </c>
      <c r="AZ27" s="44">
        <v>45398</v>
      </c>
      <c r="BA27" s="42"/>
      <c r="BB27" s="44">
        <v>45398</v>
      </c>
      <c r="BC27" s="44">
        <v>45398</v>
      </c>
      <c r="BD27" s="44">
        <v>45398</v>
      </c>
      <c r="BE27" s="44">
        <v>45398</v>
      </c>
      <c r="BF27" s="44">
        <v>45398</v>
      </c>
      <c r="BG27" s="44">
        <v>45398</v>
      </c>
      <c r="BH27" s="240" t="s">
        <v>592</v>
      </c>
      <c r="BI27" s="44"/>
      <c r="BJ27" s="44">
        <v>45412</v>
      </c>
      <c r="BK27" s="44"/>
      <c r="BL27" s="106"/>
      <c r="BM27" s="44" t="s">
        <v>70</v>
      </c>
      <c r="BN27" s="240" t="s">
        <v>70</v>
      </c>
      <c r="BO27" s="44">
        <v>45450</v>
      </c>
      <c r="BP27" s="44"/>
      <c r="BQ27" s="240"/>
      <c r="BR27" s="246"/>
      <c r="BS27" s="246"/>
      <c r="BT27" s="293"/>
      <c r="BU27" s="293"/>
      <c r="BV27" s="293"/>
      <c r="BW27" s="343"/>
      <c r="BX27" s="293"/>
      <c r="BY27" s="242" t="s">
        <v>724</v>
      </c>
    </row>
    <row r="28" spans="1:77" s="245" customFormat="1" ht="40.5">
      <c r="A28" s="42">
        <f t="shared" si="3"/>
        <v>20</v>
      </c>
      <c r="B28" s="42" t="s">
        <v>32</v>
      </c>
      <c r="C28" s="248"/>
      <c r="D28" s="293" t="s">
        <v>442</v>
      </c>
      <c r="E28" s="302" t="s">
        <v>642</v>
      </c>
      <c r="F28" s="42" t="s">
        <v>81</v>
      </c>
      <c r="G28" s="240">
        <v>1</v>
      </c>
      <c r="H28" s="253" t="s">
        <v>16</v>
      </c>
      <c r="I28" s="240" t="s">
        <v>78</v>
      </c>
      <c r="J28" s="240" t="s">
        <v>710</v>
      </c>
      <c r="K28" s="265">
        <v>45359</v>
      </c>
      <c r="L28" s="265">
        <v>45361</v>
      </c>
      <c r="M28" s="265">
        <v>45361</v>
      </c>
      <c r="N28" s="265">
        <v>45362</v>
      </c>
      <c r="O28" s="265">
        <v>45359</v>
      </c>
      <c r="P28" s="265">
        <v>45361</v>
      </c>
      <c r="Q28" s="265">
        <v>45362</v>
      </c>
      <c r="R28" s="265"/>
      <c r="S28" s="240" t="s">
        <v>592</v>
      </c>
      <c r="T28" s="265">
        <v>45366</v>
      </c>
      <c r="U28" s="265">
        <v>45367</v>
      </c>
      <c r="V28" s="265">
        <v>45366</v>
      </c>
      <c r="W28" s="265">
        <v>45367</v>
      </c>
      <c r="X28" s="265">
        <v>45366</v>
      </c>
      <c r="Y28" s="265">
        <v>45367</v>
      </c>
      <c r="Z28" s="240" t="s">
        <v>596</v>
      </c>
      <c r="AA28" s="265"/>
      <c r="AB28" s="265"/>
      <c r="AC28" s="265"/>
      <c r="AD28" s="265" t="s">
        <v>690</v>
      </c>
      <c r="AE28" s="265" t="s">
        <v>690</v>
      </c>
      <c r="AF28" s="337">
        <f t="shared" si="2"/>
        <v>1</v>
      </c>
      <c r="AG28" s="265">
        <v>45374</v>
      </c>
      <c r="AH28" s="265">
        <v>45374</v>
      </c>
      <c r="AI28" s="265">
        <v>45374</v>
      </c>
      <c r="AJ28" s="265">
        <v>45374</v>
      </c>
      <c r="AK28" s="265">
        <v>45374</v>
      </c>
      <c r="AL28" s="265">
        <v>45374</v>
      </c>
      <c r="AM28" s="280" t="s">
        <v>596</v>
      </c>
      <c r="AN28" s="265">
        <v>45374</v>
      </c>
      <c r="AO28" s="265">
        <v>45374</v>
      </c>
      <c r="AP28" s="265">
        <v>45374</v>
      </c>
      <c r="AQ28" s="265">
        <v>45374</v>
      </c>
      <c r="AR28" s="265"/>
      <c r="AS28" s="265">
        <v>45373</v>
      </c>
      <c r="AT28" s="265">
        <v>45373</v>
      </c>
      <c r="AU28" s="265">
        <v>45373</v>
      </c>
      <c r="AV28" s="265">
        <v>45373</v>
      </c>
      <c r="AW28" s="280" t="s">
        <v>596</v>
      </c>
      <c r="AX28" s="244"/>
      <c r="AY28" s="44">
        <v>45398</v>
      </c>
      <c r="AZ28" s="44">
        <v>45398</v>
      </c>
      <c r="BA28" s="244"/>
      <c r="BB28" s="44">
        <v>45398</v>
      </c>
      <c r="BC28" s="44">
        <v>45398</v>
      </c>
      <c r="BD28" s="44">
        <v>45398</v>
      </c>
      <c r="BE28" s="44">
        <v>45398</v>
      </c>
      <c r="BF28" s="44">
        <v>45398</v>
      </c>
      <c r="BG28" s="44">
        <v>45398</v>
      </c>
      <c r="BH28" s="240" t="s">
        <v>592</v>
      </c>
      <c r="BI28" s="44"/>
      <c r="BJ28" s="44">
        <v>45412</v>
      </c>
      <c r="BK28" s="44"/>
      <c r="BL28" s="243"/>
      <c r="BM28" s="44" t="s">
        <v>70</v>
      </c>
      <c r="BN28" s="240" t="s">
        <v>70</v>
      </c>
      <c r="BO28" s="44">
        <v>45450</v>
      </c>
      <c r="BP28" s="44"/>
      <c r="BQ28" s="244"/>
      <c r="BR28" s="246" t="s">
        <v>605</v>
      </c>
      <c r="BS28" s="246" t="s">
        <v>415</v>
      </c>
      <c r="BT28" s="293"/>
      <c r="BU28" s="293" t="s">
        <v>711</v>
      </c>
      <c r="BV28" s="293">
        <v>4</v>
      </c>
      <c r="BW28" s="343">
        <v>0.2857142857142857</v>
      </c>
      <c r="BX28" s="369" t="s">
        <v>725</v>
      </c>
      <c r="BY28" s="242" t="s">
        <v>723</v>
      </c>
    </row>
    <row r="29" spans="1:77">
      <c r="A29" s="42">
        <f t="shared" si="3"/>
        <v>21</v>
      </c>
      <c r="B29" s="42" t="s">
        <v>32</v>
      </c>
      <c r="C29" s="248"/>
      <c r="D29" s="296" t="s">
        <v>443</v>
      </c>
      <c r="E29" s="302" t="s">
        <v>642</v>
      </c>
      <c r="F29" s="42" t="s">
        <v>81</v>
      </c>
      <c r="G29" s="42">
        <v>1</v>
      </c>
      <c r="H29" s="42" t="s">
        <v>16</v>
      </c>
      <c r="I29" s="42" t="s">
        <v>78</v>
      </c>
      <c r="J29" s="240" t="s">
        <v>710</v>
      </c>
      <c r="K29" s="265">
        <v>45361</v>
      </c>
      <c r="L29" s="265">
        <v>45362</v>
      </c>
      <c r="M29" s="265">
        <v>45361</v>
      </c>
      <c r="N29" s="265">
        <v>45362</v>
      </c>
      <c r="O29" s="265">
        <v>45361</v>
      </c>
      <c r="P29" s="265">
        <v>45362</v>
      </c>
      <c r="Q29" s="265">
        <v>45362</v>
      </c>
      <c r="R29" s="265"/>
      <c r="S29" s="240" t="s">
        <v>592</v>
      </c>
      <c r="T29" s="265">
        <v>45366</v>
      </c>
      <c r="U29" s="265">
        <v>45367</v>
      </c>
      <c r="V29" s="265">
        <v>45366</v>
      </c>
      <c r="W29" s="265">
        <v>45367</v>
      </c>
      <c r="X29" s="265">
        <v>45366</v>
      </c>
      <c r="Y29" s="265">
        <v>45367</v>
      </c>
      <c r="Z29" s="240" t="s">
        <v>596</v>
      </c>
      <c r="AA29" s="265"/>
      <c r="AB29" s="265"/>
      <c r="AC29" s="265"/>
      <c r="AD29" s="265" t="s">
        <v>690</v>
      </c>
      <c r="AE29" s="265" t="s">
        <v>690</v>
      </c>
      <c r="AF29" s="337">
        <f t="shared" si="2"/>
        <v>1</v>
      </c>
      <c r="AG29" s="265">
        <v>45367</v>
      </c>
      <c r="AH29" s="265">
        <v>45367</v>
      </c>
      <c r="AI29" s="265">
        <v>45368</v>
      </c>
      <c r="AJ29" s="265">
        <v>45368</v>
      </c>
      <c r="AK29" s="265">
        <v>45368</v>
      </c>
      <c r="AL29" s="265">
        <v>45368</v>
      </c>
      <c r="AM29" s="280" t="s">
        <v>596</v>
      </c>
      <c r="AN29" s="265">
        <v>45367</v>
      </c>
      <c r="AO29" s="265">
        <v>45367</v>
      </c>
      <c r="AP29" s="265">
        <v>45367</v>
      </c>
      <c r="AQ29" s="265">
        <v>45367</v>
      </c>
      <c r="AR29" s="265"/>
      <c r="AS29" s="265">
        <v>45368</v>
      </c>
      <c r="AT29" s="265">
        <v>45368</v>
      </c>
      <c r="AU29" s="265">
        <v>45368</v>
      </c>
      <c r="AV29" s="265">
        <v>45368</v>
      </c>
      <c r="AW29" s="280" t="s">
        <v>596</v>
      </c>
      <c r="AX29" s="42"/>
      <c r="AY29" s="44">
        <v>45398</v>
      </c>
      <c r="AZ29" s="44">
        <v>45398</v>
      </c>
      <c r="BA29" s="42"/>
      <c r="BB29" s="44">
        <v>45398</v>
      </c>
      <c r="BC29" s="44">
        <v>45398</v>
      </c>
      <c r="BD29" s="44">
        <v>45398</v>
      </c>
      <c r="BE29" s="44">
        <v>45398</v>
      </c>
      <c r="BF29" s="44">
        <v>45398</v>
      </c>
      <c r="BG29" s="44">
        <v>45398</v>
      </c>
      <c r="BH29" s="240" t="s">
        <v>592</v>
      </c>
      <c r="BI29" s="44"/>
      <c r="BJ29" s="44">
        <v>45412</v>
      </c>
      <c r="BK29" s="44"/>
      <c r="BL29" s="106"/>
      <c r="BM29" s="44" t="s">
        <v>70</v>
      </c>
      <c r="BN29" s="240" t="s">
        <v>70</v>
      </c>
      <c r="BO29" s="44">
        <v>45450</v>
      </c>
      <c r="BP29" s="44"/>
      <c r="BQ29" s="42"/>
      <c r="BR29" s="246"/>
      <c r="BS29" s="246"/>
      <c r="BT29" s="296"/>
      <c r="BU29" s="296"/>
      <c r="BV29" s="296"/>
      <c r="BW29" s="350"/>
      <c r="BX29" s="296"/>
      <c r="BY29" s="46" t="s">
        <v>726</v>
      </c>
    </row>
    <row r="30" spans="1:77">
      <c r="A30" s="42">
        <f t="shared" si="3"/>
        <v>22</v>
      </c>
      <c r="B30" s="42" t="s">
        <v>32</v>
      </c>
      <c r="C30" s="302" t="s">
        <v>901</v>
      </c>
      <c r="D30" s="296" t="s">
        <v>447</v>
      </c>
      <c r="E30" s="302" t="s">
        <v>642</v>
      </c>
      <c r="F30" s="42" t="s">
        <v>707</v>
      </c>
      <c r="G30" s="42">
        <v>2</v>
      </c>
      <c r="H30" s="42" t="s">
        <v>16</v>
      </c>
      <c r="I30" s="42" t="s">
        <v>78</v>
      </c>
      <c r="J30" s="240" t="s">
        <v>710</v>
      </c>
      <c r="K30" s="265" t="s">
        <v>595</v>
      </c>
      <c r="L30" s="265">
        <v>45364</v>
      </c>
      <c r="M30" s="265">
        <v>45364</v>
      </c>
      <c r="N30" s="265">
        <v>45365</v>
      </c>
      <c r="O30" s="265">
        <v>45364</v>
      </c>
      <c r="P30" s="265">
        <v>45365</v>
      </c>
      <c r="Q30" s="265">
        <v>45365</v>
      </c>
      <c r="R30" s="265"/>
      <c r="S30" s="240" t="s">
        <v>592</v>
      </c>
      <c r="T30" s="265">
        <v>45366</v>
      </c>
      <c r="U30" s="265">
        <v>45367</v>
      </c>
      <c r="V30" s="265">
        <v>45366</v>
      </c>
      <c r="W30" s="265">
        <v>45367</v>
      </c>
      <c r="X30" s="265">
        <v>45366</v>
      </c>
      <c r="Y30" s="265">
        <v>45367</v>
      </c>
      <c r="Z30" s="240" t="s">
        <v>596</v>
      </c>
      <c r="AA30" s="265"/>
      <c r="AB30" s="265"/>
      <c r="AC30" s="265"/>
      <c r="AD30" s="265" t="s">
        <v>722</v>
      </c>
      <c r="AE30" s="265" t="s">
        <v>722</v>
      </c>
      <c r="AF30" s="337">
        <f t="shared" si="2"/>
        <v>18</v>
      </c>
      <c r="AG30" s="265">
        <v>45392</v>
      </c>
      <c r="AH30" s="265">
        <v>45409</v>
      </c>
      <c r="AI30" s="265">
        <v>45398</v>
      </c>
      <c r="AJ30" s="265">
        <v>45398</v>
      </c>
      <c r="AK30" s="265">
        <v>45398</v>
      </c>
      <c r="AL30" s="265"/>
      <c r="AM30" s="280" t="s">
        <v>596</v>
      </c>
      <c r="AN30" s="265"/>
      <c r="AO30" s="265"/>
      <c r="AP30" s="265">
        <f t="shared" ref="AP30:AP44" si="7">AH30</f>
        <v>45409</v>
      </c>
      <c r="AQ30" s="265">
        <f t="shared" ref="AQ30:AQ44" si="8">AP30+1</f>
        <v>45410</v>
      </c>
      <c r="AR30" s="280"/>
      <c r="AS30" s="280"/>
      <c r="AT30" s="280"/>
      <c r="AU30" s="265"/>
      <c r="AV30" s="265"/>
      <c r="AW30" s="280" t="s">
        <v>652</v>
      </c>
      <c r="AX30" s="42"/>
      <c r="AY30" s="44"/>
      <c r="AZ30" s="44"/>
      <c r="BA30" s="42"/>
      <c r="BB30" s="44"/>
      <c r="BC30" s="44"/>
      <c r="BD30" s="44"/>
      <c r="BE30" s="44"/>
      <c r="BF30" s="44"/>
      <c r="BG30" s="44"/>
      <c r="BH30" s="240" t="s">
        <v>71</v>
      </c>
      <c r="BI30" s="44"/>
      <c r="BJ30" s="44">
        <v>45412</v>
      </c>
      <c r="BK30" s="44"/>
      <c r="BL30" s="106"/>
      <c r="BM30" s="44" t="s">
        <v>70</v>
      </c>
      <c r="BN30" s="240" t="s">
        <v>70</v>
      </c>
      <c r="BO30" s="44">
        <v>45450</v>
      </c>
      <c r="BP30" s="44"/>
      <c r="BQ30" s="42"/>
      <c r="BR30" s="246"/>
      <c r="BS30" s="246"/>
      <c r="BT30" s="296"/>
      <c r="BU30" s="296"/>
      <c r="BV30" s="296"/>
      <c r="BW30" s="350"/>
      <c r="BX30" s="296"/>
      <c r="BY30" s="46" t="s">
        <v>727</v>
      </c>
    </row>
    <row r="31" spans="1:77">
      <c r="A31" s="42">
        <f t="shared" si="3"/>
        <v>23</v>
      </c>
      <c r="B31" s="42" t="s">
        <v>32</v>
      </c>
      <c r="C31" s="302" t="s">
        <v>901</v>
      </c>
      <c r="D31" s="296" t="s">
        <v>448</v>
      </c>
      <c r="E31" s="302" t="s">
        <v>642</v>
      </c>
      <c r="F31" s="42" t="s">
        <v>707</v>
      </c>
      <c r="G31" s="42">
        <v>1</v>
      </c>
      <c r="H31" s="42" t="s">
        <v>16</v>
      </c>
      <c r="I31" s="42" t="s">
        <v>78</v>
      </c>
      <c r="J31" s="240" t="s">
        <v>710</v>
      </c>
      <c r="K31" s="265" t="s">
        <v>595</v>
      </c>
      <c r="L31" s="265">
        <v>45364</v>
      </c>
      <c r="M31" s="265">
        <v>45364</v>
      </c>
      <c r="N31" s="265">
        <v>45365</v>
      </c>
      <c r="O31" s="265">
        <v>45364</v>
      </c>
      <c r="P31" s="265">
        <v>45365</v>
      </c>
      <c r="Q31" s="265">
        <v>45365</v>
      </c>
      <c r="R31" s="265"/>
      <c r="S31" s="240" t="s">
        <v>592</v>
      </c>
      <c r="T31" s="265">
        <v>45369</v>
      </c>
      <c r="U31" s="265">
        <v>45370</v>
      </c>
      <c r="V31" s="265">
        <v>45369</v>
      </c>
      <c r="W31" s="265">
        <v>45370</v>
      </c>
      <c r="X31" s="265">
        <v>45369</v>
      </c>
      <c r="Y31" s="265">
        <v>45370</v>
      </c>
      <c r="Z31" s="240" t="s">
        <v>596</v>
      </c>
      <c r="AA31" s="265"/>
      <c r="AB31" s="265"/>
      <c r="AC31" s="265"/>
      <c r="AD31" s="265" t="s">
        <v>722</v>
      </c>
      <c r="AE31" s="265" t="s">
        <v>722</v>
      </c>
      <c r="AF31" s="337">
        <f t="shared" si="2"/>
        <v>18</v>
      </c>
      <c r="AG31" s="265">
        <v>45392</v>
      </c>
      <c r="AH31" s="265">
        <v>45409</v>
      </c>
      <c r="AI31" s="265">
        <v>45398</v>
      </c>
      <c r="AJ31" s="265">
        <v>45398</v>
      </c>
      <c r="AK31" s="265">
        <v>45398</v>
      </c>
      <c r="AL31" s="265" t="s">
        <v>728</v>
      </c>
      <c r="AM31" s="280" t="s">
        <v>596</v>
      </c>
      <c r="AN31" s="265"/>
      <c r="AO31" s="265"/>
      <c r="AP31" s="265">
        <f t="shared" si="7"/>
        <v>45409</v>
      </c>
      <c r="AQ31" s="265">
        <f t="shared" si="8"/>
        <v>45410</v>
      </c>
      <c r="AR31" s="280"/>
      <c r="AS31" s="265">
        <v>45405</v>
      </c>
      <c r="AT31" s="265">
        <v>45405</v>
      </c>
      <c r="AU31" s="265">
        <v>45405</v>
      </c>
      <c r="AV31" s="265">
        <v>45405</v>
      </c>
      <c r="AW31" s="280" t="s">
        <v>652</v>
      </c>
      <c r="AX31" s="42"/>
      <c r="AY31" s="44"/>
      <c r="AZ31" s="44"/>
      <c r="BA31" s="42"/>
      <c r="BB31" s="44"/>
      <c r="BC31" s="44"/>
      <c r="BD31" s="44"/>
      <c r="BE31" s="44"/>
      <c r="BF31" s="44"/>
      <c r="BG31" s="44"/>
      <c r="BH31" s="240" t="s">
        <v>71</v>
      </c>
      <c r="BI31" s="44"/>
      <c r="BJ31" s="44">
        <v>45412</v>
      </c>
      <c r="BK31" s="44"/>
      <c r="BL31" s="106"/>
      <c r="BM31" s="44" t="s">
        <v>70</v>
      </c>
      <c r="BN31" s="240" t="s">
        <v>70</v>
      </c>
      <c r="BO31" s="44">
        <v>45450</v>
      </c>
      <c r="BP31" s="44"/>
      <c r="BQ31" s="42"/>
      <c r="BR31" s="246"/>
      <c r="BS31" s="246"/>
      <c r="BT31" s="296"/>
      <c r="BU31" s="296"/>
      <c r="BV31" s="296"/>
      <c r="BW31" s="350"/>
      <c r="BX31" s="296"/>
    </row>
    <row r="32" spans="1:77" ht="14.5">
      <c r="A32" s="42">
        <f t="shared" si="3"/>
        <v>24</v>
      </c>
      <c r="B32" s="42" t="s">
        <v>32</v>
      </c>
      <c r="C32" s="302" t="s">
        <v>901</v>
      </c>
      <c r="D32" s="293" t="s">
        <v>449</v>
      </c>
      <c r="E32" s="302" t="s">
        <v>642</v>
      </c>
      <c r="F32" s="42" t="s">
        <v>707</v>
      </c>
      <c r="G32" s="42">
        <v>3</v>
      </c>
      <c r="H32" s="253" t="s">
        <v>16</v>
      </c>
      <c r="I32" s="42" t="s">
        <v>78</v>
      </c>
      <c r="J32" s="240" t="s">
        <v>710</v>
      </c>
      <c r="K32" s="265">
        <v>45361</v>
      </c>
      <c r="L32" s="265">
        <v>45362</v>
      </c>
      <c r="M32" s="265">
        <v>45361</v>
      </c>
      <c r="N32" s="265">
        <v>45362</v>
      </c>
      <c r="O32" s="265">
        <v>45361</v>
      </c>
      <c r="P32" s="265">
        <v>45362</v>
      </c>
      <c r="Q32" s="265">
        <v>45362</v>
      </c>
      <c r="R32" s="265"/>
      <c r="S32" s="240" t="s">
        <v>592</v>
      </c>
      <c r="T32" s="265">
        <v>45369</v>
      </c>
      <c r="U32" s="265">
        <v>45370</v>
      </c>
      <c r="V32" s="265">
        <v>45369</v>
      </c>
      <c r="W32" s="265">
        <v>45370</v>
      </c>
      <c r="X32" s="265">
        <v>45369</v>
      </c>
      <c r="Y32" s="265">
        <v>45370</v>
      </c>
      <c r="Z32" s="240" t="s">
        <v>596</v>
      </c>
      <c r="AA32" s="265"/>
      <c r="AB32" s="265"/>
      <c r="AC32" s="265"/>
      <c r="AD32" s="265" t="s">
        <v>722</v>
      </c>
      <c r="AE32" s="265" t="s">
        <v>722</v>
      </c>
      <c r="AF32" s="337">
        <f t="shared" si="2"/>
        <v>18</v>
      </c>
      <c r="AG32" s="265">
        <v>45392</v>
      </c>
      <c r="AH32" s="265">
        <v>45409</v>
      </c>
      <c r="AI32" s="265">
        <v>45398</v>
      </c>
      <c r="AJ32" s="265">
        <v>45398</v>
      </c>
      <c r="AK32" s="265">
        <v>45398</v>
      </c>
      <c r="AL32" s="265" t="s">
        <v>728</v>
      </c>
      <c r="AM32" s="280" t="s">
        <v>596</v>
      </c>
      <c r="AN32" s="265"/>
      <c r="AO32" s="265"/>
      <c r="AP32" s="265">
        <f t="shared" si="7"/>
        <v>45409</v>
      </c>
      <c r="AQ32" s="265">
        <f t="shared" si="8"/>
        <v>45410</v>
      </c>
      <c r="AR32" s="280"/>
      <c r="AS32" s="265">
        <v>45402</v>
      </c>
      <c r="AT32" s="265">
        <v>45402</v>
      </c>
      <c r="AU32" s="265"/>
      <c r="AV32" s="265"/>
      <c r="AW32" s="280" t="s">
        <v>652</v>
      </c>
      <c r="AX32" s="42"/>
      <c r="AY32" s="44"/>
      <c r="AZ32" s="44"/>
      <c r="BA32" s="42"/>
      <c r="BB32" s="44"/>
      <c r="BC32" s="44"/>
      <c r="BD32" s="44"/>
      <c r="BE32" s="44"/>
      <c r="BF32" s="44"/>
      <c r="BG32" s="44"/>
      <c r="BH32" s="240" t="s">
        <v>71</v>
      </c>
      <c r="BI32" s="44"/>
      <c r="BJ32" s="44">
        <v>45412</v>
      </c>
      <c r="BK32" s="44"/>
      <c r="BL32" s="106"/>
      <c r="BM32" s="44" t="s">
        <v>70</v>
      </c>
      <c r="BN32" s="240" t="s">
        <v>70</v>
      </c>
      <c r="BO32" s="44">
        <v>45450</v>
      </c>
      <c r="BP32" s="44"/>
      <c r="BQ32" s="42"/>
      <c r="BR32" s="246"/>
      <c r="BS32" s="246"/>
      <c r="BT32" s="293"/>
      <c r="BU32" s="293"/>
      <c r="BV32" s="293"/>
      <c r="BW32" s="343"/>
      <c r="BX32" s="293"/>
      <c r="BY32" s="242" t="s">
        <v>724</v>
      </c>
    </row>
    <row r="33" spans="1:77" ht="14.5">
      <c r="A33" s="42">
        <f t="shared" si="3"/>
        <v>25</v>
      </c>
      <c r="B33" s="42" t="s">
        <v>32</v>
      </c>
      <c r="C33" s="302" t="s">
        <v>902</v>
      </c>
      <c r="D33" s="293" t="s">
        <v>738</v>
      </c>
      <c r="E33" s="302" t="s">
        <v>642</v>
      </c>
      <c r="F33" s="42" t="s">
        <v>707</v>
      </c>
      <c r="G33" s="42">
        <v>3</v>
      </c>
      <c r="H33" s="253" t="s">
        <v>16</v>
      </c>
      <c r="I33" s="42" t="s">
        <v>78</v>
      </c>
      <c r="J33" s="240" t="s">
        <v>710</v>
      </c>
      <c r="K33" s="265">
        <v>45361</v>
      </c>
      <c r="L33" s="265">
        <v>45362</v>
      </c>
      <c r="M33" s="265">
        <v>45361</v>
      </c>
      <c r="N33" s="265">
        <v>45362</v>
      </c>
      <c r="O33" s="265">
        <v>45361</v>
      </c>
      <c r="P33" s="265">
        <v>45362</v>
      </c>
      <c r="Q33" s="265">
        <v>45362</v>
      </c>
      <c r="R33" s="265"/>
      <c r="S33" s="240" t="s">
        <v>592</v>
      </c>
      <c r="T33" s="265">
        <v>45369</v>
      </c>
      <c r="U33" s="265">
        <v>45370</v>
      </c>
      <c r="V33" s="265">
        <v>45369</v>
      </c>
      <c r="W33" s="265">
        <v>45370</v>
      </c>
      <c r="X33" s="265">
        <v>45369</v>
      </c>
      <c r="Y33" s="265">
        <v>45370</v>
      </c>
      <c r="Z33" s="240" t="s">
        <v>596</v>
      </c>
      <c r="AA33" s="265"/>
      <c r="AB33" s="265"/>
      <c r="AC33" s="265"/>
      <c r="AD33" s="265" t="s">
        <v>722</v>
      </c>
      <c r="AE33" s="265" t="s">
        <v>722</v>
      </c>
      <c r="AF33" s="337">
        <f>AH33-AG33+1</f>
        <v>18</v>
      </c>
      <c r="AG33" s="265">
        <v>45392</v>
      </c>
      <c r="AH33" s="265">
        <v>45409</v>
      </c>
      <c r="AI33" s="265">
        <v>45398</v>
      </c>
      <c r="AJ33" s="265">
        <v>45398</v>
      </c>
      <c r="AK33" s="265">
        <v>45398</v>
      </c>
      <c r="AL33" s="265" t="s">
        <v>728</v>
      </c>
      <c r="AM33" s="280" t="s">
        <v>596</v>
      </c>
      <c r="AN33" s="265"/>
      <c r="AO33" s="265"/>
      <c r="AP33" s="265">
        <f>AH33</f>
        <v>45409</v>
      </c>
      <c r="AQ33" s="265">
        <f>AP33+1</f>
        <v>45410</v>
      </c>
      <c r="AR33" s="280"/>
      <c r="AS33" s="265">
        <v>45402</v>
      </c>
      <c r="AT33" s="265">
        <v>45402</v>
      </c>
      <c r="AU33" s="265"/>
      <c r="AV33" s="265"/>
      <c r="AW33" s="280" t="s">
        <v>652</v>
      </c>
      <c r="AX33" s="42"/>
      <c r="AY33" s="44"/>
      <c r="AZ33" s="44"/>
      <c r="BA33" s="42"/>
      <c r="BB33" s="44"/>
      <c r="BC33" s="44"/>
      <c r="BD33" s="44"/>
      <c r="BE33" s="44"/>
      <c r="BF33" s="44"/>
      <c r="BG33" s="44"/>
      <c r="BH33" s="240" t="s">
        <v>71</v>
      </c>
      <c r="BI33" s="44"/>
      <c r="BJ33" s="44">
        <v>45412</v>
      </c>
      <c r="BK33" s="44"/>
      <c r="BL33" s="106"/>
      <c r="BM33" s="44" t="s">
        <v>70</v>
      </c>
      <c r="BN33" s="240" t="s">
        <v>70</v>
      </c>
      <c r="BO33" s="44">
        <v>45450</v>
      </c>
      <c r="BP33" s="44"/>
      <c r="BQ33" s="42"/>
      <c r="BR33" s="246"/>
      <c r="BS33" s="246"/>
      <c r="BT33" s="293"/>
      <c r="BU33" s="293"/>
      <c r="BV33" s="293"/>
      <c r="BW33" s="343"/>
      <c r="BX33" s="293"/>
      <c r="BY33" s="242" t="s">
        <v>724</v>
      </c>
    </row>
    <row r="34" spans="1:77" ht="14.5">
      <c r="A34" s="42">
        <f t="shared" si="3"/>
        <v>26</v>
      </c>
      <c r="B34" s="42" t="s">
        <v>32</v>
      </c>
      <c r="C34" s="302" t="s">
        <v>902</v>
      </c>
      <c r="D34" s="293" t="s">
        <v>890</v>
      </c>
      <c r="E34" s="302" t="s">
        <v>642</v>
      </c>
      <c r="F34" s="42" t="s">
        <v>707</v>
      </c>
      <c r="G34" s="42">
        <v>3</v>
      </c>
      <c r="H34" s="253" t="s">
        <v>16</v>
      </c>
      <c r="I34" s="42" t="s">
        <v>78</v>
      </c>
      <c r="J34" s="240" t="s">
        <v>710</v>
      </c>
      <c r="K34" s="265">
        <v>45361</v>
      </c>
      <c r="L34" s="265">
        <v>45362</v>
      </c>
      <c r="M34" s="265">
        <v>45361</v>
      </c>
      <c r="N34" s="265">
        <v>45362</v>
      </c>
      <c r="O34" s="265">
        <v>45361</v>
      </c>
      <c r="P34" s="265">
        <v>45362</v>
      </c>
      <c r="Q34" s="265">
        <v>45362</v>
      </c>
      <c r="R34" s="265"/>
      <c r="S34" s="240" t="s">
        <v>592</v>
      </c>
      <c r="T34" s="265">
        <v>45369</v>
      </c>
      <c r="U34" s="265">
        <v>45370</v>
      </c>
      <c r="V34" s="265">
        <v>45369</v>
      </c>
      <c r="W34" s="265">
        <v>45370</v>
      </c>
      <c r="X34" s="265">
        <v>45369</v>
      </c>
      <c r="Y34" s="265">
        <v>45370</v>
      </c>
      <c r="Z34" s="240" t="s">
        <v>596</v>
      </c>
      <c r="AA34" s="265"/>
      <c r="AB34" s="265"/>
      <c r="AC34" s="265"/>
      <c r="AD34" s="265" t="s">
        <v>722</v>
      </c>
      <c r="AE34" s="265" t="s">
        <v>722</v>
      </c>
      <c r="AF34" s="337">
        <f>AH34-AG34+1</f>
        <v>18</v>
      </c>
      <c r="AG34" s="265">
        <v>45392</v>
      </c>
      <c r="AH34" s="265">
        <v>45409</v>
      </c>
      <c r="AI34" s="265">
        <v>45398</v>
      </c>
      <c r="AJ34" s="265">
        <v>45398</v>
      </c>
      <c r="AK34" s="265">
        <v>45398</v>
      </c>
      <c r="AL34" s="265" t="s">
        <v>728</v>
      </c>
      <c r="AM34" s="280" t="s">
        <v>596</v>
      </c>
      <c r="AN34" s="265"/>
      <c r="AO34" s="265"/>
      <c r="AP34" s="265">
        <f>AH34</f>
        <v>45409</v>
      </c>
      <c r="AQ34" s="265">
        <f>AP34+1</f>
        <v>45410</v>
      </c>
      <c r="AR34" s="280"/>
      <c r="AS34" s="265">
        <v>45402</v>
      </c>
      <c r="AT34" s="265">
        <v>45402</v>
      </c>
      <c r="AU34" s="265"/>
      <c r="AV34" s="265"/>
      <c r="AW34" s="280" t="s">
        <v>652</v>
      </c>
      <c r="AX34" s="42"/>
      <c r="AY34" s="44"/>
      <c r="AZ34" s="44"/>
      <c r="BA34" s="42"/>
      <c r="BB34" s="44"/>
      <c r="BC34" s="44"/>
      <c r="BD34" s="44"/>
      <c r="BE34" s="44"/>
      <c r="BF34" s="44"/>
      <c r="BG34" s="44"/>
      <c r="BH34" s="240" t="s">
        <v>71</v>
      </c>
      <c r="BI34" s="44"/>
      <c r="BJ34" s="44">
        <v>45412</v>
      </c>
      <c r="BK34" s="44"/>
      <c r="BL34" s="106"/>
      <c r="BM34" s="44" t="s">
        <v>70</v>
      </c>
      <c r="BN34" s="240" t="s">
        <v>70</v>
      </c>
      <c r="BO34" s="44">
        <v>45450</v>
      </c>
      <c r="BP34" s="44"/>
      <c r="BQ34" s="42"/>
      <c r="BR34" s="246"/>
      <c r="BS34" s="246"/>
      <c r="BT34" s="293"/>
      <c r="BU34" s="293"/>
      <c r="BV34" s="293"/>
      <c r="BW34" s="343"/>
      <c r="BX34" s="293"/>
      <c r="BY34" s="242" t="s">
        <v>724</v>
      </c>
    </row>
    <row r="35" spans="1:77" ht="14.5">
      <c r="A35" s="42">
        <f t="shared" si="3"/>
        <v>27</v>
      </c>
      <c r="B35" s="42" t="s">
        <v>32</v>
      </c>
      <c r="C35" s="302" t="s">
        <v>902</v>
      </c>
      <c r="D35" s="293" t="s">
        <v>891</v>
      </c>
      <c r="E35" s="302" t="s">
        <v>642</v>
      </c>
      <c r="F35" s="42" t="s">
        <v>707</v>
      </c>
      <c r="G35" s="42">
        <v>3</v>
      </c>
      <c r="H35" s="253" t="s">
        <v>16</v>
      </c>
      <c r="I35" s="42" t="s">
        <v>78</v>
      </c>
      <c r="J35" s="240" t="s">
        <v>710</v>
      </c>
      <c r="K35" s="265">
        <v>45361</v>
      </c>
      <c r="L35" s="265">
        <v>45362</v>
      </c>
      <c r="M35" s="265">
        <v>45361</v>
      </c>
      <c r="N35" s="265">
        <v>45362</v>
      </c>
      <c r="O35" s="265">
        <v>45361</v>
      </c>
      <c r="P35" s="265">
        <v>45362</v>
      </c>
      <c r="Q35" s="265">
        <v>45362</v>
      </c>
      <c r="R35" s="265"/>
      <c r="S35" s="240" t="s">
        <v>592</v>
      </c>
      <c r="T35" s="265">
        <v>45369</v>
      </c>
      <c r="U35" s="265">
        <v>45370</v>
      </c>
      <c r="V35" s="265">
        <v>45369</v>
      </c>
      <c r="W35" s="265">
        <v>45370</v>
      </c>
      <c r="X35" s="265">
        <v>45369</v>
      </c>
      <c r="Y35" s="265">
        <v>45370</v>
      </c>
      <c r="Z35" s="240" t="s">
        <v>596</v>
      </c>
      <c r="AA35" s="265"/>
      <c r="AB35" s="265"/>
      <c r="AC35" s="265"/>
      <c r="AD35" s="265" t="s">
        <v>722</v>
      </c>
      <c r="AE35" s="265" t="s">
        <v>722</v>
      </c>
      <c r="AF35" s="337">
        <f>AH35-AG35+1</f>
        <v>18</v>
      </c>
      <c r="AG35" s="265">
        <v>45392</v>
      </c>
      <c r="AH35" s="265">
        <v>45409</v>
      </c>
      <c r="AI35" s="265">
        <v>45398</v>
      </c>
      <c r="AJ35" s="265">
        <v>45398</v>
      </c>
      <c r="AK35" s="265">
        <v>45398</v>
      </c>
      <c r="AL35" s="265" t="s">
        <v>728</v>
      </c>
      <c r="AM35" s="280" t="s">
        <v>596</v>
      </c>
      <c r="AN35" s="265"/>
      <c r="AO35" s="265"/>
      <c r="AP35" s="265">
        <f>AH35</f>
        <v>45409</v>
      </c>
      <c r="AQ35" s="265">
        <f>AP35+1</f>
        <v>45410</v>
      </c>
      <c r="AR35" s="280"/>
      <c r="AS35" s="265">
        <v>45402</v>
      </c>
      <c r="AT35" s="265">
        <v>45402</v>
      </c>
      <c r="AU35" s="265"/>
      <c r="AV35" s="265"/>
      <c r="AW35" s="280" t="s">
        <v>652</v>
      </c>
      <c r="AX35" s="42"/>
      <c r="AY35" s="44"/>
      <c r="AZ35" s="44"/>
      <c r="BA35" s="42"/>
      <c r="BB35" s="44"/>
      <c r="BC35" s="44"/>
      <c r="BD35" s="44"/>
      <c r="BE35" s="44"/>
      <c r="BF35" s="44"/>
      <c r="BG35" s="44"/>
      <c r="BH35" s="240" t="s">
        <v>71</v>
      </c>
      <c r="BI35" s="44"/>
      <c r="BJ35" s="44">
        <v>45412</v>
      </c>
      <c r="BK35" s="44"/>
      <c r="BL35" s="106"/>
      <c r="BM35" s="44" t="s">
        <v>70</v>
      </c>
      <c r="BN35" s="240" t="s">
        <v>70</v>
      </c>
      <c r="BO35" s="44">
        <v>45450</v>
      </c>
      <c r="BP35" s="44"/>
      <c r="BQ35" s="42"/>
      <c r="BR35" s="246"/>
      <c r="BS35" s="246"/>
      <c r="BT35" s="293"/>
      <c r="BU35" s="293"/>
      <c r="BV35" s="293"/>
      <c r="BW35" s="343"/>
      <c r="BX35" s="293"/>
      <c r="BY35" s="242" t="s">
        <v>724</v>
      </c>
    </row>
    <row r="36" spans="1:77">
      <c r="A36" s="42">
        <f t="shared" si="3"/>
        <v>28</v>
      </c>
      <c r="B36" s="42" t="s">
        <v>32</v>
      </c>
      <c r="C36" s="302" t="s">
        <v>902</v>
      </c>
      <c r="D36" s="293" t="s">
        <v>892</v>
      </c>
      <c r="E36" s="302" t="s">
        <v>642</v>
      </c>
      <c r="F36" s="42" t="s">
        <v>707</v>
      </c>
      <c r="G36" s="42">
        <v>2</v>
      </c>
      <c r="H36" s="253" t="s">
        <v>606</v>
      </c>
      <c r="I36" s="42" t="s">
        <v>78</v>
      </c>
      <c r="J36" s="240" t="s">
        <v>710</v>
      </c>
      <c r="K36" s="265">
        <v>45365</v>
      </c>
      <c r="L36" s="265">
        <v>45365</v>
      </c>
      <c r="M36" s="265"/>
      <c r="N36" s="265"/>
      <c r="O36" s="265">
        <v>45365</v>
      </c>
      <c r="P36" s="265">
        <v>45365</v>
      </c>
      <c r="Q36" s="265">
        <v>45365</v>
      </c>
      <c r="R36" s="265"/>
      <c r="S36" s="240" t="s">
        <v>592</v>
      </c>
      <c r="T36" s="265">
        <v>45369</v>
      </c>
      <c r="U36" s="265">
        <v>45370</v>
      </c>
      <c r="V36" s="265">
        <v>45373</v>
      </c>
      <c r="W36" s="265">
        <v>45376</v>
      </c>
      <c r="X36" s="265">
        <v>45376</v>
      </c>
      <c r="Y36" s="265">
        <v>45376</v>
      </c>
      <c r="Z36" s="240" t="s">
        <v>596</v>
      </c>
      <c r="AA36" s="265"/>
      <c r="AB36" s="265"/>
      <c r="AC36" s="265"/>
      <c r="AD36" s="265" t="s">
        <v>690</v>
      </c>
      <c r="AE36" s="265" t="s">
        <v>690</v>
      </c>
      <c r="AF36" s="337">
        <f t="shared" si="2"/>
        <v>18</v>
      </c>
      <c r="AG36" s="265">
        <v>45392</v>
      </c>
      <c r="AH36" s="265">
        <v>45409</v>
      </c>
      <c r="AI36" s="265">
        <v>45433</v>
      </c>
      <c r="AJ36" s="265">
        <v>45443</v>
      </c>
      <c r="AK36" s="265"/>
      <c r="AL36" s="265"/>
      <c r="AM36" s="280" t="s">
        <v>597</v>
      </c>
      <c r="AN36" s="265"/>
      <c r="AO36" s="265"/>
      <c r="AP36" s="265">
        <f t="shared" si="7"/>
        <v>45409</v>
      </c>
      <c r="AQ36" s="265">
        <f t="shared" si="8"/>
        <v>45410</v>
      </c>
      <c r="AR36" s="280"/>
      <c r="AS36" s="280"/>
      <c r="AT36" s="280"/>
      <c r="AU36" s="265"/>
      <c r="AV36" s="265"/>
      <c r="AW36" s="280" t="s">
        <v>71</v>
      </c>
      <c r="AX36" s="42"/>
      <c r="AY36" s="44"/>
      <c r="AZ36" s="44"/>
      <c r="BA36" s="42"/>
      <c r="BB36" s="44"/>
      <c r="BC36" s="44"/>
      <c r="BD36" s="44"/>
      <c r="BE36" s="44"/>
      <c r="BF36" s="44"/>
      <c r="BG36" s="44"/>
      <c r="BH36" s="240" t="s">
        <v>71</v>
      </c>
      <c r="BI36" s="44"/>
      <c r="BJ36" s="44">
        <v>45412</v>
      </c>
      <c r="BK36" s="44"/>
      <c r="BL36" s="106"/>
      <c r="BM36" s="44" t="s">
        <v>70</v>
      </c>
      <c r="BN36" s="240" t="s">
        <v>70</v>
      </c>
      <c r="BO36" s="44">
        <v>45450</v>
      </c>
      <c r="BP36" s="44"/>
      <c r="BQ36" s="42"/>
      <c r="BR36" s="246"/>
      <c r="BS36" s="246"/>
      <c r="BT36" s="297"/>
      <c r="BU36" s="297"/>
      <c r="BV36" s="297"/>
      <c r="BW36" s="351"/>
      <c r="BX36" s="297"/>
      <c r="BY36" s="46" t="s">
        <v>729</v>
      </c>
    </row>
    <row r="37" spans="1:77">
      <c r="A37" s="42">
        <f t="shared" si="3"/>
        <v>29</v>
      </c>
      <c r="B37" s="42" t="s">
        <v>32</v>
      </c>
      <c r="C37" s="248"/>
      <c r="D37" s="293" t="s">
        <v>892</v>
      </c>
      <c r="E37" s="302" t="s">
        <v>642</v>
      </c>
      <c r="F37" s="42" t="s">
        <v>87</v>
      </c>
      <c r="G37" s="42">
        <v>1</v>
      </c>
      <c r="H37" s="253" t="s">
        <v>606</v>
      </c>
      <c r="I37" s="42" t="s">
        <v>66</v>
      </c>
      <c r="J37" s="240" t="s">
        <v>710</v>
      </c>
      <c r="K37" s="265">
        <v>45361</v>
      </c>
      <c r="L37" s="265">
        <v>45362</v>
      </c>
      <c r="M37" s="265">
        <v>45361</v>
      </c>
      <c r="N37" s="265">
        <v>45362</v>
      </c>
      <c r="O37" s="265">
        <v>45361</v>
      </c>
      <c r="P37" s="265">
        <v>45362</v>
      </c>
      <c r="Q37" s="265">
        <v>45362</v>
      </c>
      <c r="R37" s="265"/>
      <c r="S37" s="240" t="s">
        <v>592</v>
      </c>
      <c r="T37" s="265">
        <v>45369</v>
      </c>
      <c r="U37" s="265">
        <v>45370</v>
      </c>
      <c r="V37" s="265">
        <v>45373</v>
      </c>
      <c r="W37" s="265">
        <v>45373</v>
      </c>
      <c r="X37" s="265">
        <v>45373</v>
      </c>
      <c r="Y37" s="265">
        <v>45373</v>
      </c>
      <c r="Z37" s="240" t="s">
        <v>596</v>
      </c>
      <c r="AA37" s="265"/>
      <c r="AB37" s="265"/>
      <c r="AC37" s="265"/>
      <c r="AD37" s="265" t="s">
        <v>730</v>
      </c>
      <c r="AE37" s="265" t="s">
        <v>730</v>
      </c>
      <c r="AF37" s="337">
        <f t="shared" si="2"/>
        <v>3</v>
      </c>
      <c r="AG37" s="265">
        <v>45377</v>
      </c>
      <c r="AH37" s="265">
        <v>45379</v>
      </c>
      <c r="AI37" s="265">
        <v>45381</v>
      </c>
      <c r="AJ37" s="265">
        <v>45384</v>
      </c>
      <c r="AK37" s="265">
        <v>45381</v>
      </c>
      <c r="AL37" s="265">
        <v>45390</v>
      </c>
      <c r="AM37" s="280" t="s">
        <v>596</v>
      </c>
      <c r="AN37" s="265"/>
      <c r="AO37" s="265"/>
      <c r="AP37" s="265">
        <f t="shared" si="7"/>
        <v>45379</v>
      </c>
      <c r="AQ37" s="265">
        <f t="shared" si="8"/>
        <v>45380</v>
      </c>
      <c r="AR37" s="280"/>
      <c r="AS37" s="265">
        <v>45390</v>
      </c>
      <c r="AT37" s="265">
        <v>45392</v>
      </c>
      <c r="AU37" s="265">
        <v>45381</v>
      </c>
      <c r="AV37" s="265">
        <v>45390</v>
      </c>
      <c r="AW37" s="280" t="s">
        <v>596</v>
      </c>
      <c r="AX37" s="42"/>
      <c r="AY37" s="44">
        <v>45401</v>
      </c>
      <c r="AZ37" s="44">
        <v>45401</v>
      </c>
      <c r="BA37" s="42"/>
      <c r="BB37" s="44">
        <v>45401</v>
      </c>
      <c r="BC37" s="44">
        <v>45401</v>
      </c>
      <c r="BD37" s="44">
        <v>45401</v>
      </c>
      <c r="BE37" s="44">
        <v>45401</v>
      </c>
      <c r="BF37" s="44">
        <v>45401</v>
      </c>
      <c r="BG37" s="44">
        <v>45401</v>
      </c>
      <c r="BH37" s="240" t="s">
        <v>592</v>
      </c>
      <c r="BI37" s="44"/>
      <c r="BJ37" s="44">
        <v>45412</v>
      </c>
      <c r="BK37" s="44"/>
      <c r="BL37" s="106"/>
      <c r="BM37" s="44" t="s">
        <v>70</v>
      </c>
      <c r="BN37" s="240" t="s">
        <v>70</v>
      </c>
      <c r="BO37" s="44">
        <v>45450</v>
      </c>
      <c r="BP37" s="44"/>
      <c r="BQ37" s="42"/>
      <c r="BR37" s="246"/>
      <c r="BS37" s="246"/>
      <c r="BT37" s="298"/>
      <c r="BU37" s="298"/>
      <c r="BV37" s="298"/>
      <c r="BW37" s="352"/>
      <c r="BX37" s="298"/>
      <c r="BY37" s="46" t="s">
        <v>731</v>
      </c>
    </row>
    <row r="38" spans="1:77">
      <c r="A38" s="42">
        <f t="shared" si="3"/>
        <v>30</v>
      </c>
      <c r="B38" s="42" t="s">
        <v>32</v>
      </c>
      <c r="C38" s="248"/>
      <c r="D38" s="298" t="s">
        <v>732</v>
      </c>
      <c r="E38" s="302" t="s">
        <v>642</v>
      </c>
      <c r="F38" s="42" t="s">
        <v>87</v>
      </c>
      <c r="G38" s="42">
        <v>2</v>
      </c>
      <c r="H38" s="253" t="s">
        <v>606</v>
      </c>
      <c r="I38" s="42" t="s">
        <v>66</v>
      </c>
      <c r="J38" s="240" t="s">
        <v>710</v>
      </c>
      <c r="K38" s="265">
        <v>45361</v>
      </c>
      <c r="L38" s="265">
        <v>45362</v>
      </c>
      <c r="M38" s="265">
        <v>45361</v>
      </c>
      <c r="N38" s="265">
        <v>45362</v>
      </c>
      <c r="O38" s="265">
        <v>45361</v>
      </c>
      <c r="P38" s="265">
        <v>45362</v>
      </c>
      <c r="Q38" s="265">
        <v>45362</v>
      </c>
      <c r="R38" s="265"/>
      <c r="S38" s="240" t="s">
        <v>592</v>
      </c>
      <c r="T38" s="265">
        <v>45371</v>
      </c>
      <c r="U38" s="265">
        <v>45372</v>
      </c>
      <c r="V38" s="265">
        <v>45373</v>
      </c>
      <c r="W38" s="265">
        <v>45377</v>
      </c>
      <c r="X38" s="265">
        <v>45377</v>
      </c>
      <c r="Y38" s="265">
        <v>45377</v>
      </c>
      <c r="Z38" s="240" t="s">
        <v>596</v>
      </c>
      <c r="AA38" s="265"/>
      <c r="AB38" s="265"/>
      <c r="AC38" s="265"/>
      <c r="AD38" s="265" t="s">
        <v>722</v>
      </c>
      <c r="AE38" s="265" t="s">
        <v>722</v>
      </c>
      <c r="AF38" s="337">
        <f t="shared" si="2"/>
        <v>3</v>
      </c>
      <c r="AG38" s="265">
        <v>45379</v>
      </c>
      <c r="AH38" s="265">
        <v>45381</v>
      </c>
      <c r="AI38" s="265">
        <v>45380</v>
      </c>
      <c r="AJ38" s="265">
        <v>45384</v>
      </c>
      <c r="AK38" s="265">
        <v>45381</v>
      </c>
      <c r="AL38" s="265">
        <v>45385</v>
      </c>
      <c r="AM38" s="280" t="s">
        <v>596</v>
      </c>
      <c r="AN38" s="265"/>
      <c r="AO38" s="265"/>
      <c r="AP38" s="265">
        <f t="shared" si="7"/>
        <v>45381</v>
      </c>
      <c r="AQ38" s="265">
        <f t="shared" si="8"/>
        <v>45382</v>
      </c>
      <c r="AR38" s="280"/>
      <c r="AS38" s="265">
        <v>45380</v>
      </c>
      <c r="AT38" s="265">
        <v>45384</v>
      </c>
      <c r="AU38" s="265">
        <v>45381</v>
      </c>
      <c r="AV38" s="265">
        <v>45385</v>
      </c>
      <c r="AW38" s="280" t="s">
        <v>596</v>
      </c>
      <c r="AX38" s="42"/>
      <c r="AY38" s="44">
        <v>45401</v>
      </c>
      <c r="AZ38" s="44">
        <v>45401</v>
      </c>
      <c r="BA38" s="42"/>
      <c r="BB38" s="44">
        <v>45401</v>
      </c>
      <c r="BC38" s="44">
        <v>45401</v>
      </c>
      <c r="BD38" s="44">
        <v>45401</v>
      </c>
      <c r="BE38" s="44">
        <v>45401</v>
      </c>
      <c r="BF38" s="44">
        <v>45401</v>
      </c>
      <c r="BG38" s="44">
        <v>45401</v>
      </c>
      <c r="BH38" s="240" t="s">
        <v>71</v>
      </c>
      <c r="BI38" s="44"/>
      <c r="BJ38" s="44">
        <v>45412</v>
      </c>
      <c r="BK38" s="44"/>
      <c r="BL38" s="106"/>
      <c r="BM38" s="44" t="s">
        <v>70</v>
      </c>
      <c r="BN38" s="240" t="s">
        <v>70</v>
      </c>
      <c r="BO38" s="44">
        <v>45450</v>
      </c>
      <c r="BP38" s="44"/>
      <c r="BQ38" s="42"/>
      <c r="BR38" s="246"/>
      <c r="BS38" s="246"/>
      <c r="BT38" s="298"/>
      <c r="BU38" s="298"/>
      <c r="BV38" s="298"/>
      <c r="BW38" s="352"/>
      <c r="BX38" s="298"/>
      <c r="BY38" s="46" t="s">
        <v>733</v>
      </c>
    </row>
    <row r="39" spans="1:77">
      <c r="A39" s="42">
        <f t="shared" si="3"/>
        <v>31</v>
      </c>
      <c r="B39" s="42" t="s">
        <v>32</v>
      </c>
      <c r="C39" s="248"/>
      <c r="D39" s="298" t="s">
        <v>734</v>
      </c>
      <c r="E39" s="302" t="s">
        <v>642</v>
      </c>
      <c r="F39" s="42" t="s">
        <v>87</v>
      </c>
      <c r="G39" s="42">
        <v>2</v>
      </c>
      <c r="H39" s="253" t="s">
        <v>606</v>
      </c>
      <c r="I39" s="42" t="s">
        <v>66</v>
      </c>
      <c r="J39" s="240" t="s">
        <v>710</v>
      </c>
      <c r="K39" s="265">
        <v>45361</v>
      </c>
      <c r="L39" s="265">
        <v>45362</v>
      </c>
      <c r="M39" s="265">
        <v>45361</v>
      </c>
      <c r="N39" s="265">
        <v>45362</v>
      </c>
      <c r="O39" s="265">
        <v>45361</v>
      </c>
      <c r="P39" s="265">
        <v>45362</v>
      </c>
      <c r="Q39" s="265">
        <v>45362</v>
      </c>
      <c r="R39" s="265"/>
      <c r="S39" s="240" t="s">
        <v>592</v>
      </c>
      <c r="T39" s="265">
        <v>45371</v>
      </c>
      <c r="U39" s="265">
        <v>45372</v>
      </c>
      <c r="V39" s="265">
        <v>45373</v>
      </c>
      <c r="W39" s="265">
        <v>45377</v>
      </c>
      <c r="X39" s="265">
        <v>45377</v>
      </c>
      <c r="Y39" s="265">
        <v>45377</v>
      </c>
      <c r="Z39" s="240" t="s">
        <v>596</v>
      </c>
      <c r="AA39" s="265"/>
      <c r="AB39" s="265"/>
      <c r="AC39" s="265"/>
      <c r="AD39" s="265" t="s">
        <v>690</v>
      </c>
      <c r="AE39" s="265" t="s">
        <v>690</v>
      </c>
      <c r="AF39" s="337">
        <f t="shared" si="2"/>
        <v>3</v>
      </c>
      <c r="AG39" s="265">
        <v>45390</v>
      </c>
      <c r="AH39" s="265">
        <v>45392</v>
      </c>
      <c r="AI39" s="265">
        <v>45437</v>
      </c>
      <c r="AJ39" s="265">
        <v>45444</v>
      </c>
      <c r="AK39" s="265"/>
      <c r="AL39" s="265"/>
      <c r="AM39" s="280" t="s">
        <v>91</v>
      </c>
      <c r="AN39" s="265"/>
      <c r="AO39" s="265"/>
      <c r="AP39" s="265">
        <f t="shared" si="7"/>
        <v>45392</v>
      </c>
      <c r="AQ39" s="265">
        <f t="shared" si="8"/>
        <v>45393</v>
      </c>
      <c r="AR39" s="280"/>
      <c r="AS39" s="265"/>
      <c r="AT39" s="265"/>
      <c r="AU39" s="265"/>
      <c r="AV39" s="265"/>
      <c r="AW39" s="280" t="s">
        <v>71</v>
      </c>
      <c r="AX39" s="42"/>
      <c r="AY39" s="44"/>
      <c r="AZ39" s="44"/>
      <c r="BA39" s="42"/>
      <c r="BB39" s="44"/>
      <c r="BC39" s="44"/>
      <c r="BD39" s="44"/>
      <c r="BE39" s="44"/>
      <c r="BF39" s="44"/>
      <c r="BG39" s="44"/>
      <c r="BH39" s="240" t="s">
        <v>71</v>
      </c>
      <c r="BI39" s="44"/>
      <c r="BJ39" s="44">
        <v>45412</v>
      </c>
      <c r="BK39" s="44"/>
      <c r="BL39" s="106"/>
      <c r="BM39" s="44" t="s">
        <v>70</v>
      </c>
      <c r="BN39" s="240" t="s">
        <v>70</v>
      </c>
      <c r="BO39" s="44">
        <v>45450</v>
      </c>
      <c r="BP39" s="44"/>
      <c r="BQ39" s="42"/>
      <c r="BR39" s="246"/>
      <c r="BS39" s="246"/>
      <c r="BT39" s="298"/>
      <c r="BU39" s="298"/>
      <c r="BV39" s="298"/>
      <c r="BW39" s="352"/>
      <c r="BX39" s="298" t="s">
        <v>886</v>
      </c>
    </row>
    <row r="40" spans="1:77">
      <c r="A40" s="42">
        <f t="shared" si="3"/>
        <v>32</v>
      </c>
      <c r="B40" s="42" t="s">
        <v>32</v>
      </c>
      <c r="C40" s="248"/>
      <c r="D40" s="298" t="s">
        <v>735</v>
      </c>
      <c r="E40" s="302" t="s">
        <v>648</v>
      </c>
      <c r="F40" s="42" t="s">
        <v>87</v>
      </c>
      <c r="G40" s="42">
        <v>2</v>
      </c>
      <c r="H40" s="253" t="s">
        <v>606</v>
      </c>
      <c r="I40" s="42" t="s">
        <v>78</v>
      </c>
      <c r="J40" s="240" t="s">
        <v>710</v>
      </c>
      <c r="K40" s="265">
        <v>45361</v>
      </c>
      <c r="L40" s="265">
        <v>45362</v>
      </c>
      <c r="M40" s="265">
        <v>45361</v>
      </c>
      <c r="N40" s="265">
        <v>45362</v>
      </c>
      <c r="O40" s="265">
        <v>45361</v>
      </c>
      <c r="P40" s="265">
        <v>45362</v>
      </c>
      <c r="Q40" s="265">
        <v>45362</v>
      </c>
      <c r="R40" s="265"/>
      <c r="S40" s="240" t="s">
        <v>592</v>
      </c>
      <c r="T40" s="265">
        <v>45371</v>
      </c>
      <c r="U40" s="265">
        <v>45372</v>
      </c>
      <c r="V40" s="265">
        <v>45371</v>
      </c>
      <c r="W40" s="265">
        <v>45372</v>
      </c>
      <c r="X40" s="265">
        <v>45372</v>
      </c>
      <c r="Y40" s="265">
        <v>45372</v>
      </c>
      <c r="Z40" s="240" t="s">
        <v>596</v>
      </c>
      <c r="AA40" s="265"/>
      <c r="AB40" s="265"/>
      <c r="AC40" s="265"/>
      <c r="AD40" s="265" t="s">
        <v>736</v>
      </c>
      <c r="AE40" s="265" t="s">
        <v>736</v>
      </c>
      <c r="AF40" s="337">
        <f t="shared" si="2"/>
        <v>5</v>
      </c>
      <c r="AG40" s="265">
        <v>45382</v>
      </c>
      <c r="AH40" s="265">
        <v>45386</v>
      </c>
      <c r="AI40" s="265">
        <v>45393</v>
      </c>
      <c r="AJ40" s="265">
        <v>45395</v>
      </c>
      <c r="AK40" s="265">
        <v>45398</v>
      </c>
      <c r="AL40" s="265">
        <v>45406</v>
      </c>
      <c r="AM40" s="280" t="s">
        <v>596</v>
      </c>
      <c r="AN40" s="265"/>
      <c r="AO40" s="265"/>
      <c r="AP40" s="265">
        <f t="shared" si="7"/>
        <v>45386</v>
      </c>
      <c r="AQ40" s="265">
        <f t="shared" si="8"/>
        <v>45387</v>
      </c>
      <c r="AR40" s="280"/>
      <c r="AS40" s="265">
        <v>45393</v>
      </c>
      <c r="AT40" s="265">
        <v>45395</v>
      </c>
      <c r="AU40" s="265">
        <v>45406</v>
      </c>
      <c r="AV40" s="265">
        <v>45406</v>
      </c>
      <c r="AW40" s="280" t="s">
        <v>596</v>
      </c>
      <c r="AX40" s="240"/>
      <c r="AY40" s="44"/>
      <c r="AZ40" s="44"/>
      <c r="BA40" s="240"/>
      <c r="BB40" s="44"/>
      <c r="BC40" s="44"/>
      <c r="BD40" s="44"/>
      <c r="BE40" s="44"/>
      <c r="BF40" s="44"/>
      <c r="BG40" s="44"/>
      <c r="BH40" s="240" t="s">
        <v>597</v>
      </c>
      <c r="BI40" s="44"/>
      <c r="BJ40" s="44">
        <v>45412</v>
      </c>
      <c r="BK40" s="44"/>
      <c r="BL40" s="44"/>
      <c r="BM40" s="44" t="s">
        <v>70</v>
      </c>
      <c r="BN40" s="240" t="s">
        <v>70</v>
      </c>
      <c r="BO40" s="44">
        <v>45450</v>
      </c>
      <c r="BP40" s="44"/>
      <c r="BQ40" s="42"/>
      <c r="BR40" s="246"/>
      <c r="BS40" s="246"/>
      <c r="BT40" s="298"/>
      <c r="BU40" s="298"/>
      <c r="BV40" s="298"/>
      <c r="BW40" s="352"/>
      <c r="BX40" s="298"/>
      <c r="BY40" s="46" t="s">
        <v>737</v>
      </c>
    </row>
    <row r="41" spans="1:77" ht="27">
      <c r="A41" s="42">
        <f t="shared" si="3"/>
        <v>33</v>
      </c>
      <c r="B41" s="42" t="s">
        <v>32</v>
      </c>
      <c r="C41" s="248"/>
      <c r="D41" s="298" t="s">
        <v>738</v>
      </c>
      <c r="E41" s="302" t="s">
        <v>648</v>
      </c>
      <c r="F41" s="42" t="s">
        <v>87</v>
      </c>
      <c r="G41" s="42">
        <v>2</v>
      </c>
      <c r="H41" s="253" t="s">
        <v>606</v>
      </c>
      <c r="I41" s="42" t="s">
        <v>78</v>
      </c>
      <c r="J41" s="240" t="s">
        <v>710</v>
      </c>
      <c r="K41" s="265">
        <v>45361</v>
      </c>
      <c r="L41" s="265">
        <v>45362</v>
      </c>
      <c r="M41" s="265">
        <v>45361</v>
      </c>
      <c r="N41" s="265">
        <v>45362</v>
      </c>
      <c r="O41" s="265">
        <v>45361</v>
      </c>
      <c r="P41" s="265">
        <v>45362</v>
      </c>
      <c r="Q41" s="265">
        <v>45362</v>
      </c>
      <c r="R41" s="265"/>
      <c r="S41" s="240" t="s">
        <v>592</v>
      </c>
      <c r="T41" s="265">
        <v>45371</v>
      </c>
      <c r="U41" s="265">
        <v>45372</v>
      </c>
      <c r="V41" s="265">
        <v>45373</v>
      </c>
      <c r="W41" s="265">
        <v>45377</v>
      </c>
      <c r="X41" s="265"/>
      <c r="Y41" s="265"/>
      <c r="Z41" s="240" t="s">
        <v>595</v>
      </c>
      <c r="AA41" s="265"/>
      <c r="AB41" s="265"/>
      <c r="AC41" s="265"/>
      <c r="AD41" s="265" t="s">
        <v>690</v>
      </c>
      <c r="AE41" s="265" t="s">
        <v>690</v>
      </c>
      <c r="AF41" s="337">
        <f t="shared" si="2"/>
        <v>3</v>
      </c>
      <c r="AG41" s="265">
        <v>45387</v>
      </c>
      <c r="AH41" s="265">
        <v>45389</v>
      </c>
      <c r="AI41" s="265">
        <v>45387</v>
      </c>
      <c r="AJ41" s="265">
        <v>45470</v>
      </c>
      <c r="AK41" s="265"/>
      <c r="AL41" s="265"/>
      <c r="AM41" s="280" t="s">
        <v>597</v>
      </c>
      <c r="AN41" s="265"/>
      <c r="AO41" s="265"/>
      <c r="AP41" s="265">
        <f t="shared" si="7"/>
        <v>45389</v>
      </c>
      <c r="AQ41" s="265">
        <f t="shared" si="8"/>
        <v>45390</v>
      </c>
      <c r="AR41" s="280"/>
      <c r="AS41" s="280"/>
      <c r="AT41" s="280"/>
      <c r="AU41" s="265"/>
      <c r="AV41" s="265"/>
      <c r="AW41" s="280" t="s">
        <v>71</v>
      </c>
      <c r="AX41" s="265"/>
      <c r="AY41" s="44"/>
      <c r="AZ41" s="44"/>
      <c r="BA41" s="240"/>
      <c r="BB41" s="44"/>
      <c r="BC41" s="44"/>
      <c r="BD41" s="44"/>
      <c r="BE41" s="44"/>
      <c r="BF41" s="44"/>
      <c r="BG41" s="44"/>
      <c r="BH41" s="240" t="s">
        <v>71</v>
      </c>
      <c r="BI41" s="44"/>
      <c r="BJ41" s="44">
        <v>45412</v>
      </c>
      <c r="BK41" s="44"/>
      <c r="BL41" s="44"/>
      <c r="BM41" s="44" t="s">
        <v>70</v>
      </c>
      <c r="BN41" s="240" t="s">
        <v>70</v>
      </c>
      <c r="BO41" s="44">
        <v>45450</v>
      </c>
      <c r="BP41" s="44"/>
      <c r="BQ41" s="42"/>
      <c r="BR41" s="246"/>
      <c r="BS41" s="246"/>
      <c r="BT41" s="297"/>
      <c r="BU41" s="297"/>
      <c r="BV41" s="297"/>
      <c r="BW41" s="351"/>
      <c r="BX41" s="298" t="s">
        <v>887</v>
      </c>
    </row>
    <row r="42" spans="1:77" ht="14.5">
      <c r="A42" s="42">
        <f t="shared" si="3"/>
        <v>34</v>
      </c>
      <c r="B42" s="42" t="s">
        <v>28</v>
      </c>
      <c r="C42" s="248"/>
      <c r="D42" s="298" t="s">
        <v>459</v>
      </c>
      <c r="E42" s="302" t="s">
        <v>642</v>
      </c>
      <c r="F42" s="42" t="s">
        <v>64</v>
      </c>
      <c r="G42" s="42">
        <v>2</v>
      </c>
      <c r="H42" s="253" t="s">
        <v>16</v>
      </c>
      <c r="I42" s="42" t="s">
        <v>66</v>
      </c>
      <c r="J42" s="240" t="s">
        <v>739</v>
      </c>
      <c r="K42" s="265">
        <v>45361</v>
      </c>
      <c r="L42" s="265">
        <v>45362</v>
      </c>
      <c r="M42" s="265">
        <v>45362</v>
      </c>
      <c r="N42" s="265">
        <v>45363</v>
      </c>
      <c r="O42" s="265">
        <v>45364</v>
      </c>
      <c r="P42" s="265">
        <v>45365</v>
      </c>
      <c r="Q42" s="265">
        <v>45367</v>
      </c>
      <c r="R42" s="265">
        <v>45397</v>
      </c>
      <c r="S42" s="240" t="s">
        <v>592</v>
      </c>
      <c r="T42" s="265">
        <v>45364</v>
      </c>
      <c r="U42" s="265">
        <v>45364</v>
      </c>
      <c r="V42" s="265">
        <v>45367</v>
      </c>
      <c r="W42" s="265">
        <v>45367</v>
      </c>
      <c r="X42" s="265">
        <v>45368</v>
      </c>
      <c r="Y42" s="265">
        <v>45369</v>
      </c>
      <c r="Z42" s="240" t="s">
        <v>596</v>
      </c>
      <c r="AA42" s="265"/>
      <c r="AB42" s="265"/>
      <c r="AC42" s="265"/>
      <c r="AD42" s="265" t="s">
        <v>740</v>
      </c>
      <c r="AE42" s="265" t="s">
        <v>740</v>
      </c>
      <c r="AF42" s="337">
        <f t="shared" si="2"/>
        <v>2</v>
      </c>
      <c r="AG42" s="265">
        <v>45385</v>
      </c>
      <c r="AH42" s="265">
        <v>45386</v>
      </c>
      <c r="AI42" s="265">
        <v>45387</v>
      </c>
      <c r="AJ42" s="265">
        <v>45388</v>
      </c>
      <c r="AK42" s="265">
        <v>45390</v>
      </c>
      <c r="AL42" s="265">
        <v>45392</v>
      </c>
      <c r="AM42" s="280" t="s">
        <v>596</v>
      </c>
      <c r="AN42" s="265"/>
      <c r="AO42" s="265"/>
      <c r="AP42" s="265">
        <f t="shared" si="7"/>
        <v>45386</v>
      </c>
      <c r="AQ42" s="265">
        <f t="shared" si="8"/>
        <v>45387</v>
      </c>
      <c r="AR42" s="280"/>
      <c r="AS42" s="265">
        <v>45389</v>
      </c>
      <c r="AT42" s="265">
        <v>45390</v>
      </c>
      <c r="AU42" s="265">
        <v>45392</v>
      </c>
      <c r="AV42" s="265" t="s">
        <v>741</v>
      </c>
      <c r="AW42" s="280" t="s">
        <v>596</v>
      </c>
      <c r="AX42" s="240" t="s">
        <v>742</v>
      </c>
      <c r="AY42" s="265">
        <v>45411</v>
      </c>
      <c r="AZ42" s="44">
        <v>45400</v>
      </c>
      <c r="BA42" s="240"/>
      <c r="BB42" s="44">
        <v>45400</v>
      </c>
      <c r="BC42" s="44">
        <v>45400</v>
      </c>
      <c r="BD42" s="44">
        <v>45400</v>
      </c>
      <c r="BE42" s="44">
        <v>45400</v>
      </c>
      <c r="BF42" s="44">
        <v>45400</v>
      </c>
      <c r="BG42" s="44">
        <v>45400</v>
      </c>
      <c r="BH42" s="240" t="s">
        <v>592</v>
      </c>
      <c r="BI42" s="44"/>
      <c r="BJ42" s="265">
        <v>45412</v>
      </c>
      <c r="BK42" s="265">
        <v>45411</v>
      </c>
      <c r="BL42" s="265">
        <v>45411</v>
      </c>
      <c r="BM42" s="44" t="s">
        <v>594</v>
      </c>
      <c r="BN42" s="240" t="s">
        <v>70</v>
      </c>
      <c r="BO42" s="44">
        <v>45450</v>
      </c>
      <c r="BP42" s="44"/>
      <c r="BQ42" s="42"/>
      <c r="BR42" s="246" t="s">
        <v>605</v>
      </c>
      <c r="BS42" s="246" t="s">
        <v>460</v>
      </c>
      <c r="BT42" s="298"/>
      <c r="BU42" s="298" t="s">
        <v>694</v>
      </c>
      <c r="BV42" s="298">
        <v>1</v>
      </c>
      <c r="BW42" s="352">
        <v>0.2</v>
      </c>
      <c r="BX42" s="343" t="s">
        <v>743</v>
      </c>
      <c r="BY42" s="242" t="s">
        <v>744</v>
      </c>
    </row>
    <row r="43" spans="1:77" ht="14.5">
      <c r="A43" s="42">
        <f t="shared" si="3"/>
        <v>35</v>
      </c>
      <c r="B43" s="42" t="s">
        <v>28</v>
      </c>
      <c r="C43" s="248"/>
      <c r="D43" s="340" t="s">
        <v>461</v>
      </c>
      <c r="E43" s="341" t="s">
        <v>642</v>
      </c>
      <c r="F43" s="42" t="s">
        <v>64</v>
      </c>
      <c r="G43" s="42">
        <v>2</v>
      </c>
      <c r="H43" s="253" t="s">
        <v>16</v>
      </c>
      <c r="I43" s="42" t="s">
        <v>66</v>
      </c>
      <c r="J43" s="240" t="s">
        <v>739</v>
      </c>
      <c r="K43" s="265">
        <v>45361</v>
      </c>
      <c r="L43" s="265">
        <v>45362</v>
      </c>
      <c r="M43" s="265">
        <v>45362</v>
      </c>
      <c r="N43" s="265">
        <v>45363</v>
      </c>
      <c r="O43" s="265">
        <v>45364</v>
      </c>
      <c r="P43" s="265">
        <v>45365</v>
      </c>
      <c r="Q43" s="265">
        <v>45367</v>
      </c>
      <c r="R43" s="265">
        <v>45397</v>
      </c>
      <c r="S43" s="240" t="s">
        <v>592</v>
      </c>
      <c r="T43" s="265">
        <v>45364</v>
      </c>
      <c r="U43" s="265">
        <v>45364</v>
      </c>
      <c r="V43" s="265">
        <v>45367</v>
      </c>
      <c r="W43" s="265">
        <v>45367</v>
      </c>
      <c r="X43" s="265">
        <v>45368</v>
      </c>
      <c r="Y43" s="265">
        <v>45369</v>
      </c>
      <c r="Z43" s="240" t="s">
        <v>596</v>
      </c>
      <c r="AA43" s="265"/>
      <c r="AB43" s="265"/>
      <c r="AC43" s="265"/>
      <c r="AD43" s="265" t="s">
        <v>745</v>
      </c>
      <c r="AE43" s="265" t="s">
        <v>745</v>
      </c>
      <c r="AF43" s="337">
        <f t="shared" si="2"/>
        <v>2</v>
      </c>
      <c r="AG43" s="265">
        <v>45387</v>
      </c>
      <c r="AH43" s="265">
        <v>45388</v>
      </c>
      <c r="AI43" s="265">
        <v>45390</v>
      </c>
      <c r="AJ43" s="265">
        <v>45392</v>
      </c>
      <c r="AK43" s="265">
        <v>45390</v>
      </c>
      <c r="AL43" s="265">
        <v>45392</v>
      </c>
      <c r="AM43" s="280" t="s">
        <v>596</v>
      </c>
      <c r="AN43" s="265"/>
      <c r="AO43" s="265"/>
      <c r="AP43" s="265">
        <f t="shared" si="7"/>
        <v>45388</v>
      </c>
      <c r="AQ43" s="265">
        <f t="shared" si="8"/>
        <v>45389</v>
      </c>
      <c r="AR43" s="280"/>
      <c r="AS43" s="265">
        <v>45389</v>
      </c>
      <c r="AT43" s="265">
        <v>45390</v>
      </c>
      <c r="AU43" s="265">
        <v>45392</v>
      </c>
      <c r="AV43" s="265" t="s">
        <v>741</v>
      </c>
      <c r="AW43" s="280" t="s">
        <v>596</v>
      </c>
      <c r="AX43" s="240" t="s">
        <v>742</v>
      </c>
      <c r="AY43" s="265">
        <v>45411</v>
      </c>
      <c r="AZ43" s="44">
        <v>45400</v>
      </c>
      <c r="BA43" s="44"/>
      <c r="BB43" s="44">
        <v>45400</v>
      </c>
      <c r="BC43" s="44">
        <v>45400</v>
      </c>
      <c r="BD43" s="44">
        <v>45400</v>
      </c>
      <c r="BE43" s="44">
        <v>45400</v>
      </c>
      <c r="BF43" s="44">
        <v>45400</v>
      </c>
      <c r="BG43" s="44">
        <v>45400</v>
      </c>
      <c r="BH43" s="240" t="s">
        <v>592</v>
      </c>
      <c r="BI43" s="44"/>
      <c r="BJ43" s="265">
        <v>45412</v>
      </c>
      <c r="BK43" s="265">
        <v>45411</v>
      </c>
      <c r="BL43" s="265">
        <v>45411</v>
      </c>
      <c r="BM43" s="44" t="s">
        <v>594</v>
      </c>
      <c r="BN43" s="240" t="s">
        <v>70</v>
      </c>
      <c r="BO43" s="44">
        <v>45450</v>
      </c>
      <c r="BP43" s="44"/>
      <c r="BQ43" s="42"/>
      <c r="BR43" s="246" t="s">
        <v>605</v>
      </c>
      <c r="BS43" s="246" t="s">
        <v>460</v>
      </c>
      <c r="BT43" s="340"/>
      <c r="BU43" s="340" t="s">
        <v>694</v>
      </c>
      <c r="BV43" s="340">
        <v>0.5</v>
      </c>
      <c r="BW43" s="353">
        <v>0.1</v>
      </c>
      <c r="BX43" s="343" t="s">
        <v>743</v>
      </c>
      <c r="BY43" s="242" t="s">
        <v>746</v>
      </c>
    </row>
    <row r="44" spans="1:77" ht="14.5">
      <c r="A44" s="42">
        <f t="shared" si="3"/>
        <v>36</v>
      </c>
      <c r="B44" s="42" t="s">
        <v>28</v>
      </c>
      <c r="C44" s="248"/>
      <c r="D44" s="298" t="s">
        <v>462</v>
      </c>
      <c r="E44" s="302" t="s">
        <v>642</v>
      </c>
      <c r="F44" s="42" t="s">
        <v>64</v>
      </c>
      <c r="G44" s="42">
        <v>2</v>
      </c>
      <c r="H44" s="253" t="s">
        <v>16</v>
      </c>
      <c r="I44" s="42" t="s">
        <v>106</v>
      </c>
      <c r="J44" s="240" t="s">
        <v>739</v>
      </c>
      <c r="K44" s="265">
        <v>45361</v>
      </c>
      <c r="L44" s="265">
        <v>45362</v>
      </c>
      <c r="M44" s="265">
        <v>45362</v>
      </c>
      <c r="N44" s="265">
        <v>45363</v>
      </c>
      <c r="O44" s="265">
        <v>45364</v>
      </c>
      <c r="P44" s="265">
        <v>45365</v>
      </c>
      <c r="Q44" s="265">
        <v>45367</v>
      </c>
      <c r="R44" s="265">
        <v>45397</v>
      </c>
      <c r="S44" s="240" t="s">
        <v>592</v>
      </c>
      <c r="T44" s="265">
        <v>45364</v>
      </c>
      <c r="U44" s="265">
        <v>45364</v>
      </c>
      <c r="V44" s="265">
        <v>45367</v>
      </c>
      <c r="W44" s="265">
        <v>45367</v>
      </c>
      <c r="X44" s="265">
        <v>45368</v>
      </c>
      <c r="Y44" s="265">
        <v>45369</v>
      </c>
      <c r="Z44" s="240" t="s">
        <v>596</v>
      </c>
      <c r="AA44" s="265"/>
      <c r="AB44" s="265"/>
      <c r="AC44" s="265"/>
      <c r="AD44" s="265" t="s">
        <v>747</v>
      </c>
      <c r="AE44" s="265" t="s">
        <v>747</v>
      </c>
      <c r="AF44" s="337">
        <f t="shared" ref="AF44:AF76" si="9">AH44-AG44+1</f>
        <v>1</v>
      </c>
      <c r="AG44" s="265">
        <v>45369</v>
      </c>
      <c r="AH44" s="265">
        <v>45369</v>
      </c>
      <c r="AI44" s="265">
        <v>45369</v>
      </c>
      <c r="AJ44" s="265">
        <v>45369</v>
      </c>
      <c r="AK44" s="265">
        <v>45388</v>
      </c>
      <c r="AL44" s="265">
        <v>45392</v>
      </c>
      <c r="AM44" s="280" t="s">
        <v>596</v>
      </c>
      <c r="AN44" s="265"/>
      <c r="AO44" s="265"/>
      <c r="AP44" s="265">
        <f t="shared" si="7"/>
        <v>45369</v>
      </c>
      <c r="AQ44" s="265">
        <f t="shared" si="8"/>
        <v>45370</v>
      </c>
      <c r="AR44" s="280"/>
      <c r="AS44" s="265">
        <v>45389</v>
      </c>
      <c r="AT44" s="265">
        <v>45390</v>
      </c>
      <c r="AU44" s="265">
        <v>45392</v>
      </c>
      <c r="AV44" s="265">
        <v>45396</v>
      </c>
      <c r="AW44" s="280" t="s">
        <v>596</v>
      </c>
      <c r="AX44" s="240" t="s">
        <v>742</v>
      </c>
      <c r="AY44" s="265">
        <v>45411</v>
      </c>
      <c r="AZ44" s="44"/>
      <c r="BA44" s="44"/>
      <c r="BB44" s="44"/>
      <c r="BC44" s="44"/>
      <c r="BD44" s="44"/>
      <c r="BE44" s="44"/>
      <c r="BF44" s="44"/>
      <c r="BG44" s="44"/>
      <c r="BH44" s="240" t="s">
        <v>592</v>
      </c>
      <c r="BI44" s="44"/>
      <c r="BJ44" s="265">
        <v>45412</v>
      </c>
      <c r="BK44" s="265">
        <v>45411</v>
      </c>
      <c r="BL44" s="265">
        <v>45411</v>
      </c>
      <c r="BM44" s="44" t="s">
        <v>594</v>
      </c>
      <c r="BN44" s="240" t="s">
        <v>70</v>
      </c>
      <c r="BO44" s="44">
        <v>45450</v>
      </c>
      <c r="BP44" s="44"/>
      <c r="BQ44" s="42"/>
      <c r="BR44" s="246" t="s">
        <v>605</v>
      </c>
      <c r="BS44" s="246" t="s">
        <v>415</v>
      </c>
      <c r="BT44" s="298"/>
      <c r="BU44" s="298" t="s">
        <v>694</v>
      </c>
      <c r="BV44" s="298">
        <v>1</v>
      </c>
      <c r="BW44" s="352">
        <v>0.33333333333333331</v>
      </c>
      <c r="BX44" s="342" t="s">
        <v>748</v>
      </c>
      <c r="BY44" s="242" t="s">
        <v>749</v>
      </c>
    </row>
    <row r="45" spans="1:77" ht="14.5">
      <c r="A45" s="42">
        <f t="shared" si="3"/>
        <v>37</v>
      </c>
      <c r="B45" s="42" t="s">
        <v>28</v>
      </c>
      <c r="C45" s="248"/>
      <c r="D45" s="298" t="s">
        <v>750</v>
      </c>
      <c r="E45" s="302" t="s">
        <v>642</v>
      </c>
      <c r="F45" s="42" t="s">
        <v>81</v>
      </c>
      <c r="G45" s="42">
        <v>1</v>
      </c>
      <c r="H45" s="253" t="s">
        <v>16</v>
      </c>
      <c r="I45" s="42" t="s">
        <v>66</v>
      </c>
      <c r="J45" s="240" t="s">
        <v>751</v>
      </c>
      <c r="K45" s="265">
        <v>45361</v>
      </c>
      <c r="L45" s="265">
        <v>45362</v>
      </c>
      <c r="M45" s="265">
        <v>45362</v>
      </c>
      <c r="N45" s="265">
        <v>45363</v>
      </c>
      <c r="O45" s="265">
        <v>45364</v>
      </c>
      <c r="P45" s="265">
        <v>45365</v>
      </c>
      <c r="Q45" s="265">
        <v>45367</v>
      </c>
      <c r="R45" s="265">
        <v>45397</v>
      </c>
      <c r="S45" s="240" t="s">
        <v>592</v>
      </c>
      <c r="T45" s="265">
        <v>45366</v>
      </c>
      <c r="U45" s="265">
        <v>45366</v>
      </c>
      <c r="V45" s="265">
        <v>45367</v>
      </c>
      <c r="W45" s="265">
        <v>45367</v>
      </c>
      <c r="X45" s="265">
        <v>45368</v>
      </c>
      <c r="Y45" s="265">
        <v>45369</v>
      </c>
      <c r="Z45" s="240" t="s">
        <v>596</v>
      </c>
      <c r="AA45" s="265"/>
      <c r="AB45" s="265"/>
      <c r="AC45" s="265"/>
      <c r="AD45" s="265" t="s">
        <v>740</v>
      </c>
      <c r="AE45" s="265" t="s">
        <v>740</v>
      </c>
      <c r="AF45" s="337">
        <f t="shared" si="9"/>
        <v>1</v>
      </c>
      <c r="AG45" s="265">
        <v>45370</v>
      </c>
      <c r="AH45" s="265">
        <v>45370</v>
      </c>
      <c r="AI45" s="265">
        <v>45369</v>
      </c>
      <c r="AJ45" s="265">
        <v>45369</v>
      </c>
      <c r="AK45" s="265">
        <v>45369</v>
      </c>
      <c r="AL45" s="265">
        <v>45370</v>
      </c>
      <c r="AM45" s="280" t="s">
        <v>596</v>
      </c>
      <c r="AN45" s="265">
        <v>45370</v>
      </c>
      <c r="AO45" s="265">
        <v>45370</v>
      </c>
      <c r="AP45" s="265">
        <v>45370</v>
      </c>
      <c r="AQ45" s="265">
        <v>45370</v>
      </c>
      <c r="AR45" s="265"/>
      <c r="AS45" s="265">
        <v>45370</v>
      </c>
      <c r="AT45" s="265">
        <v>45370</v>
      </c>
      <c r="AU45" s="265">
        <v>45370</v>
      </c>
      <c r="AV45" s="265">
        <v>45370</v>
      </c>
      <c r="AW45" s="280" t="s">
        <v>596</v>
      </c>
      <c r="AX45" s="240" t="s">
        <v>742</v>
      </c>
      <c r="AY45" s="44"/>
      <c r="AZ45" s="265">
        <v>45400</v>
      </c>
      <c r="BA45" s="240"/>
      <c r="BB45" s="265">
        <v>45400</v>
      </c>
      <c r="BC45" s="265">
        <v>45400</v>
      </c>
      <c r="BD45" s="265">
        <v>45400</v>
      </c>
      <c r="BE45" s="265">
        <v>45400</v>
      </c>
      <c r="BF45" s="265">
        <v>45400</v>
      </c>
      <c r="BG45" s="265">
        <v>45400</v>
      </c>
      <c r="BH45" s="240" t="s">
        <v>592</v>
      </c>
      <c r="BI45" s="44"/>
      <c r="BJ45" s="265">
        <v>45412</v>
      </c>
      <c r="BK45" s="265">
        <v>45411</v>
      </c>
      <c r="BL45" s="265">
        <v>45411</v>
      </c>
      <c r="BM45" s="44" t="s">
        <v>594</v>
      </c>
      <c r="BN45" s="240" t="s">
        <v>70</v>
      </c>
      <c r="BO45" s="44">
        <v>45450</v>
      </c>
      <c r="BP45" s="44"/>
      <c r="BQ45" s="42"/>
      <c r="BR45" s="246" t="s">
        <v>605</v>
      </c>
      <c r="BS45" s="246" t="s">
        <v>460</v>
      </c>
      <c r="BT45" s="298"/>
      <c r="BU45" s="298" t="s">
        <v>694</v>
      </c>
      <c r="BV45" s="298">
        <v>0.5</v>
      </c>
      <c r="BW45" s="352">
        <v>0.1</v>
      </c>
      <c r="BX45" s="343"/>
      <c r="BY45" s="242"/>
    </row>
    <row r="46" spans="1:77" ht="27">
      <c r="A46" s="42">
        <f t="shared" si="3"/>
        <v>38</v>
      </c>
      <c r="B46" s="42" t="s">
        <v>28</v>
      </c>
      <c r="C46" s="248"/>
      <c r="D46" s="298" t="s">
        <v>465</v>
      </c>
      <c r="E46" s="302" t="s">
        <v>642</v>
      </c>
      <c r="F46" s="42" t="s">
        <v>64</v>
      </c>
      <c r="G46" s="42">
        <v>2</v>
      </c>
      <c r="H46" s="253" t="s">
        <v>606</v>
      </c>
      <c r="I46" s="42" t="s">
        <v>78</v>
      </c>
      <c r="J46" s="240" t="s">
        <v>752</v>
      </c>
      <c r="K46" s="265">
        <v>45361</v>
      </c>
      <c r="L46" s="265">
        <v>45362</v>
      </c>
      <c r="M46" s="265">
        <v>45362</v>
      </c>
      <c r="N46" s="265">
        <v>45363</v>
      </c>
      <c r="O46" s="265">
        <v>45367</v>
      </c>
      <c r="P46" s="265">
        <v>45367</v>
      </c>
      <c r="Q46" s="265">
        <v>45367</v>
      </c>
      <c r="R46" s="265">
        <v>45397</v>
      </c>
      <c r="S46" s="240" t="s">
        <v>592</v>
      </c>
      <c r="T46" s="265">
        <v>45384</v>
      </c>
      <c r="U46" s="265">
        <v>45385</v>
      </c>
      <c r="V46" s="265">
        <v>45384</v>
      </c>
      <c r="W46" s="265">
        <v>45385</v>
      </c>
      <c r="X46" s="265">
        <v>45383</v>
      </c>
      <c r="Y46" s="265">
        <v>45384</v>
      </c>
      <c r="Z46" s="240" t="s">
        <v>596</v>
      </c>
      <c r="AA46" s="265"/>
      <c r="AB46" s="265"/>
      <c r="AC46" s="265"/>
      <c r="AD46" s="265" t="s">
        <v>745</v>
      </c>
      <c r="AE46" s="265" t="s">
        <v>745</v>
      </c>
      <c r="AF46" s="337">
        <f t="shared" si="9"/>
        <v>3</v>
      </c>
      <c r="AG46" s="265">
        <v>45386</v>
      </c>
      <c r="AH46" s="265">
        <v>45388</v>
      </c>
      <c r="AI46" s="265">
        <v>45386</v>
      </c>
      <c r="AJ46" s="265">
        <v>45388</v>
      </c>
      <c r="AK46" s="265">
        <v>45413</v>
      </c>
      <c r="AL46" s="265">
        <v>45415</v>
      </c>
      <c r="AM46" s="280" t="s">
        <v>596</v>
      </c>
      <c r="AN46" s="265"/>
      <c r="AO46" s="265"/>
      <c r="AP46" s="265">
        <f t="shared" ref="AP46:AP51" si="10">AH46</f>
        <v>45388</v>
      </c>
      <c r="AQ46" s="265">
        <f t="shared" ref="AQ46:AQ51" si="11">AP46+1</f>
        <v>45389</v>
      </c>
      <c r="AR46" s="280"/>
      <c r="AS46" s="265">
        <v>45389</v>
      </c>
      <c r="AT46" s="265">
        <v>45390</v>
      </c>
      <c r="AU46" s="265">
        <v>45412</v>
      </c>
      <c r="AV46" s="265"/>
      <c r="AW46" s="280" t="s">
        <v>596</v>
      </c>
      <c r="AX46" s="240" t="s">
        <v>742</v>
      </c>
      <c r="AY46" s="44"/>
      <c r="AZ46" s="44"/>
      <c r="BA46" s="240"/>
      <c r="BB46" s="44"/>
      <c r="BC46" s="44"/>
      <c r="BD46" s="44"/>
      <c r="BE46" s="44"/>
      <c r="BF46" s="265">
        <v>45447</v>
      </c>
      <c r="BG46" s="265">
        <v>45448</v>
      </c>
      <c r="BH46" s="240" t="s">
        <v>592</v>
      </c>
      <c r="BI46" s="44"/>
      <c r="BJ46" s="265">
        <v>45412</v>
      </c>
      <c r="BK46" s="265">
        <v>45411</v>
      </c>
      <c r="BL46" s="44"/>
      <c r="BM46" s="44" t="s">
        <v>70</v>
      </c>
      <c r="BN46" s="240" t="s">
        <v>70</v>
      </c>
      <c r="BO46" s="44">
        <v>45450</v>
      </c>
      <c r="BP46" s="44"/>
      <c r="BQ46" s="42"/>
      <c r="BR46" s="246" t="s">
        <v>605</v>
      </c>
      <c r="BS46" s="246" t="s">
        <v>415</v>
      </c>
      <c r="BT46" s="298"/>
      <c r="BU46" s="298" t="s">
        <v>694</v>
      </c>
      <c r="BV46" s="298">
        <v>2</v>
      </c>
      <c r="BW46" s="352">
        <v>0.2857142857142857</v>
      </c>
      <c r="BX46" s="397" t="s">
        <v>753</v>
      </c>
      <c r="BY46" s="242" t="s">
        <v>746</v>
      </c>
    </row>
    <row r="47" spans="1:77" s="251" customFormat="1" ht="14.5">
      <c r="A47" s="42">
        <f t="shared" si="3"/>
        <v>39</v>
      </c>
      <c r="B47" s="42" t="s">
        <v>28</v>
      </c>
      <c r="C47" s="249"/>
      <c r="D47" s="297" t="s">
        <v>466</v>
      </c>
      <c r="E47" s="302" t="s">
        <v>642</v>
      </c>
      <c r="F47" s="42" t="s">
        <v>81</v>
      </c>
      <c r="G47" s="246">
        <v>1</v>
      </c>
      <c r="H47" s="253" t="s">
        <v>16</v>
      </c>
      <c r="I47" s="42" t="s">
        <v>66</v>
      </c>
      <c r="J47" s="240" t="s">
        <v>751</v>
      </c>
      <c r="K47" s="265">
        <v>45362</v>
      </c>
      <c r="L47" s="265">
        <v>45363</v>
      </c>
      <c r="M47" s="265">
        <v>45363</v>
      </c>
      <c r="N47" s="265">
        <v>45364</v>
      </c>
      <c r="O47" s="265">
        <v>45367</v>
      </c>
      <c r="P47" s="265">
        <v>45367</v>
      </c>
      <c r="Q47" s="265">
        <v>45367</v>
      </c>
      <c r="R47" s="265">
        <v>45397</v>
      </c>
      <c r="S47" s="240" t="s">
        <v>592</v>
      </c>
      <c r="T47" s="265">
        <v>45364</v>
      </c>
      <c r="U47" s="265">
        <v>45364</v>
      </c>
      <c r="V47" s="265">
        <v>45369</v>
      </c>
      <c r="W47" s="265">
        <v>45369</v>
      </c>
      <c r="X47" s="265">
        <v>45370</v>
      </c>
      <c r="Y47" s="265">
        <v>45371</v>
      </c>
      <c r="Z47" s="240" t="s">
        <v>596</v>
      </c>
      <c r="AA47" s="265"/>
      <c r="AB47" s="265"/>
      <c r="AC47" s="265"/>
      <c r="AD47" s="265" t="s">
        <v>740</v>
      </c>
      <c r="AE47" s="265" t="s">
        <v>740</v>
      </c>
      <c r="AF47" s="337">
        <f t="shared" si="9"/>
        <v>1</v>
      </c>
      <c r="AG47" s="265">
        <v>45372</v>
      </c>
      <c r="AH47" s="265">
        <v>45372</v>
      </c>
      <c r="AI47" s="265">
        <v>45372</v>
      </c>
      <c r="AJ47" s="265">
        <v>45372</v>
      </c>
      <c r="AK47" s="265">
        <v>45372</v>
      </c>
      <c r="AL47" s="265">
        <v>45376</v>
      </c>
      <c r="AM47" s="280" t="s">
        <v>596</v>
      </c>
      <c r="AN47" s="265"/>
      <c r="AO47" s="265"/>
      <c r="AP47" s="265">
        <f t="shared" si="10"/>
        <v>45372</v>
      </c>
      <c r="AQ47" s="265">
        <f t="shared" si="11"/>
        <v>45373</v>
      </c>
      <c r="AR47" s="280"/>
      <c r="AS47" s="265">
        <v>45378</v>
      </c>
      <c r="AT47" s="265">
        <v>45378</v>
      </c>
      <c r="AU47" s="265">
        <v>45378</v>
      </c>
      <c r="AV47" s="265">
        <v>45385</v>
      </c>
      <c r="AW47" s="280" t="s">
        <v>596</v>
      </c>
      <c r="AX47" s="240" t="s">
        <v>742</v>
      </c>
      <c r="AY47" s="265">
        <v>45411</v>
      </c>
      <c r="AZ47" s="265">
        <v>45412</v>
      </c>
      <c r="BA47" s="240"/>
      <c r="BB47" s="265"/>
      <c r="BC47" s="265"/>
      <c r="BD47" s="265"/>
      <c r="BE47" s="265"/>
      <c r="BF47" s="265">
        <v>45419</v>
      </c>
      <c r="BG47" s="265">
        <v>45420</v>
      </c>
      <c r="BH47" s="240" t="s">
        <v>592</v>
      </c>
      <c r="BI47" s="44"/>
      <c r="BJ47" s="265">
        <v>45412</v>
      </c>
      <c r="BK47" s="265">
        <v>45411</v>
      </c>
      <c r="BL47" s="265">
        <v>45419</v>
      </c>
      <c r="BM47" s="44" t="s">
        <v>594</v>
      </c>
      <c r="BN47" s="240" t="s">
        <v>70</v>
      </c>
      <c r="BO47" s="44">
        <v>45450</v>
      </c>
      <c r="BP47" s="44"/>
      <c r="BQ47" s="240"/>
      <c r="BR47" s="246" t="s">
        <v>605</v>
      </c>
      <c r="BS47" s="246" t="s">
        <v>460</v>
      </c>
      <c r="BT47" s="297"/>
      <c r="BU47" s="297" t="s">
        <v>694</v>
      </c>
      <c r="BV47" s="297">
        <v>1</v>
      </c>
      <c r="BW47" s="351">
        <v>0.2</v>
      </c>
      <c r="BX47" s="343" t="s">
        <v>754</v>
      </c>
      <c r="BY47" s="242" t="s">
        <v>755</v>
      </c>
    </row>
    <row r="48" spans="1:77" s="251" customFormat="1">
      <c r="A48" s="42">
        <f t="shared" si="3"/>
        <v>40</v>
      </c>
      <c r="B48" s="42" t="s">
        <v>28</v>
      </c>
      <c r="C48" s="266"/>
      <c r="D48" s="298" t="s">
        <v>467</v>
      </c>
      <c r="E48" s="302" t="s">
        <v>91</v>
      </c>
      <c r="F48" s="42" t="s">
        <v>81</v>
      </c>
      <c r="G48" s="246">
        <v>1</v>
      </c>
      <c r="H48" s="253" t="s">
        <v>91</v>
      </c>
      <c r="I48" s="42" t="s">
        <v>78</v>
      </c>
      <c r="J48" s="240" t="s">
        <v>751</v>
      </c>
      <c r="K48" s="265"/>
      <c r="L48" s="265" t="s">
        <v>595</v>
      </c>
      <c r="M48" s="265"/>
      <c r="N48" s="265"/>
      <c r="O48" s="265"/>
      <c r="P48" s="265"/>
      <c r="Q48" s="240" t="s">
        <v>91</v>
      </c>
      <c r="R48" s="254"/>
      <c r="S48" s="240" t="s">
        <v>91</v>
      </c>
      <c r="T48" s="265"/>
      <c r="U48" s="265" t="s">
        <v>595</v>
      </c>
      <c r="V48" s="265"/>
      <c r="W48" s="265" t="s">
        <v>595</v>
      </c>
      <c r="X48" s="265"/>
      <c r="Y48" s="265"/>
      <c r="Z48" s="240" t="s">
        <v>91</v>
      </c>
      <c r="AA48" s="265"/>
      <c r="AB48" s="265"/>
      <c r="AC48" s="265"/>
      <c r="AD48" s="265"/>
      <c r="AE48" s="265"/>
      <c r="AF48" s="337"/>
      <c r="AG48" s="265"/>
      <c r="AH48" s="265"/>
      <c r="AI48" s="265"/>
      <c r="AJ48" s="265"/>
      <c r="AK48" s="265"/>
      <c r="AL48" s="265"/>
      <c r="AM48" s="280" t="s">
        <v>91</v>
      </c>
      <c r="AN48" s="265"/>
      <c r="AO48" s="265"/>
      <c r="AP48" s="265"/>
      <c r="AQ48" s="265"/>
      <c r="AR48" s="280"/>
      <c r="AS48" s="280"/>
      <c r="AT48" s="280"/>
      <c r="AU48" s="265"/>
      <c r="AV48" s="265"/>
      <c r="AW48" s="280" t="s">
        <v>91</v>
      </c>
      <c r="AX48" s="240"/>
      <c r="AY48" s="44"/>
      <c r="AZ48" s="265"/>
      <c r="BA48" s="240"/>
      <c r="BB48" s="265"/>
      <c r="BC48" s="265"/>
      <c r="BD48" s="265"/>
      <c r="BE48" s="265"/>
      <c r="BF48" s="265"/>
      <c r="BG48" s="265"/>
      <c r="BH48" s="240" t="s">
        <v>91</v>
      </c>
      <c r="BI48" s="44"/>
      <c r="BJ48" s="265">
        <v>45412</v>
      </c>
      <c r="BK48" s="265">
        <v>45428</v>
      </c>
      <c r="BL48" s="44"/>
      <c r="BM48" s="44" t="s">
        <v>70</v>
      </c>
      <c r="BN48" s="240" t="s">
        <v>70</v>
      </c>
      <c r="BO48" s="44">
        <v>45450</v>
      </c>
      <c r="BP48" s="44"/>
      <c r="BQ48" s="240"/>
      <c r="BR48" s="246"/>
      <c r="BS48" s="246"/>
      <c r="BT48" s="297"/>
      <c r="BU48" s="297"/>
      <c r="BV48" s="297"/>
      <c r="BW48" s="351"/>
      <c r="BX48" s="298"/>
    </row>
    <row r="49" spans="1:77" s="251" customFormat="1" ht="14.5">
      <c r="A49" s="42">
        <f t="shared" si="3"/>
        <v>41</v>
      </c>
      <c r="B49" s="42" t="s">
        <v>28</v>
      </c>
      <c r="C49" s="266"/>
      <c r="D49" s="297" t="s">
        <v>470</v>
      </c>
      <c r="E49" s="302" t="s">
        <v>642</v>
      </c>
      <c r="F49" s="42" t="s">
        <v>81</v>
      </c>
      <c r="G49" s="246">
        <v>2</v>
      </c>
      <c r="H49" s="253" t="s">
        <v>16</v>
      </c>
      <c r="I49" s="42" t="s">
        <v>66</v>
      </c>
      <c r="J49" s="240" t="s">
        <v>751</v>
      </c>
      <c r="K49" s="265">
        <v>45361</v>
      </c>
      <c r="L49" s="265">
        <v>45362</v>
      </c>
      <c r="M49" s="265">
        <v>45363</v>
      </c>
      <c r="N49" s="265">
        <v>45364</v>
      </c>
      <c r="O49" s="265">
        <v>45367</v>
      </c>
      <c r="P49" s="265">
        <v>45367</v>
      </c>
      <c r="Q49" s="265">
        <v>45367</v>
      </c>
      <c r="R49" s="265">
        <v>45397</v>
      </c>
      <c r="S49" s="240" t="s">
        <v>592</v>
      </c>
      <c r="T49" s="265">
        <v>45365</v>
      </c>
      <c r="U49" s="265">
        <v>45365</v>
      </c>
      <c r="V49" s="265">
        <v>45366</v>
      </c>
      <c r="W49" s="265">
        <v>45366</v>
      </c>
      <c r="X49" s="265">
        <v>45370</v>
      </c>
      <c r="Y49" s="265">
        <v>45370</v>
      </c>
      <c r="Z49" s="240" t="s">
        <v>596</v>
      </c>
      <c r="AA49" s="265"/>
      <c r="AB49" s="265"/>
      <c r="AC49" s="265"/>
      <c r="AD49" s="265" t="s">
        <v>740</v>
      </c>
      <c r="AE49" s="265" t="s">
        <v>740</v>
      </c>
      <c r="AF49" s="337">
        <f t="shared" si="9"/>
        <v>2</v>
      </c>
      <c r="AG49" s="265">
        <v>45385</v>
      </c>
      <c r="AH49" s="265">
        <v>45386</v>
      </c>
      <c r="AI49" s="265">
        <v>45372</v>
      </c>
      <c r="AJ49" s="265">
        <v>45372</v>
      </c>
      <c r="AK49" s="265">
        <v>45372</v>
      </c>
      <c r="AL49" s="265">
        <v>45377</v>
      </c>
      <c r="AM49" s="280" t="s">
        <v>596</v>
      </c>
      <c r="AN49" s="265"/>
      <c r="AO49" s="265"/>
      <c r="AP49" s="265">
        <f t="shared" si="10"/>
        <v>45386</v>
      </c>
      <c r="AQ49" s="265">
        <f t="shared" si="11"/>
        <v>45387</v>
      </c>
      <c r="AR49" s="280"/>
      <c r="AS49" s="265">
        <v>45377</v>
      </c>
      <c r="AT49" s="265">
        <v>45377</v>
      </c>
      <c r="AU49" s="265">
        <v>45377</v>
      </c>
      <c r="AV49" s="265">
        <v>45377</v>
      </c>
      <c r="AW49" s="280" t="s">
        <v>596</v>
      </c>
      <c r="AX49" s="240" t="s">
        <v>742</v>
      </c>
      <c r="AY49" s="265">
        <v>45419</v>
      </c>
      <c r="AZ49" s="265">
        <v>45420</v>
      </c>
      <c r="BA49" s="244"/>
      <c r="BB49" s="265"/>
      <c r="BC49" s="265"/>
      <c r="BD49" s="265"/>
      <c r="BE49" s="265"/>
      <c r="BF49" s="265">
        <v>45419</v>
      </c>
      <c r="BG49" s="265">
        <v>45420</v>
      </c>
      <c r="BH49" s="240" t="s">
        <v>592</v>
      </c>
      <c r="BI49" s="44"/>
      <c r="BJ49" s="265">
        <v>45412</v>
      </c>
      <c r="BK49" s="265">
        <v>45428</v>
      </c>
      <c r="BL49" s="243"/>
      <c r="BM49" s="44" t="s">
        <v>70</v>
      </c>
      <c r="BN49" s="240" t="s">
        <v>70</v>
      </c>
      <c r="BO49" s="44">
        <v>45450</v>
      </c>
      <c r="BP49" s="44"/>
      <c r="BQ49" s="244"/>
      <c r="BR49" s="246" t="s">
        <v>605</v>
      </c>
      <c r="BS49" s="246" t="s">
        <v>415</v>
      </c>
      <c r="BT49" s="297"/>
      <c r="BU49" s="297"/>
      <c r="BV49" s="297">
        <v>1</v>
      </c>
      <c r="BW49" s="351">
        <v>0.2</v>
      </c>
      <c r="BX49" s="343" t="s">
        <v>756</v>
      </c>
      <c r="BY49" s="242"/>
    </row>
    <row r="50" spans="1:77" s="251" customFormat="1" ht="14.5">
      <c r="A50" s="42">
        <f t="shared" si="3"/>
        <v>42</v>
      </c>
      <c r="B50" s="42" t="s">
        <v>28</v>
      </c>
      <c r="C50" s="266"/>
      <c r="D50" s="297" t="s">
        <v>471</v>
      </c>
      <c r="E50" s="302" t="s">
        <v>642</v>
      </c>
      <c r="F50" s="42" t="s">
        <v>81</v>
      </c>
      <c r="G50" s="246">
        <v>2</v>
      </c>
      <c r="H50" s="253" t="s">
        <v>16</v>
      </c>
      <c r="I50" s="42" t="s">
        <v>78</v>
      </c>
      <c r="J50" s="240" t="s">
        <v>751</v>
      </c>
      <c r="K50" s="265">
        <v>45361</v>
      </c>
      <c r="L50" s="265">
        <v>45362</v>
      </c>
      <c r="M50" s="265">
        <v>45363</v>
      </c>
      <c r="N50" s="265">
        <v>45364</v>
      </c>
      <c r="O50" s="265">
        <v>45370</v>
      </c>
      <c r="P50" s="265">
        <v>45370</v>
      </c>
      <c r="Q50" s="265">
        <v>45370</v>
      </c>
      <c r="R50" s="254">
        <v>45422</v>
      </c>
      <c r="S50" s="240" t="s">
        <v>592</v>
      </c>
      <c r="T50" s="265">
        <v>45365</v>
      </c>
      <c r="U50" s="265">
        <v>45365</v>
      </c>
      <c r="V50" s="265">
        <v>45372</v>
      </c>
      <c r="W50" s="265">
        <v>45372</v>
      </c>
      <c r="X50" s="265">
        <v>45372</v>
      </c>
      <c r="Y50" s="265">
        <v>45372</v>
      </c>
      <c r="Z50" s="240" t="s">
        <v>596</v>
      </c>
      <c r="AA50" s="265"/>
      <c r="AB50" s="265"/>
      <c r="AC50" s="265"/>
      <c r="AD50" s="265" t="s">
        <v>740</v>
      </c>
      <c r="AE50" s="265" t="s">
        <v>740</v>
      </c>
      <c r="AF50" s="337">
        <f t="shared" si="9"/>
        <v>2</v>
      </c>
      <c r="AG50" s="265">
        <v>45373</v>
      </c>
      <c r="AH50" s="265">
        <v>45374</v>
      </c>
      <c r="AI50" s="265">
        <v>45373</v>
      </c>
      <c r="AJ50" s="265">
        <v>45373</v>
      </c>
      <c r="AK50" s="265">
        <v>45373</v>
      </c>
      <c r="AL50" s="265">
        <v>45373</v>
      </c>
      <c r="AM50" s="280" t="s">
        <v>596</v>
      </c>
      <c r="AN50" s="265"/>
      <c r="AO50" s="265"/>
      <c r="AP50" s="265">
        <f t="shared" si="10"/>
        <v>45374</v>
      </c>
      <c r="AQ50" s="265">
        <f t="shared" si="11"/>
        <v>45375</v>
      </c>
      <c r="AR50" s="280"/>
      <c r="AS50" s="265">
        <f>AK50</f>
        <v>45373</v>
      </c>
      <c r="AT50" s="265">
        <f>AL50</f>
        <v>45373</v>
      </c>
      <c r="AU50" s="265">
        <v>45374</v>
      </c>
      <c r="AV50" s="265">
        <v>45374</v>
      </c>
      <c r="AW50" s="280" t="s">
        <v>596</v>
      </c>
      <c r="AX50" s="240" t="s">
        <v>742</v>
      </c>
      <c r="AY50" s="265">
        <v>45419</v>
      </c>
      <c r="AZ50" s="265">
        <v>45420</v>
      </c>
      <c r="BA50" s="44"/>
      <c r="BB50" s="265"/>
      <c r="BC50" s="265"/>
      <c r="BD50" s="265"/>
      <c r="BE50" s="265"/>
      <c r="BF50" s="265">
        <v>45419</v>
      </c>
      <c r="BG50" s="265">
        <v>45429</v>
      </c>
      <c r="BH50" s="240" t="s">
        <v>592</v>
      </c>
      <c r="BI50" s="44"/>
      <c r="BJ50" s="265">
        <v>45412</v>
      </c>
      <c r="BK50" s="265">
        <v>45428</v>
      </c>
      <c r="BL50" s="44"/>
      <c r="BM50" s="44" t="s">
        <v>593</v>
      </c>
      <c r="BN50" s="240" t="s">
        <v>70</v>
      </c>
      <c r="BO50" s="44">
        <v>45450</v>
      </c>
      <c r="BP50" s="44"/>
      <c r="BQ50" s="240"/>
      <c r="BR50" s="246" t="s">
        <v>605</v>
      </c>
      <c r="BS50" s="246" t="s">
        <v>460</v>
      </c>
      <c r="BT50" s="297"/>
      <c r="BU50" s="297" t="s">
        <v>694</v>
      </c>
      <c r="BV50" s="297">
        <v>0.5</v>
      </c>
      <c r="BW50" s="351">
        <v>7.1428571428571425E-2</v>
      </c>
      <c r="BX50" s="343" t="s">
        <v>757</v>
      </c>
      <c r="BY50" s="242"/>
    </row>
    <row r="51" spans="1:77" s="251" customFormat="1" ht="14.5">
      <c r="A51" s="42">
        <f t="shared" si="3"/>
        <v>43</v>
      </c>
      <c r="B51" s="42" t="s">
        <v>28</v>
      </c>
      <c r="C51" s="266"/>
      <c r="D51" s="297" t="s">
        <v>472</v>
      </c>
      <c r="E51" s="302" t="s">
        <v>642</v>
      </c>
      <c r="F51" s="42" t="s">
        <v>81</v>
      </c>
      <c r="G51" s="246">
        <v>2</v>
      </c>
      <c r="H51" s="253" t="s">
        <v>16</v>
      </c>
      <c r="I51" s="42" t="s">
        <v>78</v>
      </c>
      <c r="J51" s="240" t="s">
        <v>751</v>
      </c>
      <c r="K51" s="265">
        <v>45361</v>
      </c>
      <c r="L51" s="265">
        <v>45362</v>
      </c>
      <c r="M51" s="265">
        <v>45363</v>
      </c>
      <c r="N51" s="265">
        <v>45364</v>
      </c>
      <c r="O51" s="265">
        <v>45370</v>
      </c>
      <c r="P51" s="265">
        <v>45370</v>
      </c>
      <c r="Q51" s="265">
        <v>45370</v>
      </c>
      <c r="R51" s="254">
        <v>45422</v>
      </c>
      <c r="S51" s="240" t="s">
        <v>592</v>
      </c>
      <c r="T51" s="265">
        <v>45365</v>
      </c>
      <c r="U51" s="265">
        <v>45365</v>
      </c>
      <c r="V51" s="265">
        <v>45372</v>
      </c>
      <c r="W51" s="265">
        <v>45372</v>
      </c>
      <c r="X51" s="265">
        <v>45372</v>
      </c>
      <c r="Y51" s="265">
        <v>45372</v>
      </c>
      <c r="Z51" s="240" t="s">
        <v>596</v>
      </c>
      <c r="AA51" s="265"/>
      <c r="AB51" s="265"/>
      <c r="AC51" s="265"/>
      <c r="AD51" s="265" t="s">
        <v>740</v>
      </c>
      <c r="AE51" s="265" t="s">
        <v>740</v>
      </c>
      <c r="AF51" s="337">
        <f t="shared" si="9"/>
        <v>4</v>
      </c>
      <c r="AG51" s="265">
        <v>45374</v>
      </c>
      <c r="AH51" s="265">
        <v>45377</v>
      </c>
      <c r="AI51" s="265">
        <v>45373</v>
      </c>
      <c r="AJ51" s="265">
        <v>45373</v>
      </c>
      <c r="AK51" s="265">
        <v>45373</v>
      </c>
      <c r="AL51" s="265">
        <v>45373</v>
      </c>
      <c r="AM51" s="280" t="s">
        <v>596</v>
      </c>
      <c r="AN51" s="265"/>
      <c r="AO51" s="265"/>
      <c r="AP51" s="265">
        <f t="shared" si="10"/>
        <v>45377</v>
      </c>
      <c r="AQ51" s="265">
        <f t="shared" si="11"/>
        <v>45378</v>
      </c>
      <c r="AR51" s="280"/>
      <c r="AS51" s="265">
        <f>AK51</f>
        <v>45373</v>
      </c>
      <c r="AT51" s="265">
        <f>AL51</f>
        <v>45373</v>
      </c>
      <c r="AU51" s="265">
        <v>45374</v>
      </c>
      <c r="AV51" s="265">
        <v>45374</v>
      </c>
      <c r="AW51" s="280" t="s">
        <v>596</v>
      </c>
      <c r="AX51" s="240" t="s">
        <v>742</v>
      </c>
      <c r="AY51" s="265">
        <v>45419</v>
      </c>
      <c r="AZ51" s="265">
        <v>45420</v>
      </c>
      <c r="BA51" s="44"/>
      <c r="BB51" s="265"/>
      <c r="BC51" s="265"/>
      <c r="BD51" s="265"/>
      <c r="BE51" s="265"/>
      <c r="BF51" s="265">
        <v>45419</v>
      </c>
      <c r="BG51" s="265">
        <v>45429</v>
      </c>
      <c r="BH51" s="240" t="s">
        <v>592</v>
      </c>
      <c r="BI51" s="44"/>
      <c r="BJ51" s="265">
        <v>45412</v>
      </c>
      <c r="BK51" s="265">
        <v>45428</v>
      </c>
      <c r="BL51" s="243"/>
      <c r="BM51" s="44" t="s">
        <v>70</v>
      </c>
      <c r="BN51" s="240" t="s">
        <v>70</v>
      </c>
      <c r="BO51" s="44">
        <v>45450</v>
      </c>
      <c r="BP51" s="44"/>
      <c r="BQ51" s="244"/>
      <c r="BR51" s="246" t="s">
        <v>605</v>
      </c>
      <c r="BS51" s="246" t="s">
        <v>460</v>
      </c>
      <c r="BT51" s="297"/>
      <c r="BU51" s="297" t="s">
        <v>694</v>
      </c>
      <c r="BV51" s="297">
        <v>0.5</v>
      </c>
      <c r="BW51" s="351">
        <v>7.1428571428571425E-2</v>
      </c>
      <c r="BX51" s="343" t="s">
        <v>757</v>
      </c>
      <c r="BY51" s="242"/>
    </row>
    <row r="52" spans="1:77" s="251" customFormat="1">
      <c r="A52" s="42">
        <f t="shared" si="3"/>
        <v>44</v>
      </c>
      <c r="B52" s="42" t="s">
        <v>28</v>
      </c>
      <c r="C52" s="266"/>
      <c r="D52" s="297" t="s">
        <v>473</v>
      </c>
      <c r="E52" s="302" t="s">
        <v>642</v>
      </c>
      <c r="F52" s="42" t="s">
        <v>81</v>
      </c>
      <c r="G52" s="246">
        <v>2</v>
      </c>
      <c r="H52" s="253" t="s">
        <v>16</v>
      </c>
      <c r="I52" s="42" t="s">
        <v>78</v>
      </c>
      <c r="J52" s="240" t="s">
        <v>751</v>
      </c>
      <c r="K52" s="265">
        <v>45361</v>
      </c>
      <c r="L52" s="265">
        <v>45362</v>
      </c>
      <c r="M52" s="265">
        <v>45363</v>
      </c>
      <c r="N52" s="265">
        <v>45364</v>
      </c>
      <c r="O52" s="265">
        <v>45370</v>
      </c>
      <c r="P52" s="265">
        <v>45370</v>
      </c>
      <c r="Q52" s="265">
        <v>45370</v>
      </c>
      <c r="R52" s="254">
        <v>45422</v>
      </c>
      <c r="S52" s="240" t="s">
        <v>592</v>
      </c>
      <c r="T52" s="265">
        <v>45365</v>
      </c>
      <c r="U52" s="265">
        <v>45365</v>
      </c>
      <c r="V52" s="265">
        <v>45366</v>
      </c>
      <c r="W52" s="265">
        <v>45367</v>
      </c>
      <c r="X52" s="265">
        <v>45370</v>
      </c>
      <c r="Y52" s="265">
        <v>45370</v>
      </c>
      <c r="Z52" s="240" t="s">
        <v>596</v>
      </c>
      <c r="AA52" s="265"/>
      <c r="AB52" s="265"/>
      <c r="AC52" s="265"/>
      <c r="AD52" s="265" t="s">
        <v>740</v>
      </c>
      <c r="AE52" s="265" t="s">
        <v>740</v>
      </c>
      <c r="AF52" s="337">
        <f t="shared" si="9"/>
        <v>2</v>
      </c>
      <c r="AG52" s="265">
        <v>45378</v>
      </c>
      <c r="AH52" s="265">
        <v>45379</v>
      </c>
      <c r="AI52" s="265">
        <v>45369</v>
      </c>
      <c r="AJ52" s="265">
        <v>45369</v>
      </c>
      <c r="AK52" s="265">
        <v>45370</v>
      </c>
      <c r="AL52" s="265">
        <v>45371</v>
      </c>
      <c r="AM52" s="280" t="s">
        <v>596</v>
      </c>
      <c r="AN52" s="265">
        <v>45371</v>
      </c>
      <c r="AO52" s="265">
        <v>45371</v>
      </c>
      <c r="AP52" s="265">
        <v>45371</v>
      </c>
      <c r="AQ52" s="265">
        <v>45371</v>
      </c>
      <c r="AR52" s="265"/>
      <c r="AS52" s="265">
        <v>45371</v>
      </c>
      <c r="AT52" s="265">
        <v>45371</v>
      </c>
      <c r="AU52" s="265">
        <v>45372</v>
      </c>
      <c r="AV52" s="265">
        <v>45379</v>
      </c>
      <c r="AW52" s="280" t="s">
        <v>596</v>
      </c>
      <c r="AX52" s="240" t="s">
        <v>758</v>
      </c>
      <c r="AY52" s="265">
        <v>45419</v>
      </c>
      <c r="AZ52" s="265">
        <v>45420</v>
      </c>
      <c r="BA52" s="244"/>
      <c r="BB52" s="265"/>
      <c r="BC52" s="265"/>
      <c r="BD52" s="265"/>
      <c r="BE52" s="265"/>
      <c r="BF52" s="265">
        <v>45419</v>
      </c>
      <c r="BG52" s="265">
        <v>45429</v>
      </c>
      <c r="BH52" s="240" t="s">
        <v>592</v>
      </c>
      <c r="BI52" s="44"/>
      <c r="BJ52" s="265">
        <v>45412</v>
      </c>
      <c r="BK52" s="265">
        <v>45428</v>
      </c>
      <c r="BL52" s="243"/>
      <c r="BM52" s="44" t="s">
        <v>70</v>
      </c>
      <c r="BN52" s="240" t="s">
        <v>70</v>
      </c>
      <c r="BO52" s="44">
        <v>45450</v>
      </c>
      <c r="BP52" s="44"/>
      <c r="BQ52" s="240"/>
      <c r="BR52" s="246"/>
      <c r="BS52" s="246"/>
      <c r="BT52" s="297"/>
      <c r="BU52" s="297"/>
      <c r="BV52" s="297"/>
      <c r="BW52" s="351"/>
      <c r="BX52" s="297"/>
    </row>
    <row r="53" spans="1:77" ht="14.5">
      <c r="A53" s="42">
        <f t="shared" si="3"/>
        <v>45</v>
      </c>
      <c r="B53" s="42" t="s">
        <v>28</v>
      </c>
      <c r="C53" s="266"/>
      <c r="D53" s="297" t="s">
        <v>474</v>
      </c>
      <c r="E53" s="302" t="s">
        <v>642</v>
      </c>
      <c r="F53" s="42" t="s">
        <v>81</v>
      </c>
      <c r="G53" s="246">
        <v>1</v>
      </c>
      <c r="H53" s="253" t="s">
        <v>16</v>
      </c>
      <c r="I53" s="42" t="s">
        <v>78</v>
      </c>
      <c r="J53" s="240" t="s">
        <v>751</v>
      </c>
      <c r="K53" s="265">
        <v>45361</v>
      </c>
      <c r="L53" s="265">
        <v>45362</v>
      </c>
      <c r="M53" s="265">
        <v>45363</v>
      </c>
      <c r="N53" s="265">
        <v>45364</v>
      </c>
      <c r="O53" s="265">
        <v>45370</v>
      </c>
      <c r="P53" s="265">
        <v>45370</v>
      </c>
      <c r="Q53" s="265">
        <v>45370</v>
      </c>
      <c r="R53" s="254">
        <v>45422</v>
      </c>
      <c r="S53" s="240" t="s">
        <v>592</v>
      </c>
      <c r="T53" s="265">
        <v>45365</v>
      </c>
      <c r="U53" s="265">
        <v>45365</v>
      </c>
      <c r="V53" s="265">
        <v>45367</v>
      </c>
      <c r="W53" s="265">
        <v>45368</v>
      </c>
      <c r="X53" s="265">
        <v>45371</v>
      </c>
      <c r="Y53" s="265">
        <v>45371</v>
      </c>
      <c r="Z53" s="240" t="s">
        <v>596</v>
      </c>
      <c r="AA53" s="265"/>
      <c r="AB53" s="265"/>
      <c r="AC53" s="265"/>
      <c r="AD53" s="265" t="s">
        <v>740</v>
      </c>
      <c r="AE53" s="265" t="s">
        <v>740</v>
      </c>
      <c r="AF53" s="337">
        <f t="shared" si="9"/>
        <v>4</v>
      </c>
      <c r="AG53" s="265">
        <v>45380</v>
      </c>
      <c r="AH53" s="265">
        <v>45383</v>
      </c>
      <c r="AI53" s="265">
        <v>45369</v>
      </c>
      <c r="AJ53" s="265">
        <v>45369</v>
      </c>
      <c r="AK53" s="265">
        <v>45371</v>
      </c>
      <c r="AL53" s="265">
        <v>45372</v>
      </c>
      <c r="AM53" s="280" t="s">
        <v>596</v>
      </c>
      <c r="AN53" s="265"/>
      <c r="AO53" s="265"/>
      <c r="AP53" s="265">
        <f t="shared" ref="AP53:AP122" si="12">AH53</f>
        <v>45383</v>
      </c>
      <c r="AQ53" s="265">
        <f t="shared" ref="AQ53:AQ122" si="13">AP53+1</f>
        <v>45384</v>
      </c>
      <c r="AR53" s="265"/>
      <c r="AS53" s="265">
        <v>45372</v>
      </c>
      <c r="AT53" s="265">
        <v>45372</v>
      </c>
      <c r="AU53" s="265">
        <v>45372</v>
      </c>
      <c r="AV53" s="265">
        <v>45373</v>
      </c>
      <c r="AW53" s="280" t="s">
        <v>596</v>
      </c>
      <c r="AX53" s="240" t="s">
        <v>758</v>
      </c>
      <c r="AY53" s="265">
        <v>45419</v>
      </c>
      <c r="AZ53" s="265">
        <v>45420</v>
      </c>
      <c r="BA53" s="240"/>
      <c r="BB53" s="265"/>
      <c r="BC53" s="265"/>
      <c r="BD53" s="265"/>
      <c r="BE53" s="265"/>
      <c r="BF53" s="265">
        <v>45419</v>
      </c>
      <c r="BG53" s="265">
        <v>45429</v>
      </c>
      <c r="BH53" s="240" t="s">
        <v>592</v>
      </c>
      <c r="BI53" s="44"/>
      <c r="BJ53" s="265">
        <v>45412</v>
      </c>
      <c r="BK53" s="265">
        <v>45428</v>
      </c>
      <c r="BL53" s="44"/>
      <c r="BM53" s="44" t="s">
        <v>70</v>
      </c>
      <c r="BN53" s="240" t="s">
        <v>70</v>
      </c>
      <c r="BO53" s="44">
        <v>45450</v>
      </c>
      <c r="BP53" s="44"/>
      <c r="BQ53" s="240"/>
      <c r="BR53" s="246" t="s">
        <v>605</v>
      </c>
      <c r="BS53" s="246" t="s">
        <v>460</v>
      </c>
      <c r="BT53" s="297"/>
      <c r="BU53" s="297" t="s">
        <v>694</v>
      </c>
      <c r="BV53" s="297">
        <v>1</v>
      </c>
      <c r="BW53" s="351">
        <v>0.14285714285714285</v>
      </c>
      <c r="BX53" s="343" t="s">
        <v>759</v>
      </c>
      <c r="BY53" s="242"/>
    </row>
    <row r="54" spans="1:77" ht="14.5">
      <c r="A54" s="42">
        <f t="shared" si="3"/>
        <v>46</v>
      </c>
      <c r="B54" s="42" t="s">
        <v>28</v>
      </c>
      <c r="C54" s="266"/>
      <c r="D54" s="297" t="s">
        <v>475</v>
      </c>
      <c r="E54" s="302" t="s">
        <v>642</v>
      </c>
      <c r="F54" s="42" t="s">
        <v>81</v>
      </c>
      <c r="G54" s="246">
        <v>1</v>
      </c>
      <c r="H54" s="253" t="s">
        <v>16</v>
      </c>
      <c r="I54" s="42" t="s">
        <v>78</v>
      </c>
      <c r="J54" s="240" t="s">
        <v>751</v>
      </c>
      <c r="K54" s="265">
        <v>45361</v>
      </c>
      <c r="L54" s="265">
        <v>45362</v>
      </c>
      <c r="M54" s="265">
        <v>45363</v>
      </c>
      <c r="N54" s="265">
        <v>45364</v>
      </c>
      <c r="O54" s="265">
        <v>45370</v>
      </c>
      <c r="P54" s="265">
        <v>45370</v>
      </c>
      <c r="Q54" s="265">
        <v>45370</v>
      </c>
      <c r="R54" s="254">
        <v>45422</v>
      </c>
      <c r="S54" s="240" t="s">
        <v>592</v>
      </c>
      <c r="T54" s="265">
        <v>45365</v>
      </c>
      <c r="U54" s="265">
        <v>45365</v>
      </c>
      <c r="V54" s="265">
        <v>45374</v>
      </c>
      <c r="W54" s="265">
        <v>45374</v>
      </c>
      <c r="X54" s="265">
        <v>45371</v>
      </c>
      <c r="Y54" s="265">
        <v>45371</v>
      </c>
      <c r="Z54" s="240" t="s">
        <v>596</v>
      </c>
      <c r="AA54" s="265"/>
      <c r="AB54" s="265"/>
      <c r="AC54" s="265"/>
      <c r="AD54" s="265" t="s">
        <v>740</v>
      </c>
      <c r="AE54" s="265" t="s">
        <v>740</v>
      </c>
      <c r="AF54" s="337">
        <f t="shared" si="9"/>
        <v>3</v>
      </c>
      <c r="AG54" s="265">
        <v>45383</v>
      </c>
      <c r="AH54" s="265">
        <v>45385</v>
      </c>
      <c r="AI54" s="265">
        <v>45368</v>
      </c>
      <c r="AJ54" s="265">
        <v>45370</v>
      </c>
      <c r="AK54" s="265">
        <v>45371</v>
      </c>
      <c r="AL54" s="265">
        <v>45373</v>
      </c>
      <c r="AM54" s="280" t="s">
        <v>596</v>
      </c>
      <c r="AN54" s="265"/>
      <c r="AO54" s="265"/>
      <c r="AP54" s="265">
        <f t="shared" si="12"/>
        <v>45385</v>
      </c>
      <c r="AQ54" s="265">
        <f t="shared" si="13"/>
        <v>45386</v>
      </c>
      <c r="AR54" s="280"/>
      <c r="AS54" s="265">
        <v>45373</v>
      </c>
      <c r="AT54" s="265">
        <v>45374</v>
      </c>
      <c r="AU54" s="265">
        <v>45375</v>
      </c>
      <c r="AV54" s="265">
        <v>45377</v>
      </c>
      <c r="AW54" s="280" t="s">
        <v>596</v>
      </c>
      <c r="AX54" s="240" t="s">
        <v>758</v>
      </c>
      <c r="AY54" s="265">
        <v>45419</v>
      </c>
      <c r="AZ54" s="265">
        <v>45420</v>
      </c>
      <c r="BA54" s="240"/>
      <c r="BB54" s="265"/>
      <c r="BC54" s="265"/>
      <c r="BD54" s="265"/>
      <c r="BE54" s="265"/>
      <c r="BF54" s="265">
        <v>45419</v>
      </c>
      <c r="BG54" s="265">
        <v>45429</v>
      </c>
      <c r="BH54" s="240" t="s">
        <v>592</v>
      </c>
      <c r="BI54" s="44"/>
      <c r="BJ54" s="265">
        <v>45412</v>
      </c>
      <c r="BK54" s="265">
        <v>45428</v>
      </c>
      <c r="BL54" s="44"/>
      <c r="BM54" s="44" t="s">
        <v>70</v>
      </c>
      <c r="BN54" s="240" t="s">
        <v>70</v>
      </c>
      <c r="BO54" s="44">
        <v>45450</v>
      </c>
      <c r="BP54" s="44"/>
      <c r="BQ54" s="240"/>
      <c r="BR54" s="246" t="s">
        <v>605</v>
      </c>
      <c r="BS54" s="246" t="s">
        <v>460</v>
      </c>
      <c r="BT54" s="297"/>
      <c r="BU54" s="297" t="s">
        <v>694</v>
      </c>
      <c r="BV54" s="297">
        <v>1</v>
      </c>
      <c r="BW54" s="351">
        <v>0.14285714285714285</v>
      </c>
      <c r="BX54" s="343" t="s">
        <v>760</v>
      </c>
      <c r="BY54" s="242"/>
    </row>
    <row r="55" spans="1:77" ht="14.5">
      <c r="A55" s="42">
        <f t="shared" si="3"/>
        <v>47</v>
      </c>
      <c r="B55" s="42" t="s">
        <v>28</v>
      </c>
      <c r="C55" s="266"/>
      <c r="D55" s="297" t="s">
        <v>477</v>
      </c>
      <c r="E55" s="302" t="s">
        <v>642</v>
      </c>
      <c r="F55" s="42" t="s">
        <v>87</v>
      </c>
      <c r="G55" s="246">
        <v>1</v>
      </c>
      <c r="H55" s="253" t="s">
        <v>16</v>
      </c>
      <c r="I55" s="42" t="s">
        <v>66</v>
      </c>
      <c r="J55" s="240" t="s">
        <v>751</v>
      </c>
      <c r="K55" s="265">
        <v>45363</v>
      </c>
      <c r="L55" s="265">
        <v>45364</v>
      </c>
      <c r="M55" s="265">
        <v>45364</v>
      </c>
      <c r="N55" s="265">
        <v>45365</v>
      </c>
      <c r="O55" s="265">
        <v>45366</v>
      </c>
      <c r="P55" s="265">
        <v>45367</v>
      </c>
      <c r="Q55" s="265">
        <v>45367</v>
      </c>
      <c r="R55" s="265">
        <v>45411</v>
      </c>
      <c r="S55" s="240" t="s">
        <v>592</v>
      </c>
      <c r="T55" s="265">
        <v>45365</v>
      </c>
      <c r="U55" s="265">
        <v>45365</v>
      </c>
      <c r="V55" s="265">
        <v>45384</v>
      </c>
      <c r="W55" s="265">
        <v>45354</v>
      </c>
      <c r="X55" s="265">
        <v>45384</v>
      </c>
      <c r="Y55" s="265">
        <v>45385</v>
      </c>
      <c r="Z55" s="240" t="s">
        <v>596</v>
      </c>
      <c r="AA55" s="265"/>
      <c r="AB55" s="265"/>
      <c r="AC55" s="265"/>
      <c r="AD55" s="265" t="s">
        <v>747</v>
      </c>
      <c r="AE55" s="265" t="s">
        <v>747</v>
      </c>
      <c r="AF55" s="337">
        <f t="shared" si="9"/>
        <v>4</v>
      </c>
      <c r="AG55" s="265">
        <v>45387</v>
      </c>
      <c r="AH55" s="265">
        <v>45390</v>
      </c>
      <c r="AI55" s="265">
        <v>45387</v>
      </c>
      <c r="AJ55" s="265">
        <v>45390</v>
      </c>
      <c r="AK55" s="265">
        <v>45390</v>
      </c>
      <c r="AL55" s="265">
        <v>45398</v>
      </c>
      <c r="AM55" s="280" t="s">
        <v>596</v>
      </c>
      <c r="AN55" s="265"/>
      <c r="AO55" s="265"/>
      <c r="AP55" s="265">
        <f t="shared" si="12"/>
        <v>45390</v>
      </c>
      <c r="AQ55" s="265">
        <f t="shared" si="13"/>
        <v>45391</v>
      </c>
      <c r="AR55" s="280"/>
      <c r="AS55" s="265">
        <v>45391</v>
      </c>
      <c r="AT55" s="265">
        <f>AS55+1</f>
        <v>45392</v>
      </c>
      <c r="AU55" s="265">
        <v>45399</v>
      </c>
      <c r="AV55" s="265">
        <v>45414</v>
      </c>
      <c r="AW55" s="280" t="s">
        <v>596</v>
      </c>
      <c r="AX55" s="240"/>
      <c r="AY55" s="44"/>
      <c r="AZ55" s="44"/>
      <c r="BA55" s="240"/>
      <c r="BB55" s="44"/>
      <c r="BC55" s="44"/>
      <c r="BD55" s="44"/>
      <c r="BE55" s="44"/>
      <c r="BF55" s="44"/>
      <c r="BG55" s="44"/>
      <c r="BH55" s="240" t="s">
        <v>71</v>
      </c>
      <c r="BI55" s="44"/>
      <c r="BJ55" s="265">
        <v>45412</v>
      </c>
      <c r="BK55" s="265">
        <v>45428</v>
      </c>
      <c r="BL55" s="44"/>
      <c r="BM55" s="44" t="s">
        <v>70</v>
      </c>
      <c r="BN55" s="240" t="s">
        <v>70</v>
      </c>
      <c r="BO55" s="44">
        <v>45450</v>
      </c>
      <c r="BP55" s="44"/>
      <c r="BQ55" s="240"/>
      <c r="BR55" s="246"/>
      <c r="BS55" s="246"/>
      <c r="BT55" s="297"/>
      <c r="BU55" s="297"/>
      <c r="BV55" s="297"/>
      <c r="BW55" s="351"/>
      <c r="BX55" s="297"/>
      <c r="BY55" s="242" t="s">
        <v>761</v>
      </c>
    </row>
    <row r="56" spans="1:77" ht="14.5">
      <c r="A56" s="42">
        <f t="shared" si="3"/>
        <v>48</v>
      </c>
      <c r="B56" s="42" t="s">
        <v>28</v>
      </c>
      <c r="C56" s="266"/>
      <c r="D56" s="297" t="s">
        <v>479</v>
      </c>
      <c r="E56" s="302" t="s">
        <v>642</v>
      </c>
      <c r="F56" s="42" t="s">
        <v>123</v>
      </c>
      <c r="G56" s="246">
        <v>2</v>
      </c>
      <c r="H56" s="253" t="s">
        <v>16</v>
      </c>
      <c r="I56" s="42" t="s">
        <v>66</v>
      </c>
      <c r="J56" s="240" t="s">
        <v>739</v>
      </c>
      <c r="K56" s="265">
        <v>45363</v>
      </c>
      <c r="L56" s="265">
        <v>45364</v>
      </c>
      <c r="M56" s="265">
        <v>45364</v>
      </c>
      <c r="N56" s="265">
        <v>45365</v>
      </c>
      <c r="O56" s="265">
        <v>45366</v>
      </c>
      <c r="P56" s="265">
        <v>45367</v>
      </c>
      <c r="Q56" s="265">
        <v>45367</v>
      </c>
      <c r="R56" s="265">
        <v>45397</v>
      </c>
      <c r="S56" s="240" t="s">
        <v>592</v>
      </c>
      <c r="T56" s="265">
        <v>45366</v>
      </c>
      <c r="U56" s="265">
        <v>45366</v>
      </c>
      <c r="V56" s="265">
        <v>45377</v>
      </c>
      <c r="W56" s="265">
        <v>45377</v>
      </c>
      <c r="X56" s="265">
        <v>45378</v>
      </c>
      <c r="Y56" s="265">
        <v>45378</v>
      </c>
      <c r="Z56" s="240" t="s">
        <v>596</v>
      </c>
      <c r="AA56" s="265"/>
      <c r="AB56" s="265"/>
      <c r="AC56" s="265"/>
      <c r="AD56" s="265" t="s">
        <v>762</v>
      </c>
      <c r="AE56" s="265" t="s">
        <v>740</v>
      </c>
      <c r="AF56" s="337">
        <f t="shared" si="9"/>
        <v>3</v>
      </c>
      <c r="AG56" s="265">
        <v>45391</v>
      </c>
      <c r="AH56" s="265">
        <v>45393</v>
      </c>
      <c r="AI56" s="265">
        <v>45383</v>
      </c>
      <c r="AJ56" s="265">
        <v>45387</v>
      </c>
      <c r="AK56" s="265">
        <v>45386</v>
      </c>
      <c r="AL56" s="265">
        <v>45391</v>
      </c>
      <c r="AM56" s="280" t="s">
        <v>596</v>
      </c>
      <c r="AN56" s="265"/>
      <c r="AO56" s="265"/>
      <c r="AP56" s="265">
        <f t="shared" si="12"/>
        <v>45393</v>
      </c>
      <c r="AQ56" s="265">
        <f t="shared" si="13"/>
        <v>45394</v>
      </c>
      <c r="AR56" s="280"/>
      <c r="AS56" s="265">
        <v>45395</v>
      </c>
      <c r="AT56" s="265">
        <f>AS56+1</f>
        <v>45396</v>
      </c>
      <c r="AU56" s="265">
        <f>AT56+1</f>
        <v>45397</v>
      </c>
      <c r="AV56" s="265">
        <v>45397</v>
      </c>
      <c r="AW56" s="280" t="s">
        <v>596</v>
      </c>
      <c r="AX56" s="240" t="s">
        <v>742</v>
      </c>
      <c r="AY56" s="265">
        <v>45419</v>
      </c>
      <c r="AZ56" s="265">
        <v>45420</v>
      </c>
      <c r="BA56" s="240"/>
      <c r="BB56" s="265"/>
      <c r="BC56" s="265"/>
      <c r="BD56" s="265"/>
      <c r="BE56" s="265"/>
      <c r="BF56" s="265">
        <v>45419</v>
      </c>
      <c r="BG56" s="265">
        <v>45420</v>
      </c>
      <c r="BH56" s="240" t="s">
        <v>592</v>
      </c>
      <c r="BI56" s="44"/>
      <c r="BJ56" s="265">
        <v>45412</v>
      </c>
      <c r="BK56" s="265">
        <v>45429</v>
      </c>
      <c r="BL56" s="243"/>
      <c r="BM56" s="44" t="s">
        <v>70</v>
      </c>
      <c r="BN56" s="240" t="s">
        <v>70</v>
      </c>
      <c r="BO56" s="44">
        <v>45450</v>
      </c>
      <c r="BP56" s="44"/>
      <c r="BQ56" s="244"/>
      <c r="BR56" s="246"/>
      <c r="BS56" s="246"/>
      <c r="BT56" s="297"/>
      <c r="BU56" s="297"/>
      <c r="BV56" s="297"/>
      <c r="BW56" s="351"/>
      <c r="BX56" s="297"/>
      <c r="BY56" s="242" t="s">
        <v>763</v>
      </c>
    </row>
    <row r="57" spans="1:77" ht="14.5">
      <c r="A57" s="42">
        <f t="shared" si="3"/>
        <v>49</v>
      </c>
      <c r="B57" s="42" t="s">
        <v>28</v>
      </c>
      <c r="C57" s="266"/>
      <c r="D57" s="297" t="s">
        <v>480</v>
      </c>
      <c r="E57" s="302" t="s">
        <v>642</v>
      </c>
      <c r="F57" s="42" t="s">
        <v>123</v>
      </c>
      <c r="G57" s="246">
        <v>2</v>
      </c>
      <c r="H57" s="253" t="s">
        <v>16</v>
      </c>
      <c r="I57" s="42" t="s">
        <v>106</v>
      </c>
      <c r="J57" s="240" t="s">
        <v>751</v>
      </c>
      <c r="K57" s="265">
        <v>45363</v>
      </c>
      <c r="L57" s="265">
        <v>45364</v>
      </c>
      <c r="M57" s="265">
        <v>45364</v>
      </c>
      <c r="N57" s="265">
        <v>45365</v>
      </c>
      <c r="O57" s="265">
        <v>45366</v>
      </c>
      <c r="P57" s="265">
        <v>45367</v>
      </c>
      <c r="Q57" s="265">
        <v>45367</v>
      </c>
      <c r="R57" s="265">
        <v>45397</v>
      </c>
      <c r="S57" s="240" t="s">
        <v>592</v>
      </c>
      <c r="T57" s="265">
        <v>45367</v>
      </c>
      <c r="U57" s="265">
        <v>45367</v>
      </c>
      <c r="V57" s="265">
        <v>45378</v>
      </c>
      <c r="W57" s="265">
        <v>45378</v>
      </c>
      <c r="X57" s="265">
        <v>45378</v>
      </c>
      <c r="Y57" s="265">
        <v>45378</v>
      </c>
      <c r="Z57" s="240" t="s">
        <v>596</v>
      </c>
      <c r="AA57" s="265"/>
      <c r="AB57" s="265"/>
      <c r="AC57" s="265"/>
      <c r="AD57" s="265" t="s">
        <v>764</v>
      </c>
      <c r="AE57" s="265" t="s">
        <v>764</v>
      </c>
      <c r="AF57" s="337">
        <f t="shared" si="9"/>
        <v>4</v>
      </c>
      <c r="AG57" s="265">
        <v>45394</v>
      </c>
      <c r="AH57" s="265">
        <v>45397</v>
      </c>
      <c r="AI57" s="265">
        <v>45382</v>
      </c>
      <c r="AJ57" s="265">
        <v>45386</v>
      </c>
      <c r="AK57" s="265">
        <v>45389</v>
      </c>
      <c r="AL57" s="265">
        <v>45397</v>
      </c>
      <c r="AM57" s="280" t="s">
        <v>596</v>
      </c>
      <c r="AN57" s="265"/>
      <c r="AO57" s="265"/>
      <c r="AP57" s="265">
        <f t="shared" si="12"/>
        <v>45397</v>
      </c>
      <c r="AQ57" s="265">
        <f t="shared" si="13"/>
        <v>45398</v>
      </c>
      <c r="AR57" s="280"/>
      <c r="AS57" s="265">
        <v>45391</v>
      </c>
      <c r="AT57" s="265">
        <f>AS57+1</f>
        <v>45392</v>
      </c>
      <c r="AU57" s="265">
        <v>45393</v>
      </c>
      <c r="AV57" s="265"/>
      <c r="AW57" s="280" t="s">
        <v>596</v>
      </c>
      <c r="AX57" s="240"/>
      <c r="AY57" s="265"/>
      <c r="AZ57" s="265"/>
      <c r="BA57" s="240"/>
      <c r="BB57" s="265"/>
      <c r="BC57" s="265"/>
      <c r="BD57" s="265"/>
      <c r="BE57" s="265"/>
      <c r="BF57" s="265"/>
      <c r="BG57" s="265"/>
      <c r="BH57" s="240" t="s">
        <v>71</v>
      </c>
      <c r="BI57" s="44"/>
      <c r="BJ57" s="265">
        <v>45412</v>
      </c>
      <c r="BK57" s="265">
        <v>45429</v>
      </c>
      <c r="BL57" s="243"/>
      <c r="BM57" s="44" t="s">
        <v>70</v>
      </c>
      <c r="BN57" s="240" t="s">
        <v>70</v>
      </c>
      <c r="BO57" s="44">
        <v>45450</v>
      </c>
      <c r="BP57" s="44"/>
      <c r="BQ57" s="244"/>
      <c r="BR57" s="246" t="s">
        <v>605</v>
      </c>
      <c r="BS57" s="246" t="s">
        <v>415</v>
      </c>
      <c r="BT57" s="297"/>
      <c r="BU57" s="297" t="s">
        <v>694</v>
      </c>
      <c r="BV57" s="297">
        <v>3</v>
      </c>
      <c r="BW57" s="351">
        <v>0.66666666666666663</v>
      </c>
      <c r="BX57" s="297" t="s">
        <v>765</v>
      </c>
      <c r="BY57" s="242" t="s">
        <v>766</v>
      </c>
    </row>
    <row r="58" spans="1:77" ht="14.5">
      <c r="A58" s="42">
        <f t="shared" si="3"/>
        <v>50</v>
      </c>
      <c r="B58" s="42" t="s">
        <v>28</v>
      </c>
      <c r="C58" s="266"/>
      <c r="D58" s="297" t="s">
        <v>481</v>
      </c>
      <c r="E58" s="302" t="s">
        <v>642</v>
      </c>
      <c r="F58" s="42" t="s">
        <v>123</v>
      </c>
      <c r="G58" s="246">
        <v>2</v>
      </c>
      <c r="H58" s="253" t="s">
        <v>16</v>
      </c>
      <c r="I58" s="42" t="s">
        <v>106</v>
      </c>
      <c r="J58" s="240" t="s">
        <v>739</v>
      </c>
      <c r="K58" s="265">
        <v>45363</v>
      </c>
      <c r="L58" s="265">
        <v>45364</v>
      </c>
      <c r="M58" s="265">
        <v>45364</v>
      </c>
      <c r="N58" s="265">
        <v>45365</v>
      </c>
      <c r="O58" s="265">
        <v>45366</v>
      </c>
      <c r="P58" s="265">
        <v>45367</v>
      </c>
      <c r="Q58" s="265">
        <v>45367</v>
      </c>
      <c r="R58" s="265">
        <v>45397</v>
      </c>
      <c r="S58" s="240" t="s">
        <v>592</v>
      </c>
      <c r="T58" s="265">
        <v>45367</v>
      </c>
      <c r="U58" s="265">
        <v>45367</v>
      </c>
      <c r="V58" s="265">
        <v>45378</v>
      </c>
      <c r="W58" s="265">
        <v>45378</v>
      </c>
      <c r="X58" s="265">
        <v>45378</v>
      </c>
      <c r="Y58" s="265">
        <v>45378</v>
      </c>
      <c r="Z58" s="240" t="s">
        <v>596</v>
      </c>
      <c r="AA58" s="265"/>
      <c r="AB58" s="265"/>
      <c r="AC58" s="265"/>
      <c r="AD58" s="265" t="s">
        <v>764</v>
      </c>
      <c r="AE58" s="265" t="s">
        <v>764</v>
      </c>
      <c r="AF58" s="337">
        <f t="shared" si="9"/>
        <v>4</v>
      </c>
      <c r="AG58" s="265">
        <v>45394</v>
      </c>
      <c r="AH58" s="265">
        <v>45397</v>
      </c>
      <c r="AI58" s="265">
        <v>45384</v>
      </c>
      <c r="AJ58" s="265">
        <v>45386</v>
      </c>
      <c r="AK58" s="265">
        <v>45389</v>
      </c>
      <c r="AL58" s="265">
        <v>45397</v>
      </c>
      <c r="AM58" s="280" t="s">
        <v>596</v>
      </c>
      <c r="AN58" s="265"/>
      <c r="AO58" s="265"/>
      <c r="AP58" s="265">
        <f t="shared" si="12"/>
        <v>45397</v>
      </c>
      <c r="AQ58" s="265">
        <f t="shared" si="13"/>
        <v>45398</v>
      </c>
      <c r="AR58" s="280"/>
      <c r="AS58" s="265">
        <v>45395</v>
      </c>
      <c r="AT58" s="265">
        <f>AS58+1</f>
        <v>45396</v>
      </c>
      <c r="AU58" s="265">
        <v>45393</v>
      </c>
      <c r="AV58" s="265"/>
      <c r="AW58" s="280" t="s">
        <v>596</v>
      </c>
      <c r="AX58" s="240"/>
      <c r="AY58" s="265"/>
      <c r="AZ58" s="265"/>
      <c r="BA58" s="240"/>
      <c r="BB58" s="265"/>
      <c r="BC58" s="265"/>
      <c r="BD58" s="265"/>
      <c r="BE58" s="265"/>
      <c r="BF58" s="265"/>
      <c r="BG58" s="265"/>
      <c r="BH58" s="240" t="s">
        <v>71</v>
      </c>
      <c r="BI58" s="44"/>
      <c r="BJ58" s="265">
        <v>45412</v>
      </c>
      <c r="BK58" s="265">
        <v>45429</v>
      </c>
      <c r="BL58" s="243"/>
      <c r="BM58" s="44" t="s">
        <v>70</v>
      </c>
      <c r="BN58" s="240" t="s">
        <v>70</v>
      </c>
      <c r="BO58" s="44">
        <v>45450</v>
      </c>
      <c r="BP58" s="44"/>
      <c r="BQ58" s="244"/>
      <c r="BR58" s="246" t="s">
        <v>605</v>
      </c>
      <c r="BS58" s="246" t="s">
        <v>415</v>
      </c>
      <c r="BT58" s="297"/>
      <c r="BU58" s="297" t="s">
        <v>694</v>
      </c>
      <c r="BV58" s="297">
        <v>0.5</v>
      </c>
      <c r="BW58" s="351">
        <v>0.66666666666666663</v>
      </c>
      <c r="BX58" s="297" t="s">
        <v>767</v>
      </c>
      <c r="BY58" s="242" t="s">
        <v>768</v>
      </c>
    </row>
    <row r="59" spans="1:77" s="251" customFormat="1" ht="14.5">
      <c r="A59" s="42">
        <f t="shared" si="3"/>
        <v>51</v>
      </c>
      <c r="B59" s="42" t="s">
        <v>28</v>
      </c>
      <c r="C59" s="266"/>
      <c r="D59" s="298" t="s">
        <v>482</v>
      </c>
      <c r="E59" s="302" t="s">
        <v>642</v>
      </c>
      <c r="F59" s="42" t="s">
        <v>123</v>
      </c>
      <c r="G59" s="246">
        <v>1</v>
      </c>
      <c r="H59" s="253" t="s">
        <v>264</v>
      </c>
      <c r="I59" s="42" t="s">
        <v>78</v>
      </c>
      <c r="J59" s="240" t="s">
        <v>739</v>
      </c>
      <c r="K59" s="265">
        <v>45363</v>
      </c>
      <c r="L59" s="265">
        <v>45364</v>
      </c>
      <c r="M59" s="265">
        <v>45364</v>
      </c>
      <c r="N59" s="265">
        <v>45365</v>
      </c>
      <c r="O59" s="265">
        <v>45366</v>
      </c>
      <c r="P59" s="265">
        <v>45367</v>
      </c>
      <c r="Q59" s="265">
        <v>45367</v>
      </c>
      <c r="R59" s="265">
        <v>45397</v>
      </c>
      <c r="S59" s="240" t="s">
        <v>592</v>
      </c>
      <c r="T59" s="265">
        <v>45367</v>
      </c>
      <c r="U59" s="265">
        <v>45367</v>
      </c>
      <c r="V59" s="265">
        <v>45378</v>
      </c>
      <c r="W59" s="265">
        <v>45378</v>
      </c>
      <c r="X59" s="265">
        <v>45378</v>
      </c>
      <c r="Y59" s="265">
        <v>45378</v>
      </c>
      <c r="Z59" s="240" t="s">
        <v>596</v>
      </c>
      <c r="AA59" s="265"/>
      <c r="AB59" s="265"/>
      <c r="AC59" s="265"/>
      <c r="AD59" s="265" t="s">
        <v>762</v>
      </c>
      <c r="AE59" s="265" t="s">
        <v>736</v>
      </c>
      <c r="AF59" s="337">
        <f t="shared" si="9"/>
        <v>4</v>
      </c>
      <c r="AG59" s="265">
        <v>45394</v>
      </c>
      <c r="AH59" s="265">
        <v>45397</v>
      </c>
      <c r="AI59" s="265">
        <v>45384</v>
      </c>
      <c r="AJ59" s="265">
        <v>45386</v>
      </c>
      <c r="AK59" s="265">
        <v>45387</v>
      </c>
      <c r="AL59" s="265">
        <v>45398</v>
      </c>
      <c r="AM59" s="280" t="s">
        <v>91</v>
      </c>
      <c r="AN59" s="265"/>
      <c r="AO59" s="265"/>
      <c r="AP59" s="265">
        <f t="shared" si="12"/>
        <v>45397</v>
      </c>
      <c r="AQ59" s="265">
        <f t="shared" si="13"/>
        <v>45398</v>
      </c>
      <c r="AR59" s="280"/>
      <c r="AS59" s="265">
        <v>45395</v>
      </c>
      <c r="AT59" s="265">
        <f>AS59+1</f>
        <v>45396</v>
      </c>
      <c r="AU59" s="265">
        <v>45393</v>
      </c>
      <c r="AV59" s="265"/>
      <c r="AW59" s="280" t="s">
        <v>598</v>
      </c>
      <c r="AX59" s="42"/>
      <c r="AY59" s="44"/>
      <c r="AZ59" s="44"/>
      <c r="BA59" s="42"/>
      <c r="BB59" s="44"/>
      <c r="BC59" s="44"/>
      <c r="BD59" s="44"/>
      <c r="BE59" s="44"/>
      <c r="BF59" s="44"/>
      <c r="BG59" s="44"/>
      <c r="BH59" s="240" t="s">
        <v>71</v>
      </c>
      <c r="BI59" s="44"/>
      <c r="BJ59" s="265">
        <v>45412</v>
      </c>
      <c r="BK59" s="265">
        <v>45429</v>
      </c>
      <c r="BL59" s="106"/>
      <c r="BM59" s="44" t="s">
        <v>70</v>
      </c>
      <c r="BN59" s="240" t="s">
        <v>70</v>
      </c>
      <c r="BO59" s="44">
        <v>45450</v>
      </c>
      <c r="BP59" s="44"/>
      <c r="BQ59" s="42"/>
      <c r="BR59" s="246" t="s">
        <v>605</v>
      </c>
      <c r="BS59" s="246" t="s">
        <v>415</v>
      </c>
      <c r="BT59" s="297"/>
      <c r="BU59" s="297" t="s">
        <v>694</v>
      </c>
      <c r="BV59" s="297">
        <v>0.5</v>
      </c>
      <c r="BW59" s="351">
        <v>0.14285714285714285</v>
      </c>
      <c r="BX59" s="361" t="s">
        <v>769</v>
      </c>
      <c r="BY59" s="242"/>
    </row>
    <row r="60" spans="1:77" s="251" customFormat="1" ht="14.5">
      <c r="A60" s="42">
        <f t="shared" si="3"/>
        <v>52</v>
      </c>
      <c r="B60" s="42" t="s">
        <v>28</v>
      </c>
      <c r="C60" s="266"/>
      <c r="D60" s="298" t="s">
        <v>485</v>
      </c>
      <c r="E60" s="302" t="s">
        <v>642</v>
      </c>
      <c r="F60" s="42" t="s">
        <v>123</v>
      </c>
      <c r="G60" s="246">
        <v>1</v>
      </c>
      <c r="H60" s="253" t="s">
        <v>16</v>
      </c>
      <c r="I60" s="42" t="s">
        <v>78</v>
      </c>
      <c r="J60" s="240" t="s">
        <v>751</v>
      </c>
      <c r="K60" s="265">
        <v>45363</v>
      </c>
      <c r="L60" s="265">
        <v>45364</v>
      </c>
      <c r="M60" s="265">
        <v>45364</v>
      </c>
      <c r="N60" s="265">
        <v>45365</v>
      </c>
      <c r="O60" s="265">
        <v>45366</v>
      </c>
      <c r="P60" s="265">
        <v>45367</v>
      </c>
      <c r="Q60" s="265">
        <v>45367</v>
      </c>
      <c r="R60" s="265">
        <v>45397</v>
      </c>
      <c r="S60" s="240" t="s">
        <v>592</v>
      </c>
      <c r="T60" s="265">
        <v>45367</v>
      </c>
      <c r="U60" s="265">
        <v>45367</v>
      </c>
      <c r="V60" s="265">
        <v>45379</v>
      </c>
      <c r="W60" s="265">
        <v>45379</v>
      </c>
      <c r="X60" s="265">
        <v>45376</v>
      </c>
      <c r="Y60" s="265">
        <v>45378</v>
      </c>
      <c r="Z60" s="240" t="s">
        <v>596</v>
      </c>
      <c r="AA60" s="265"/>
      <c r="AB60" s="265"/>
      <c r="AC60" s="265"/>
      <c r="AD60" s="265" t="s">
        <v>762</v>
      </c>
      <c r="AE60" s="265" t="s">
        <v>762</v>
      </c>
      <c r="AF60" s="337">
        <f t="shared" si="9"/>
        <v>3</v>
      </c>
      <c r="AG60" s="265">
        <v>45398</v>
      </c>
      <c r="AH60" s="265">
        <v>45400</v>
      </c>
      <c r="AI60" s="265">
        <v>45379</v>
      </c>
      <c r="AJ60" s="265">
        <v>45379</v>
      </c>
      <c r="AK60" s="265">
        <v>45379</v>
      </c>
      <c r="AL60" s="265">
        <v>45386</v>
      </c>
      <c r="AM60" s="280" t="s">
        <v>596</v>
      </c>
      <c r="AN60" s="265"/>
      <c r="AO60" s="265"/>
      <c r="AP60" s="265">
        <f t="shared" si="12"/>
        <v>45400</v>
      </c>
      <c r="AQ60" s="265">
        <f t="shared" si="13"/>
        <v>45401</v>
      </c>
      <c r="AR60" s="280"/>
      <c r="AS60" s="265">
        <v>45386</v>
      </c>
      <c r="AT60" s="265">
        <v>45387</v>
      </c>
      <c r="AU60" s="265">
        <v>45387</v>
      </c>
      <c r="AV60" s="265"/>
      <c r="AW60" s="280" t="s">
        <v>598</v>
      </c>
      <c r="AX60" s="244"/>
      <c r="AY60" s="44"/>
      <c r="AZ60" s="44"/>
      <c r="BA60" s="240"/>
      <c r="BB60" s="44"/>
      <c r="BC60" s="44"/>
      <c r="BD60" s="44"/>
      <c r="BE60" s="44"/>
      <c r="BF60" s="44"/>
      <c r="BG60" s="44"/>
      <c r="BH60" s="240" t="s">
        <v>71</v>
      </c>
      <c r="BI60" s="44"/>
      <c r="BJ60" s="265">
        <v>45412</v>
      </c>
      <c r="BK60" s="265">
        <v>45429</v>
      </c>
      <c r="BL60" s="243"/>
      <c r="BM60" s="44" t="s">
        <v>70</v>
      </c>
      <c r="BN60" s="240" t="s">
        <v>70</v>
      </c>
      <c r="BO60" s="44">
        <v>45450</v>
      </c>
      <c r="BP60" s="44"/>
      <c r="BQ60" s="244"/>
      <c r="BR60" s="246"/>
      <c r="BS60" s="246"/>
      <c r="BT60" s="297"/>
      <c r="BU60" s="297"/>
      <c r="BV60" s="297"/>
      <c r="BW60" s="351">
        <v>0.5714285714285714</v>
      </c>
      <c r="BX60" s="397" t="s">
        <v>770</v>
      </c>
      <c r="BY60" s="242" t="s">
        <v>771</v>
      </c>
    </row>
    <row r="61" spans="1:77" s="251" customFormat="1" ht="14.5">
      <c r="A61" s="42">
        <f t="shared" si="3"/>
        <v>53</v>
      </c>
      <c r="B61" s="42" t="s">
        <v>28</v>
      </c>
      <c r="C61" s="266"/>
      <c r="D61" s="297" t="s">
        <v>772</v>
      </c>
      <c r="E61" s="302" t="s">
        <v>642</v>
      </c>
      <c r="F61" s="42" t="s">
        <v>81</v>
      </c>
      <c r="G61" s="246">
        <v>1</v>
      </c>
      <c r="H61" s="253" t="s">
        <v>16</v>
      </c>
      <c r="I61" s="42" t="s">
        <v>78</v>
      </c>
      <c r="J61" s="240" t="s">
        <v>751</v>
      </c>
      <c r="K61" s="265">
        <v>45363</v>
      </c>
      <c r="L61" s="265">
        <v>45364</v>
      </c>
      <c r="M61" s="265">
        <v>45364</v>
      </c>
      <c r="N61" s="265">
        <v>45365</v>
      </c>
      <c r="O61" s="265">
        <v>45366</v>
      </c>
      <c r="P61" s="265">
        <v>45367</v>
      </c>
      <c r="Q61" s="265">
        <v>45367</v>
      </c>
      <c r="R61" s="265">
        <v>45411</v>
      </c>
      <c r="S61" s="240" t="s">
        <v>592</v>
      </c>
      <c r="T61" s="265">
        <v>45367</v>
      </c>
      <c r="U61" s="265">
        <v>45367</v>
      </c>
      <c r="V61" s="265">
        <v>45355</v>
      </c>
      <c r="W61" s="265">
        <v>45357</v>
      </c>
      <c r="X61" s="265">
        <v>45387</v>
      </c>
      <c r="Y61" s="265">
        <v>45396</v>
      </c>
      <c r="Z61" s="240" t="s">
        <v>596</v>
      </c>
      <c r="AA61" s="265"/>
      <c r="AB61" s="265"/>
      <c r="AC61" s="265"/>
      <c r="AD61" s="265" t="s">
        <v>740</v>
      </c>
      <c r="AE61" s="265" t="s">
        <v>740</v>
      </c>
      <c r="AF61" s="337">
        <f t="shared" si="9"/>
        <v>3</v>
      </c>
      <c r="AG61" s="265">
        <v>45401</v>
      </c>
      <c r="AH61" s="265">
        <v>45403</v>
      </c>
      <c r="AI61" s="265">
        <v>45396</v>
      </c>
      <c r="AJ61" s="265">
        <v>45406</v>
      </c>
      <c r="AK61" s="265">
        <v>45396</v>
      </c>
      <c r="AL61" s="265">
        <v>45410</v>
      </c>
      <c r="AM61" s="280" t="s">
        <v>596</v>
      </c>
      <c r="AN61" s="265"/>
      <c r="AO61" s="265"/>
      <c r="AP61" s="265">
        <f t="shared" si="12"/>
        <v>45403</v>
      </c>
      <c r="AQ61" s="265">
        <f t="shared" si="13"/>
        <v>45404</v>
      </c>
      <c r="AR61" s="280"/>
      <c r="AS61" s="265">
        <v>45410</v>
      </c>
      <c r="AT61" s="265">
        <v>45414</v>
      </c>
      <c r="AU61" s="265">
        <v>45410</v>
      </c>
      <c r="AV61" s="265">
        <v>45413</v>
      </c>
      <c r="AW61" s="280" t="s">
        <v>596</v>
      </c>
      <c r="AX61" s="240"/>
      <c r="AY61" s="44"/>
      <c r="AZ61" s="44"/>
      <c r="BA61" s="240"/>
      <c r="BB61" s="44"/>
      <c r="BC61" s="44"/>
      <c r="BD61" s="44"/>
      <c r="BE61" s="44"/>
      <c r="BF61" s="44"/>
      <c r="BG61" s="44"/>
      <c r="BH61" s="240" t="s">
        <v>71</v>
      </c>
      <c r="BI61" s="44"/>
      <c r="BJ61" s="265">
        <v>45412</v>
      </c>
      <c r="BK61" s="265">
        <v>45429</v>
      </c>
      <c r="BL61" s="44"/>
      <c r="BM61" s="44" t="s">
        <v>70</v>
      </c>
      <c r="BN61" s="240" t="s">
        <v>70</v>
      </c>
      <c r="BO61" s="44">
        <v>45450</v>
      </c>
      <c r="BP61" s="44"/>
      <c r="BQ61" s="240"/>
      <c r="BR61" s="246"/>
      <c r="BS61" s="246"/>
      <c r="BT61" s="297"/>
      <c r="BU61" s="297" t="s">
        <v>694</v>
      </c>
      <c r="BV61" s="297"/>
      <c r="BW61" s="351"/>
      <c r="BX61" s="297"/>
      <c r="BY61" s="242" t="s">
        <v>773</v>
      </c>
    </row>
    <row r="62" spans="1:77" s="251" customFormat="1" ht="14.5">
      <c r="A62" s="42">
        <f t="shared" si="3"/>
        <v>54</v>
      </c>
      <c r="B62" s="42" t="s">
        <v>28</v>
      </c>
      <c r="C62" s="266"/>
      <c r="D62" s="297" t="s">
        <v>491</v>
      </c>
      <c r="E62" s="302" t="s">
        <v>642</v>
      </c>
      <c r="F62" s="42" t="s">
        <v>81</v>
      </c>
      <c r="G62" s="246">
        <v>1</v>
      </c>
      <c r="H62" s="253" t="s">
        <v>16</v>
      </c>
      <c r="I62" s="42" t="s">
        <v>78</v>
      </c>
      <c r="J62" s="240" t="s">
        <v>774</v>
      </c>
      <c r="K62" s="265">
        <v>45363</v>
      </c>
      <c r="L62" s="265">
        <v>45364</v>
      </c>
      <c r="M62" s="265">
        <v>45364</v>
      </c>
      <c r="N62" s="265">
        <v>45365</v>
      </c>
      <c r="O62" s="265">
        <v>45370</v>
      </c>
      <c r="P62" s="265">
        <v>45371</v>
      </c>
      <c r="Q62" s="265">
        <v>45371</v>
      </c>
      <c r="R62" s="265">
        <v>45411</v>
      </c>
      <c r="S62" s="240" t="s">
        <v>592</v>
      </c>
      <c r="T62" s="265">
        <v>45369</v>
      </c>
      <c r="U62" s="265">
        <v>45369</v>
      </c>
      <c r="V62" s="265">
        <v>45357</v>
      </c>
      <c r="W62" s="265">
        <v>45358</v>
      </c>
      <c r="X62" s="265">
        <v>45411</v>
      </c>
      <c r="Y62" s="265">
        <v>45412</v>
      </c>
      <c r="Z62" s="240" t="s">
        <v>596</v>
      </c>
      <c r="AA62" s="265"/>
      <c r="AB62" s="265"/>
      <c r="AC62" s="265"/>
      <c r="AD62" s="265" t="s">
        <v>747</v>
      </c>
      <c r="AE62" s="265" t="s">
        <v>747</v>
      </c>
      <c r="AF62" s="337">
        <f t="shared" si="9"/>
        <v>4</v>
      </c>
      <c r="AG62" s="265">
        <v>45395</v>
      </c>
      <c r="AH62" s="265">
        <f>AG62+3</f>
        <v>45398</v>
      </c>
      <c r="AI62" s="265">
        <v>45396</v>
      </c>
      <c r="AJ62" s="265">
        <v>45406</v>
      </c>
      <c r="AK62" s="265">
        <v>45412</v>
      </c>
      <c r="AL62" s="265"/>
      <c r="AM62" s="280" t="s">
        <v>596</v>
      </c>
      <c r="AN62" s="265"/>
      <c r="AO62" s="265"/>
      <c r="AP62" s="265">
        <f t="shared" si="12"/>
        <v>45398</v>
      </c>
      <c r="AQ62" s="265">
        <f t="shared" si="13"/>
        <v>45399</v>
      </c>
      <c r="AR62" s="280"/>
      <c r="AS62" s="265"/>
      <c r="AT62" s="265"/>
      <c r="AU62" s="265"/>
      <c r="AV62" s="265"/>
      <c r="AW62" s="280" t="s">
        <v>596</v>
      </c>
      <c r="AX62" s="240"/>
      <c r="AY62" s="44"/>
      <c r="AZ62" s="265"/>
      <c r="BA62" s="240"/>
      <c r="BB62" s="265"/>
      <c r="BC62" s="265"/>
      <c r="BD62" s="265"/>
      <c r="BE62" s="265"/>
      <c r="BF62" s="265"/>
      <c r="BG62" s="265"/>
      <c r="BH62" s="240" t="s">
        <v>71</v>
      </c>
      <c r="BI62" s="44"/>
      <c r="BJ62" s="265">
        <v>45412</v>
      </c>
      <c r="BK62" s="44">
        <v>45430</v>
      </c>
      <c r="BL62" s="44"/>
      <c r="BM62" s="44" t="s">
        <v>70</v>
      </c>
      <c r="BN62" s="240" t="s">
        <v>70</v>
      </c>
      <c r="BO62" s="44">
        <v>45450</v>
      </c>
      <c r="BP62" s="44"/>
      <c r="BQ62" s="240"/>
      <c r="BR62" s="246" t="s">
        <v>605</v>
      </c>
      <c r="BS62" s="246" t="s">
        <v>415</v>
      </c>
      <c r="BT62" s="297"/>
      <c r="BU62" s="297" t="s">
        <v>694</v>
      </c>
      <c r="BV62" s="297">
        <v>4</v>
      </c>
      <c r="BW62" s="351">
        <v>0.5714285714285714</v>
      </c>
      <c r="BX62" s="343" t="s">
        <v>775</v>
      </c>
      <c r="BY62" s="242" t="s">
        <v>776</v>
      </c>
    </row>
    <row r="63" spans="1:77" s="251" customFormat="1" ht="14.5">
      <c r="A63" s="42">
        <f t="shared" si="3"/>
        <v>55</v>
      </c>
      <c r="B63" s="42" t="s">
        <v>28</v>
      </c>
      <c r="C63" s="266"/>
      <c r="D63" s="297" t="s">
        <v>492</v>
      </c>
      <c r="E63" s="302" t="s">
        <v>642</v>
      </c>
      <c r="F63" s="42" t="s">
        <v>87</v>
      </c>
      <c r="G63" s="246">
        <v>1</v>
      </c>
      <c r="H63" s="253" t="s">
        <v>606</v>
      </c>
      <c r="I63" s="42" t="s">
        <v>66</v>
      </c>
      <c r="J63" s="240" t="s">
        <v>739</v>
      </c>
      <c r="K63" s="265">
        <v>45364</v>
      </c>
      <c r="L63" s="265">
        <v>45365</v>
      </c>
      <c r="M63" s="265">
        <v>45365</v>
      </c>
      <c r="N63" s="265">
        <v>45366</v>
      </c>
      <c r="O63" s="265">
        <v>45370</v>
      </c>
      <c r="P63" s="265">
        <v>45371</v>
      </c>
      <c r="Q63" s="265">
        <v>45371</v>
      </c>
      <c r="R63" s="265">
        <v>45411</v>
      </c>
      <c r="S63" s="240" t="s">
        <v>592</v>
      </c>
      <c r="T63" s="265">
        <v>45369</v>
      </c>
      <c r="U63" s="265">
        <v>45369</v>
      </c>
      <c r="V63" s="265">
        <v>45357</v>
      </c>
      <c r="W63" s="265">
        <v>45358</v>
      </c>
      <c r="X63" s="265"/>
      <c r="Y63" s="265"/>
      <c r="Z63" s="240" t="s">
        <v>70</v>
      </c>
      <c r="AA63" s="265"/>
      <c r="AB63" s="265"/>
      <c r="AC63" s="265"/>
      <c r="AD63" s="265" t="s">
        <v>740</v>
      </c>
      <c r="AE63" s="265" t="s">
        <v>777</v>
      </c>
      <c r="AF63" s="337">
        <f t="shared" si="9"/>
        <v>2</v>
      </c>
      <c r="AG63" s="265">
        <v>45399</v>
      </c>
      <c r="AH63" s="265">
        <f>AG63+1</f>
        <v>45400</v>
      </c>
      <c r="AI63" s="265">
        <v>45396</v>
      </c>
      <c r="AJ63" s="265">
        <v>45406</v>
      </c>
      <c r="AK63" s="265">
        <v>45412</v>
      </c>
      <c r="AL63" s="265"/>
      <c r="AM63" s="280" t="s">
        <v>596</v>
      </c>
      <c r="AN63" s="265"/>
      <c r="AO63" s="265"/>
      <c r="AP63" s="265">
        <f t="shared" si="12"/>
        <v>45400</v>
      </c>
      <c r="AQ63" s="265">
        <f t="shared" si="13"/>
        <v>45401</v>
      </c>
      <c r="AR63" s="280"/>
      <c r="AS63" s="265"/>
      <c r="AT63" s="265"/>
      <c r="AU63" s="265"/>
      <c r="AV63" s="265"/>
      <c r="AW63" s="280" t="s">
        <v>596</v>
      </c>
      <c r="AX63" s="240"/>
      <c r="AY63" s="44"/>
      <c r="AZ63" s="44"/>
      <c r="BA63" s="240"/>
      <c r="BB63" s="44"/>
      <c r="BC63" s="44"/>
      <c r="BD63" s="44"/>
      <c r="BE63" s="44"/>
      <c r="BF63" s="44"/>
      <c r="BG63" s="44"/>
      <c r="BH63" s="240" t="s">
        <v>71</v>
      </c>
      <c r="BI63" s="44"/>
      <c r="BJ63" s="265">
        <v>45412</v>
      </c>
      <c r="BK63" s="44">
        <v>45430</v>
      </c>
      <c r="BL63" s="44"/>
      <c r="BM63" s="44" t="s">
        <v>70</v>
      </c>
      <c r="BN63" s="240" t="s">
        <v>70</v>
      </c>
      <c r="BO63" s="44">
        <v>45450</v>
      </c>
      <c r="BP63" s="44"/>
      <c r="BQ63" s="240"/>
      <c r="BR63" s="246" t="s">
        <v>605</v>
      </c>
      <c r="BS63" s="246" t="s">
        <v>415</v>
      </c>
      <c r="BT63" s="297"/>
      <c r="BU63" s="297" t="s">
        <v>694</v>
      </c>
      <c r="BV63" s="297">
        <v>2</v>
      </c>
      <c r="BW63" s="351">
        <v>0.4</v>
      </c>
      <c r="BX63" s="343" t="s">
        <v>778</v>
      </c>
      <c r="BY63" s="242"/>
    </row>
    <row r="64" spans="1:77" s="251" customFormat="1">
      <c r="A64" s="42">
        <f t="shared" si="3"/>
        <v>56</v>
      </c>
      <c r="B64" s="42" t="s">
        <v>28</v>
      </c>
      <c r="C64" s="302" t="s">
        <v>901</v>
      </c>
      <c r="D64" s="297" t="s">
        <v>493</v>
      </c>
      <c r="E64" s="302" t="s">
        <v>642</v>
      </c>
      <c r="F64" s="42" t="s">
        <v>707</v>
      </c>
      <c r="G64" s="246">
        <v>1</v>
      </c>
      <c r="H64" s="253" t="s">
        <v>16</v>
      </c>
      <c r="I64" s="42" t="s">
        <v>78</v>
      </c>
      <c r="J64" s="240" t="s">
        <v>751</v>
      </c>
      <c r="K64" s="265">
        <v>45352</v>
      </c>
      <c r="L64" s="265">
        <v>45355</v>
      </c>
      <c r="M64" s="265">
        <v>45355</v>
      </c>
      <c r="N64" s="265">
        <v>45357</v>
      </c>
      <c r="O64" s="265">
        <v>45357</v>
      </c>
      <c r="P64" s="265">
        <v>45357</v>
      </c>
      <c r="Q64" s="265">
        <v>45359</v>
      </c>
      <c r="R64" s="265">
        <v>45407</v>
      </c>
      <c r="S64" s="240" t="s">
        <v>592</v>
      </c>
      <c r="T64" s="265">
        <v>45390</v>
      </c>
      <c r="U64" s="265">
        <v>45390</v>
      </c>
      <c r="V64" s="265">
        <v>45390</v>
      </c>
      <c r="W64" s="265">
        <v>45390</v>
      </c>
      <c r="X64" s="265">
        <v>45399</v>
      </c>
      <c r="Y64" s="265">
        <v>45400</v>
      </c>
      <c r="Z64" s="240" t="s">
        <v>596</v>
      </c>
      <c r="AA64" s="265"/>
      <c r="AB64" s="265"/>
      <c r="AC64" s="265"/>
      <c r="AD64" s="265" t="s">
        <v>762</v>
      </c>
      <c r="AE64" s="265" t="s">
        <v>762</v>
      </c>
      <c r="AF64" s="337">
        <f t="shared" si="9"/>
        <v>4</v>
      </c>
      <c r="AG64" s="265">
        <v>45391</v>
      </c>
      <c r="AH64" s="265">
        <f>AG64+3</f>
        <v>45394</v>
      </c>
      <c r="AI64" s="265">
        <v>45431</v>
      </c>
      <c r="AJ64" s="265">
        <v>45404</v>
      </c>
      <c r="AK64" s="265">
        <v>45413</v>
      </c>
      <c r="AL64" s="265">
        <v>45427</v>
      </c>
      <c r="AM64" s="280" t="s">
        <v>596</v>
      </c>
      <c r="AN64" s="265"/>
      <c r="AO64" s="265"/>
      <c r="AP64" s="265">
        <f t="shared" si="12"/>
        <v>45394</v>
      </c>
      <c r="AQ64" s="265">
        <f t="shared" si="13"/>
        <v>45395</v>
      </c>
      <c r="AR64" s="280"/>
      <c r="AS64" s="265">
        <v>45420</v>
      </c>
      <c r="AT64" s="265">
        <v>45421</v>
      </c>
      <c r="AU64" s="265">
        <v>45421</v>
      </c>
      <c r="AV64" s="265">
        <v>45432</v>
      </c>
      <c r="AW64" s="280" t="s">
        <v>596</v>
      </c>
      <c r="AX64" s="240" t="s">
        <v>742</v>
      </c>
      <c r="AY64" s="44"/>
      <c r="AZ64" s="44"/>
      <c r="BA64" s="240"/>
      <c r="BB64" s="44"/>
      <c r="BC64" s="44"/>
      <c r="BD64" s="265">
        <v>45429</v>
      </c>
      <c r="BE64" s="265">
        <v>45430</v>
      </c>
      <c r="BF64" s="44"/>
      <c r="BG64" s="44"/>
      <c r="BH64" s="240" t="s">
        <v>71</v>
      </c>
      <c r="BI64" s="44"/>
      <c r="BJ64" s="265">
        <v>45412</v>
      </c>
      <c r="BK64" s="265">
        <v>45430</v>
      </c>
      <c r="BL64" s="44"/>
      <c r="BM64" s="44" t="s">
        <v>70</v>
      </c>
      <c r="BN64" s="240" t="s">
        <v>70</v>
      </c>
      <c r="BO64" s="44">
        <v>45450</v>
      </c>
      <c r="BP64" s="44"/>
      <c r="BQ64" s="240"/>
      <c r="BR64" s="246"/>
      <c r="BS64" s="246"/>
      <c r="BT64" s="297"/>
      <c r="BU64" s="297"/>
      <c r="BV64" s="297"/>
      <c r="BW64" s="351"/>
      <c r="BX64" s="297"/>
    </row>
    <row r="65" spans="1:77" s="251" customFormat="1">
      <c r="A65" s="42">
        <f t="shared" si="3"/>
        <v>57</v>
      </c>
      <c r="B65" s="42" t="s">
        <v>28</v>
      </c>
      <c r="C65" s="302" t="s">
        <v>901</v>
      </c>
      <c r="D65" s="297" t="s">
        <v>893</v>
      </c>
      <c r="E65" s="302" t="s">
        <v>642</v>
      </c>
      <c r="F65" s="42" t="s">
        <v>707</v>
      </c>
      <c r="G65" s="246">
        <v>2</v>
      </c>
      <c r="H65" s="253" t="s">
        <v>16</v>
      </c>
      <c r="I65" s="42" t="s">
        <v>78</v>
      </c>
      <c r="J65" s="240" t="s">
        <v>751</v>
      </c>
      <c r="K65" s="265">
        <v>45352</v>
      </c>
      <c r="L65" s="265">
        <v>45355</v>
      </c>
      <c r="M65" s="265">
        <v>45355</v>
      </c>
      <c r="N65" s="265">
        <v>45357</v>
      </c>
      <c r="O65" s="265">
        <v>45357</v>
      </c>
      <c r="P65" s="265">
        <v>45357</v>
      </c>
      <c r="Q65" s="265">
        <v>45359</v>
      </c>
      <c r="R65" s="265">
        <v>45407</v>
      </c>
      <c r="S65" s="240" t="s">
        <v>592</v>
      </c>
      <c r="T65" s="265">
        <v>45392</v>
      </c>
      <c r="U65" s="265">
        <v>45392</v>
      </c>
      <c r="V65" s="265">
        <v>45392</v>
      </c>
      <c r="W65" s="265">
        <v>45392</v>
      </c>
      <c r="X65" s="265">
        <v>45413</v>
      </c>
      <c r="Y65" s="265">
        <v>45414</v>
      </c>
      <c r="Z65" s="240" t="s">
        <v>596</v>
      </c>
      <c r="AA65" s="265"/>
      <c r="AB65" s="265"/>
      <c r="AC65" s="265"/>
      <c r="AD65" s="265" t="s">
        <v>779</v>
      </c>
      <c r="AE65" s="265" t="s">
        <v>779</v>
      </c>
      <c r="AF65" s="337">
        <f t="shared" si="9"/>
        <v>3</v>
      </c>
      <c r="AG65" s="265">
        <v>45395</v>
      </c>
      <c r="AH65" s="265">
        <v>45397</v>
      </c>
      <c r="AI65" s="265">
        <v>45405</v>
      </c>
      <c r="AJ65" s="265">
        <v>45407</v>
      </c>
      <c r="AK65" s="265">
        <v>45414</v>
      </c>
      <c r="AL65" s="265">
        <v>45427</v>
      </c>
      <c r="AM65" s="280" t="s">
        <v>596</v>
      </c>
      <c r="AN65" s="265"/>
      <c r="AO65" s="265"/>
      <c r="AP65" s="265">
        <f t="shared" si="12"/>
        <v>45397</v>
      </c>
      <c r="AQ65" s="265">
        <f t="shared" si="13"/>
        <v>45398</v>
      </c>
      <c r="AR65" s="280"/>
      <c r="AS65" s="265">
        <v>45420</v>
      </c>
      <c r="AT65" s="265">
        <v>45421</v>
      </c>
      <c r="AU65" s="265">
        <v>45427</v>
      </c>
      <c r="AV65" s="265">
        <v>45427</v>
      </c>
      <c r="AW65" s="280" t="s">
        <v>596</v>
      </c>
      <c r="AX65" s="240" t="s">
        <v>742</v>
      </c>
      <c r="AY65" s="44"/>
      <c r="AZ65" s="44"/>
      <c r="BA65" s="240"/>
      <c r="BB65" s="44"/>
      <c r="BC65" s="44"/>
      <c r="BD65" s="265">
        <v>45429</v>
      </c>
      <c r="BE65" s="265">
        <v>45430</v>
      </c>
      <c r="BF65" s="44"/>
      <c r="BG65" s="44"/>
      <c r="BH65" s="240" t="s">
        <v>71</v>
      </c>
      <c r="BI65" s="44"/>
      <c r="BJ65" s="265">
        <v>45412</v>
      </c>
      <c r="BK65" s="265">
        <v>45430</v>
      </c>
      <c r="BL65" s="44"/>
      <c r="BM65" s="44" t="s">
        <v>70</v>
      </c>
      <c r="BN65" s="240" t="s">
        <v>70</v>
      </c>
      <c r="BO65" s="44">
        <v>45450</v>
      </c>
      <c r="BP65" s="44"/>
      <c r="BQ65" s="240"/>
      <c r="BR65" s="246"/>
      <c r="BS65" s="246"/>
      <c r="BT65" s="297"/>
      <c r="BU65" s="297"/>
      <c r="BV65" s="297"/>
      <c r="BW65" s="351"/>
      <c r="BX65" s="297"/>
    </row>
    <row r="66" spans="1:77" s="251" customFormat="1">
      <c r="A66" s="42">
        <f t="shared" si="3"/>
        <v>58</v>
      </c>
      <c r="B66" s="42" t="s">
        <v>28</v>
      </c>
      <c r="C66" s="302" t="s">
        <v>901</v>
      </c>
      <c r="D66" s="297" t="s">
        <v>894</v>
      </c>
      <c r="E66" s="302" t="s">
        <v>642</v>
      </c>
      <c r="F66" s="42" t="s">
        <v>707</v>
      </c>
      <c r="G66" s="246">
        <v>2</v>
      </c>
      <c r="H66" s="253" t="s">
        <v>16</v>
      </c>
      <c r="I66" s="42" t="s">
        <v>78</v>
      </c>
      <c r="J66" s="240" t="s">
        <v>751</v>
      </c>
      <c r="K66" s="265">
        <v>45352</v>
      </c>
      <c r="L66" s="265">
        <v>45355</v>
      </c>
      <c r="M66" s="265">
        <v>45355</v>
      </c>
      <c r="N66" s="265">
        <v>45357</v>
      </c>
      <c r="O66" s="265">
        <v>45357</v>
      </c>
      <c r="P66" s="265">
        <v>45357</v>
      </c>
      <c r="Q66" s="265">
        <v>45359</v>
      </c>
      <c r="R66" s="265">
        <v>45407</v>
      </c>
      <c r="S66" s="240" t="s">
        <v>592</v>
      </c>
      <c r="T66" s="265">
        <v>45392</v>
      </c>
      <c r="U66" s="265">
        <v>45392</v>
      </c>
      <c r="V66" s="265">
        <v>45392</v>
      </c>
      <c r="W66" s="265">
        <v>45392</v>
      </c>
      <c r="X66" s="265">
        <v>45413</v>
      </c>
      <c r="Y66" s="265">
        <v>45414</v>
      </c>
      <c r="Z66" s="240" t="s">
        <v>596</v>
      </c>
      <c r="AA66" s="265"/>
      <c r="AB66" s="265"/>
      <c r="AC66" s="265"/>
      <c r="AD66" s="265" t="s">
        <v>779</v>
      </c>
      <c r="AE66" s="265" t="s">
        <v>779</v>
      </c>
      <c r="AF66" s="337">
        <f>AH66-AG66+1</f>
        <v>3</v>
      </c>
      <c r="AG66" s="265">
        <v>45395</v>
      </c>
      <c r="AH66" s="265">
        <v>45397</v>
      </c>
      <c r="AI66" s="265">
        <v>45405</v>
      </c>
      <c r="AJ66" s="265">
        <v>45407</v>
      </c>
      <c r="AK66" s="265">
        <v>45414</v>
      </c>
      <c r="AL66" s="265">
        <v>45427</v>
      </c>
      <c r="AM66" s="280" t="s">
        <v>596</v>
      </c>
      <c r="AN66" s="265"/>
      <c r="AO66" s="265"/>
      <c r="AP66" s="265">
        <f>AH66</f>
        <v>45397</v>
      </c>
      <c r="AQ66" s="265">
        <f>AP66+1</f>
        <v>45398</v>
      </c>
      <c r="AR66" s="280"/>
      <c r="AS66" s="265">
        <v>45420</v>
      </c>
      <c r="AT66" s="265">
        <v>45421</v>
      </c>
      <c r="AU66" s="265">
        <v>45427</v>
      </c>
      <c r="AV66" s="265">
        <v>45427</v>
      </c>
      <c r="AW66" s="280" t="s">
        <v>596</v>
      </c>
      <c r="AX66" s="240" t="s">
        <v>742</v>
      </c>
      <c r="AY66" s="44"/>
      <c r="AZ66" s="44"/>
      <c r="BA66" s="240"/>
      <c r="BB66" s="44"/>
      <c r="BC66" s="44"/>
      <c r="BD66" s="265">
        <v>45429</v>
      </c>
      <c r="BE66" s="265">
        <v>45430</v>
      </c>
      <c r="BF66" s="44"/>
      <c r="BG66" s="44"/>
      <c r="BH66" s="240" t="s">
        <v>71</v>
      </c>
      <c r="BI66" s="44"/>
      <c r="BJ66" s="265">
        <v>45412</v>
      </c>
      <c r="BK66" s="265">
        <v>45430</v>
      </c>
      <c r="BL66" s="44"/>
      <c r="BM66" s="44" t="s">
        <v>70</v>
      </c>
      <c r="BN66" s="240" t="s">
        <v>70</v>
      </c>
      <c r="BO66" s="44">
        <v>45450</v>
      </c>
      <c r="BP66" s="44"/>
      <c r="BQ66" s="240"/>
      <c r="BR66" s="246"/>
      <c r="BS66" s="246"/>
      <c r="BT66" s="297"/>
      <c r="BU66" s="297"/>
      <c r="BV66" s="297"/>
      <c r="BW66" s="351"/>
      <c r="BX66" s="297"/>
    </row>
    <row r="67" spans="1:77" s="251" customFormat="1">
      <c r="A67" s="42">
        <f t="shared" si="3"/>
        <v>59</v>
      </c>
      <c r="B67" s="42" t="s">
        <v>28</v>
      </c>
      <c r="C67" s="302" t="s">
        <v>901</v>
      </c>
      <c r="D67" s="297" t="s">
        <v>780</v>
      </c>
      <c r="E67" s="302" t="s">
        <v>642</v>
      </c>
      <c r="F67" s="42" t="s">
        <v>707</v>
      </c>
      <c r="G67" s="246">
        <v>3</v>
      </c>
      <c r="H67" s="42" t="s">
        <v>16</v>
      </c>
      <c r="I67" s="42" t="s">
        <v>78</v>
      </c>
      <c r="J67" s="240" t="s">
        <v>751</v>
      </c>
      <c r="K67" s="265">
        <v>45352</v>
      </c>
      <c r="L67" s="265">
        <v>45355</v>
      </c>
      <c r="M67" s="265">
        <v>45355</v>
      </c>
      <c r="N67" s="265">
        <v>45357</v>
      </c>
      <c r="O67" s="265">
        <v>45357</v>
      </c>
      <c r="P67" s="265">
        <v>45357</v>
      </c>
      <c r="Q67" s="265">
        <v>45359</v>
      </c>
      <c r="R67" s="265">
        <v>45407</v>
      </c>
      <c r="S67" s="240" t="s">
        <v>592</v>
      </c>
      <c r="T67" s="265">
        <v>45393</v>
      </c>
      <c r="U67" s="265">
        <v>45393</v>
      </c>
      <c r="V67" s="265">
        <v>45393</v>
      </c>
      <c r="W67" s="265">
        <v>45393</v>
      </c>
      <c r="X67" s="265">
        <v>45403</v>
      </c>
      <c r="Y67" s="265">
        <v>45404</v>
      </c>
      <c r="Z67" s="240" t="s">
        <v>596</v>
      </c>
      <c r="AA67" s="265"/>
      <c r="AB67" s="265"/>
      <c r="AC67" s="265"/>
      <c r="AD67" s="265" t="s">
        <v>779</v>
      </c>
      <c r="AE67" s="265" t="s">
        <v>779</v>
      </c>
      <c r="AF67" s="337">
        <f t="shared" si="9"/>
        <v>3</v>
      </c>
      <c r="AG67" s="265">
        <v>45394</v>
      </c>
      <c r="AH67" s="265">
        <v>45396</v>
      </c>
      <c r="AI67" s="265">
        <v>45408</v>
      </c>
      <c r="AJ67" s="265">
        <v>45412</v>
      </c>
      <c r="AK67" s="265">
        <v>45411</v>
      </c>
      <c r="AL67" s="265">
        <v>45429</v>
      </c>
      <c r="AM67" s="280" t="s">
        <v>596</v>
      </c>
      <c r="AN67" s="265"/>
      <c r="AO67" s="265"/>
      <c r="AP67" s="265">
        <f t="shared" si="12"/>
        <v>45396</v>
      </c>
      <c r="AQ67" s="265">
        <f t="shared" si="13"/>
        <v>45397</v>
      </c>
      <c r="AR67" s="280"/>
      <c r="AS67" s="265">
        <v>45396</v>
      </c>
      <c r="AT67" s="265">
        <v>45408</v>
      </c>
      <c r="AU67" s="265">
        <v>45412</v>
      </c>
      <c r="AV67" s="265">
        <v>45429</v>
      </c>
      <c r="AW67" s="280" t="s">
        <v>596</v>
      </c>
      <c r="AX67" s="240" t="s">
        <v>742</v>
      </c>
      <c r="AY67" s="44"/>
      <c r="AZ67" s="44"/>
      <c r="BA67" s="240"/>
      <c r="BB67" s="44"/>
      <c r="BC67" s="44"/>
      <c r="BD67" s="265">
        <v>45429</v>
      </c>
      <c r="BE67" s="265">
        <v>45430</v>
      </c>
      <c r="BF67" s="44"/>
      <c r="BG67" s="44"/>
      <c r="BH67" s="240" t="s">
        <v>71</v>
      </c>
      <c r="BI67" s="44"/>
      <c r="BJ67" s="265">
        <v>45412</v>
      </c>
      <c r="BK67" s="265">
        <v>45430</v>
      </c>
      <c r="BL67" s="44"/>
      <c r="BM67" s="44" t="s">
        <v>70</v>
      </c>
      <c r="BN67" s="240" t="s">
        <v>70</v>
      </c>
      <c r="BO67" s="44">
        <v>45450</v>
      </c>
      <c r="BP67" s="44"/>
      <c r="BQ67" s="240"/>
      <c r="BR67" s="246"/>
      <c r="BS67" s="246"/>
      <c r="BT67" s="297"/>
      <c r="BU67" s="297"/>
      <c r="BV67" s="297"/>
      <c r="BW67" s="351"/>
      <c r="BX67" s="297"/>
    </row>
    <row r="68" spans="1:77" s="251" customFormat="1">
      <c r="A68" s="42">
        <f t="shared" si="3"/>
        <v>60</v>
      </c>
      <c r="B68" s="42" t="s">
        <v>28</v>
      </c>
      <c r="C68" s="302" t="s">
        <v>901</v>
      </c>
      <c r="D68" s="297" t="s">
        <v>496</v>
      </c>
      <c r="E68" s="302" t="s">
        <v>642</v>
      </c>
      <c r="F68" s="42" t="s">
        <v>707</v>
      </c>
      <c r="G68" s="246">
        <v>4</v>
      </c>
      <c r="H68" s="42" t="s">
        <v>16</v>
      </c>
      <c r="I68" s="42" t="s">
        <v>78</v>
      </c>
      <c r="J68" s="240" t="s">
        <v>751</v>
      </c>
      <c r="K68" s="265">
        <v>45352</v>
      </c>
      <c r="L68" s="265">
        <v>45355</v>
      </c>
      <c r="M68" s="265">
        <v>45355</v>
      </c>
      <c r="N68" s="265">
        <v>45357</v>
      </c>
      <c r="O68" s="265">
        <v>45357</v>
      </c>
      <c r="P68" s="265">
        <v>45357</v>
      </c>
      <c r="Q68" s="265">
        <v>45359</v>
      </c>
      <c r="R68" s="44">
        <v>45420</v>
      </c>
      <c r="S68" s="240" t="s">
        <v>592</v>
      </c>
      <c r="T68" s="265">
        <v>45394</v>
      </c>
      <c r="U68" s="265">
        <v>45394</v>
      </c>
      <c r="V68" s="265">
        <v>45394</v>
      </c>
      <c r="W68" s="265">
        <v>45394</v>
      </c>
      <c r="X68" s="265">
        <v>45405</v>
      </c>
      <c r="Y68" s="265">
        <v>45406</v>
      </c>
      <c r="Z68" s="240" t="s">
        <v>596</v>
      </c>
      <c r="AA68" s="265"/>
      <c r="AB68" s="265"/>
      <c r="AC68" s="265"/>
      <c r="AD68" s="265" t="s">
        <v>779</v>
      </c>
      <c r="AE68" s="265" t="s">
        <v>779</v>
      </c>
      <c r="AF68" s="337">
        <f t="shared" si="9"/>
        <v>5</v>
      </c>
      <c r="AG68" s="265">
        <v>45398</v>
      </c>
      <c r="AH68" s="265">
        <v>45402</v>
      </c>
      <c r="AI68" s="265">
        <v>45413</v>
      </c>
      <c r="AJ68" s="265">
        <v>45416</v>
      </c>
      <c r="AK68" s="265">
        <v>45416</v>
      </c>
      <c r="AL68" s="265"/>
      <c r="AM68" s="280" t="s">
        <v>596</v>
      </c>
      <c r="AN68" s="265"/>
      <c r="AO68" s="265"/>
      <c r="AP68" s="265">
        <f t="shared" si="12"/>
        <v>45402</v>
      </c>
      <c r="AQ68" s="265">
        <f t="shared" si="13"/>
        <v>45403</v>
      </c>
      <c r="AR68" s="280"/>
      <c r="AS68" s="265">
        <f>AK68</f>
        <v>45416</v>
      </c>
      <c r="AT68" s="265">
        <f>AS68+1</f>
        <v>45417</v>
      </c>
      <c r="AU68" s="265">
        <v>45417</v>
      </c>
      <c r="AV68" s="265">
        <v>45432</v>
      </c>
      <c r="AW68" s="280" t="s">
        <v>596</v>
      </c>
      <c r="AX68" s="240" t="s">
        <v>742</v>
      </c>
      <c r="AY68" s="44"/>
      <c r="AZ68" s="44"/>
      <c r="BA68" s="240"/>
      <c r="BB68" s="44"/>
      <c r="BC68" s="44"/>
      <c r="BD68" s="265">
        <v>45429</v>
      </c>
      <c r="BE68" s="265">
        <v>45430</v>
      </c>
      <c r="BF68" s="44"/>
      <c r="BG68" s="44"/>
      <c r="BH68" s="240" t="s">
        <v>71</v>
      </c>
      <c r="BI68" s="44"/>
      <c r="BJ68" s="265">
        <v>45412</v>
      </c>
      <c r="BK68" s="265">
        <v>45430</v>
      </c>
      <c r="BL68" s="44"/>
      <c r="BM68" s="44" t="s">
        <v>70</v>
      </c>
      <c r="BN68" s="240" t="s">
        <v>70</v>
      </c>
      <c r="BO68" s="44">
        <v>45450</v>
      </c>
      <c r="BP68" s="44"/>
      <c r="BQ68" s="240"/>
      <c r="BR68" s="246"/>
      <c r="BS68" s="246"/>
      <c r="BT68" s="297"/>
      <c r="BU68" s="297"/>
      <c r="BV68" s="297"/>
      <c r="BW68" s="351"/>
      <c r="BX68" s="297"/>
    </row>
    <row r="69" spans="1:77" s="251" customFormat="1">
      <c r="A69" s="42">
        <f t="shared" si="3"/>
        <v>61</v>
      </c>
      <c r="B69" s="42" t="s">
        <v>28</v>
      </c>
      <c r="C69" s="302" t="s">
        <v>901</v>
      </c>
      <c r="D69" s="297" t="s">
        <v>497</v>
      </c>
      <c r="E69" s="302" t="s">
        <v>642</v>
      </c>
      <c r="F69" s="42" t="s">
        <v>707</v>
      </c>
      <c r="G69" s="246">
        <v>10</v>
      </c>
      <c r="H69" s="42" t="s">
        <v>16</v>
      </c>
      <c r="I69" s="240" t="s">
        <v>78</v>
      </c>
      <c r="J69" s="240" t="s">
        <v>751</v>
      </c>
      <c r="K69" s="265">
        <v>45352</v>
      </c>
      <c r="L69" s="265">
        <v>45355</v>
      </c>
      <c r="M69" s="265">
        <v>45355</v>
      </c>
      <c r="N69" s="265">
        <v>45357</v>
      </c>
      <c r="O69" s="265">
        <v>45357</v>
      </c>
      <c r="P69" s="265">
        <v>45357</v>
      </c>
      <c r="Q69" s="265">
        <v>45359</v>
      </c>
      <c r="R69" s="44"/>
      <c r="S69" s="240" t="s">
        <v>593</v>
      </c>
      <c r="T69" s="265">
        <v>45408</v>
      </c>
      <c r="U69" s="265">
        <v>45408</v>
      </c>
      <c r="V69" s="265">
        <v>45408</v>
      </c>
      <c r="W69" s="265">
        <v>45408</v>
      </c>
      <c r="X69" s="265">
        <v>45407</v>
      </c>
      <c r="Y69" s="265">
        <v>45408</v>
      </c>
      <c r="Z69" s="240" t="s">
        <v>70</v>
      </c>
      <c r="AA69" s="265"/>
      <c r="AB69" s="265"/>
      <c r="AC69" s="265"/>
      <c r="AD69" s="265" t="s">
        <v>701</v>
      </c>
      <c r="AE69" s="265" t="s">
        <v>701</v>
      </c>
      <c r="AF69" s="337">
        <f t="shared" si="9"/>
        <v>5</v>
      </c>
      <c r="AG69" s="265">
        <v>45417</v>
      </c>
      <c r="AH69" s="265">
        <v>45421</v>
      </c>
      <c r="AI69" s="265">
        <v>45417</v>
      </c>
      <c r="AJ69" s="265">
        <v>45420</v>
      </c>
      <c r="AK69" s="265"/>
      <c r="AL69" s="265"/>
      <c r="AM69" s="280" t="s">
        <v>596</v>
      </c>
      <c r="AN69" s="265"/>
      <c r="AO69" s="265"/>
      <c r="AP69" s="265">
        <f t="shared" si="12"/>
        <v>45421</v>
      </c>
      <c r="AQ69" s="265">
        <f>AP69+1</f>
        <v>45422</v>
      </c>
      <c r="AR69" s="280"/>
      <c r="AS69" s="265">
        <v>45417</v>
      </c>
      <c r="AT69" s="265">
        <f>AS69+1</f>
        <v>45418</v>
      </c>
      <c r="AU69" s="265">
        <v>45424</v>
      </c>
      <c r="AV69" s="265"/>
      <c r="AW69" s="280" t="s">
        <v>71</v>
      </c>
      <c r="AX69" s="240" t="s">
        <v>781</v>
      </c>
      <c r="AY69" s="44"/>
      <c r="AZ69" s="44"/>
      <c r="BA69" s="244"/>
      <c r="BB69" s="44"/>
      <c r="BC69" s="44"/>
      <c r="BD69" s="265">
        <v>45437</v>
      </c>
      <c r="BE69" s="265">
        <v>45440</v>
      </c>
      <c r="BF69" s="243"/>
      <c r="BG69" s="243"/>
      <c r="BH69" s="240" t="s">
        <v>71</v>
      </c>
      <c r="BI69" s="44"/>
      <c r="BJ69" s="265">
        <v>45412</v>
      </c>
      <c r="BK69" s="265">
        <v>45440</v>
      </c>
      <c r="BL69" s="243"/>
      <c r="BM69" s="44" t="s">
        <v>70</v>
      </c>
      <c r="BN69" s="240" t="s">
        <v>70</v>
      </c>
      <c r="BO69" s="44">
        <v>45450</v>
      </c>
      <c r="BP69" s="44"/>
      <c r="BQ69" s="244"/>
      <c r="BR69" s="246"/>
      <c r="BS69" s="246"/>
      <c r="BT69" s="297"/>
      <c r="BU69" s="297"/>
      <c r="BV69" s="297"/>
      <c r="BW69" s="351"/>
      <c r="BX69" s="297"/>
    </row>
    <row r="70" spans="1:77" s="251" customFormat="1">
      <c r="A70" s="42">
        <f t="shared" si="3"/>
        <v>62</v>
      </c>
      <c r="B70" s="42" t="s">
        <v>28</v>
      </c>
      <c r="C70" s="302" t="s">
        <v>901</v>
      </c>
      <c r="D70" s="298" t="s">
        <v>498</v>
      </c>
      <c r="E70" s="302" t="s">
        <v>642</v>
      </c>
      <c r="F70" s="42" t="s">
        <v>707</v>
      </c>
      <c r="G70" s="246">
        <v>11</v>
      </c>
      <c r="H70" s="42" t="s">
        <v>16</v>
      </c>
      <c r="I70" s="240" t="s">
        <v>78</v>
      </c>
      <c r="J70" s="240" t="s">
        <v>751</v>
      </c>
      <c r="K70" s="265">
        <v>45352</v>
      </c>
      <c r="L70" s="265">
        <v>45355</v>
      </c>
      <c r="M70" s="265">
        <v>45355</v>
      </c>
      <c r="N70" s="265">
        <v>45357</v>
      </c>
      <c r="O70" s="265">
        <v>45357</v>
      </c>
      <c r="P70" s="265">
        <v>45357</v>
      </c>
      <c r="Q70" s="265">
        <v>45359</v>
      </c>
      <c r="R70" s="44"/>
      <c r="S70" s="240" t="s">
        <v>593</v>
      </c>
      <c r="T70" s="265">
        <v>45410</v>
      </c>
      <c r="U70" s="265">
        <v>45410</v>
      </c>
      <c r="V70" s="265">
        <v>45410</v>
      </c>
      <c r="W70" s="265">
        <v>45410</v>
      </c>
      <c r="X70" s="265">
        <v>45409</v>
      </c>
      <c r="Y70" s="265">
        <v>45410</v>
      </c>
      <c r="Z70" s="240" t="s">
        <v>70</v>
      </c>
      <c r="AA70" s="265"/>
      <c r="AB70" s="265"/>
      <c r="AC70" s="265"/>
      <c r="AD70" s="265" t="s">
        <v>701</v>
      </c>
      <c r="AE70" s="265" t="s">
        <v>701</v>
      </c>
      <c r="AF70" s="337">
        <f t="shared" si="9"/>
        <v>5</v>
      </c>
      <c r="AG70" s="265">
        <v>45422</v>
      </c>
      <c r="AH70" s="265">
        <v>45426</v>
      </c>
      <c r="AI70" s="265">
        <v>45421</v>
      </c>
      <c r="AJ70" s="265">
        <v>45423</v>
      </c>
      <c r="AK70" s="265"/>
      <c r="AL70" s="265"/>
      <c r="AM70" s="280" t="s">
        <v>596</v>
      </c>
      <c r="AN70" s="265"/>
      <c r="AO70" s="265"/>
      <c r="AP70" s="265">
        <f t="shared" si="12"/>
        <v>45426</v>
      </c>
      <c r="AQ70" s="265">
        <f t="shared" si="13"/>
        <v>45427</v>
      </c>
      <c r="AR70" s="280"/>
      <c r="AS70" s="265">
        <v>45417</v>
      </c>
      <c r="AT70" s="265">
        <f>AS70+1</f>
        <v>45418</v>
      </c>
      <c r="AU70" s="265"/>
      <c r="AV70" s="265"/>
      <c r="AW70" s="280" t="s">
        <v>71</v>
      </c>
      <c r="AX70" s="240" t="s">
        <v>781</v>
      </c>
      <c r="AY70" s="44"/>
      <c r="AZ70" s="44"/>
      <c r="BA70" s="240"/>
      <c r="BB70" s="44"/>
      <c r="BC70" s="44"/>
      <c r="BD70" s="265">
        <v>45437</v>
      </c>
      <c r="BE70" s="265">
        <v>45440</v>
      </c>
      <c r="BF70" s="44"/>
      <c r="BG70" s="44"/>
      <c r="BH70" s="240" t="s">
        <v>71</v>
      </c>
      <c r="BI70" s="44"/>
      <c r="BJ70" s="265">
        <v>45412</v>
      </c>
      <c r="BK70" s="265">
        <v>45440</v>
      </c>
      <c r="BL70" s="44"/>
      <c r="BM70" s="44" t="s">
        <v>70</v>
      </c>
      <c r="BN70" s="240" t="s">
        <v>70</v>
      </c>
      <c r="BO70" s="44">
        <v>45450</v>
      </c>
      <c r="BP70" s="44"/>
      <c r="BQ70" s="240"/>
      <c r="BR70" s="246"/>
      <c r="BS70" s="246"/>
      <c r="BT70" s="298"/>
      <c r="BU70" s="298"/>
      <c r="BV70" s="298"/>
      <c r="BW70" s="352"/>
      <c r="BX70" s="298"/>
    </row>
    <row r="71" spans="1:77" s="251" customFormat="1">
      <c r="A71" s="42">
        <f t="shared" si="3"/>
        <v>63</v>
      </c>
      <c r="B71" s="42" t="s">
        <v>28</v>
      </c>
      <c r="C71" s="302" t="s">
        <v>901</v>
      </c>
      <c r="D71" s="297" t="s">
        <v>499</v>
      </c>
      <c r="E71" s="302" t="s">
        <v>642</v>
      </c>
      <c r="F71" s="42" t="s">
        <v>707</v>
      </c>
      <c r="G71" s="246">
        <v>5</v>
      </c>
      <c r="H71" s="42" t="s">
        <v>16</v>
      </c>
      <c r="I71" s="240" t="s">
        <v>78</v>
      </c>
      <c r="J71" s="240" t="s">
        <v>751</v>
      </c>
      <c r="K71" s="265">
        <v>45352</v>
      </c>
      <c r="L71" s="265">
        <v>45355</v>
      </c>
      <c r="M71" s="265">
        <v>45355</v>
      </c>
      <c r="N71" s="265">
        <v>45357</v>
      </c>
      <c r="O71" s="265">
        <v>45357</v>
      </c>
      <c r="P71" s="265">
        <v>45357</v>
      </c>
      <c r="Q71" s="265">
        <v>45359</v>
      </c>
      <c r="R71" s="265">
        <v>45407</v>
      </c>
      <c r="S71" s="240" t="s">
        <v>592</v>
      </c>
      <c r="T71" s="265">
        <v>45395</v>
      </c>
      <c r="U71" s="265">
        <v>45395</v>
      </c>
      <c r="V71" s="265">
        <v>45395</v>
      </c>
      <c r="W71" s="265">
        <v>45404</v>
      </c>
      <c r="X71" s="265">
        <v>45405</v>
      </c>
      <c r="Y71" s="265">
        <v>45405</v>
      </c>
      <c r="Z71" s="240" t="s">
        <v>596</v>
      </c>
      <c r="AA71" s="265"/>
      <c r="AB71" s="265"/>
      <c r="AC71" s="265"/>
      <c r="AD71" s="265" t="s">
        <v>762</v>
      </c>
      <c r="AE71" s="265" t="s">
        <v>762</v>
      </c>
      <c r="AF71" s="337">
        <f t="shared" si="9"/>
        <v>5</v>
      </c>
      <c r="AG71" s="265">
        <v>45403</v>
      </c>
      <c r="AH71" s="265">
        <v>45407</v>
      </c>
      <c r="AI71" s="265">
        <v>45424</v>
      </c>
      <c r="AJ71" s="265">
        <v>45428</v>
      </c>
      <c r="AK71" s="265">
        <v>45407</v>
      </c>
      <c r="AL71" s="265">
        <v>45432</v>
      </c>
      <c r="AM71" s="280" t="s">
        <v>596</v>
      </c>
      <c r="AN71" s="265"/>
      <c r="AO71" s="265"/>
      <c r="AP71" s="265">
        <f t="shared" si="12"/>
        <v>45407</v>
      </c>
      <c r="AQ71" s="265">
        <f t="shared" si="13"/>
        <v>45408</v>
      </c>
      <c r="AR71" s="280"/>
      <c r="AS71" s="265">
        <f>AK71</f>
        <v>45407</v>
      </c>
      <c r="AT71" s="265">
        <f>AS71+1</f>
        <v>45408</v>
      </c>
      <c r="AU71" s="265">
        <v>45410</v>
      </c>
      <c r="AV71" s="265">
        <v>45432</v>
      </c>
      <c r="AW71" s="280" t="s">
        <v>596</v>
      </c>
      <c r="AX71" s="240" t="s">
        <v>742</v>
      </c>
      <c r="AY71" s="44"/>
      <c r="AZ71" s="44"/>
      <c r="BA71" s="240"/>
      <c r="BB71" s="44"/>
      <c r="BC71" s="44"/>
      <c r="BD71" s="265">
        <v>45437</v>
      </c>
      <c r="BE71" s="265">
        <v>45440</v>
      </c>
      <c r="BF71" s="44"/>
      <c r="BG71" s="44"/>
      <c r="BH71" s="240" t="s">
        <v>71</v>
      </c>
      <c r="BI71" s="44"/>
      <c r="BJ71" s="265">
        <v>45412</v>
      </c>
      <c r="BK71" s="265">
        <v>45440</v>
      </c>
      <c r="BL71" s="44"/>
      <c r="BM71" s="44" t="s">
        <v>70</v>
      </c>
      <c r="BN71" s="240" t="s">
        <v>70</v>
      </c>
      <c r="BO71" s="44">
        <v>45450</v>
      </c>
      <c r="BP71" s="44"/>
      <c r="BQ71" s="240"/>
      <c r="BR71" s="246"/>
      <c r="BS71" s="246"/>
      <c r="BT71" s="297"/>
      <c r="BU71" s="297"/>
      <c r="BV71" s="297"/>
      <c r="BW71" s="351"/>
      <c r="BX71" s="297"/>
    </row>
    <row r="72" spans="1:77" s="251" customFormat="1">
      <c r="A72" s="42">
        <f t="shared" si="3"/>
        <v>64</v>
      </c>
      <c r="B72" s="42" t="s">
        <v>28</v>
      </c>
      <c r="C72" s="302" t="s">
        <v>901</v>
      </c>
      <c r="D72" s="297" t="s">
        <v>500</v>
      </c>
      <c r="E72" s="302" t="s">
        <v>642</v>
      </c>
      <c r="F72" s="42" t="s">
        <v>707</v>
      </c>
      <c r="G72" s="246">
        <v>6</v>
      </c>
      <c r="H72" s="42" t="s">
        <v>16</v>
      </c>
      <c r="I72" s="240" t="s">
        <v>78</v>
      </c>
      <c r="J72" s="240" t="s">
        <v>751</v>
      </c>
      <c r="K72" s="265">
        <v>45352</v>
      </c>
      <c r="L72" s="265">
        <v>45355</v>
      </c>
      <c r="M72" s="265">
        <v>45355</v>
      </c>
      <c r="N72" s="265">
        <v>45357</v>
      </c>
      <c r="O72" s="265">
        <v>45357</v>
      </c>
      <c r="P72" s="265">
        <v>45357</v>
      </c>
      <c r="Q72" s="265">
        <v>45359</v>
      </c>
      <c r="R72" s="265">
        <v>45413</v>
      </c>
      <c r="S72" s="240" t="s">
        <v>592</v>
      </c>
      <c r="T72" s="265">
        <v>45397</v>
      </c>
      <c r="U72" s="265">
        <v>45397</v>
      </c>
      <c r="V72" s="265">
        <v>45397</v>
      </c>
      <c r="W72" s="265">
        <v>45397</v>
      </c>
      <c r="X72" s="265">
        <v>45414</v>
      </c>
      <c r="Y72" s="265">
        <v>45418</v>
      </c>
      <c r="Z72" s="240" t="s">
        <v>596</v>
      </c>
      <c r="AA72" s="265"/>
      <c r="AB72" s="265"/>
      <c r="AC72" s="265"/>
      <c r="AD72" s="265" t="s">
        <v>701</v>
      </c>
      <c r="AE72" s="265" t="s">
        <v>701</v>
      </c>
      <c r="AF72" s="337">
        <f t="shared" si="9"/>
        <v>5</v>
      </c>
      <c r="AG72" s="265">
        <v>45408</v>
      </c>
      <c r="AH72" s="265">
        <v>45412</v>
      </c>
      <c r="AI72" s="265">
        <v>45429</v>
      </c>
      <c r="AJ72" s="265">
        <v>45432</v>
      </c>
      <c r="AK72" s="265">
        <v>45419</v>
      </c>
      <c r="AL72" s="265">
        <v>45430</v>
      </c>
      <c r="AM72" s="280" t="s">
        <v>596</v>
      </c>
      <c r="AN72" s="265"/>
      <c r="AO72" s="265"/>
      <c r="AP72" s="265">
        <f t="shared" si="12"/>
        <v>45412</v>
      </c>
      <c r="AQ72" s="265">
        <f t="shared" si="13"/>
        <v>45413</v>
      </c>
      <c r="AR72" s="280"/>
      <c r="AS72" s="265">
        <v>45420</v>
      </c>
      <c r="AT72" s="265">
        <v>45424</v>
      </c>
      <c r="AU72" s="265">
        <v>45432</v>
      </c>
      <c r="AV72" s="265">
        <v>45432</v>
      </c>
      <c r="AW72" s="280" t="s">
        <v>596</v>
      </c>
      <c r="AX72" s="240" t="s">
        <v>742</v>
      </c>
      <c r="AY72" s="44"/>
      <c r="AZ72" s="44"/>
      <c r="BA72" s="240"/>
      <c r="BB72" s="44"/>
      <c r="BC72" s="44"/>
      <c r="BD72" s="265">
        <v>45437</v>
      </c>
      <c r="BE72" s="265">
        <v>45440</v>
      </c>
      <c r="BF72" s="44"/>
      <c r="BG72" s="44"/>
      <c r="BH72" s="240" t="s">
        <v>71</v>
      </c>
      <c r="BI72" s="44"/>
      <c r="BJ72" s="265">
        <v>45412</v>
      </c>
      <c r="BK72" s="265">
        <v>45440</v>
      </c>
      <c r="BL72" s="44"/>
      <c r="BM72" s="44" t="s">
        <v>70</v>
      </c>
      <c r="BN72" s="240" t="s">
        <v>70</v>
      </c>
      <c r="BO72" s="44">
        <v>45450</v>
      </c>
      <c r="BP72" s="44"/>
      <c r="BQ72" s="240"/>
      <c r="BR72" s="246"/>
      <c r="BS72" s="246"/>
      <c r="BT72" s="297"/>
      <c r="BU72" s="297"/>
      <c r="BV72" s="297"/>
      <c r="BW72" s="351"/>
      <c r="BX72" s="297"/>
    </row>
    <row r="73" spans="1:77" s="251" customFormat="1">
      <c r="A73" s="42">
        <f t="shared" si="3"/>
        <v>65</v>
      </c>
      <c r="B73" s="42" t="s">
        <v>28</v>
      </c>
      <c r="C73" s="302" t="s">
        <v>901</v>
      </c>
      <c r="D73" s="297" t="s">
        <v>501</v>
      </c>
      <c r="E73" s="302" t="s">
        <v>642</v>
      </c>
      <c r="F73" s="42" t="s">
        <v>707</v>
      </c>
      <c r="G73" s="246">
        <v>7</v>
      </c>
      <c r="H73" s="42" t="s">
        <v>16</v>
      </c>
      <c r="I73" s="42" t="s">
        <v>78</v>
      </c>
      <c r="J73" s="240" t="s">
        <v>751</v>
      </c>
      <c r="K73" s="265">
        <v>45352</v>
      </c>
      <c r="L73" s="265">
        <v>45355</v>
      </c>
      <c r="M73" s="265">
        <v>45355</v>
      </c>
      <c r="N73" s="265">
        <v>45357</v>
      </c>
      <c r="O73" s="265">
        <v>45357</v>
      </c>
      <c r="P73" s="265">
        <v>45357</v>
      </c>
      <c r="Q73" s="265">
        <v>45359</v>
      </c>
      <c r="R73" s="254"/>
      <c r="S73" s="240" t="s">
        <v>593</v>
      </c>
      <c r="T73" s="265">
        <v>45398</v>
      </c>
      <c r="U73" s="265">
        <v>45398</v>
      </c>
      <c r="V73" s="265">
        <v>45398</v>
      </c>
      <c r="W73" s="265">
        <v>45398</v>
      </c>
      <c r="X73" s="265">
        <v>45416</v>
      </c>
      <c r="Y73" s="265">
        <v>45418</v>
      </c>
      <c r="Z73" s="240" t="s">
        <v>596</v>
      </c>
      <c r="AA73" s="265"/>
      <c r="AB73" s="265"/>
      <c r="AC73" s="265"/>
      <c r="AD73" s="265" t="s">
        <v>701</v>
      </c>
      <c r="AE73" s="265" t="s">
        <v>701</v>
      </c>
      <c r="AF73" s="337">
        <f t="shared" si="9"/>
        <v>4</v>
      </c>
      <c r="AG73" s="265">
        <v>45413</v>
      </c>
      <c r="AH73" s="265">
        <v>45416</v>
      </c>
      <c r="AI73" s="265">
        <v>45433</v>
      </c>
      <c r="AJ73" s="265">
        <v>45437</v>
      </c>
      <c r="AK73" s="265">
        <v>45422</v>
      </c>
      <c r="AL73" s="265">
        <v>45437</v>
      </c>
      <c r="AM73" s="240" t="s">
        <v>596</v>
      </c>
      <c r="AN73" s="265"/>
      <c r="AO73" s="265"/>
      <c r="AP73" s="265">
        <f t="shared" si="12"/>
        <v>45416</v>
      </c>
      <c r="AQ73" s="265">
        <f t="shared" si="13"/>
        <v>45417</v>
      </c>
      <c r="AR73" s="280"/>
      <c r="AS73" s="265">
        <v>45420</v>
      </c>
      <c r="AT73" s="265">
        <v>45424</v>
      </c>
      <c r="AU73" s="265">
        <v>45446</v>
      </c>
      <c r="AV73" s="265">
        <v>45447</v>
      </c>
      <c r="AW73" s="240" t="s">
        <v>596</v>
      </c>
      <c r="AX73" s="240" t="s">
        <v>781</v>
      </c>
      <c r="AY73" s="44"/>
      <c r="AZ73" s="44"/>
      <c r="BA73" s="244"/>
      <c r="BB73" s="44"/>
      <c r="BC73" s="44"/>
      <c r="BD73" s="265">
        <v>45437</v>
      </c>
      <c r="BE73" s="265">
        <v>45440</v>
      </c>
      <c r="BF73" s="243"/>
      <c r="BG73" s="243"/>
      <c r="BH73" s="240" t="s">
        <v>71</v>
      </c>
      <c r="BI73" s="44"/>
      <c r="BJ73" s="265">
        <v>45412</v>
      </c>
      <c r="BK73" s="265">
        <v>45440</v>
      </c>
      <c r="BL73" s="243"/>
      <c r="BM73" s="44" t="s">
        <v>70</v>
      </c>
      <c r="BN73" s="240" t="s">
        <v>70</v>
      </c>
      <c r="BO73" s="44">
        <v>45450</v>
      </c>
      <c r="BP73" s="44"/>
      <c r="BQ73" s="244"/>
      <c r="BR73" s="246"/>
      <c r="BS73" s="246"/>
      <c r="BT73" s="297"/>
      <c r="BU73" s="297"/>
      <c r="BV73" s="297"/>
      <c r="BW73" s="351"/>
      <c r="BX73" s="297"/>
    </row>
    <row r="74" spans="1:77" s="251" customFormat="1">
      <c r="A74" s="42">
        <f t="shared" si="3"/>
        <v>66</v>
      </c>
      <c r="B74" s="42" t="s">
        <v>28</v>
      </c>
      <c r="C74" s="302" t="s">
        <v>901</v>
      </c>
      <c r="D74" s="297" t="s">
        <v>502</v>
      </c>
      <c r="E74" s="302" t="s">
        <v>642</v>
      </c>
      <c r="F74" s="42" t="s">
        <v>707</v>
      </c>
      <c r="G74" s="246">
        <v>8</v>
      </c>
      <c r="H74" s="42" t="s">
        <v>16</v>
      </c>
      <c r="I74" s="42" t="s">
        <v>78</v>
      </c>
      <c r="J74" s="240" t="s">
        <v>751</v>
      </c>
      <c r="K74" s="265">
        <v>45352</v>
      </c>
      <c r="L74" s="265">
        <v>45355</v>
      </c>
      <c r="M74" s="265">
        <v>45355</v>
      </c>
      <c r="N74" s="265">
        <v>45357</v>
      </c>
      <c r="O74" s="265">
        <v>45357</v>
      </c>
      <c r="P74" s="265">
        <v>45357</v>
      </c>
      <c r="Q74" s="265">
        <v>45359</v>
      </c>
      <c r="R74" s="254"/>
      <c r="S74" s="240" t="s">
        <v>593</v>
      </c>
      <c r="T74" s="265">
        <v>45400</v>
      </c>
      <c r="U74" s="265">
        <v>45400</v>
      </c>
      <c r="V74" s="265">
        <v>45400</v>
      </c>
      <c r="W74" s="265">
        <v>45400</v>
      </c>
      <c r="X74" s="265">
        <v>45419</v>
      </c>
      <c r="Y74" s="265">
        <v>45422</v>
      </c>
      <c r="Z74" s="240" t="s">
        <v>596</v>
      </c>
      <c r="AA74" s="265"/>
      <c r="AB74" s="265"/>
      <c r="AC74" s="265"/>
      <c r="AD74" s="265" t="s">
        <v>736</v>
      </c>
      <c r="AE74" s="265" t="s">
        <v>736</v>
      </c>
      <c r="AF74" s="337">
        <f t="shared" si="9"/>
        <v>4</v>
      </c>
      <c r="AG74" s="265">
        <v>45417</v>
      </c>
      <c r="AH74" s="265">
        <v>45420</v>
      </c>
      <c r="AI74" s="265">
        <v>45438</v>
      </c>
      <c r="AJ74" s="265">
        <v>45440</v>
      </c>
      <c r="AK74" s="265">
        <v>45426</v>
      </c>
      <c r="AL74" s="265"/>
      <c r="AM74" s="240" t="s">
        <v>596</v>
      </c>
      <c r="AN74" s="265"/>
      <c r="AO74" s="265"/>
      <c r="AP74" s="265">
        <f t="shared" si="12"/>
        <v>45420</v>
      </c>
      <c r="AQ74" s="265">
        <f t="shared" si="13"/>
        <v>45421</v>
      </c>
      <c r="AR74" s="280"/>
      <c r="AS74" s="265">
        <v>45420</v>
      </c>
      <c r="AT74" s="265">
        <v>45424</v>
      </c>
      <c r="AU74" s="265"/>
      <c r="AV74" s="265"/>
      <c r="AW74" s="240" t="s">
        <v>71</v>
      </c>
      <c r="AX74" s="240" t="s">
        <v>781</v>
      </c>
      <c r="AY74" s="44"/>
      <c r="AZ74" s="44"/>
      <c r="BA74" s="244"/>
      <c r="BB74" s="44"/>
      <c r="BC74" s="44"/>
      <c r="BD74" s="265">
        <v>45437</v>
      </c>
      <c r="BE74" s="265">
        <v>45440</v>
      </c>
      <c r="BF74" s="243"/>
      <c r="BG74" s="243"/>
      <c r="BH74" s="240" t="s">
        <v>71</v>
      </c>
      <c r="BI74" s="44"/>
      <c r="BJ74" s="265">
        <v>45412</v>
      </c>
      <c r="BK74" s="265">
        <v>45440</v>
      </c>
      <c r="BL74" s="243"/>
      <c r="BM74" s="44" t="s">
        <v>70</v>
      </c>
      <c r="BN74" s="240" t="s">
        <v>70</v>
      </c>
      <c r="BO74" s="44">
        <v>45450</v>
      </c>
      <c r="BP74" s="44"/>
      <c r="BQ74" s="244"/>
      <c r="BR74" s="246"/>
      <c r="BS74" s="246"/>
      <c r="BT74" s="297"/>
      <c r="BU74" s="297"/>
      <c r="BV74" s="297"/>
      <c r="BW74" s="351"/>
      <c r="BX74" s="297"/>
    </row>
    <row r="75" spans="1:77" s="251" customFormat="1">
      <c r="A75" s="42">
        <f t="shared" ref="A75:A138" si="14">A74+1</f>
        <v>67</v>
      </c>
      <c r="B75" s="42" t="s">
        <v>28</v>
      </c>
      <c r="C75" s="302" t="s">
        <v>901</v>
      </c>
      <c r="D75" s="297" t="s">
        <v>503</v>
      </c>
      <c r="E75" s="302" t="s">
        <v>642</v>
      </c>
      <c r="F75" s="42" t="s">
        <v>707</v>
      </c>
      <c r="G75" s="246">
        <v>9</v>
      </c>
      <c r="H75" s="42" t="s">
        <v>16</v>
      </c>
      <c r="I75" s="42" t="s">
        <v>78</v>
      </c>
      <c r="J75" s="240" t="s">
        <v>751</v>
      </c>
      <c r="K75" s="265">
        <v>45352</v>
      </c>
      <c r="L75" s="265">
        <v>45355</v>
      </c>
      <c r="M75" s="265">
        <v>45355</v>
      </c>
      <c r="N75" s="265">
        <v>45357</v>
      </c>
      <c r="O75" s="265">
        <v>45357</v>
      </c>
      <c r="P75" s="265">
        <v>45357</v>
      </c>
      <c r="Q75" s="265">
        <v>45359</v>
      </c>
      <c r="R75" s="254"/>
      <c r="S75" s="240" t="s">
        <v>593</v>
      </c>
      <c r="T75" s="265">
        <v>45400</v>
      </c>
      <c r="U75" s="265">
        <v>45400</v>
      </c>
      <c r="V75" s="265">
        <v>45400</v>
      </c>
      <c r="W75" s="265">
        <v>45400</v>
      </c>
      <c r="X75" s="265">
        <v>45419</v>
      </c>
      <c r="Y75" s="265">
        <v>45422</v>
      </c>
      <c r="Z75" s="240" t="s">
        <v>596</v>
      </c>
      <c r="AA75" s="265"/>
      <c r="AB75" s="265"/>
      <c r="AC75" s="265"/>
      <c r="AD75" s="265" t="s">
        <v>736</v>
      </c>
      <c r="AE75" s="265" t="s">
        <v>736</v>
      </c>
      <c r="AF75" s="337">
        <f t="shared" si="9"/>
        <v>1</v>
      </c>
      <c r="AG75" s="265">
        <v>45421</v>
      </c>
      <c r="AH75" s="265">
        <v>45421</v>
      </c>
      <c r="AI75" s="265">
        <v>45441</v>
      </c>
      <c r="AJ75" s="265">
        <v>45443</v>
      </c>
      <c r="AK75" s="265">
        <v>45426</v>
      </c>
      <c r="AL75" s="265"/>
      <c r="AM75" s="240" t="s">
        <v>596</v>
      </c>
      <c r="AN75" s="265"/>
      <c r="AO75" s="265"/>
      <c r="AP75" s="265">
        <f t="shared" si="12"/>
        <v>45421</v>
      </c>
      <c r="AQ75" s="265">
        <f t="shared" si="13"/>
        <v>45422</v>
      </c>
      <c r="AR75" s="280"/>
      <c r="AS75" s="265">
        <v>45420</v>
      </c>
      <c r="AT75" s="265">
        <v>45424</v>
      </c>
      <c r="AU75" s="265">
        <v>45432</v>
      </c>
      <c r="AV75" s="265"/>
      <c r="AW75" s="240" t="s">
        <v>597</v>
      </c>
      <c r="AX75" s="240" t="s">
        <v>781</v>
      </c>
      <c r="AY75" s="44"/>
      <c r="AZ75" s="44"/>
      <c r="BA75" s="244"/>
      <c r="BB75" s="44"/>
      <c r="BC75" s="44"/>
      <c r="BD75" s="265">
        <v>45437</v>
      </c>
      <c r="BE75" s="265">
        <v>45440</v>
      </c>
      <c r="BF75" s="243"/>
      <c r="BG75" s="243"/>
      <c r="BH75" s="240" t="s">
        <v>71</v>
      </c>
      <c r="BI75" s="44"/>
      <c r="BJ75" s="265">
        <v>45412</v>
      </c>
      <c r="BK75" s="265">
        <v>45440</v>
      </c>
      <c r="BL75" s="243"/>
      <c r="BM75" s="44" t="s">
        <v>70</v>
      </c>
      <c r="BN75" s="240" t="s">
        <v>70</v>
      </c>
      <c r="BO75" s="44">
        <v>45450</v>
      </c>
      <c r="BP75" s="44"/>
      <c r="BQ75" s="244"/>
      <c r="BR75" s="246"/>
      <c r="BS75" s="246"/>
      <c r="BT75" s="297"/>
      <c r="BU75" s="297"/>
      <c r="BV75" s="297"/>
      <c r="BW75" s="351"/>
      <c r="BX75" s="297"/>
    </row>
    <row r="76" spans="1:77" s="251" customFormat="1">
      <c r="A76" s="42">
        <f t="shared" si="14"/>
        <v>68</v>
      </c>
      <c r="B76" s="42" t="s">
        <v>28</v>
      </c>
      <c r="C76" s="302" t="s">
        <v>901</v>
      </c>
      <c r="D76" s="297" t="s">
        <v>504</v>
      </c>
      <c r="E76" s="302" t="s">
        <v>642</v>
      </c>
      <c r="F76" s="42" t="s">
        <v>707</v>
      </c>
      <c r="G76" s="246">
        <v>12</v>
      </c>
      <c r="H76" s="42" t="s">
        <v>16</v>
      </c>
      <c r="I76" s="42" t="s">
        <v>78</v>
      </c>
      <c r="J76" s="240" t="s">
        <v>751</v>
      </c>
      <c r="K76" s="265">
        <v>45352</v>
      </c>
      <c r="L76" s="265">
        <v>45355</v>
      </c>
      <c r="M76" s="265">
        <v>45355</v>
      </c>
      <c r="N76" s="265">
        <v>45357</v>
      </c>
      <c r="O76" s="265">
        <v>45357</v>
      </c>
      <c r="P76" s="265">
        <v>45357</v>
      </c>
      <c r="Q76" s="265">
        <v>45359</v>
      </c>
      <c r="R76" s="254"/>
      <c r="S76" s="240" t="s">
        <v>593</v>
      </c>
      <c r="T76" s="265">
        <v>45401</v>
      </c>
      <c r="U76" s="265">
        <v>45401</v>
      </c>
      <c r="V76" s="265">
        <v>45401</v>
      </c>
      <c r="W76" s="265">
        <v>45401</v>
      </c>
      <c r="X76" s="265">
        <v>45421</v>
      </c>
      <c r="Y76" s="265"/>
      <c r="Z76" s="240" t="s">
        <v>596</v>
      </c>
      <c r="AA76" s="265"/>
      <c r="AB76" s="265"/>
      <c r="AC76" s="265"/>
      <c r="AD76" s="265" t="s">
        <v>701</v>
      </c>
      <c r="AE76" s="265" t="s">
        <v>701</v>
      </c>
      <c r="AF76" s="337">
        <f t="shared" si="9"/>
        <v>4</v>
      </c>
      <c r="AG76" s="265">
        <v>45421</v>
      </c>
      <c r="AH76" s="265">
        <v>45424</v>
      </c>
      <c r="AI76" s="265">
        <v>45444</v>
      </c>
      <c r="AJ76" s="265">
        <v>45445</v>
      </c>
      <c r="AK76" s="265">
        <v>45447</v>
      </c>
      <c r="AL76" s="265">
        <v>45448</v>
      </c>
      <c r="AM76" s="240" t="s">
        <v>596</v>
      </c>
      <c r="AN76" s="265"/>
      <c r="AO76" s="265"/>
      <c r="AP76" s="265">
        <f t="shared" si="12"/>
        <v>45424</v>
      </c>
      <c r="AQ76" s="265">
        <f t="shared" si="13"/>
        <v>45425</v>
      </c>
      <c r="AR76" s="280"/>
      <c r="AS76" s="265">
        <v>45420</v>
      </c>
      <c r="AT76" s="265">
        <v>45424</v>
      </c>
      <c r="AU76" s="265">
        <v>45449</v>
      </c>
      <c r="AV76" s="265">
        <v>45449</v>
      </c>
      <c r="AW76" s="240" t="s">
        <v>596</v>
      </c>
      <c r="AX76" s="240"/>
      <c r="AY76" s="44"/>
      <c r="AZ76" s="44"/>
      <c r="BA76" s="240"/>
      <c r="BB76" s="44"/>
      <c r="BC76" s="44"/>
      <c r="BD76" s="265">
        <v>45437</v>
      </c>
      <c r="BE76" s="265">
        <v>45440</v>
      </c>
      <c r="BF76" s="44"/>
      <c r="BG76" s="44"/>
      <c r="BH76" s="240" t="s">
        <v>71</v>
      </c>
      <c r="BI76" s="44"/>
      <c r="BJ76" s="265">
        <v>45412</v>
      </c>
      <c r="BK76" s="265">
        <v>45440</v>
      </c>
      <c r="BL76" s="44"/>
      <c r="BM76" s="44" t="s">
        <v>70</v>
      </c>
      <c r="BN76" s="240" t="s">
        <v>70</v>
      </c>
      <c r="BO76" s="44">
        <v>45450</v>
      </c>
      <c r="BP76" s="44"/>
      <c r="BQ76" s="240"/>
      <c r="BR76" s="246"/>
      <c r="BS76" s="246"/>
      <c r="BT76" s="297"/>
      <c r="BU76" s="297"/>
      <c r="BV76" s="297"/>
      <c r="BW76" s="351"/>
      <c r="BX76" s="297"/>
    </row>
    <row r="77" spans="1:77" s="251" customFormat="1">
      <c r="A77" s="42">
        <f t="shared" si="14"/>
        <v>69</v>
      </c>
      <c r="B77" s="42" t="s">
        <v>28</v>
      </c>
      <c r="C77" s="302" t="s">
        <v>901</v>
      </c>
      <c r="D77" s="297" t="s">
        <v>505</v>
      </c>
      <c r="E77" s="302" t="s">
        <v>642</v>
      </c>
      <c r="F77" s="42" t="s">
        <v>707</v>
      </c>
      <c r="G77" s="246">
        <v>13</v>
      </c>
      <c r="H77" s="42" t="s">
        <v>16</v>
      </c>
      <c r="I77" s="42" t="s">
        <v>78</v>
      </c>
      <c r="J77" s="240" t="s">
        <v>751</v>
      </c>
      <c r="K77" s="265">
        <v>45352</v>
      </c>
      <c r="L77" s="265">
        <v>45355</v>
      </c>
      <c r="M77" s="265">
        <v>45355</v>
      </c>
      <c r="N77" s="265">
        <v>45357</v>
      </c>
      <c r="O77" s="265">
        <v>45357</v>
      </c>
      <c r="P77" s="265">
        <v>45357</v>
      </c>
      <c r="Q77" s="265"/>
      <c r="R77" s="254"/>
      <c r="S77" s="240" t="s">
        <v>593</v>
      </c>
      <c r="T77" s="265">
        <v>45402</v>
      </c>
      <c r="U77" s="265">
        <v>45402</v>
      </c>
      <c r="V77" s="265">
        <v>45402</v>
      </c>
      <c r="W77" s="265">
        <v>45402</v>
      </c>
      <c r="X77" s="265">
        <v>45394</v>
      </c>
      <c r="Y77" s="265"/>
      <c r="Z77" s="240" t="s">
        <v>596</v>
      </c>
      <c r="AA77" s="265"/>
      <c r="AB77" s="265"/>
      <c r="AC77" s="265"/>
      <c r="AD77" s="265" t="s">
        <v>701</v>
      </c>
      <c r="AE77" s="265" t="s">
        <v>701</v>
      </c>
      <c r="AF77" s="337">
        <f t="shared" ref="AF77:AF111" si="15">AH77-AG77+1</f>
        <v>4</v>
      </c>
      <c r="AG77" s="265">
        <v>45425</v>
      </c>
      <c r="AH77" s="265">
        <v>45428</v>
      </c>
      <c r="AI77" s="265">
        <v>45446</v>
      </c>
      <c r="AJ77" s="265">
        <v>45447</v>
      </c>
      <c r="AK77" s="265">
        <v>45447</v>
      </c>
      <c r="AL77" s="265">
        <v>45448</v>
      </c>
      <c r="AM77" s="240" t="s">
        <v>596</v>
      </c>
      <c r="AN77" s="265"/>
      <c r="AO77" s="265"/>
      <c r="AP77" s="265">
        <f t="shared" si="12"/>
        <v>45428</v>
      </c>
      <c r="AQ77" s="265">
        <f t="shared" si="13"/>
        <v>45429</v>
      </c>
      <c r="AR77" s="280"/>
      <c r="AS77" s="265">
        <v>45420</v>
      </c>
      <c r="AT77" s="265">
        <v>45424</v>
      </c>
      <c r="AU77" s="265">
        <v>45449</v>
      </c>
      <c r="AV77" s="265">
        <v>45449</v>
      </c>
      <c r="AW77" s="240" t="s">
        <v>596</v>
      </c>
      <c r="AX77" s="240"/>
      <c r="AY77" s="44"/>
      <c r="AZ77" s="44"/>
      <c r="BA77" s="240"/>
      <c r="BB77" s="44"/>
      <c r="BC77" s="44"/>
      <c r="BD77" s="265">
        <v>45437</v>
      </c>
      <c r="BE77" s="265">
        <v>45440</v>
      </c>
      <c r="BF77" s="44"/>
      <c r="BG77" s="44"/>
      <c r="BH77" s="240" t="s">
        <v>71</v>
      </c>
      <c r="BI77" s="44"/>
      <c r="BJ77" s="265">
        <v>45412</v>
      </c>
      <c r="BK77" s="265">
        <v>45440</v>
      </c>
      <c r="BL77" s="44"/>
      <c r="BM77" s="44" t="s">
        <v>70</v>
      </c>
      <c r="BN77" s="240" t="s">
        <v>70</v>
      </c>
      <c r="BO77" s="44">
        <v>45450</v>
      </c>
      <c r="BP77" s="44"/>
      <c r="BQ77" s="240"/>
      <c r="BR77" s="246"/>
      <c r="BS77" s="246"/>
      <c r="BT77" s="297"/>
      <c r="BU77" s="297"/>
      <c r="BV77" s="297"/>
      <c r="BW77" s="351"/>
      <c r="BX77" s="297"/>
    </row>
    <row r="78" spans="1:77" s="251" customFormat="1">
      <c r="A78" s="42">
        <f t="shared" si="14"/>
        <v>70</v>
      </c>
      <c r="B78" s="42" t="s">
        <v>28</v>
      </c>
      <c r="C78" s="302" t="s">
        <v>902</v>
      </c>
      <c r="D78" s="297" t="s">
        <v>895</v>
      </c>
      <c r="E78" s="302" t="s">
        <v>642</v>
      </c>
      <c r="F78" s="42" t="s">
        <v>707</v>
      </c>
      <c r="G78" s="246">
        <v>15</v>
      </c>
      <c r="H78" s="42" t="s">
        <v>16</v>
      </c>
      <c r="I78" s="42" t="s">
        <v>78</v>
      </c>
      <c r="J78" s="240" t="s">
        <v>752</v>
      </c>
      <c r="K78" s="265">
        <v>45380</v>
      </c>
      <c r="L78" s="265">
        <v>45380</v>
      </c>
      <c r="M78" s="265">
        <v>45380</v>
      </c>
      <c r="N78" s="265">
        <v>45380</v>
      </c>
      <c r="O78" s="265">
        <v>45380</v>
      </c>
      <c r="P78" s="265">
        <v>45380</v>
      </c>
      <c r="Q78" s="265">
        <v>45380</v>
      </c>
      <c r="R78" s="265">
        <v>45413</v>
      </c>
      <c r="S78" s="240" t="s">
        <v>592</v>
      </c>
      <c r="T78" s="265">
        <v>45404</v>
      </c>
      <c r="U78" s="265">
        <v>45404</v>
      </c>
      <c r="V78" s="265">
        <v>45404</v>
      </c>
      <c r="W78" s="265">
        <v>45404</v>
      </c>
      <c r="X78" s="265">
        <v>45414</v>
      </c>
      <c r="Y78" s="265">
        <v>45414</v>
      </c>
      <c r="Z78" s="240" t="s">
        <v>596</v>
      </c>
      <c r="AA78" s="265"/>
      <c r="AB78" s="265"/>
      <c r="AC78" s="265"/>
      <c r="AD78" s="265" t="s">
        <v>782</v>
      </c>
      <c r="AE78" s="265" t="s">
        <v>782</v>
      </c>
      <c r="AF78" s="337">
        <f t="shared" si="15"/>
        <v>6</v>
      </c>
      <c r="AG78" s="265">
        <v>45429</v>
      </c>
      <c r="AH78" s="265">
        <v>45434</v>
      </c>
      <c r="AI78" s="265">
        <v>45437</v>
      </c>
      <c r="AJ78" s="265">
        <v>45445</v>
      </c>
      <c r="AK78" s="265">
        <v>45416</v>
      </c>
      <c r="AL78" s="265">
        <v>45427</v>
      </c>
      <c r="AM78" s="280" t="s">
        <v>596</v>
      </c>
      <c r="AN78" s="265"/>
      <c r="AO78" s="265"/>
      <c r="AP78" s="265">
        <f t="shared" si="12"/>
        <v>45434</v>
      </c>
      <c r="AQ78" s="265">
        <f t="shared" si="13"/>
        <v>45435</v>
      </c>
      <c r="AR78" s="280"/>
      <c r="AS78" s="265">
        <v>45420</v>
      </c>
      <c r="AT78" s="265">
        <v>45424</v>
      </c>
      <c r="AU78" s="265">
        <v>45435</v>
      </c>
      <c r="AV78" s="265">
        <v>45435</v>
      </c>
      <c r="AW78" s="280" t="s">
        <v>596</v>
      </c>
      <c r="AX78" s="42" t="s">
        <v>783</v>
      </c>
      <c r="AY78" s="44"/>
      <c r="AZ78" s="44"/>
      <c r="BA78" s="42"/>
      <c r="BB78" s="44"/>
      <c r="BC78" s="44"/>
      <c r="BD78" s="265">
        <v>45437</v>
      </c>
      <c r="BE78" s="265">
        <v>45440</v>
      </c>
      <c r="BF78" s="106"/>
      <c r="BG78" s="44"/>
      <c r="BH78" s="240" t="s">
        <v>71</v>
      </c>
      <c r="BI78" s="44"/>
      <c r="BJ78" s="265">
        <v>45412</v>
      </c>
      <c r="BK78" s="265">
        <v>45440</v>
      </c>
      <c r="BL78" s="106"/>
      <c r="BM78" s="44" t="s">
        <v>70</v>
      </c>
      <c r="BN78" s="240" t="s">
        <v>70</v>
      </c>
      <c r="BO78" s="44">
        <v>45450</v>
      </c>
      <c r="BP78" s="44"/>
      <c r="BQ78" s="42"/>
      <c r="BR78" s="246"/>
      <c r="BS78" s="246"/>
      <c r="BT78" s="297"/>
      <c r="BU78" s="297"/>
      <c r="BV78" s="297"/>
      <c r="BW78" s="351"/>
      <c r="BX78" s="297"/>
      <c r="BY78" s="251" t="s">
        <v>784</v>
      </c>
    </row>
    <row r="79" spans="1:77" s="251" customFormat="1">
      <c r="A79" s="42">
        <f t="shared" si="14"/>
        <v>71</v>
      </c>
      <c r="B79" s="42" t="s">
        <v>28</v>
      </c>
      <c r="C79" s="302" t="s">
        <v>902</v>
      </c>
      <c r="D79" s="297" t="s">
        <v>896</v>
      </c>
      <c r="E79" s="302" t="s">
        <v>642</v>
      </c>
      <c r="F79" s="42" t="s">
        <v>707</v>
      </c>
      <c r="G79" s="246">
        <v>15</v>
      </c>
      <c r="H79" s="42" t="s">
        <v>16</v>
      </c>
      <c r="I79" s="42" t="s">
        <v>78</v>
      </c>
      <c r="J79" s="240" t="s">
        <v>752</v>
      </c>
      <c r="K79" s="265">
        <v>45380</v>
      </c>
      <c r="L79" s="265">
        <v>45380</v>
      </c>
      <c r="M79" s="265">
        <v>45380</v>
      </c>
      <c r="N79" s="265">
        <v>45380</v>
      </c>
      <c r="O79" s="265">
        <v>45380</v>
      </c>
      <c r="P79" s="265">
        <v>45380</v>
      </c>
      <c r="Q79" s="265">
        <v>45380</v>
      </c>
      <c r="R79" s="265">
        <v>45413</v>
      </c>
      <c r="S79" s="240" t="s">
        <v>592</v>
      </c>
      <c r="T79" s="265">
        <v>45404</v>
      </c>
      <c r="U79" s="265">
        <v>45404</v>
      </c>
      <c r="V79" s="265">
        <v>45404</v>
      </c>
      <c r="W79" s="265">
        <v>45404</v>
      </c>
      <c r="X79" s="265">
        <v>45414</v>
      </c>
      <c r="Y79" s="265">
        <v>45414</v>
      </c>
      <c r="Z79" s="240" t="s">
        <v>596</v>
      </c>
      <c r="AA79" s="265"/>
      <c r="AB79" s="265"/>
      <c r="AC79" s="265"/>
      <c r="AD79" s="265" t="s">
        <v>782</v>
      </c>
      <c r="AE79" s="265" t="s">
        <v>782</v>
      </c>
      <c r="AF79" s="337">
        <f>AH79-AG79+1</f>
        <v>6</v>
      </c>
      <c r="AG79" s="265">
        <v>45429</v>
      </c>
      <c r="AH79" s="265">
        <v>45434</v>
      </c>
      <c r="AI79" s="265">
        <v>45437</v>
      </c>
      <c r="AJ79" s="265">
        <v>45445</v>
      </c>
      <c r="AK79" s="265">
        <v>45430</v>
      </c>
      <c r="AL79" s="265">
        <v>45427</v>
      </c>
      <c r="AM79" s="280" t="s">
        <v>596</v>
      </c>
      <c r="AN79" s="265"/>
      <c r="AO79" s="265"/>
      <c r="AP79" s="265">
        <f>AH79</f>
        <v>45434</v>
      </c>
      <c r="AQ79" s="265">
        <f>AP79+1</f>
        <v>45435</v>
      </c>
      <c r="AR79" s="280"/>
      <c r="AS79" s="265">
        <v>45420</v>
      </c>
      <c r="AT79" s="265">
        <v>45424</v>
      </c>
      <c r="AU79" s="265">
        <v>45435</v>
      </c>
      <c r="AV79" s="265">
        <v>45435</v>
      </c>
      <c r="AW79" s="280" t="s">
        <v>596</v>
      </c>
      <c r="AX79" s="42" t="s">
        <v>783</v>
      </c>
      <c r="AY79" s="44"/>
      <c r="AZ79" s="44"/>
      <c r="BA79" s="42"/>
      <c r="BB79" s="44"/>
      <c r="BC79" s="44"/>
      <c r="BD79" s="265">
        <v>45437</v>
      </c>
      <c r="BE79" s="265">
        <v>45440</v>
      </c>
      <c r="BF79" s="106"/>
      <c r="BG79" s="44"/>
      <c r="BH79" s="240" t="s">
        <v>71</v>
      </c>
      <c r="BI79" s="44"/>
      <c r="BJ79" s="265">
        <v>45412</v>
      </c>
      <c r="BK79" s="265">
        <v>45440</v>
      </c>
      <c r="BL79" s="106"/>
      <c r="BM79" s="44" t="s">
        <v>70</v>
      </c>
      <c r="BN79" s="240" t="s">
        <v>70</v>
      </c>
      <c r="BO79" s="44">
        <v>45450</v>
      </c>
      <c r="BP79" s="44"/>
      <c r="BQ79" s="42"/>
      <c r="BR79" s="246"/>
      <c r="BS79" s="246"/>
      <c r="BT79" s="297"/>
      <c r="BU79" s="297"/>
      <c r="BV79" s="297"/>
      <c r="BW79" s="351"/>
      <c r="BX79" s="297"/>
      <c r="BY79" s="251" t="s">
        <v>784</v>
      </c>
    </row>
    <row r="80" spans="1:77" s="251" customFormat="1">
      <c r="A80" s="42">
        <f t="shared" si="14"/>
        <v>72</v>
      </c>
      <c r="B80" s="42" t="s">
        <v>28</v>
      </c>
      <c r="C80" s="302" t="s">
        <v>902</v>
      </c>
      <c r="D80" s="297" t="s">
        <v>897</v>
      </c>
      <c r="E80" s="302" t="s">
        <v>642</v>
      </c>
      <c r="F80" s="42" t="s">
        <v>707</v>
      </c>
      <c r="G80" s="246">
        <v>15</v>
      </c>
      <c r="H80" s="42" t="s">
        <v>16</v>
      </c>
      <c r="I80" s="42" t="s">
        <v>78</v>
      </c>
      <c r="J80" s="240" t="s">
        <v>752</v>
      </c>
      <c r="K80" s="265">
        <v>45380</v>
      </c>
      <c r="L80" s="265">
        <v>45380</v>
      </c>
      <c r="M80" s="265">
        <v>45380</v>
      </c>
      <c r="N80" s="265">
        <v>45380</v>
      </c>
      <c r="O80" s="265">
        <v>45380</v>
      </c>
      <c r="P80" s="265">
        <v>45380</v>
      </c>
      <c r="Q80" s="265">
        <v>45380</v>
      </c>
      <c r="R80" s="265">
        <v>45413</v>
      </c>
      <c r="S80" s="240" t="s">
        <v>592</v>
      </c>
      <c r="T80" s="265">
        <v>45404</v>
      </c>
      <c r="U80" s="265">
        <v>45404</v>
      </c>
      <c r="V80" s="265">
        <v>45404</v>
      </c>
      <c r="W80" s="265">
        <v>45404</v>
      </c>
      <c r="X80" s="265">
        <v>45414</v>
      </c>
      <c r="Y80" s="265">
        <v>45414</v>
      </c>
      <c r="Z80" s="240" t="s">
        <v>596</v>
      </c>
      <c r="AA80" s="265"/>
      <c r="AB80" s="265"/>
      <c r="AC80" s="265"/>
      <c r="AD80" s="265" t="s">
        <v>782</v>
      </c>
      <c r="AE80" s="265" t="s">
        <v>782</v>
      </c>
      <c r="AF80" s="337">
        <f>AH80-AG80+1</f>
        <v>6</v>
      </c>
      <c r="AG80" s="265">
        <v>45429</v>
      </c>
      <c r="AH80" s="265">
        <v>45434</v>
      </c>
      <c r="AI80" s="265">
        <v>45437</v>
      </c>
      <c r="AJ80" s="265">
        <v>45445</v>
      </c>
      <c r="AK80" s="265">
        <v>45430</v>
      </c>
      <c r="AL80" s="265">
        <v>45432</v>
      </c>
      <c r="AM80" s="280" t="s">
        <v>596</v>
      </c>
      <c r="AN80" s="265"/>
      <c r="AO80" s="265"/>
      <c r="AP80" s="265">
        <f>AH80</f>
        <v>45434</v>
      </c>
      <c r="AQ80" s="265">
        <f>AP80+1</f>
        <v>45435</v>
      </c>
      <c r="AR80" s="280"/>
      <c r="AS80" s="265">
        <v>45420</v>
      </c>
      <c r="AT80" s="265">
        <v>45424</v>
      </c>
      <c r="AU80" s="265">
        <v>45435</v>
      </c>
      <c r="AV80" s="265">
        <v>45435</v>
      </c>
      <c r="AW80" s="280" t="s">
        <v>597</v>
      </c>
      <c r="AX80" s="42" t="s">
        <v>783</v>
      </c>
      <c r="AY80" s="44"/>
      <c r="AZ80" s="44"/>
      <c r="BA80" s="42"/>
      <c r="BB80" s="44"/>
      <c r="BC80" s="44"/>
      <c r="BD80" s="265">
        <v>45437</v>
      </c>
      <c r="BE80" s="265">
        <v>45440</v>
      </c>
      <c r="BF80" s="106"/>
      <c r="BG80" s="44"/>
      <c r="BH80" s="240" t="s">
        <v>71</v>
      </c>
      <c r="BI80" s="44"/>
      <c r="BJ80" s="265">
        <v>45412</v>
      </c>
      <c r="BK80" s="265">
        <v>45440</v>
      </c>
      <c r="BL80" s="106"/>
      <c r="BM80" s="44" t="s">
        <v>70</v>
      </c>
      <c r="BN80" s="240" t="s">
        <v>70</v>
      </c>
      <c r="BO80" s="44">
        <v>45450</v>
      </c>
      <c r="BP80" s="44"/>
      <c r="BQ80" s="42"/>
      <c r="BR80" s="246"/>
      <c r="BS80" s="246"/>
      <c r="BT80" s="297"/>
      <c r="BU80" s="297"/>
      <c r="BV80" s="297"/>
      <c r="BW80" s="351"/>
      <c r="BX80" s="297"/>
      <c r="BY80" s="251" t="s">
        <v>784</v>
      </c>
    </row>
    <row r="81" spans="1:77" s="251" customFormat="1">
      <c r="A81" s="42">
        <f t="shared" si="14"/>
        <v>73</v>
      </c>
      <c r="B81" s="42" t="s">
        <v>28</v>
      </c>
      <c r="C81" s="302" t="s">
        <v>902</v>
      </c>
      <c r="D81" s="297" t="s">
        <v>898</v>
      </c>
      <c r="E81" s="302" t="s">
        <v>642</v>
      </c>
      <c r="F81" s="42" t="s">
        <v>707</v>
      </c>
      <c r="G81" s="246">
        <v>15</v>
      </c>
      <c r="H81" s="42" t="s">
        <v>16</v>
      </c>
      <c r="I81" s="42" t="s">
        <v>78</v>
      </c>
      <c r="J81" s="240" t="s">
        <v>752</v>
      </c>
      <c r="K81" s="265">
        <v>45380</v>
      </c>
      <c r="L81" s="265">
        <v>45380</v>
      </c>
      <c r="M81" s="265">
        <v>45380</v>
      </c>
      <c r="N81" s="265">
        <v>45380</v>
      </c>
      <c r="O81" s="265">
        <v>45380</v>
      </c>
      <c r="P81" s="265">
        <v>45380</v>
      </c>
      <c r="Q81" s="265">
        <v>45380</v>
      </c>
      <c r="R81" s="265">
        <v>45413</v>
      </c>
      <c r="S81" s="240" t="s">
        <v>592</v>
      </c>
      <c r="T81" s="265">
        <v>45404</v>
      </c>
      <c r="U81" s="265">
        <v>45404</v>
      </c>
      <c r="V81" s="265">
        <v>45404</v>
      </c>
      <c r="W81" s="265">
        <v>45404</v>
      </c>
      <c r="X81" s="265">
        <v>45414</v>
      </c>
      <c r="Y81" s="265">
        <v>45414</v>
      </c>
      <c r="Z81" s="240" t="s">
        <v>596</v>
      </c>
      <c r="AA81" s="265"/>
      <c r="AB81" s="265"/>
      <c r="AC81" s="265"/>
      <c r="AD81" s="265" t="s">
        <v>782</v>
      </c>
      <c r="AE81" s="265" t="s">
        <v>782</v>
      </c>
      <c r="AF81" s="337">
        <f>AH81-AG81+1</f>
        <v>6</v>
      </c>
      <c r="AG81" s="265">
        <v>45429</v>
      </c>
      <c r="AH81" s="265">
        <v>45434</v>
      </c>
      <c r="AI81" s="265">
        <v>45437</v>
      </c>
      <c r="AJ81" s="265">
        <v>45445</v>
      </c>
      <c r="AK81" s="265">
        <v>45430</v>
      </c>
      <c r="AL81" s="265">
        <v>45432</v>
      </c>
      <c r="AM81" s="280" t="s">
        <v>596</v>
      </c>
      <c r="AN81" s="265"/>
      <c r="AO81" s="265"/>
      <c r="AP81" s="265">
        <f>AH81</f>
        <v>45434</v>
      </c>
      <c r="AQ81" s="265">
        <f>AP81+1</f>
        <v>45435</v>
      </c>
      <c r="AR81" s="280"/>
      <c r="AS81" s="265">
        <v>45420</v>
      </c>
      <c r="AT81" s="265">
        <v>45424</v>
      </c>
      <c r="AU81" s="265">
        <v>45435</v>
      </c>
      <c r="AV81" s="265">
        <v>45435</v>
      </c>
      <c r="AW81" s="280" t="s">
        <v>597</v>
      </c>
      <c r="AX81" s="42" t="s">
        <v>783</v>
      </c>
      <c r="AY81" s="44"/>
      <c r="AZ81" s="44"/>
      <c r="BA81" s="42"/>
      <c r="BB81" s="44"/>
      <c r="BC81" s="44"/>
      <c r="BD81" s="265">
        <v>45437</v>
      </c>
      <c r="BE81" s="265">
        <v>45440</v>
      </c>
      <c r="BF81" s="106"/>
      <c r="BG81" s="44"/>
      <c r="BH81" s="240" t="s">
        <v>71</v>
      </c>
      <c r="BI81" s="44"/>
      <c r="BJ81" s="265">
        <v>45412</v>
      </c>
      <c r="BK81" s="265">
        <v>45440</v>
      </c>
      <c r="BL81" s="106"/>
      <c r="BM81" s="44" t="s">
        <v>70</v>
      </c>
      <c r="BN81" s="240" t="s">
        <v>70</v>
      </c>
      <c r="BO81" s="44">
        <v>45450</v>
      </c>
      <c r="BP81" s="44"/>
      <c r="BQ81" s="42"/>
      <c r="BR81" s="246"/>
      <c r="BS81" s="246"/>
      <c r="BT81" s="297"/>
      <c r="BU81" s="297"/>
      <c r="BV81" s="297"/>
      <c r="BW81" s="351"/>
      <c r="BX81" s="297"/>
      <c r="BY81" s="251" t="s">
        <v>784</v>
      </c>
    </row>
    <row r="82" spans="1:77" s="251" customFormat="1">
      <c r="A82" s="42">
        <f t="shared" si="14"/>
        <v>74</v>
      </c>
      <c r="B82" s="382" t="s">
        <v>28</v>
      </c>
      <c r="C82" s="302" t="s">
        <v>902</v>
      </c>
      <c r="D82" s="383" t="s">
        <v>785</v>
      </c>
      <c r="E82" s="302" t="s">
        <v>642</v>
      </c>
      <c r="F82" s="42" t="s">
        <v>707</v>
      </c>
      <c r="G82" s="246">
        <v>15</v>
      </c>
      <c r="H82" s="42" t="s">
        <v>16</v>
      </c>
      <c r="I82" s="42" t="s">
        <v>78</v>
      </c>
      <c r="J82" s="240" t="s">
        <v>752</v>
      </c>
      <c r="K82" s="265">
        <v>45380</v>
      </c>
      <c r="L82" s="265">
        <v>45380</v>
      </c>
      <c r="M82" s="265">
        <v>45380</v>
      </c>
      <c r="N82" s="265">
        <v>45380</v>
      </c>
      <c r="O82" s="265">
        <v>45380</v>
      </c>
      <c r="P82" s="265">
        <v>45380</v>
      </c>
      <c r="Q82" s="265">
        <v>45380</v>
      </c>
      <c r="R82" s="265">
        <v>45413</v>
      </c>
      <c r="S82" s="240" t="s">
        <v>592</v>
      </c>
      <c r="T82" s="265">
        <v>45404</v>
      </c>
      <c r="U82" s="265">
        <v>45404</v>
      </c>
      <c r="V82" s="265">
        <v>45404</v>
      </c>
      <c r="W82" s="265">
        <v>45404</v>
      </c>
      <c r="X82" s="265">
        <v>45414</v>
      </c>
      <c r="Y82" s="265">
        <v>45414</v>
      </c>
      <c r="Z82" s="240" t="s">
        <v>596</v>
      </c>
      <c r="AA82" s="265"/>
      <c r="AB82" s="265"/>
      <c r="AC82" s="265"/>
      <c r="AD82" s="265" t="s">
        <v>782</v>
      </c>
      <c r="AE82" s="265" t="s">
        <v>782</v>
      </c>
      <c r="AF82" s="337">
        <f>AH82-AG82+1</f>
        <v>6</v>
      </c>
      <c r="AG82" s="265">
        <v>45429</v>
      </c>
      <c r="AH82" s="265">
        <v>45434</v>
      </c>
      <c r="AI82" s="265">
        <v>45437</v>
      </c>
      <c r="AJ82" s="265">
        <v>45445</v>
      </c>
      <c r="AK82" s="265">
        <v>45445</v>
      </c>
      <c r="AL82" s="265">
        <v>45437</v>
      </c>
      <c r="AM82" s="240" t="s">
        <v>596</v>
      </c>
      <c r="AN82" s="265"/>
      <c r="AO82" s="265"/>
      <c r="AP82" s="265">
        <f>AH82</f>
        <v>45434</v>
      </c>
      <c r="AQ82" s="265">
        <f>AP82+1</f>
        <v>45435</v>
      </c>
      <c r="AR82" s="280"/>
      <c r="AS82" s="265">
        <v>45420</v>
      </c>
      <c r="AT82" s="265">
        <v>45424</v>
      </c>
      <c r="AU82" s="265">
        <v>45443</v>
      </c>
      <c r="AV82" s="265">
        <v>45443</v>
      </c>
      <c r="AW82" s="240" t="s">
        <v>596</v>
      </c>
      <c r="AX82" s="42"/>
      <c r="AY82" s="44"/>
      <c r="AZ82" s="44"/>
      <c r="BA82" s="42"/>
      <c r="BB82" s="44"/>
      <c r="BC82" s="44"/>
      <c r="BD82" s="265">
        <v>45437</v>
      </c>
      <c r="BE82" s="265">
        <v>45440</v>
      </c>
      <c r="BF82" s="106"/>
      <c r="BG82" s="44"/>
      <c r="BH82" s="240" t="s">
        <v>71</v>
      </c>
      <c r="BI82" s="44"/>
      <c r="BJ82" s="265">
        <v>45412</v>
      </c>
      <c r="BK82" s="265">
        <v>45440</v>
      </c>
      <c r="BL82" s="106"/>
      <c r="BM82" s="44" t="s">
        <v>70</v>
      </c>
      <c r="BN82" s="240" t="s">
        <v>70</v>
      </c>
      <c r="BO82" s="44">
        <v>45450</v>
      </c>
      <c r="BP82" s="44"/>
      <c r="BQ82" s="42"/>
      <c r="BR82" s="246"/>
      <c r="BS82" s="246"/>
      <c r="BT82" s="297"/>
      <c r="BU82" s="297"/>
      <c r="BV82" s="297"/>
      <c r="BW82" s="351"/>
      <c r="BX82" s="297"/>
      <c r="BY82" s="391" t="s">
        <v>784</v>
      </c>
    </row>
    <row r="83" spans="1:77" s="251" customFormat="1">
      <c r="A83" s="42">
        <f t="shared" si="14"/>
        <v>75</v>
      </c>
      <c r="B83" s="384" t="s">
        <v>28</v>
      </c>
      <c r="C83" s="302" t="s">
        <v>901</v>
      </c>
      <c r="D83" s="297" t="s">
        <v>507</v>
      </c>
      <c r="E83" s="302" t="s">
        <v>642</v>
      </c>
      <c r="F83" s="42" t="s">
        <v>707</v>
      </c>
      <c r="G83" s="246">
        <v>14</v>
      </c>
      <c r="H83" s="42" t="s">
        <v>16</v>
      </c>
      <c r="I83" s="42" t="s">
        <v>78</v>
      </c>
      <c r="J83" s="240" t="s">
        <v>751</v>
      </c>
      <c r="K83" s="265">
        <v>45352</v>
      </c>
      <c r="L83" s="265">
        <v>45355</v>
      </c>
      <c r="M83" s="265">
        <v>45355</v>
      </c>
      <c r="N83" s="265">
        <v>45357</v>
      </c>
      <c r="O83" s="265">
        <v>45357</v>
      </c>
      <c r="P83" s="265">
        <v>45357</v>
      </c>
      <c r="Q83" s="265">
        <v>45359</v>
      </c>
      <c r="R83" s="44"/>
      <c r="S83" s="240" t="s">
        <v>593</v>
      </c>
      <c r="T83" s="265">
        <v>45407</v>
      </c>
      <c r="U83" s="265">
        <v>45407</v>
      </c>
      <c r="V83" s="265">
        <v>45407</v>
      </c>
      <c r="W83" s="265">
        <v>45407</v>
      </c>
      <c r="X83" s="265">
        <v>45397</v>
      </c>
      <c r="Y83" s="265">
        <v>45398</v>
      </c>
      <c r="Z83" s="240" t="s">
        <v>70</v>
      </c>
      <c r="AA83" s="265"/>
      <c r="AB83" s="265"/>
      <c r="AC83" s="265"/>
      <c r="AD83" s="265" t="s">
        <v>701</v>
      </c>
      <c r="AE83" s="265" t="s">
        <v>701</v>
      </c>
      <c r="AF83" s="337">
        <f>AH83-AG83+1</f>
        <v>5</v>
      </c>
      <c r="AG83" s="265">
        <v>45435</v>
      </c>
      <c r="AH83" s="265">
        <v>45439</v>
      </c>
      <c r="AI83" s="265">
        <v>45448</v>
      </c>
      <c r="AJ83" s="265">
        <v>45450</v>
      </c>
      <c r="AK83" s="265"/>
      <c r="AL83" s="265"/>
      <c r="AM83" s="280" t="s">
        <v>597</v>
      </c>
      <c r="AN83" s="265"/>
      <c r="AO83" s="265"/>
      <c r="AP83" s="265">
        <f>AH83</f>
        <v>45439</v>
      </c>
      <c r="AQ83" s="265">
        <f>AP83+1</f>
        <v>45440</v>
      </c>
      <c r="AR83" s="280"/>
      <c r="AS83" s="280"/>
      <c r="AT83" s="280"/>
      <c r="AU83" s="265"/>
      <c r="AV83" s="265"/>
      <c r="AW83" s="280" t="s">
        <v>71</v>
      </c>
      <c r="AX83" s="42"/>
      <c r="AY83" s="44"/>
      <c r="AZ83" s="44"/>
      <c r="BA83" s="42"/>
      <c r="BB83" s="44"/>
      <c r="BC83" s="44"/>
      <c r="BD83" s="44"/>
      <c r="BE83" s="44"/>
      <c r="BF83" s="106"/>
      <c r="BG83" s="106"/>
      <c r="BH83" s="240" t="s">
        <v>71</v>
      </c>
      <c r="BI83" s="44"/>
      <c r="BJ83" s="44">
        <v>45412</v>
      </c>
      <c r="BK83" s="265">
        <v>45440</v>
      </c>
      <c r="BL83" s="106"/>
      <c r="BM83" s="44" t="s">
        <v>70</v>
      </c>
      <c r="BN83" s="240" t="s">
        <v>70</v>
      </c>
      <c r="BO83" s="44">
        <v>45450</v>
      </c>
      <c r="BP83" s="44"/>
      <c r="BQ83" s="42"/>
      <c r="BR83" s="246"/>
      <c r="BS83" s="246"/>
      <c r="BT83" s="297"/>
      <c r="BU83" s="297"/>
      <c r="BV83" s="297"/>
      <c r="BW83" s="351"/>
      <c r="BX83" s="297"/>
    </row>
    <row r="84" spans="1:77" s="251" customFormat="1">
      <c r="A84" s="42">
        <f t="shared" si="14"/>
        <v>76</v>
      </c>
      <c r="B84" s="42" t="s">
        <v>28</v>
      </c>
      <c r="C84" s="257"/>
      <c r="D84" s="297" t="s">
        <v>786</v>
      </c>
      <c r="E84" s="302" t="s">
        <v>642</v>
      </c>
      <c r="F84" s="42" t="s">
        <v>87</v>
      </c>
      <c r="G84" s="246">
        <v>2</v>
      </c>
      <c r="H84" s="42" t="s">
        <v>606</v>
      </c>
      <c r="I84" s="42" t="s">
        <v>78</v>
      </c>
      <c r="J84" s="240" t="s">
        <v>751</v>
      </c>
      <c r="K84" s="265">
        <v>45364</v>
      </c>
      <c r="L84" s="265">
        <v>45365</v>
      </c>
      <c r="M84" s="265">
        <v>45365</v>
      </c>
      <c r="N84" s="265">
        <v>45366</v>
      </c>
      <c r="O84" s="265">
        <v>45367</v>
      </c>
      <c r="P84" s="265">
        <v>45367</v>
      </c>
      <c r="Q84" s="265">
        <v>45367</v>
      </c>
      <c r="R84" s="265">
        <v>45411</v>
      </c>
      <c r="S84" s="240" t="s">
        <v>592</v>
      </c>
      <c r="T84" s="265">
        <v>45369</v>
      </c>
      <c r="U84" s="265">
        <v>45369</v>
      </c>
      <c r="V84" s="265">
        <v>45381</v>
      </c>
      <c r="W84" s="265">
        <v>45381</v>
      </c>
      <c r="X84" s="265">
        <v>45383</v>
      </c>
      <c r="Y84" s="265">
        <v>45384</v>
      </c>
      <c r="Z84" s="240" t="s">
        <v>596</v>
      </c>
      <c r="AA84" s="265"/>
      <c r="AB84" s="265"/>
      <c r="AC84" s="265"/>
      <c r="AD84" s="265" t="s">
        <v>745</v>
      </c>
      <c r="AE84" s="265" t="s">
        <v>745</v>
      </c>
      <c r="AF84" s="337">
        <f t="shared" si="15"/>
        <v>3</v>
      </c>
      <c r="AG84" s="265">
        <v>45401</v>
      </c>
      <c r="AH84" s="265">
        <f>AG84+2</f>
        <v>45403</v>
      </c>
      <c r="AI84" s="265">
        <v>45383</v>
      </c>
      <c r="AJ84" s="265">
        <v>45387</v>
      </c>
      <c r="AK84" s="265">
        <v>45386</v>
      </c>
      <c r="AL84" s="265">
        <v>45401</v>
      </c>
      <c r="AM84" s="280" t="s">
        <v>596</v>
      </c>
      <c r="AN84" s="265"/>
      <c r="AO84" s="265"/>
      <c r="AP84" s="265">
        <f t="shared" si="12"/>
        <v>45403</v>
      </c>
      <c r="AQ84" s="265">
        <f t="shared" si="13"/>
        <v>45404</v>
      </c>
      <c r="AR84" s="280"/>
      <c r="AS84" s="265">
        <v>45405</v>
      </c>
      <c r="AT84" s="265">
        <f>AS84+1</f>
        <v>45406</v>
      </c>
      <c r="AU84" s="265">
        <v>45401</v>
      </c>
      <c r="AV84" s="265">
        <v>45402</v>
      </c>
      <c r="AW84" s="280" t="s">
        <v>596</v>
      </c>
      <c r="AX84" s="240"/>
      <c r="AY84" s="44"/>
      <c r="AZ84" s="44"/>
      <c r="BA84" s="240"/>
      <c r="BB84" s="44"/>
      <c r="BC84" s="44"/>
      <c r="BD84" s="44"/>
      <c r="BE84" s="44"/>
      <c r="BF84" s="44"/>
      <c r="BG84" s="44"/>
      <c r="BH84" s="240" t="s">
        <v>71</v>
      </c>
      <c r="BI84" s="44"/>
      <c r="BJ84" s="265">
        <v>45412</v>
      </c>
      <c r="BK84" s="44">
        <v>45430</v>
      </c>
      <c r="BL84" s="44"/>
      <c r="BM84" s="44" t="s">
        <v>70</v>
      </c>
      <c r="BN84" s="240" t="s">
        <v>70</v>
      </c>
      <c r="BO84" s="44">
        <v>45450</v>
      </c>
      <c r="BP84" s="44"/>
      <c r="BQ84" s="240"/>
      <c r="BR84" s="246"/>
      <c r="BS84" s="246"/>
      <c r="BT84" s="297"/>
      <c r="BU84" s="297"/>
      <c r="BV84" s="297"/>
      <c r="BW84" s="351"/>
      <c r="BX84" s="297"/>
      <c r="BY84" s="251" t="s">
        <v>787</v>
      </c>
    </row>
    <row r="85" spans="1:77" s="252" customFormat="1" ht="14.5">
      <c r="A85" s="42">
        <f t="shared" si="14"/>
        <v>77</v>
      </c>
      <c r="B85" s="42" t="s">
        <v>28</v>
      </c>
      <c r="C85" s="257"/>
      <c r="D85" s="297" t="s">
        <v>788</v>
      </c>
      <c r="E85" s="302" t="s">
        <v>642</v>
      </c>
      <c r="F85" s="42" t="s">
        <v>81</v>
      </c>
      <c r="G85" s="246">
        <v>1</v>
      </c>
      <c r="H85" s="42" t="s">
        <v>16</v>
      </c>
      <c r="I85" s="42" t="s">
        <v>78</v>
      </c>
      <c r="J85" s="240" t="s">
        <v>751</v>
      </c>
      <c r="K85" s="265">
        <v>45364</v>
      </c>
      <c r="L85" s="265">
        <v>45365</v>
      </c>
      <c r="M85" s="265">
        <v>45365</v>
      </c>
      <c r="N85" s="265">
        <v>45366</v>
      </c>
      <c r="O85" s="265">
        <v>45367</v>
      </c>
      <c r="P85" s="265">
        <v>45367</v>
      </c>
      <c r="Q85" s="265">
        <v>45367</v>
      </c>
      <c r="R85" s="265">
        <v>45397</v>
      </c>
      <c r="S85" s="240" t="s">
        <v>592</v>
      </c>
      <c r="T85" s="265">
        <v>45369</v>
      </c>
      <c r="U85" s="265">
        <v>45369</v>
      </c>
      <c r="V85" s="265">
        <v>45381</v>
      </c>
      <c r="W85" s="265">
        <v>45381</v>
      </c>
      <c r="X85" s="265">
        <v>45377</v>
      </c>
      <c r="Y85" s="265">
        <v>45379</v>
      </c>
      <c r="Z85" s="240" t="s">
        <v>596</v>
      </c>
      <c r="AA85" s="265"/>
      <c r="AB85" s="265"/>
      <c r="AC85" s="265"/>
      <c r="AD85" s="265" t="s">
        <v>740</v>
      </c>
      <c r="AE85" s="265" t="s">
        <v>740</v>
      </c>
      <c r="AF85" s="337">
        <f t="shared" si="15"/>
        <v>1</v>
      </c>
      <c r="AG85" s="265">
        <v>45404</v>
      </c>
      <c r="AH85" s="265">
        <f>AG85</f>
        <v>45404</v>
      </c>
      <c r="AI85" s="265">
        <v>45379</v>
      </c>
      <c r="AJ85" s="265">
        <v>45379</v>
      </c>
      <c r="AK85" s="265">
        <v>45379</v>
      </c>
      <c r="AL85" s="265">
        <v>45379</v>
      </c>
      <c r="AM85" s="280" t="s">
        <v>596</v>
      </c>
      <c r="AN85" s="265"/>
      <c r="AO85" s="265"/>
      <c r="AP85" s="265">
        <f t="shared" si="12"/>
        <v>45404</v>
      </c>
      <c r="AQ85" s="265">
        <f t="shared" si="13"/>
        <v>45405</v>
      </c>
      <c r="AR85" s="280"/>
      <c r="AS85" s="265">
        <v>45379</v>
      </c>
      <c r="AT85" s="265">
        <v>45379</v>
      </c>
      <c r="AU85" s="265">
        <v>45379</v>
      </c>
      <c r="AV85" s="265">
        <v>45379</v>
      </c>
      <c r="AW85" s="280" t="s">
        <v>596</v>
      </c>
      <c r="AX85" s="42" t="s">
        <v>789</v>
      </c>
      <c r="AY85" s="44">
        <v>45435</v>
      </c>
      <c r="AZ85" s="265">
        <v>45435</v>
      </c>
      <c r="BA85" s="240"/>
      <c r="BB85" s="265">
        <v>45435</v>
      </c>
      <c r="BC85" s="265">
        <v>45435</v>
      </c>
      <c r="BD85" s="265">
        <v>45435</v>
      </c>
      <c r="BE85" s="265">
        <v>45435</v>
      </c>
      <c r="BF85" s="265">
        <v>45435</v>
      </c>
      <c r="BG85" s="265">
        <v>45435</v>
      </c>
      <c r="BH85" s="240" t="s">
        <v>592</v>
      </c>
      <c r="BI85" s="44"/>
      <c r="BJ85" s="265">
        <v>45412</v>
      </c>
      <c r="BK85" s="44">
        <v>45430</v>
      </c>
      <c r="BL85" s="106"/>
      <c r="BM85" s="44" t="s">
        <v>70</v>
      </c>
      <c r="BN85" s="240" t="s">
        <v>70</v>
      </c>
      <c r="BO85" s="44">
        <v>45450</v>
      </c>
      <c r="BP85" s="44"/>
      <c r="BQ85" s="42"/>
      <c r="BR85" s="246"/>
      <c r="BS85" s="246"/>
      <c r="BT85" s="297"/>
      <c r="BU85" s="297"/>
      <c r="BV85" s="297"/>
      <c r="BW85" s="351"/>
      <c r="BX85" s="297"/>
    </row>
    <row r="86" spans="1:77" s="45" customFormat="1" ht="27">
      <c r="A86" s="42">
        <f t="shared" si="14"/>
        <v>78</v>
      </c>
      <c r="B86" s="42" t="s">
        <v>28</v>
      </c>
      <c r="C86" s="257"/>
      <c r="D86" s="298" t="s">
        <v>790</v>
      </c>
      <c r="E86" s="302" t="s">
        <v>642</v>
      </c>
      <c r="F86" s="42" t="s">
        <v>87</v>
      </c>
      <c r="G86" s="246">
        <v>1</v>
      </c>
      <c r="H86" s="42" t="s">
        <v>264</v>
      </c>
      <c r="I86" s="42" t="s">
        <v>66</v>
      </c>
      <c r="J86" s="240" t="s">
        <v>751</v>
      </c>
      <c r="K86" s="265">
        <v>45364</v>
      </c>
      <c r="L86" s="265">
        <v>45365</v>
      </c>
      <c r="M86" s="265">
        <v>45365</v>
      </c>
      <c r="N86" s="265">
        <v>45366</v>
      </c>
      <c r="O86" s="265">
        <v>45367</v>
      </c>
      <c r="P86" s="265">
        <v>45367</v>
      </c>
      <c r="Q86" s="265">
        <v>45367</v>
      </c>
      <c r="R86" s="265">
        <v>45397</v>
      </c>
      <c r="S86" s="240" t="s">
        <v>592</v>
      </c>
      <c r="T86" s="265">
        <v>45370</v>
      </c>
      <c r="U86" s="265">
        <v>45370</v>
      </c>
      <c r="V86" s="265">
        <v>45381</v>
      </c>
      <c r="W86" s="265">
        <v>45381</v>
      </c>
      <c r="X86" s="265">
        <v>45373</v>
      </c>
      <c r="Y86" s="265">
        <v>45374</v>
      </c>
      <c r="Z86" s="240" t="s">
        <v>596</v>
      </c>
      <c r="AA86" s="265"/>
      <c r="AB86" s="265"/>
      <c r="AC86" s="265"/>
      <c r="AD86" s="265" t="s">
        <v>740</v>
      </c>
      <c r="AE86" s="265" t="s">
        <v>777</v>
      </c>
      <c r="AF86" s="337">
        <f t="shared" si="15"/>
        <v>2</v>
      </c>
      <c r="AG86" s="265">
        <v>45404</v>
      </c>
      <c r="AH86" s="265">
        <f>AG86+1</f>
        <v>45405</v>
      </c>
      <c r="AI86" s="265">
        <v>45469</v>
      </c>
      <c r="AJ86" s="265">
        <v>45472</v>
      </c>
      <c r="AK86" s="265"/>
      <c r="AL86" s="265"/>
      <c r="AM86" s="280" t="s">
        <v>597</v>
      </c>
      <c r="AN86" s="265"/>
      <c r="AO86" s="265"/>
      <c r="AP86" s="265">
        <f t="shared" si="12"/>
        <v>45405</v>
      </c>
      <c r="AQ86" s="265">
        <f t="shared" si="13"/>
        <v>45406</v>
      </c>
      <c r="AR86" s="280"/>
      <c r="AS86" s="265"/>
      <c r="AT86" s="265"/>
      <c r="AU86" s="265"/>
      <c r="AV86" s="265"/>
      <c r="AW86" s="280" t="s">
        <v>71</v>
      </c>
      <c r="AX86" s="42"/>
      <c r="AY86" s="44"/>
      <c r="AZ86" s="44"/>
      <c r="BA86" s="240"/>
      <c r="BB86" s="44"/>
      <c r="BC86" s="44"/>
      <c r="BD86" s="44"/>
      <c r="BE86" s="44"/>
      <c r="BF86" s="106"/>
      <c r="BG86" s="44"/>
      <c r="BH86" s="240" t="s">
        <v>71</v>
      </c>
      <c r="BI86" s="44"/>
      <c r="BJ86" s="265">
        <v>45412</v>
      </c>
      <c r="BK86" s="44">
        <v>45430</v>
      </c>
      <c r="BL86" s="106"/>
      <c r="BM86" s="44" t="s">
        <v>70</v>
      </c>
      <c r="BN86" s="240" t="s">
        <v>70</v>
      </c>
      <c r="BO86" s="44">
        <v>45450</v>
      </c>
      <c r="BP86" s="44"/>
      <c r="BQ86" s="42"/>
      <c r="BR86" s="246"/>
      <c r="BS86" s="246"/>
      <c r="BT86" s="297"/>
      <c r="BU86" s="297"/>
      <c r="BV86" s="297"/>
      <c r="BW86" s="351"/>
      <c r="BX86" s="298"/>
    </row>
    <row r="87" spans="1:77" s="45" customFormat="1" ht="14.5">
      <c r="A87" s="42">
        <f t="shared" si="14"/>
        <v>79</v>
      </c>
      <c r="B87" s="42" t="s">
        <v>28</v>
      </c>
      <c r="C87" s="257"/>
      <c r="D87" s="298" t="s">
        <v>791</v>
      </c>
      <c r="E87" s="302" t="s">
        <v>642</v>
      </c>
      <c r="F87" s="42" t="s">
        <v>123</v>
      </c>
      <c r="G87" s="246">
        <v>2</v>
      </c>
      <c r="H87" s="42" t="s">
        <v>264</v>
      </c>
      <c r="I87" s="42" t="s">
        <v>66</v>
      </c>
      <c r="J87" s="240" t="s">
        <v>751</v>
      </c>
      <c r="K87" s="265"/>
      <c r="L87" s="265" t="s">
        <v>595</v>
      </c>
      <c r="M87" s="265" t="s">
        <v>595</v>
      </c>
      <c r="N87" s="265" t="s">
        <v>595</v>
      </c>
      <c r="O87" s="265"/>
      <c r="P87" s="265"/>
      <c r="Q87" s="265"/>
      <c r="R87" s="106"/>
      <c r="S87" s="240" t="s">
        <v>91</v>
      </c>
      <c r="T87" s="265">
        <v>45370</v>
      </c>
      <c r="U87" s="265">
        <v>45370</v>
      </c>
      <c r="V87" s="265">
        <v>45382</v>
      </c>
      <c r="W87" s="265">
        <v>45382</v>
      </c>
      <c r="X87" s="265"/>
      <c r="Y87" s="265"/>
      <c r="Z87" s="240" t="s">
        <v>91</v>
      </c>
      <c r="AA87" s="265"/>
      <c r="AB87" s="265"/>
      <c r="AC87" s="265"/>
      <c r="AD87" s="265" t="s">
        <v>740</v>
      </c>
      <c r="AE87" s="265" t="s">
        <v>777</v>
      </c>
      <c r="AF87" s="337">
        <f t="shared" si="15"/>
        <v>3</v>
      </c>
      <c r="AG87" s="265">
        <v>45406</v>
      </c>
      <c r="AH87" s="265">
        <f>+AG87+2</f>
        <v>45408</v>
      </c>
      <c r="AI87" s="265"/>
      <c r="AJ87" s="265"/>
      <c r="AK87" s="265"/>
      <c r="AL87" s="265"/>
      <c r="AM87" s="280" t="s">
        <v>91</v>
      </c>
      <c r="AN87" s="265"/>
      <c r="AO87" s="265"/>
      <c r="AP87" s="265">
        <f t="shared" si="12"/>
        <v>45408</v>
      </c>
      <c r="AQ87" s="265">
        <f t="shared" si="13"/>
        <v>45409</v>
      </c>
      <c r="AR87" s="280"/>
      <c r="AS87" s="265"/>
      <c r="AT87" s="265"/>
      <c r="AU87" s="265"/>
      <c r="AV87" s="265"/>
      <c r="AW87" s="280" t="s">
        <v>71</v>
      </c>
      <c r="AX87" s="240"/>
      <c r="AY87" s="44"/>
      <c r="AZ87" s="44"/>
      <c r="BA87" s="240"/>
      <c r="BB87" s="44"/>
      <c r="BC87" s="44"/>
      <c r="BD87" s="44"/>
      <c r="BE87" s="44"/>
      <c r="BF87" s="44"/>
      <c r="BG87" s="44"/>
      <c r="BH87" s="240" t="s">
        <v>71</v>
      </c>
      <c r="BI87" s="44"/>
      <c r="BJ87" s="265">
        <v>45412</v>
      </c>
      <c r="BK87" s="44"/>
      <c r="BL87" s="44"/>
      <c r="BM87" s="44" t="s">
        <v>70</v>
      </c>
      <c r="BN87" s="240" t="s">
        <v>70</v>
      </c>
      <c r="BO87" s="44">
        <v>45450</v>
      </c>
      <c r="BP87" s="44"/>
      <c r="BQ87" s="240"/>
      <c r="BR87" s="246"/>
      <c r="BS87" s="246"/>
      <c r="BT87" s="297"/>
      <c r="BU87" s="297"/>
      <c r="BV87" s="297"/>
      <c r="BW87" s="351"/>
      <c r="BX87" s="400" t="s">
        <v>904</v>
      </c>
    </row>
    <row r="88" spans="1:77" s="252" customFormat="1" ht="14.5">
      <c r="A88" s="42">
        <f t="shared" si="14"/>
        <v>80</v>
      </c>
      <c r="B88" s="42" t="s">
        <v>28</v>
      </c>
      <c r="C88" s="257"/>
      <c r="D88" s="298" t="s">
        <v>792</v>
      </c>
      <c r="E88" s="302" t="s">
        <v>642</v>
      </c>
      <c r="F88" s="42" t="s">
        <v>123</v>
      </c>
      <c r="G88" s="246">
        <v>2</v>
      </c>
      <c r="H88" s="42" t="s">
        <v>264</v>
      </c>
      <c r="I88" s="42" t="s">
        <v>66</v>
      </c>
      <c r="J88" s="240" t="s">
        <v>751</v>
      </c>
      <c r="K88" s="265"/>
      <c r="L88" s="265" t="s">
        <v>595</v>
      </c>
      <c r="M88" s="265" t="s">
        <v>595</v>
      </c>
      <c r="N88" s="265" t="s">
        <v>595</v>
      </c>
      <c r="O88" s="265"/>
      <c r="P88" s="265"/>
      <c r="Q88" s="265"/>
      <c r="R88" s="44"/>
      <c r="S88" s="240" t="s">
        <v>91</v>
      </c>
      <c r="T88" s="265">
        <v>45370</v>
      </c>
      <c r="U88" s="265">
        <v>45370</v>
      </c>
      <c r="V88" s="265">
        <v>45382</v>
      </c>
      <c r="W88" s="265">
        <v>45382</v>
      </c>
      <c r="X88" s="265"/>
      <c r="Y88" s="265"/>
      <c r="Z88" s="240" t="s">
        <v>91</v>
      </c>
      <c r="AA88" s="265"/>
      <c r="AB88" s="265"/>
      <c r="AC88" s="265"/>
      <c r="AD88" s="265" t="s">
        <v>740</v>
      </c>
      <c r="AE88" s="265" t="s">
        <v>777</v>
      </c>
      <c r="AF88" s="337">
        <f t="shared" si="15"/>
        <v>4</v>
      </c>
      <c r="AG88" s="265">
        <v>45409</v>
      </c>
      <c r="AH88" s="265">
        <f>AG88+3</f>
        <v>45412</v>
      </c>
      <c r="AI88" s="265"/>
      <c r="AJ88" s="265"/>
      <c r="AK88" s="265"/>
      <c r="AL88" s="265"/>
      <c r="AM88" s="280" t="s">
        <v>91</v>
      </c>
      <c r="AN88" s="265"/>
      <c r="AO88" s="265"/>
      <c r="AP88" s="265">
        <f t="shared" si="12"/>
        <v>45412</v>
      </c>
      <c r="AQ88" s="265">
        <f t="shared" si="13"/>
        <v>45413</v>
      </c>
      <c r="AR88" s="280"/>
      <c r="AS88" s="265"/>
      <c r="AT88" s="265"/>
      <c r="AU88" s="265"/>
      <c r="AV88" s="265"/>
      <c r="AW88" s="280" t="s">
        <v>71</v>
      </c>
      <c r="AX88" s="246"/>
      <c r="AY88" s="44"/>
      <c r="AZ88" s="44"/>
      <c r="BA88" s="240"/>
      <c r="BB88" s="44"/>
      <c r="BC88" s="44"/>
      <c r="BD88" s="44"/>
      <c r="BE88" s="44"/>
      <c r="BF88" s="246"/>
      <c r="BG88" s="246"/>
      <c r="BH88" s="240" t="s">
        <v>71</v>
      </c>
      <c r="BI88" s="44"/>
      <c r="BJ88" s="265">
        <v>45412</v>
      </c>
      <c r="BK88" s="44"/>
      <c r="BL88" s="246"/>
      <c r="BM88" s="44" t="s">
        <v>70</v>
      </c>
      <c r="BN88" s="240" t="s">
        <v>70</v>
      </c>
      <c r="BO88" s="44">
        <v>45450</v>
      </c>
      <c r="BP88" s="44"/>
      <c r="BQ88" s="246"/>
      <c r="BR88" s="246"/>
      <c r="BS88" s="246"/>
      <c r="BT88" s="297"/>
      <c r="BU88" s="297"/>
      <c r="BV88" s="297"/>
      <c r="BW88" s="351"/>
      <c r="BX88" s="400" t="s">
        <v>904</v>
      </c>
    </row>
    <row r="89" spans="1:77" s="251" customFormat="1">
      <c r="A89" s="42">
        <f t="shared" si="14"/>
        <v>81</v>
      </c>
      <c r="B89" s="42" t="s">
        <v>28</v>
      </c>
      <c r="C89" s="266"/>
      <c r="D89" s="297" t="s">
        <v>793</v>
      </c>
      <c r="E89" s="302" t="s">
        <v>642</v>
      </c>
      <c r="F89" s="42" t="s">
        <v>123</v>
      </c>
      <c r="G89" s="246">
        <v>2</v>
      </c>
      <c r="H89" s="42" t="s">
        <v>606</v>
      </c>
      <c r="I89" s="42" t="s">
        <v>66</v>
      </c>
      <c r="J89" s="240" t="s">
        <v>752</v>
      </c>
      <c r="K89" s="265">
        <v>45364</v>
      </c>
      <c r="L89" s="265">
        <v>45365</v>
      </c>
      <c r="M89" s="265">
        <v>45365</v>
      </c>
      <c r="N89" s="265">
        <v>45366</v>
      </c>
      <c r="O89" s="265">
        <v>45367</v>
      </c>
      <c r="P89" s="265">
        <v>45367</v>
      </c>
      <c r="Q89" s="265">
        <v>45374</v>
      </c>
      <c r="R89" s="265"/>
      <c r="S89" s="240" t="s">
        <v>593</v>
      </c>
      <c r="T89" s="265">
        <v>45370</v>
      </c>
      <c r="U89" s="265">
        <v>45370</v>
      </c>
      <c r="V89" s="265">
        <v>45382</v>
      </c>
      <c r="W89" s="265">
        <v>45382</v>
      </c>
      <c r="X89" s="265">
        <v>45384</v>
      </c>
      <c r="Y89" s="265">
        <v>45415</v>
      </c>
      <c r="Z89" s="240" t="s">
        <v>596</v>
      </c>
      <c r="AA89" s="265"/>
      <c r="AB89" s="265"/>
      <c r="AC89" s="265"/>
      <c r="AD89" s="265" t="s">
        <v>794</v>
      </c>
      <c r="AE89" s="265" t="s">
        <v>794</v>
      </c>
      <c r="AF89" s="337">
        <f t="shared" si="15"/>
        <v>3</v>
      </c>
      <c r="AG89" s="265">
        <v>45413</v>
      </c>
      <c r="AH89" s="265">
        <f>AG89+2</f>
        <v>45415</v>
      </c>
      <c r="AI89" s="265">
        <v>45383</v>
      </c>
      <c r="AJ89" s="265">
        <v>45387</v>
      </c>
      <c r="AK89" s="265">
        <v>45416</v>
      </c>
      <c r="AL89" s="265">
        <v>45437</v>
      </c>
      <c r="AM89" s="280" t="s">
        <v>596</v>
      </c>
      <c r="AN89" s="265"/>
      <c r="AO89" s="265"/>
      <c r="AP89" s="265">
        <f t="shared" si="12"/>
        <v>45415</v>
      </c>
      <c r="AQ89" s="265">
        <f t="shared" si="13"/>
        <v>45416</v>
      </c>
      <c r="AR89" s="280"/>
      <c r="AS89" s="265">
        <v>45432</v>
      </c>
      <c r="AT89" s="265">
        <v>45435</v>
      </c>
      <c r="AU89" s="265">
        <v>45436</v>
      </c>
      <c r="AV89" s="265">
        <v>45437</v>
      </c>
      <c r="AW89" s="280" t="s">
        <v>596</v>
      </c>
      <c r="AX89" s="42"/>
      <c r="AY89" s="44"/>
      <c r="AZ89" s="44"/>
      <c r="BA89" s="42"/>
      <c r="BB89" s="44"/>
      <c r="BC89" s="44"/>
      <c r="BD89" s="265"/>
      <c r="BE89" s="265"/>
      <c r="BF89" s="106"/>
      <c r="BG89" s="44"/>
      <c r="BH89" s="240" t="s">
        <v>71</v>
      </c>
      <c r="BI89" s="44"/>
      <c r="BJ89" s="265">
        <v>45412</v>
      </c>
      <c r="BK89" s="265">
        <v>45430</v>
      </c>
      <c r="BL89" s="106"/>
      <c r="BM89" s="44" t="s">
        <v>70</v>
      </c>
      <c r="BN89" s="240" t="s">
        <v>70</v>
      </c>
      <c r="BO89" s="44">
        <v>45450</v>
      </c>
      <c r="BP89" s="44"/>
      <c r="BQ89" s="42"/>
      <c r="BR89" s="246"/>
      <c r="BS89" s="246"/>
      <c r="BT89" s="297"/>
      <c r="BU89" s="297"/>
      <c r="BV89" s="297"/>
      <c r="BW89" s="351"/>
      <c r="BX89" s="297" t="s">
        <v>795</v>
      </c>
      <c r="BY89" s="251" t="s">
        <v>796</v>
      </c>
    </row>
    <row r="90" spans="1:77" s="251" customFormat="1">
      <c r="A90" s="42">
        <f t="shared" si="14"/>
        <v>82</v>
      </c>
      <c r="B90" s="42" t="s">
        <v>28</v>
      </c>
      <c r="C90" s="257"/>
      <c r="D90" s="297" t="s">
        <v>797</v>
      </c>
      <c r="E90" s="302" t="s">
        <v>642</v>
      </c>
      <c r="F90" s="42" t="s">
        <v>87</v>
      </c>
      <c r="G90" s="246">
        <v>2</v>
      </c>
      <c r="H90" s="42" t="s">
        <v>606</v>
      </c>
      <c r="I90" s="42" t="s">
        <v>66</v>
      </c>
      <c r="J90" s="240" t="s">
        <v>752</v>
      </c>
      <c r="K90" s="265">
        <v>45364</v>
      </c>
      <c r="L90" s="265">
        <v>45365</v>
      </c>
      <c r="M90" s="265">
        <v>45365</v>
      </c>
      <c r="N90" s="265">
        <v>45366</v>
      </c>
      <c r="O90" s="265">
        <v>45367</v>
      </c>
      <c r="P90" s="265">
        <v>45367</v>
      </c>
      <c r="Q90" s="265">
        <v>45374</v>
      </c>
      <c r="R90" s="265">
        <v>45374</v>
      </c>
      <c r="S90" s="240" t="s">
        <v>592</v>
      </c>
      <c r="T90" s="265">
        <v>45370</v>
      </c>
      <c r="U90" s="265">
        <v>45370</v>
      </c>
      <c r="V90" s="265">
        <v>45382</v>
      </c>
      <c r="W90" s="265">
        <v>45382</v>
      </c>
      <c r="X90" s="265">
        <v>45384</v>
      </c>
      <c r="Y90" s="265">
        <v>45415</v>
      </c>
      <c r="Z90" s="240" t="s">
        <v>596</v>
      </c>
      <c r="AA90" s="265"/>
      <c r="AB90" s="265"/>
      <c r="AC90" s="265"/>
      <c r="AD90" s="265" t="s">
        <v>798</v>
      </c>
      <c r="AE90" s="265" t="s">
        <v>798</v>
      </c>
      <c r="AF90" s="337">
        <f>AH90-AG90+1</f>
        <v>3</v>
      </c>
      <c r="AG90" s="265">
        <v>45413</v>
      </c>
      <c r="AH90" s="265">
        <f>AG90+2</f>
        <v>45415</v>
      </c>
      <c r="AI90" s="265">
        <v>45383</v>
      </c>
      <c r="AJ90" s="265">
        <v>45387</v>
      </c>
      <c r="AK90" s="265">
        <v>45416</v>
      </c>
      <c r="AL90" s="265">
        <v>45426</v>
      </c>
      <c r="AM90" s="280" t="s">
        <v>596</v>
      </c>
      <c r="AN90" s="265"/>
      <c r="AO90" s="265"/>
      <c r="AP90" s="265">
        <f>AH90</f>
        <v>45415</v>
      </c>
      <c r="AQ90" s="265">
        <f>AP90+1</f>
        <v>45416</v>
      </c>
      <c r="AR90" s="280"/>
      <c r="AS90" s="265">
        <v>45420</v>
      </c>
      <c r="AT90" s="265">
        <v>45421</v>
      </c>
      <c r="AU90" s="265">
        <v>45423</v>
      </c>
      <c r="AV90" s="265">
        <v>45426</v>
      </c>
      <c r="AW90" s="280" t="s">
        <v>596</v>
      </c>
      <c r="AX90" s="240"/>
      <c r="AY90" s="44"/>
      <c r="AZ90" s="44"/>
      <c r="BA90" s="240"/>
      <c r="BB90" s="44"/>
      <c r="BC90" s="44"/>
      <c r="BD90" s="44"/>
      <c r="BE90" s="44"/>
      <c r="BF90" s="44"/>
      <c r="BG90" s="44"/>
      <c r="BH90" s="240" t="s">
        <v>71</v>
      </c>
      <c r="BI90" s="44"/>
      <c r="BJ90" s="265">
        <v>45412</v>
      </c>
      <c r="BK90" s="44">
        <v>45430</v>
      </c>
      <c r="BL90" s="44"/>
      <c r="BM90" s="44" t="s">
        <v>70</v>
      </c>
      <c r="BN90" s="240" t="s">
        <v>70</v>
      </c>
      <c r="BO90" s="44">
        <v>45450</v>
      </c>
      <c r="BP90" s="44"/>
      <c r="BQ90" s="240"/>
      <c r="BR90" s="246"/>
      <c r="BS90" s="246"/>
      <c r="BT90" s="297"/>
      <c r="BU90" s="297"/>
      <c r="BV90" s="297"/>
      <c r="BW90" s="351"/>
      <c r="BX90" s="297"/>
      <c r="BY90" s="251" t="s">
        <v>799</v>
      </c>
    </row>
    <row r="91" spans="1:77" s="251" customFormat="1">
      <c r="A91" s="42">
        <f t="shared" si="14"/>
        <v>83</v>
      </c>
      <c r="B91" s="42" t="s">
        <v>29</v>
      </c>
      <c r="C91" s="266"/>
      <c r="D91" s="297" t="s">
        <v>509</v>
      </c>
      <c r="E91" s="302" t="s">
        <v>642</v>
      </c>
      <c r="F91" s="42" t="s">
        <v>64</v>
      </c>
      <c r="G91" s="246">
        <v>1</v>
      </c>
      <c r="H91" s="42" t="s">
        <v>606</v>
      </c>
      <c r="I91" s="42" t="s">
        <v>106</v>
      </c>
      <c r="J91" s="240" t="s">
        <v>800</v>
      </c>
      <c r="K91" s="265">
        <v>45359</v>
      </c>
      <c r="L91" s="265">
        <v>45360</v>
      </c>
      <c r="M91" s="265">
        <v>45362</v>
      </c>
      <c r="N91" s="265">
        <v>45363</v>
      </c>
      <c r="O91" s="265">
        <v>45359</v>
      </c>
      <c r="P91" s="265">
        <v>45360</v>
      </c>
      <c r="Q91" s="265">
        <v>45364</v>
      </c>
      <c r="R91" s="265">
        <v>45405</v>
      </c>
      <c r="S91" s="240" t="s">
        <v>592</v>
      </c>
      <c r="T91" s="265" t="s">
        <v>595</v>
      </c>
      <c r="U91" s="265" t="s">
        <v>595</v>
      </c>
      <c r="V91" s="265" t="s">
        <v>595</v>
      </c>
      <c r="W91" s="265" t="s">
        <v>595</v>
      </c>
      <c r="X91" s="265" t="s">
        <v>595</v>
      </c>
      <c r="Y91" s="265" t="s">
        <v>595</v>
      </c>
      <c r="Z91" s="240" t="s">
        <v>595</v>
      </c>
      <c r="AA91" s="265"/>
      <c r="AB91" s="265"/>
      <c r="AC91" s="265"/>
      <c r="AD91" s="265" t="s">
        <v>801</v>
      </c>
      <c r="AE91" s="265" t="s">
        <v>801</v>
      </c>
      <c r="AF91" s="337">
        <f t="shared" si="15"/>
        <v>2</v>
      </c>
      <c r="AG91" s="265">
        <v>45363</v>
      </c>
      <c r="AH91" s="265">
        <v>45364</v>
      </c>
      <c r="AI91" s="265">
        <v>45363</v>
      </c>
      <c r="AJ91" s="265">
        <v>45364</v>
      </c>
      <c r="AK91" s="265">
        <v>45369</v>
      </c>
      <c r="AL91" s="265">
        <v>45382</v>
      </c>
      <c r="AM91" s="280" t="s">
        <v>596</v>
      </c>
      <c r="AN91" s="265"/>
      <c r="AO91" s="265"/>
      <c r="AP91" s="265">
        <f t="shared" si="12"/>
        <v>45364</v>
      </c>
      <c r="AQ91" s="265">
        <f t="shared" si="13"/>
        <v>45365</v>
      </c>
      <c r="AR91" s="280"/>
      <c r="AS91" s="265">
        <v>45364</v>
      </c>
      <c r="AT91" s="265">
        <v>45365</v>
      </c>
      <c r="AU91" s="265">
        <v>45382</v>
      </c>
      <c r="AV91" s="265">
        <v>45382</v>
      </c>
      <c r="AW91" s="280" t="s">
        <v>596</v>
      </c>
      <c r="AX91" s="42" t="s">
        <v>802</v>
      </c>
      <c r="AY91" s="44">
        <v>45413</v>
      </c>
      <c r="AZ91" s="44">
        <v>45413</v>
      </c>
      <c r="BA91" s="42"/>
      <c r="BB91" s="44">
        <v>45413</v>
      </c>
      <c r="BC91" s="44">
        <v>45413</v>
      </c>
      <c r="BD91" s="265">
        <v>45413</v>
      </c>
      <c r="BE91" s="265">
        <v>45413</v>
      </c>
      <c r="BF91" s="106">
        <v>45413</v>
      </c>
      <c r="BG91" s="44">
        <v>45433</v>
      </c>
      <c r="BH91" s="240" t="s">
        <v>592</v>
      </c>
      <c r="BI91" s="44"/>
      <c r="BJ91" s="265">
        <v>45412</v>
      </c>
      <c r="BK91" s="265"/>
      <c r="BL91" s="106"/>
      <c r="BM91" s="44" t="s">
        <v>70</v>
      </c>
      <c r="BN91" s="240" t="s">
        <v>70</v>
      </c>
      <c r="BO91" s="44">
        <v>45450</v>
      </c>
      <c r="BP91" s="44"/>
      <c r="BQ91" s="42"/>
      <c r="BR91" s="246" t="s">
        <v>605</v>
      </c>
      <c r="BS91" s="246" t="s">
        <v>510</v>
      </c>
      <c r="BT91" s="297"/>
      <c r="BU91" s="297" t="s">
        <v>694</v>
      </c>
      <c r="BV91" s="297">
        <v>1</v>
      </c>
      <c r="BW91" s="351">
        <v>0.33333333333333331</v>
      </c>
      <c r="BX91" s="297" t="s">
        <v>803</v>
      </c>
      <c r="BY91" s="251" t="s">
        <v>804</v>
      </c>
    </row>
    <row r="92" spans="1:77" s="251" customFormat="1">
      <c r="A92" s="42">
        <f t="shared" si="14"/>
        <v>84</v>
      </c>
      <c r="B92" s="42" t="s">
        <v>29</v>
      </c>
      <c r="C92" s="266"/>
      <c r="D92" s="297" t="s">
        <v>511</v>
      </c>
      <c r="E92" s="302" t="s">
        <v>642</v>
      </c>
      <c r="F92" s="42" t="s">
        <v>64</v>
      </c>
      <c r="G92" s="246">
        <v>1</v>
      </c>
      <c r="H92" s="42" t="s">
        <v>606</v>
      </c>
      <c r="I92" s="42" t="s">
        <v>106</v>
      </c>
      <c r="J92" s="240" t="s">
        <v>805</v>
      </c>
      <c r="K92" s="265">
        <v>45359</v>
      </c>
      <c r="L92" s="265">
        <v>45360</v>
      </c>
      <c r="M92" s="265">
        <v>45362</v>
      </c>
      <c r="N92" s="265">
        <v>45363</v>
      </c>
      <c r="O92" s="265">
        <v>45359</v>
      </c>
      <c r="P92" s="265">
        <v>45360</v>
      </c>
      <c r="Q92" s="265">
        <v>45364</v>
      </c>
      <c r="R92" s="265">
        <v>45405</v>
      </c>
      <c r="S92" s="240" t="s">
        <v>592</v>
      </c>
      <c r="T92" s="265" t="s">
        <v>595</v>
      </c>
      <c r="U92" s="265" t="s">
        <v>595</v>
      </c>
      <c r="V92" s="265" t="s">
        <v>595</v>
      </c>
      <c r="W92" s="265" t="s">
        <v>595</v>
      </c>
      <c r="X92" s="265" t="s">
        <v>595</v>
      </c>
      <c r="Y92" s="265" t="s">
        <v>595</v>
      </c>
      <c r="Z92" s="240" t="s">
        <v>595</v>
      </c>
      <c r="AA92" s="265"/>
      <c r="AB92" s="265"/>
      <c r="AC92" s="265"/>
      <c r="AD92" s="265" t="s">
        <v>801</v>
      </c>
      <c r="AE92" s="265" t="s">
        <v>801</v>
      </c>
      <c r="AF92" s="337">
        <f t="shared" si="15"/>
        <v>2</v>
      </c>
      <c r="AG92" s="265">
        <v>45363</v>
      </c>
      <c r="AH92" s="265">
        <v>45364</v>
      </c>
      <c r="AI92" s="265">
        <v>45363</v>
      </c>
      <c r="AJ92" s="265">
        <v>45364</v>
      </c>
      <c r="AK92" s="265">
        <v>45369</v>
      </c>
      <c r="AL92" s="265">
        <v>45369</v>
      </c>
      <c r="AM92" s="280" t="s">
        <v>596</v>
      </c>
      <c r="AN92" s="265"/>
      <c r="AO92" s="265"/>
      <c r="AP92" s="265">
        <f t="shared" si="12"/>
        <v>45364</v>
      </c>
      <c r="AQ92" s="265">
        <f t="shared" si="13"/>
        <v>45365</v>
      </c>
      <c r="AR92" s="280"/>
      <c r="AS92" s="265">
        <v>45364</v>
      </c>
      <c r="AT92" s="265">
        <v>45365</v>
      </c>
      <c r="AU92" s="265">
        <v>45382</v>
      </c>
      <c r="AV92" s="265">
        <v>45382</v>
      </c>
      <c r="AW92" s="280" t="s">
        <v>596</v>
      </c>
      <c r="AX92" s="42" t="s">
        <v>806</v>
      </c>
      <c r="AY92" s="44">
        <v>45427</v>
      </c>
      <c r="AZ92" s="44">
        <v>45427</v>
      </c>
      <c r="BA92" s="42"/>
      <c r="BB92" s="44">
        <v>45427</v>
      </c>
      <c r="BC92" s="44">
        <v>45427</v>
      </c>
      <c r="BD92" s="265">
        <v>45427</v>
      </c>
      <c r="BE92" s="265">
        <v>45427</v>
      </c>
      <c r="BF92" s="106">
        <v>45427</v>
      </c>
      <c r="BG92" s="44">
        <v>45433</v>
      </c>
      <c r="BH92" s="240" t="s">
        <v>592</v>
      </c>
      <c r="BI92" s="44"/>
      <c r="BJ92" s="265">
        <v>45412</v>
      </c>
      <c r="BK92" s="265"/>
      <c r="BL92" s="106"/>
      <c r="BM92" s="44" t="s">
        <v>70</v>
      </c>
      <c r="BN92" s="240" t="s">
        <v>70</v>
      </c>
      <c r="BO92" s="44">
        <v>45450</v>
      </c>
      <c r="BP92" s="44"/>
      <c r="BQ92" s="42"/>
      <c r="BR92" s="246" t="s">
        <v>605</v>
      </c>
      <c r="BS92" s="246" t="s">
        <v>510</v>
      </c>
      <c r="BT92" s="297"/>
      <c r="BU92" s="297" t="s">
        <v>694</v>
      </c>
      <c r="BV92" s="297">
        <v>1</v>
      </c>
      <c r="BW92" s="351">
        <v>0.33333333333333331</v>
      </c>
      <c r="BX92" s="297"/>
      <c r="BY92" s="251" t="s">
        <v>807</v>
      </c>
    </row>
    <row r="93" spans="1:77" s="251" customFormat="1">
      <c r="A93" s="42">
        <f t="shared" si="14"/>
        <v>85</v>
      </c>
      <c r="B93" s="42" t="s">
        <v>29</v>
      </c>
      <c r="C93" s="257"/>
      <c r="D93" s="292" t="s">
        <v>512</v>
      </c>
      <c r="E93" s="302" t="s">
        <v>642</v>
      </c>
      <c r="F93" s="42" t="s">
        <v>64</v>
      </c>
      <c r="G93" s="246">
        <v>1</v>
      </c>
      <c r="H93" s="42" t="s">
        <v>606</v>
      </c>
      <c r="I93" s="42" t="s">
        <v>106</v>
      </c>
      <c r="J93" s="240" t="s">
        <v>808</v>
      </c>
      <c r="K93" s="265">
        <v>45359</v>
      </c>
      <c r="L93" s="265">
        <v>45360</v>
      </c>
      <c r="M93" s="265">
        <v>45362</v>
      </c>
      <c r="N93" s="265">
        <v>45363</v>
      </c>
      <c r="O93" s="265">
        <v>45359</v>
      </c>
      <c r="P93" s="265">
        <v>45360</v>
      </c>
      <c r="Q93" s="265">
        <v>45364</v>
      </c>
      <c r="R93" s="265">
        <v>45405</v>
      </c>
      <c r="S93" s="240" t="s">
        <v>592</v>
      </c>
      <c r="T93" s="240" t="s">
        <v>595</v>
      </c>
      <c r="U93" s="240" t="s">
        <v>595</v>
      </c>
      <c r="V93" s="240" t="s">
        <v>595</v>
      </c>
      <c r="W93" s="240" t="s">
        <v>595</v>
      </c>
      <c r="X93" s="240" t="s">
        <v>595</v>
      </c>
      <c r="Y93" s="240" t="s">
        <v>595</v>
      </c>
      <c r="Z93" s="240" t="s">
        <v>595</v>
      </c>
      <c r="AA93" s="265"/>
      <c r="AB93" s="265"/>
      <c r="AC93" s="265"/>
      <c r="AD93" s="265" t="s">
        <v>801</v>
      </c>
      <c r="AE93" s="265" t="s">
        <v>801</v>
      </c>
      <c r="AF93" s="337">
        <f t="shared" si="15"/>
        <v>2</v>
      </c>
      <c r="AG93" s="265">
        <v>45363</v>
      </c>
      <c r="AH93" s="265">
        <v>45364</v>
      </c>
      <c r="AI93" s="265">
        <v>45363</v>
      </c>
      <c r="AJ93" s="265">
        <v>45364</v>
      </c>
      <c r="AK93" s="265">
        <v>45363</v>
      </c>
      <c r="AL93" s="265">
        <v>45364</v>
      </c>
      <c r="AM93" s="280" t="s">
        <v>596</v>
      </c>
      <c r="AN93" s="265"/>
      <c r="AO93" s="265"/>
      <c r="AP93" s="265">
        <f t="shared" si="12"/>
        <v>45364</v>
      </c>
      <c r="AQ93" s="265">
        <f t="shared" si="13"/>
        <v>45365</v>
      </c>
      <c r="AR93" s="280"/>
      <c r="AS93" s="265">
        <v>45364</v>
      </c>
      <c r="AT93" s="265">
        <v>45365</v>
      </c>
      <c r="AU93" s="265">
        <v>45363</v>
      </c>
      <c r="AV93" s="265">
        <v>45364</v>
      </c>
      <c r="AW93" s="280" t="s">
        <v>596</v>
      </c>
      <c r="AX93" s="240" t="s">
        <v>809</v>
      </c>
      <c r="AY93" s="265">
        <v>45427</v>
      </c>
      <c r="AZ93" s="265">
        <v>45427</v>
      </c>
      <c r="BA93" s="265">
        <v>45427</v>
      </c>
      <c r="BB93" s="265">
        <v>45427</v>
      </c>
      <c r="BC93" s="265">
        <v>45427</v>
      </c>
      <c r="BD93" s="265">
        <v>45427</v>
      </c>
      <c r="BE93" s="265">
        <v>45427</v>
      </c>
      <c r="BF93" s="265">
        <v>45427</v>
      </c>
      <c r="BG93" s="265">
        <v>45433</v>
      </c>
      <c r="BH93" s="240" t="s">
        <v>592</v>
      </c>
      <c r="BI93" s="44"/>
      <c r="BJ93" s="44">
        <v>45412</v>
      </c>
      <c r="BK93" s="44"/>
      <c r="BL93" s="44"/>
      <c r="BM93" s="44" t="s">
        <v>70</v>
      </c>
      <c r="BN93" s="240" t="s">
        <v>70</v>
      </c>
      <c r="BO93" s="44">
        <v>45450</v>
      </c>
      <c r="BP93" s="44"/>
      <c r="BQ93" s="240"/>
      <c r="BR93" s="246" t="s">
        <v>605</v>
      </c>
      <c r="BS93" s="246" t="s">
        <v>510</v>
      </c>
      <c r="BT93" s="298"/>
      <c r="BU93" s="298"/>
      <c r="BV93" s="298">
        <v>1</v>
      </c>
      <c r="BW93" s="352">
        <v>0.33333333333333331</v>
      </c>
      <c r="BX93" s="388"/>
      <c r="BY93" s="272" t="s">
        <v>810</v>
      </c>
    </row>
    <row r="94" spans="1:77" s="45" customFormat="1" ht="14.5">
      <c r="A94" s="42">
        <f t="shared" si="14"/>
        <v>86</v>
      </c>
      <c r="B94" s="42" t="s">
        <v>29</v>
      </c>
      <c r="C94" s="257"/>
      <c r="D94" s="292" t="s">
        <v>513</v>
      </c>
      <c r="E94" s="302" t="s">
        <v>642</v>
      </c>
      <c r="F94" s="42" t="s">
        <v>64</v>
      </c>
      <c r="G94" s="246">
        <v>1</v>
      </c>
      <c r="H94" s="42" t="s">
        <v>606</v>
      </c>
      <c r="I94" s="42" t="s">
        <v>78</v>
      </c>
      <c r="J94" s="240" t="s">
        <v>808</v>
      </c>
      <c r="K94" s="265">
        <v>45360</v>
      </c>
      <c r="L94" s="265">
        <v>45362</v>
      </c>
      <c r="M94" s="265">
        <v>45363</v>
      </c>
      <c r="N94" s="265">
        <v>45364</v>
      </c>
      <c r="O94" s="265">
        <v>45360</v>
      </c>
      <c r="P94" s="265">
        <v>45362</v>
      </c>
      <c r="Q94" s="265">
        <v>45370</v>
      </c>
      <c r="R94" s="265">
        <v>45405</v>
      </c>
      <c r="S94" s="240" t="s">
        <v>592</v>
      </c>
      <c r="T94" s="265">
        <v>45365</v>
      </c>
      <c r="U94" s="265">
        <v>45365</v>
      </c>
      <c r="V94" s="265">
        <v>45365</v>
      </c>
      <c r="W94" s="265">
        <v>45365</v>
      </c>
      <c r="X94" s="265">
        <v>45365</v>
      </c>
      <c r="Y94" s="265">
        <v>45369</v>
      </c>
      <c r="Z94" s="240" t="s">
        <v>596</v>
      </c>
      <c r="AA94" s="265"/>
      <c r="AB94" s="265"/>
      <c r="AC94" s="265"/>
      <c r="AD94" s="265" t="s">
        <v>801</v>
      </c>
      <c r="AE94" s="265" t="s">
        <v>801</v>
      </c>
      <c r="AF94" s="337">
        <f t="shared" si="15"/>
        <v>2</v>
      </c>
      <c r="AG94" s="265">
        <v>45363</v>
      </c>
      <c r="AH94" s="265">
        <v>45364</v>
      </c>
      <c r="AI94" s="265">
        <v>45363</v>
      </c>
      <c r="AJ94" s="265">
        <v>45364</v>
      </c>
      <c r="AK94" s="265">
        <v>45369</v>
      </c>
      <c r="AL94" s="265">
        <v>45408</v>
      </c>
      <c r="AM94" s="280" t="s">
        <v>596</v>
      </c>
      <c r="AN94" s="265"/>
      <c r="AO94" s="265"/>
      <c r="AP94" s="265">
        <f t="shared" si="12"/>
        <v>45364</v>
      </c>
      <c r="AQ94" s="265">
        <f t="shared" si="13"/>
        <v>45365</v>
      </c>
      <c r="AR94" s="280"/>
      <c r="AS94" s="265">
        <v>45364</v>
      </c>
      <c r="AT94" s="265">
        <v>45365</v>
      </c>
      <c r="AU94" s="265">
        <v>45364</v>
      </c>
      <c r="AV94" s="265">
        <v>45413</v>
      </c>
      <c r="AW94" s="280" t="s">
        <v>596</v>
      </c>
      <c r="AX94" s="240" t="s">
        <v>802</v>
      </c>
      <c r="AY94" s="44"/>
      <c r="AZ94" s="44"/>
      <c r="BA94" s="240"/>
      <c r="BB94" s="44"/>
      <c r="BC94" s="44"/>
      <c r="BD94" s="44"/>
      <c r="BE94" s="44"/>
      <c r="BF94" s="44"/>
      <c r="BG94" s="44">
        <v>45433</v>
      </c>
      <c r="BH94" s="240" t="s">
        <v>592</v>
      </c>
      <c r="BI94" s="44"/>
      <c r="BJ94" s="44">
        <v>45412</v>
      </c>
      <c r="BK94" s="44"/>
      <c r="BL94" s="44"/>
      <c r="BM94" s="44" t="s">
        <v>70</v>
      </c>
      <c r="BN94" s="240" t="s">
        <v>70</v>
      </c>
      <c r="BO94" s="44">
        <v>45450</v>
      </c>
      <c r="BP94" s="44"/>
      <c r="BQ94" s="240"/>
      <c r="BR94" s="246" t="s">
        <v>605</v>
      </c>
      <c r="BS94" s="246" t="s">
        <v>510</v>
      </c>
      <c r="BT94" s="298"/>
      <c r="BU94" s="298" t="s">
        <v>694</v>
      </c>
      <c r="BV94" s="298">
        <v>1</v>
      </c>
      <c r="BW94" s="352">
        <v>0.14285714285714285</v>
      </c>
      <c r="BX94" s="386"/>
      <c r="BY94" s="272" t="s">
        <v>811</v>
      </c>
    </row>
    <row r="95" spans="1:77" s="251" customFormat="1">
      <c r="A95" s="42">
        <f t="shared" si="14"/>
        <v>87</v>
      </c>
      <c r="B95" s="42" t="s">
        <v>29</v>
      </c>
      <c r="C95" s="257"/>
      <c r="D95" s="292" t="s">
        <v>514</v>
      </c>
      <c r="E95" s="302" t="s">
        <v>642</v>
      </c>
      <c r="F95" s="42" t="s">
        <v>64</v>
      </c>
      <c r="G95" s="246">
        <v>2</v>
      </c>
      <c r="H95" s="42" t="s">
        <v>606</v>
      </c>
      <c r="I95" s="42" t="s">
        <v>78</v>
      </c>
      <c r="J95" s="240" t="s">
        <v>808</v>
      </c>
      <c r="K95" s="265">
        <v>45360</v>
      </c>
      <c r="L95" s="265">
        <v>45362</v>
      </c>
      <c r="M95" s="265">
        <v>45363</v>
      </c>
      <c r="N95" s="265">
        <v>45364</v>
      </c>
      <c r="O95" s="265">
        <v>45360</v>
      </c>
      <c r="P95" s="265">
        <v>45362</v>
      </c>
      <c r="Q95" s="265">
        <v>45370</v>
      </c>
      <c r="R95" s="265">
        <v>45397</v>
      </c>
      <c r="S95" s="240" t="s">
        <v>592</v>
      </c>
      <c r="T95" s="265">
        <v>45365</v>
      </c>
      <c r="U95" s="265">
        <v>45365</v>
      </c>
      <c r="V95" s="265">
        <v>45365</v>
      </c>
      <c r="W95" s="265">
        <v>45365</v>
      </c>
      <c r="X95" s="265">
        <v>45365</v>
      </c>
      <c r="Y95" s="265">
        <v>45369</v>
      </c>
      <c r="Z95" s="240" t="s">
        <v>596</v>
      </c>
      <c r="AA95" s="265"/>
      <c r="AB95" s="265"/>
      <c r="AC95" s="265"/>
      <c r="AD95" s="265" t="s">
        <v>801</v>
      </c>
      <c r="AE95" s="265" t="s">
        <v>801</v>
      </c>
      <c r="AF95" s="337">
        <f t="shared" si="15"/>
        <v>2</v>
      </c>
      <c r="AG95" s="265">
        <v>45363</v>
      </c>
      <c r="AH95" s="265">
        <v>45364</v>
      </c>
      <c r="AI95" s="265">
        <v>45363</v>
      </c>
      <c r="AJ95" s="265">
        <v>45364</v>
      </c>
      <c r="AK95" s="265">
        <v>45369</v>
      </c>
      <c r="AL95" s="265"/>
      <c r="AM95" s="280" t="s">
        <v>596</v>
      </c>
      <c r="AN95" s="265"/>
      <c r="AO95" s="265"/>
      <c r="AP95" s="265">
        <f t="shared" si="12"/>
        <v>45364</v>
      </c>
      <c r="AQ95" s="265">
        <f t="shared" si="13"/>
        <v>45365</v>
      </c>
      <c r="AR95" s="280"/>
      <c r="AS95" s="265">
        <v>45364</v>
      </c>
      <c r="AT95" s="265">
        <v>45365</v>
      </c>
      <c r="AU95" s="265">
        <v>45365</v>
      </c>
      <c r="AV95" s="265">
        <v>45425</v>
      </c>
      <c r="AW95" s="280" t="s">
        <v>596</v>
      </c>
      <c r="AX95" s="240" t="s">
        <v>812</v>
      </c>
      <c r="AY95" s="44"/>
      <c r="AZ95" s="44"/>
      <c r="BA95" s="240"/>
      <c r="BB95" s="44"/>
      <c r="BC95" s="44"/>
      <c r="BD95" s="44"/>
      <c r="BE95" s="44"/>
      <c r="BF95" s="44"/>
      <c r="BG95" s="44">
        <v>45433</v>
      </c>
      <c r="BH95" s="240" t="s">
        <v>592</v>
      </c>
      <c r="BI95" s="44"/>
      <c r="BJ95" s="44">
        <v>45412</v>
      </c>
      <c r="BK95" s="44"/>
      <c r="BL95" s="44"/>
      <c r="BM95" s="44" t="s">
        <v>70</v>
      </c>
      <c r="BN95" s="240" t="s">
        <v>70</v>
      </c>
      <c r="BO95" s="44">
        <v>45450</v>
      </c>
      <c r="BP95" s="44"/>
      <c r="BQ95" s="240"/>
      <c r="BR95" s="246" t="s">
        <v>605</v>
      </c>
      <c r="BS95" s="246" t="s">
        <v>510</v>
      </c>
      <c r="BT95" s="298"/>
      <c r="BU95" s="298" t="s">
        <v>694</v>
      </c>
      <c r="BV95" s="298">
        <v>1</v>
      </c>
      <c r="BW95" s="352">
        <v>0.14285714285714285</v>
      </c>
      <c r="BX95" s="386"/>
      <c r="BY95" s="272" t="s">
        <v>813</v>
      </c>
    </row>
    <row r="96" spans="1:77" s="251" customFormat="1">
      <c r="A96" s="42">
        <f t="shared" si="14"/>
        <v>88</v>
      </c>
      <c r="B96" s="42" t="s">
        <v>29</v>
      </c>
      <c r="C96" s="257"/>
      <c r="D96" s="292" t="s">
        <v>515</v>
      </c>
      <c r="E96" s="302" t="s">
        <v>642</v>
      </c>
      <c r="F96" s="42" t="s">
        <v>64</v>
      </c>
      <c r="G96" s="246">
        <v>2</v>
      </c>
      <c r="H96" s="42" t="s">
        <v>606</v>
      </c>
      <c r="I96" s="42" t="s">
        <v>106</v>
      </c>
      <c r="J96" s="240" t="s">
        <v>808</v>
      </c>
      <c r="K96" s="265">
        <v>45360</v>
      </c>
      <c r="L96" s="265">
        <v>45362</v>
      </c>
      <c r="M96" s="265">
        <v>45363</v>
      </c>
      <c r="N96" s="265">
        <v>45364</v>
      </c>
      <c r="O96" s="265">
        <v>45360</v>
      </c>
      <c r="P96" s="265">
        <v>45362</v>
      </c>
      <c r="Q96" s="265">
        <v>45370</v>
      </c>
      <c r="R96" s="265">
        <v>45388</v>
      </c>
      <c r="S96" s="240" t="s">
        <v>592</v>
      </c>
      <c r="T96" s="265">
        <v>45365</v>
      </c>
      <c r="U96" s="265">
        <v>45365</v>
      </c>
      <c r="V96" s="265">
        <v>45365</v>
      </c>
      <c r="W96" s="265">
        <v>45365</v>
      </c>
      <c r="X96" s="265">
        <v>45365</v>
      </c>
      <c r="Y96" s="265">
        <v>45369</v>
      </c>
      <c r="Z96" s="240" t="s">
        <v>596</v>
      </c>
      <c r="AA96" s="265"/>
      <c r="AB96" s="265"/>
      <c r="AC96" s="265"/>
      <c r="AD96" s="265" t="s">
        <v>801</v>
      </c>
      <c r="AE96" s="265" t="s">
        <v>801</v>
      </c>
      <c r="AF96" s="337">
        <f t="shared" si="15"/>
        <v>2</v>
      </c>
      <c r="AG96" s="265">
        <v>45363</v>
      </c>
      <c r="AH96" s="265">
        <v>45364</v>
      </c>
      <c r="AI96" s="265">
        <v>45363</v>
      </c>
      <c r="AJ96" s="265">
        <v>45364</v>
      </c>
      <c r="AK96" s="265">
        <v>45369</v>
      </c>
      <c r="AL96" s="265">
        <v>45405</v>
      </c>
      <c r="AM96" s="280" t="s">
        <v>596</v>
      </c>
      <c r="AN96" s="265"/>
      <c r="AO96" s="265"/>
      <c r="AP96" s="265">
        <f t="shared" si="12"/>
        <v>45364</v>
      </c>
      <c r="AQ96" s="265">
        <f t="shared" si="13"/>
        <v>45365</v>
      </c>
      <c r="AR96" s="280"/>
      <c r="AS96" s="265">
        <v>45364</v>
      </c>
      <c r="AT96" s="265">
        <v>45365</v>
      </c>
      <c r="AU96" s="265">
        <v>45405</v>
      </c>
      <c r="AV96" s="265">
        <v>45405</v>
      </c>
      <c r="AW96" s="280" t="s">
        <v>596</v>
      </c>
      <c r="AX96" s="240" t="s">
        <v>814</v>
      </c>
      <c r="AY96" s="265">
        <v>45416</v>
      </c>
      <c r="AZ96" s="265">
        <v>45416</v>
      </c>
      <c r="BA96" s="240"/>
      <c r="BB96" s="265">
        <v>45427</v>
      </c>
      <c r="BC96" s="265">
        <v>45427</v>
      </c>
      <c r="BD96" s="265">
        <v>45427</v>
      </c>
      <c r="BE96" s="265">
        <v>45427</v>
      </c>
      <c r="BF96" s="265">
        <v>45427</v>
      </c>
      <c r="BG96" s="265">
        <v>45432</v>
      </c>
      <c r="BH96" s="240" t="s">
        <v>592</v>
      </c>
      <c r="BI96" s="44"/>
      <c r="BJ96" s="44">
        <v>45412</v>
      </c>
      <c r="BK96" s="44"/>
      <c r="BL96" s="44"/>
      <c r="BM96" s="44" t="s">
        <v>70</v>
      </c>
      <c r="BN96" s="240" t="s">
        <v>70</v>
      </c>
      <c r="BO96" s="44">
        <v>45450</v>
      </c>
      <c r="BP96" s="44"/>
      <c r="BQ96" s="240"/>
      <c r="BR96" s="246" t="s">
        <v>605</v>
      </c>
      <c r="BS96" s="246" t="s">
        <v>510</v>
      </c>
      <c r="BT96" s="298"/>
      <c r="BU96" s="298" t="s">
        <v>694</v>
      </c>
      <c r="BV96" s="298">
        <v>1</v>
      </c>
      <c r="BW96" s="352">
        <v>0.14285714285714285</v>
      </c>
      <c r="BX96" s="386"/>
      <c r="BY96" s="272" t="s">
        <v>815</v>
      </c>
    </row>
    <row r="97" spans="1:77" s="251" customFormat="1">
      <c r="A97" s="42">
        <f t="shared" si="14"/>
        <v>89</v>
      </c>
      <c r="B97" s="42" t="s">
        <v>29</v>
      </c>
      <c r="C97" s="266"/>
      <c r="D97" s="297" t="s">
        <v>519</v>
      </c>
      <c r="E97" s="302" t="s">
        <v>642</v>
      </c>
      <c r="F97" s="42" t="s">
        <v>123</v>
      </c>
      <c r="G97" s="246">
        <v>1</v>
      </c>
      <c r="H97" s="42" t="s">
        <v>16</v>
      </c>
      <c r="I97" s="42" t="s">
        <v>78</v>
      </c>
      <c r="J97" s="240" t="s">
        <v>808</v>
      </c>
      <c r="K97" s="265">
        <v>45362</v>
      </c>
      <c r="L97" s="265">
        <v>45363</v>
      </c>
      <c r="M97" s="265">
        <v>45364</v>
      </c>
      <c r="N97" s="265">
        <v>45365</v>
      </c>
      <c r="O97" s="265">
        <v>45362</v>
      </c>
      <c r="P97" s="265">
        <v>45363</v>
      </c>
      <c r="Q97" s="265">
        <v>45365</v>
      </c>
      <c r="R97" s="265">
        <v>45405</v>
      </c>
      <c r="S97" s="240" t="s">
        <v>592</v>
      </c>
      <c r="T97" s="265">
        <v>45366</v>
      </c>
      <c r="U97" s="265">
        <v>45369</v>
      </c>
      <c r="V97" s="265">
        <v>45366</v>
      </c>
      <c r="W97" s="265">
        <v>45370</v>
      </c>
      <c r="X97" s="265">
        <v>45371</v>
      </c>
      <c r="Y97" s="265">
        <v>45372</v>
      </c>
      <c r="Z97" s="240" t="s">
        <v>596</v>
      </c>
      <c r="AA97" s="265"/>
      <c r="AB97" s="265"/>
      <c r="AC97" s="265"/>
      <c r="AD97" s="265" t="s">
        <v>801</v>
      </c>
      <c r="AE97" s="265" t="s">
        <v>801</v>
      </c>
      <c r="AF97" s="337">
        <f t="shared" si="15"/>
        <v>6</v>
      </c>
      <c r="AG97" s="265">
        <v>45366</v>
      </c>
      <c r="AH97" s="265">
        <v>45371</v>
      </c>
      <c r="AI97" s="265">
        <v>45372</v>
      </c>
      <c r="AJ97" s="265">
        <v>45378</v>
      </c>
      <c r="AK97" s="265">
        <v>45373</v>
      </c>
      <c r="AL97" s="265">
        <v>45381</v>
      </c>
      <c r="AM97" s="280" t="s">
        <v>596</v>
      </c>
      <c r="AN97" s="265"/>
      <c r="AO97" s="265"/>
      <c r="AP97" s="265">
        <f t="shared" si="12"/>
        <v>45371</v>
      </c>
      <c r="AQ97" s="265">
        <f t="shared" si="13"/>
        <v>45372</v>
      </c>
      <c r="AR97" s="280"/>
      <c r="AS97" s="265">
        <v>45380</v>
      </c>
      <c r="AT97" s="265">
        <v>45380</v>
      </c>
      <c r="AU97" s="265">
        <v>45382</v>
      </c>
      <c r="AV97" s="265">
        <v>45384</v>
      </c>
      <c r="AW97" s="280" t="s">
        <v>596</v>
      </c>
      <c r="AX97" s="42" t="s">
        <v>802</v>
      </c>
      <c r="AY97" s="44">
        <v>45424</v>
      </c>
      <c r="AZ97" s="44">
        <v>45424</v>
      </c>
      <c r="BA97" s="42"/>
      <c r="BB97" s="44">
        <v>45424</v>
      </c>
      <c r="BC97" s="44">
        <v>45424</v>
      </c>
      <c r="BD97" s="265">
        <v>45424</v>
      </c>
      <c r="BE97" s="265">
        <v>45424</v>
      </c>
      <c r="BF97" s="106">
        <v>45424</v>
      </c>
      <c r="BG97" s="44">
        <v>45424</v>
      </c>
      <c r="BH97" s="240" t="s">
        <v>592</v>
      </c>
      <c r="BI97" s="44"/>
      <c r="BJ97" s="265">
        <v>45412</v>
      </c>
      <c r="BK97" s="265"/>
      <c r="BL97" s="106"/>
      <c r="BM97" s="44" t="s">
        <v>70</v>
      </c>
      <c r="BN97" s="240" t="s">
        <v>70</v>
      </c>
      <c r="BO97" s="44">
        <v>45450</v>
      </c>
      <c r="BP97" s="44"/>
      <c r="BQ97" s="42"/>
      <c r="BR97" s="246"/>
      <c r="BS97" s="246"/>
      <c r="BT97" s="297"/>
      <c r="BU97" s="297"/>
      <c r="BV97" s="297">
        <v>1</v>
      </c>
      <c r="BW97" s="351"/>
      <c r="BX97" s="297"/>
      <c r="BY97" s="251" t="s">
        <v>810</v>
      </c>
    </row>
    <row r="98" spans="1:77" s="251" customFormat="1">
      <c r="A98" s="42">
        <f t="shared" si="14"/>
        <v>90</v>
      </c>
      <c r="B98" s="42" t="s">
        <v>29</v>
      </c>
      <c r="C98" s="257"/>
      <c r="D98" s="292" t="s">
        <v>520</v>
      </c>
      <c r="E98" s="302" t="s">
        <v>642</v>
      </c>
      <c r="F98" s="42" t="s">
        <v>123</v>
      </c>
      <c r="G98" s="246">
        <v>2</v>
      </c>
      <c r="H98" s="42" t="s">
        <v>16</v>
      </c>
      <c r="I98" s="42" t="s">
        <v>78</v>
      </c>
      <c r="J98" s="240" t="s">
        <v>808</v>
      </c>
      <c r="K98" s="265">
        <v>45362</v>
      </c>
      <c r="L98" s="265">
        <v>45363</v>
      </c>
      <c r="M98" s="265">
        <v>45364</v>
      </c>
      <c r="N98" s="265">
        <v>45365</v>
      </c>
      <c r="O98" s="265">
        <v>45362</v>
      </c>
      <c r="P98" s="265">
        <v>45363</v>
      </c>
      <c r="Q98" s="265">
        <v>45365</v>
      </c>
      <c r="R98" s="265">
        <v>45405</v>
      </c>
      <c r="S98" s="240" t="s">
        <v>592</v>
      </c>
      <c r="T98" s="265">
        <v>45366</v>
      </c>
      <c r="U98" s="265">
        <v>45366</v>
      </c>
      <c r="V98" s="265">
        <v>45366</v>
      </c>
      <c r="W98" s="265">
        <v>45370</v>
      </c>
      <c r="X98" s="265">
        <v>45370</v>
      </c>
      <c r="Y98" s="265">
        <v>45378</v>
      </c>
      <c r="Z98" s="240" t="s">
        <v>596</v>
      </c>
      <c r="AA98" s="265"/>
      <c r="AB98" s="265"/>
      <c r="AC98" s="265"/>
      <c r="AD98" s="265" t="s">
        <v>801</v>
      </c>
      <c r="AE98" s="265" t="s">
        <v>801</v>
      </c>
      <c r="AF98" s="337">
        <f t="shared" si="15"/>
        <v>6</v>
      </c>
      <c r="AG98" s="265">
        <v>45366</v>
      </c>
      <c r="AH98" s="265">
        <v>45371</v>
      </c>
      <c r="AI98" s="265">
        <v>45366</v>
      </c>
      <c r="AJ98" s="265">
        <v>45371</v>
      </c>
      <c r="AK98" s="265">
        <v>45402</v>
      </c>
      <c r="AL98" s="265">
        <v>45409</v>
      </c>
      <c r="AM98" s="280" t="s">
        <v>596</v>
      </c>
      <c r="AN98" s="265"/>
      <c r="AO98" s="265"/>
      <c r="AP98" s="265">
        <f t="shared" si="12"/>
        <v>45371</v>
      </c>
      <c r="AQ98" s="265">
        <f t="shared" si="13"/>
        <v>45372</v>
      </c>
      <c r="AR98" s="280"/>
      <c r="AS98" s="265">
        <f>AK98</f>
        <v>45402</v>
      </c>
      <c r="AT98" s="265">
        <v>45372</v>
      </c>
      <c r="AU98" s="265">
        <v>45409</v>
      </c>
      <c r="AV98" s="265">
        <v>45410</v>
      </c>
      <c r="AW98" s="280" t="s">
        <v>596</v>
      </c>
      <c r="AX98" s="240" t="s">
        <v>802</v>
      </c>
      <c r="AY98" s="265">
        <v>45424</v>
      </c>
      <c r="AZ98" s="265">
        <v>45424</v>
      </c>
      <c r="BA98" s="265">
        <v>45423</v>
      </c>
      <c r="BB98" s="265">
        <v>45424</v>
      </c>
      <c r="BC98" s="265">
        <v>45424</v>
      </c>
      <c r="BD98" s="265">
        <v>45424</v>
      </c>
      <c r="BE98" s="265">
        <v>45424</v>
      </c>
      <c r="BF98" s="265">
        <v>45424</v>
      </c>
      <c r="BG98" s="265">
        <v>45424</v>
      </c>
      <c r="BH98" s="240" t="s">
        <v>592</v>
      </c>
      <c r="BI98" s="44"/>
      <c r="BJ98" s="44">
        <v>45412</v>
      </c>
      <c r="BK98" s="44"/>
      <c r="BL98" s="44"/>
      <c r="BM98" s="44" t="s">
        <v>70</v>
      </c>
      <c r="BN98" s="240" t="s">
        <v>70</v>
      </c>
      <c r="BO98" s="44">
        <v>45450</v>
      </c>
      <c r="BP98" s="44"/>
      <c r="BQ98" s="240"/>
      <c r="BR98" s="246"/>
      <c r="BS98" s="246"/>
      <c r="BT98" s="298"/>
      <c r="BU98" s="298"/>
      <c r="BV98" s="298"/>
      <c r="BW98" s="352"/>
      <c r="BX98" s="389"/>
      <c r="BY98" s="385" t="s">
        <v>816</v>
      </c>
    </row>
    <row r="99" spans="1:77" s="251" customFormat="1">
      <c r="A99" s="42">
        <f t="shared" si="14"/>
        <v>91</v>
      </c>
      <c r="B99" s="42" t="s">
        <v>29</v>
      </c>
      <c r="C99" s="266"/>
      <c r="D99" s="297" t="s">
        <v>521</v>
      </c>
      <c r="E99" s="302" t="s">
        <v>642</v>
      </c>
      <c r="F99" s="42" t="s">
        <v>123</v>
      </c>
      <c r="G99" s="246">
        <v>1</v>
      </c>
      <c r="H99" s="42" t="s">
        <v>16</v>
      </c>
      <c r="I99" s="42" t="s">
        <v>78</v>
      </c>
      <c r="J99" s="240" t="s">
        <v>808</v>
      </c>
      <c r="K99" s="265">
        <v>45362</v>
      </c>
      <c r="L99" s="265">
        <v>45363</v>
      </c>
      <c r="M99" s="265">
        <v>45365</v>
      </c>
      <c r="N99" s="265">
        <v>45366</v>
      </c>
      <c r="O99" s="265">
        <v>45362</v>
      </c>
      <c r="P99" s="265">
        <v>45363</v>
      </c>
      <c r="Q99" s="265">
        <v>45365</v>
      </c>
      <c r="R99" s="265">
        <v>45369</v>
      </c>
      <c r="S99" s="240" t="s">
        <v>592</v>
      </c>
      <c r="T99" s="265">
        <v>45367</v>
      </c>
      <c r="U99" s="265">
        <v>45367</v>
      </c>
      <c r="V99" s="265">
        <v>45367</v>
      </c>
      <c r="W99" s="265">
        <v>45370</v>
      </c>
      <c r="X99" s="265">
        <v>45371</v>
      </c>
      <c r="Y99" s="265">
        <v>45372</v>
      </c>
      <c r="Z99" s="240" t="s">
        <v>596</v>
      </c>
      <c r="AA99" s="265"/>
      <c r="AB99" s="265"/>
      <c r="AC99" s="265"/>
      <c r="AD99" s="265" t="s">
        <v>801</v>
      </c>
      <c r="AE99" s="265" t="s">
        <v>801</v>
      </c>
      <c r="AF99" s="337">
        <f t="shared" si="15"/>
        <v>5</v>
      </c>
      <c r="AG99" s="265">
        <v>45367</v>
      </c>
      <c r="AH99" s="265">
        <v>45371</v>
      </c>
      <c r="AI99" s="265">
        <v>45381</v>
      </c>
      <c r="AJ99" s="265">
        <v>45386</v>
      </c>
      <c r="AK99" s="265">
        <v>45381</v>
      </c>
      <c r="AL99" s="265">
        <v>45386</v>
      </c>
      <c r="AM99" s="280" t="s">
        <v>596</v>
      </c>
      <c r="AN99" s="265"/>
      <c r="AO99" s="265"/>
      <c r="AP99" s="265">
        <f t="shared" si="12"/>
        <v>45371</v>
      </c>
      <c r="AQ99" s="265">
        <f t="shared" si="13"/>
        <v>45372</v>
      </c>
      <c r="AR99" s="280"/>
      <c r="AS99" s="265">
        <f>AK99</f>
        <v>45381</v>
      </c>
      <c r="AT99" s="265">
        <v>45372</v>
      </c>
      <c r="AU99" s="265">
        <v>45386</v>
      </c>
      <c r="AV99" s="265">
        <v>45408</v>
      </c>
      <c r="AW99" s="280" t="s">
        <v>596</v>
      </c>
      <c r="AX99" s="42" t="s">
        <v>812</v>
      </c>
      <c r="AY99" s="44">
        <v>45424</v>
      </c>
      <c r="AZ99" s="44">
        <v>45424</v>
      </c>
      <c r="BA99" s="42">
        <v>45423</v>
      </c>
      <c r="BB99" s="44">
        <v>45424</v>
      </c>
      <c r="BC99" s="44">
        <v>45424</v>
      </c>
      <c r="BD99" s="265">
        <v>45424</v>
      </c>
      <c r="BE99" s="265">
        <v>45424</v>
      </c>
      <c r="BF99" s="106">
        <v>45424</v>
      </c>
      <c r="BG99" s="44">
        <v>45424</v>
      </c>
      <c r="BH99" s="240" t="s">
        <v>592</v>
      </c>
      <c r="BI99" s="44"/>
      <c r="BJ99" s="265">
        <v>45412</v>
      </c>
      <c r="BK99" s="265"/>
      <c r="BL99" s="106"/>
      <c r="BM99" s="44" t="s">
        <v>70</v>
      </c>
      <c r="BN99" s="240" t="s">
        <v>70</v>
      </c>
      <c r="BO99" s="44">
        <v>45450</v>
      </c>
      <c r="BP99" s="44"/>
      <c r="BQ99" s="42"/>
      <c r="BR99" s="246"/>
      <c r="BS99" s="246"/>
      <c r="BT99" s="297"/>
      <c r="BU99" s="297"/>
      <c r="BV99" s="297"/>
      <c r="BW99" s="351"/>
      <c r="BX99" s="297"/>
      <c r="BY99" s="251" t="s">
        <v>810</v>
      </c>
    </row>
    <row r="100" spans="1:77" s="251" customFormat="1">
      <c r="A100" s="42">
        <f t="shared" si="14"/>
        <v>92</v>
      </c>
      <c r="B100" s="42" t="s">
        <v>29</v>
      </c>
      <c r="C100" s="257"/>
      <c r="D100" s="292" t="s">
        <v>817</v>
      </c>
      <c r="E100" s="302" t="s">
        <v>642</v>
      </c>
      <c r="F100" s="42" t="s">
        <v>123</v>
      </c>
      <c r="G100" s="246">
        <v>2</v>
      </c>
      <c r="H100" s="42" t="s">
        <v>16</v>
      </c>
      <c r="I100" s="42" t="s">
        <v>78</v>
      </c>
      <c r="J100" s="240" t="s">
        <v>808</v>
      </c>
      <c r="K100" s="265">
        <v>45362</v>
      </c>
      <c r="L100" s="265">
        <v>45363</v>
      </c>
      <c r="M100" s="265">
        <v>45365</v>
      </c>
      <c r="N100" s="265">
        <v>45366</v>
      </c>
      <c r="O100" s="265">
        <v>45362</v>
      </c>
      <c r="P100" s="265">
        <v>45363</v>
      </c>
      <c r="Q100" s="265">
        <v>45365</v>
      </c>
      <c r="R100" s="265">
        <v>45369</v>
      </c>
      <c r="S100" s="240" t="s">
        <v>592</v>
      </c>
      <c r="T100" s="265">
        <v>45367</v>
      </c>
      <c r="U100" s="265">
        <v>45367</v>
      </c>
      <c r="V100" s="265">
        <v>45367</v>
      </c>
      <c r="W100" s="265">
        <v>45370</v>
      </c>
      <c r="X100" s="265">
        <v>45377</v>
      </c>
      <c r="Y100" s="265">
        <v>45378</v>
      </c>
      <c r="Z100" s="240" t="s">
        <v>596</v>
      </c>
      <c r="AA100" s="265"/>
      <c r="AB100" s="265"/>
      <c r="AC100" s="265"/>
      <c r="AD100" s="265" t="s">
        <v>801</v>
      </c>
      <c r="AE100" s="265" t="s">
        <v>801</v>
      </c>
      <c r="AF100" s="337">
        <f t="shared" si="15"/>
        <v>5</v>
      </c>
      <c r="AG100" s="265">
        <v>45367</v>
      </c>
      <c r="AH100" s="265">
        <v>45371</v>
      </c>
      <c r="AI100" s="265">
        <v>45367</v>
      </c>
      <c r="AJ100" s="265">
        <v>45371</v>
      </c>
      <c r="AK100" s="265">
        <v>45402</v>
      </c>
      <c r="AL100" s="265">
        <v>45409</v>
      </c>
      <c r="AM100" s="280" t="s">
        <v>596</v>
      </c>
      <c r="AN100" s="265"/>
      <c r="AO100" s="265"/>
      <c r="AP100" s="265">
        <f t="shared" si="12"/>
        <v>45371</v>
      </c>
      <c r="AQ100" s="265">
        <f t="shared" si="13"/>
        <v>45372</v>
      </c>
      <c r="AR100" s="280"/>
      <c r="AS100" s="265">
        <v>45371</v>
      </c>
      <c r="AT100" s="265">
        <v>45372</v>
      </c>
      <c r="AU100" s="265">
        <v>45409</v>
      </c>
      <c r="AV100" s="265">
        <v>45410</v>
      </c>
      <c r="AW100" s="280" t="s">
        <v>596</v>
      </c>
      <c r="AX100" s="240" t="s">
        <v>812</v>
      </c>
      <c r="AY100" s="265">
        <v>45424</v>
      </c>
      <c r="AZ100" s="265">
        <v>45424</v>
      </c>
      <c r="BA100" s="265">
        <v>45423</v>
      </c>
      <c r="BB100" s="265">
        <v>45424</v>
      </c>
      <c r="BC100" s="265">
        <v>45424</v>
      </c>
      <c r="BD100" s="265">
        <v>45424</v>
      </c>
      <c r="BE100" s="265">
        <v>45424</v>
      </c>
      <c r="BF100" s="265">
        <v>45424</v>
      </c>
      <c r="BG100" s="265">
        <v>45424</v>
      </c>
      <c r="BH100" s="240" t="s">
        <v>592</v>
      </c>
      <c r="BI100" s="44"/>
      <c r="BJ100" s="44">
        <v>45412</v>
      </c>
      <c r="BK100" s="44"/>
      <c r="BL100" s="44"/>
      <c r="BM100" s="44" t="s">
        <v>70</v>
      </c>
      <c r="BN100" s="240" t="s">
        <v>70</v>
      </c>
      <c r="BO100" s="44">
        <v>45450</v>
      </c>
      <c r="BP100" s="44"/>
      <c r="BQ100" s="240"/>
      <c r="BR100" s="246"/>
      <c r="BS100" s="246"/>
      <c r="BT100" s="335"/>
      <c r="BU100" s="335"/>
      <c r="BV100" s="335"/>
      <c r="BW100" s="354"/>
      <c r="BX100" s="387"/>
      <c r="BY100" s="385" t="s">
        <v>818</v>
      </c>
    </row>
    <row r="101" spans="1:77" s="251" customFormat="1">
      <c r="A101" s="42">
        <f t="shared" si="14"/>
        <v>93</v>
      </c>
      <c r="B101" s="42" t="s">
        <v>29</v>
      </c>
      <c r="C101" s="257"/>
      <c r="D101" s="398" t="s">
        <v>531</v>
      </c>
      <c r="E101" s="302" t="s">
        <v>642</v>
      </c>
      <c r="F101" s="42" t="s">
        <v>123</v>
      </c>
      <c r="G101" s="246">
        <v>2</v>
      </c>
      <c r="H101" s="42" t="s">
        <v>264</v>
      </c>
      <c r="I101" s="42" t="s">
        <v>106</v>
      </c>
      <c r="J101" s="240" t="s">
        <v>710</v>
      </c>
      <c r="K101" s="265">
        <v>45367</v>
      </c>
      <c r="L101" s="265">
        <v>45367</v>
      </c>
      <c r="M101" s="265">
        <v>45366</v>
      </c>
      <c r="N101" s="265">
        <v>45367</v>
      </c>
      <c r="O101" s="265">
        <v>45373</v>
      </c>
      <c r="P101" s="265">
        <v>45373</v>
      </c>
      <c r="Q101" s="265">
        <v>45373</v>
      </c>
      <c r="R101" s="241"/>
      <c r="S101" s="240" t="s">
        <v>91</v>
      </c>
      <c r="T101" s="265">
        <v>45369</v>
      </c>
      <c r="U101" s="265">
        <v>45369</v>
      </c>
      <c r="V101" s="265">
        <v>45373</v>
      </c>
      <c r="W101" s="265">
        <v>45374</v>
      </c>
      <c r="X101" s="265"/>
      <c r="Y101" s="265"/>
      <c r="Z101" s="240" t="s">
        <v>91</v>
      </c>
      <c r="AA101" s="265"/>
      <c r="AB101" s="265"/>
      <c r="AC101" s="265"/>
      <c r="AD101" s="265" t="s">
        <v>801</v>
      </c>
      <c r="AE101" s="265" t="s">
        <v>701</v>
      </c>
      <c r="AF101" s="337">
        <f t="shared" si="15"/>
        <v>3</v>
      </c>
      <c r="AG101" s="265">
        <v>45390</v>
      </c>
      <c r="AH101" s="265">
        <v>45392</v>
      </c>
      <c r="AI101" s="265">
        <v>45474</v>
      </c>
      <c r="AJ101" s="265">
        <v>45477</v>
      </c>
      <c r="AK101" s="265"/>
      <c r="AL101" s="265"/>
      <c r="AM101" s="280" t="s">
        <v>91</v>
      </c>
      <c r="AN101" s="265"/>
      <c r="AO101" s="265"/>
      <c r="AP101" s="265">
        <f t="shared" si="12"/>
        <v>45392</v>
      </c>
      <c r="AQ101" s="265">
        <f t="shared" si="13"/>
        <v>45393</v>
      </c>
      <c r="AR101" s="280"/>
      <c r="AS101" s="265"/>
      <c r="AT101" s="265"/>
      <c r="AU101" s="265"/>
      <c r="AV101" s="265"/>
      <c r="AW101" s="280" t="s">
        <v>71</v>
      </c>
      <c r="AX101" s="240"/>
      <c r="AY101" s="44"/>
      <c r="AZ101" s="44"/>
      <c r="BA101" s="240"/>
      <c r="BB101" s="44"/>
      <c r="BC101" s="44"/>
      <c r="BD101" s="44"/>
      <c r="BE101" s="44"/>
      <c r="BF101" s="44"/>
      <c r="BG101" s="44"/>
      <c r="BH101" s="240" t="s">
        <v>71</v>
      </c>
      <c r="BI101" s="44"/>
      <c r="BJ101" s="44">
        <v>45412</v>
      </c>
      <c r="BK101" s="44"/>
      <c r="BL101" s="44"/>
      <c r="BM101" s="44" t="s">
        <v>70</v>
      </c>
      <c r="BN101" s="240" t="s">
        <v>70</v>
      </c>
      <c r="BO101" s="44">
        <v>45450</v>
      </c>
      <c r="BP101" s="44"/>
      <c r="BQ101" s="240"/>
      <c r="BR101" s="246"/>
      <c r="BS101" s="246"/>
      <c r="BT101" s="335"/>
      <c r="BU101" s="297"/>
      <c r="BV101" s="297"/>
      <c r="BW101" s="354"/>
      <c r="BX101" s="298"/>
      <c r="BY101" s="385"/>
    </row>
    <row r="102" spans="1:77" s="45" customFormat="1" ht="14.5">
      <c r="A102" s="42">
        <f t="shared" si="14"/>
        <v>94</v>
      </c>
      <c r="B102" s="42" t="s">
        <v>29</v>
      </c>
      <c r="C102" s="257"/>
      <c r="D102" s="398" t="s">
        <v>532</v>
      </c>
      <c r="E102" s="302" t="s">
        <v>642</v>
      </c>
      <c r="F102" s="42" t="s">
        <v>123</v>
      </c>
      <c r="G102" s="246">
        <v>1</v>
      </c>
      <c r="H102" s="42" t="s">
        <v>264</v>
      </c>
      <c r="I102" s="42" t="s">
        <v>106</v>
      </c>
      <c r="J102" s="240" t="s">
        <v>710</v>
      </c>
      <c r="K102" s="265">
        <v>45367</v>
      </c>
      <c r="L102" s="265">
        <v>45367</v>
      </c>
      <c r="M102" s="265">
        <v>45366</v>
      </c>
      <c r="N102" s="265">
        <v>45367</v>
      </c>
      <c r="O102" s="265">
        <v>45373</v>
      </c>
      <c r="P102" s="265">
        <v>45373</v>
      </c>
      <c r="Q102" s="265">
        <v>45373</v>
      </c>
      <c r="R102" s="241"/>
      <c r="S102" s="240" t="s">
        <v>91</v>
      </c>
      <c r="T102" s="265">
        <v>45369</v>
      </c>
      <c r="U102" s="265">
        <v>45369</v>
      </c>
      <c r="V102" s="265">
        <v>45373</v>
      </c>
      <c r="W102" s="265">
        <v>45374</v>
      </c>
      <c r="X102" s="265"/>
      <c r="Y102" s="265"/>
      <c r="Z102" s="240" t="s">
        <v>91</v>
      </c>
      <c r="AA102" s="265"/>
      <c r="AB102" s="265"/>
      <c r="AC102" s="265"/>
      <c r="AD102" s="265" t="s">
        <v>801</v>
      </c>
      <c r="AE102" s="265" t="s">
        <v>701</v>
      </c>
      <c r="AF102" s="337">
        <f t="shared" si="15"/>
        <v>3</v>
      </c>
      <c r="AG102" s="265">
        <v>45393</v>
      </c>
      <c r="AH102" s="265">
        <v>45395</v>
      </c>
      <c r="AI102" s="265">
        <v>45477</v>
      </c>
      <c r="AJ102" s="265">
        <v>45481</v>
      </c>
      <c r="AK102" s="265"/>
      <c r="AL102" s="265"/>
      <c r="AM102" s="280" t="s">
        <v>91</v>
      </c>
      <c r="AN102" s="265"/>
      <c r="AO102" s="265"/>
      <c r="AP102" s="265">
        <f t="shared" si="12"/>
        <v>45395</v>
      </c>
      <c r="AQ102" s="265">
        <f t="shared" si="13"/>
        <v>45396</v>
      </c>
      <c r="AR102" s="280"/>
      <c r="AS102" s="265"/>
      <c r="AT102" s="265"/>
      <c r="AU102" s="265"/>
      <c r="AV102" s="265"/>
      <c r="AW102" s="280" t="s">
        <v>71</v>
      </c>
      <c r="AX102" s="240"/>
      <c r="AY102" s="44"/>
      <c r="AZ102" s="44"/>
      <c r="BA102" s="240"/>
      <c r="BB102" s="44"/>
      <c r="BC102" s="44"/>
      <c r="BD102" s="44"/>
      <c r="BE102" s="44"/>
      <c r="BF102" s="44"/>
      <c r="BG102" s="44"/>
      <c r="BH102" s="240" t="s">
        <v>71</v>
      </c>
      <c r="BI102" s="44"/>
      <c r="BJ102" s="44">
        <v>45412</v>
      </c>
      <c r="BK102" s="44"/>
      <c r="BL102" s="44"/>
      <c r="BM102" s="44" t="s">
        <v>70</v>
      </c>
      <c r="BN102" s="240" t="s">
        <v>70</v>
      </c>
      <c r="BO102" s="44">
        <v>45450</v>
      </c>
      <c r="BP102" s="44"/>
      <c r="BQ102" s="240"/>
      <c r="BR102" s="246"/>
      <c r="BS102" s="246"/>
      <c r="BT102" s="335"/>
      <c r="BU102" s="297"/>
      <c r="BV102" s="297"/>
      <c r="BW102" s="354"/>
      <c r="BX102" s="298"/>
      <c r="BY102" s="385"/>
    </row>
    <row r="103" spans="1:77" s="45" customFormat="1" ht="14.5">
      <c r="A103" s="42">
        <f t="shared" si="14"/>
        <v>95</v>
      </c>
      <c r="B103" s="42" t="s">
        <v>32</v>
      </c>
      <c r="C103" s="257"/>
      <c r="D103" s="292" t="s">
        <v>819</v>
      </c>
      <c r="E103" s="302" t="s">
        <v>642</v>
      </c>
      <c r="F103" s="42" t="s">
        <v>123</v>
      </c>
      <c r="G103" s="246">
        <v>1</v>
      </c>
      <c r="H103" s="42" t="s">
        <v>16</v>
      </c>
      <c r="I103" s="42" t="s">
        <v>106</v>
      </c>
      <c r="J103" s="240" t="s">
        <v>710</v>
      </c>
      <c r="K103" s="265">
        <v>45367</v>
      </c>
      <c r="L103" s="265">
        <v>45367</v>
      </c>
      <c r="M103" s="265">
        <v>45366</v>
      </c>
      <c r="N103" s="265">
        <v>45367</v>
      </c>
      <c r="O103" s="265">
        <v>45373</v>
      </c>
      <c r="P103" s="265">
        <v>45373</v>
      </c>
      <c r="Q103" s="265">
        <v>45373</v>
      </c>
      <c r="R103" s="241"/>
      <c r="S103" s="240" t="s">
        <v>592</v>
      </c>
      <c r="T103" s="265">
        <v>45369</v>
      </c>
      <c r="U103" s="265">
        <v>45369</v>
      </c>
      <c r="V103" s="265">
        <v>45373</v>
      </c>
      <c r="W103" s="265">
        <v>45374</v>
      </c>
      <c r="X103" s="265">
        <v>45383</v>
      </c>
      <c r="Y103" s="265">
        <v>45383</v>
      </c>
      <c r="Z103" s="240" t="s">
        <v>596</v>
      </c>
      <c r="AA103" s="265"/>
      <c r="AB103" s="265"/>
      <c r="AC103" s="265"/>
      <c r="AD103" s="265" t="s">
        <v>716</v>
      </c>
      <c r="AE103" s="265" t="s">
        <v>716</v>
      </c>
      <c r="AF103" s="337">
        <f t="shared" si="15"/>
        <v>2</v>
      </c>
      <c r="AG103" s="265">
        <v>45396</v>
      </c>
      <c r="AH103" s="265">
        <v>45397</v>
      </c>
      <c r="AI103" s="265">
        <v>45383</v>
      </c>
      <c r="AJ103" s="265">
        <v>45383</v>
      </c>
      <c r="AK103" s="265">
        <v>45383</v>
      </c>
      <c r="AL103" s="265">
        <v>45385</v>
      </c>
      <c r="AM103" s="280" t="s">
        <v>596</v>
      </c>
      <c r="AN103" s="265"/>
      <c r="AO103" s="265"/>
      <c r="AP103" s="265">
        <f t="shared" si="12"/>
        <v>45397</v>
      </c>
      <c r="AQ103" s="265">
        <f t="shared" si="13"/>
        <v>45398</v>
      </c>
      <c r="AR103" s="280"/>
      <c r="AS103" s="265">
        <v>45383</v>
      </c>
      <c r="AT103" s="265">
        <v>45383</v>
      </c>
      <c r="AU103" s="265">
        <v>45383</v>
      </c>
      <c r="AV103" s="265">
        <v>45385</v>
      </c>
      <c r="AW103" s="280" t="s">
        <v>596</v>
      </c>
      <c r="AX103" s="240"/>
      <c r="AY103" s="44">
        <v>45400</v>
      </c>
      <c r="AZ103" s="44">
        <v>45401</v>
      </c>
      <c r="BA103" s="240"/>
      <c r="BB103" s="44">
        <v>45400</v>
      </c>
      <c r="BC103" s="44">
        <v>45401</v>
      </c>
      <c r="BD103" s="44">
        <v>45400</v>
      </c>
      <c r="BE103" s="44">
        <v>45401</v>
      </c>
      <c r="BF103" s="44">
        <v>45400</v>
      </c>
      <c r="BG103" s="44">
        <v>45401</v>
      </c>
      <c r="BH103" s="240" t="s">
        <v>592</v>
      </c>
      <c r="BI103" s="44"/>
      <c r="BJ103" s="44">
        <v>45412</v>
      </c>
      <c r="BK103" s="44"/>
      <c r="BL103" s="44"/>
      <c r="BM103" s="44" t="s">
        <v>70</v>
      </c>
      <c r="BN103" s="240" t="s">
        <v>70</v>
      </c>
      <c r="BO103" s="44">
        <v>45450</v>
      </c>
      <c r="BP103" s="44"/>
      <c r="BQ103" s="240"/>
      <c r="BR103" s="246"/>
      <c r="BS103" s="246"/>
      <c r="BT103" s="298"/>
      <c r="BU103" s="297"/>
      <c r="BV103" s="297"/>
      <c r="BW103" s="352"/>
      <c r="BX103" s="297"/>
      <c r="BY103" s="45" t="s">
        <v>820</v>
      </c>
    </row>
    <row r="104" spans="1:77" s="251" customFormat="1">
      <c r="A104" s="42">
        <f t="shared" si="14"/>
        <v>96</v>
      </c>
      <c r="B104" s="42" t="s">
        <v>32</v>
      </c>
      <c r="C104" s="257"/>
      <c r="D104" s="292" t="s">
        <v>540</v>
      </c>
      <c r="E104" s="302" t="s">
        <v>642</v>
      </c>
      <c r="F104" s="42" t="s">
        <v>123</v>
      </c>
      <c r="G104" s="246">
        <v>2</v>
      </c>
      <c r="H104" s="42" t="s">
        <v>606</v>
      </c>
      <c r="I104" s="42" t="s">
        <v>106</v>
      </c>
      <c r="J104" s="240" t="s">
        <v>710</v>
      </c>
      <c r="K104" s="265">
        <v>45367</v>
      </c>
      <c r="L104" s="265">
        <v>45367</v>
      </c>
      <c r="M104" s="265">
        <v>45366</v>
      </c>
      <c r="N104" s="265">
        <v>45367</v>
      </c>
      <c r="O104" s="265">
        <v>45371</v>
      </c>
      <c r="P104" s="265">
        <v>45372</v>
      </c>
      <c r="Q104" s="265">
        <v>45372</v>
      </c>
      <c r="R104" s="241"/>
      <c r="S104" s="240" t="s">
        <v>592</v>
      </c>
      <c r="T104" s="265">
        <v>45369</v>
      </c>
      <c r="U104" s="265">
        <v>45369</v>
      </c>
      <c r="V104" s="265">
        <v>45369</v>
      </c>
      <c r="W104" s="265">
        <v>45370</v>
      </c>
      <c r="X104" s="265">
        <v>45370</v>
      </c>
      <c r="Y104" s="265">
        <v>45370</v>
      </c>
      <c r="Z104" s="240" t="s">
        <v>596</v>
      </c>
      <c r="AA104" s="265"/>
      <c r="AB104" s="265"/>
      <c r="AC104" s="265"/>
      <c r="AD104" s="265" t="s">
        <v>798</v>
      </c>
      <c r="AE104" s="265" t="s">
        <v>798</v>
      </c>
      <c r="AF104" s="337">
        <f t="shared" si="15"/>
        <v>1</v>
      </c>
      <c r="AG104" s="265">
        <v>45378</v>
      </c>
      <c r="AH104" s="265">
        <v>45378</v>
      </c>
      <c r="AI104" s="265">
        <v>45378</v>
      </c>
      <c r="AJ104" s="265">
        <v>45381</v>
      </c>
      <c r="AK104" s="265">
        <v>45378</v>
      </c>
      <c r="AL104" s="265">
        <v>45381</v>
      </c>
      <c r="AM104" s="280" t="s">
        <v>596</v>
      </c>
      <c r="AN104" s="265"/>
      <c r="AO104" s="265"/>
      <c r="AP104" s="265">
        <f t="shared" si="12"/>
        <v>45378</v>
      </c>
      <c r="AQ104" s="265">
        <f t="shared" si="13"/>
        <v>45379</v>
      </c>
      <c r="AR104" s="280"/>
      <c r="AS104" s="265">
        <v>45378</v>
      </c>
      <c r="AT104" s="265">
        <v>45381</v>
      </c>
      <c r="AU104" s="265">
        <v>45378</v>
      </c>
      <c r="AV104" s="265">
        <v>45381</v>
      </c>
      <c r="AW104" s="280" t="s">
        <v>596</v>
      </c>
      <c r="AX104" s="240"/>
      <c r="AY104" s="44">
        <v>45400</v>
      </c>
      <c r="AZ104" s="44">
        <v>45401</v>
      </c>
      <c r="BA104" s="240"/>
      <c r="BB104" s="44">
        <v>45400</v>
      </c>
      <c r="BC104" s="44">
        <v>45401</v>
      </c>
      <c r="BD104" s="44">
        <v>45400</v>
      </c>
      <c r="BE104" s="44">
        <v>45401</v>
      </c>
      <c r="BF104" s="44">
        <v>45400</v>
      </c>
      <c r="BG104" s="44">
        <v>45401</v>
      </c>
      <c r="BH104" s="240" t="s">
        <v>592</v>
      </c>
      <c r="BI104" s="44"/>
      <c r="BJ104" s="44">
        <v>45412</v>
      </c>
      <c r="BK104" s="44"/>
      <c r="BL104" s="44"/>
      <c r="BM104" s="44" t="s">
        <v>70</v>
      </c>
      <c r="BN104" s="240" t="s">
        <v>70</v>
      </c>
      <c r="BO104" s="44">
        <v>45450</v>
      </c>
      <c r="BP104" s="44"/>
      <c r="BQ104" s="240"/>
      <c r="BR104" s="246"/>
      <c r="BS104" s="246"/>
      <c r="BT104" s="305"/>
      <c r="BU104" s="297"/>
      <c r="BV104" s="297"/>
      <c r="BW104" s="355"/>
      <c r="BX104" s="297"/>
      <c r="BY104" s="251" t="s">
        <v>821</v>
      </c>
    </row>
    <row r="105" spans="1:77" s="45" customFormat="1" ht="14.5">
      <c r="A105" s="42">
        <f t="shared" si="14"/>
        <v>97</v>
      </c>
      <c r="B105" s="42" t="s">
        <v>29</v>
      </c>
      <c r="C105" s="257"/>
      <c r="D105" s="292" t="s">
        <v>541</v>
      </c>
      <c r="E105" s="302" t="s">
        <v>642</v>
      </c>
      <c r="F105" s="42" t="s">
        <v>87</v>
      </c>
      <c r="G105" s="246">
        <v>1</v>
      </c>
      <c r="H105" s="42" t="s">
        <v>606</v>
      </c>
      <c r="I105" s="42" t="s">
        <v>78</v>
      </c>
      <c r="J105" s="240" t="s">
        <v>800</v>
      </c>
      <c r="K105" s="265">
        <v>45363</v>
      </c>
      <c r="L105" s="265">
        <v>45365</v>
      </c>
      <c r="M105" s="265">
        <v>45366</v>
      </c>
      <c r="N105" s="265">
        <v>45367</v>
      </c>
      <c r="O105" s="265">
        <v>45363</v>
      </c>
      <c r="P105" s="265">
        <v>45365</v>
      </c>
      <c r="Q105" s="265">
        <v>45370</v>
      </c>
      <c r="R105" s="265">
        <v>45405</v>
      </c>
      <c r="S105" s="240" t="s">
        <v>592</v>
      </c>
      <c r="T105" s="265">
        <v>45369</v>
      </c>
      <c r="U105" s="265">
        <v>45369</v>
      </c>
      <c r="V105" s="265">
        <v>45369</v>
      </c>
      <c r="W105" s="265">
        <v>45369</v>
      </c>
      <c r="X105" s="265">
        <v>45369</v>
      </c>
      <c r="Y105" s="265">
        <v>45369</v>
      </c>
      <c r="Z105" s="240" t="s">
        <v>596</v>
      </c>
      <c r="AA105" s="265"/>
      <c r="AB105" s="265"/>
      <c r="AC105" s="265"/>
      <c r="AD105" s="265" t="s">
        <v>798</v>
      </c>
      <c r="AE105" s="265" t="s">
        <v>798</v>
      </c>
      <c r="AF105" s="337">
        <f t="shared" si="15"/>
        <v>1</v>
      </c>
      <c r="AG105" s="265">
        <v>45369</v>
      </c>
      <c r="AH105" s="265">
        <v>45369</v>
      </c>
      <c r="AI105" s="265">
        <v>45369</v>
      </c>
      <c r="AJ105" s="265">
        <v>45369</v>
      </c>
      <c r="AK105" s="265">
        <v>45369</v>
      </c>
      <c r="AL105" s="265">
        <v>45369</v>
      </c>
      <c r="AM105" s="280" t="s">
        <v>596</v>
      </c>
      <c r="AN105" s="265"/>
      <c r="AO105" s="265"/>
      <c r="AP105" s="265">
        <f t="shared" si="12"/>
        <v>45369</v>
      </c>
      <c r="AQ105" s="265">
        <f t="shared" si="13"/>
        <v>45370</v>
      </c>
      <c r="AR105" s="280"/>
      <c r="AS105" s="265">
        <f>AK105</f>
        <v>45369</v>
      </c>
      <c r="AT105" s="265">
        <f>AS105+1</f>
        <v>45370</v>
      </c>
      <c r="AU105" s="265">
        <v>45380</v>
      </c>
      <c r="AV105" s="265">
        <v>45435</v>
      </c>
      <c r="AW105" s="280" t="s">
        <v>596</v>
      </c>
      <c r="AX105" s="240" t="s">
        <v>822</v>
      </c>
      <c r="AY105" s="44">
        <v>45432</v>
      </c>
      <c r="AZ105" s="44">
        <v>45432</v>
      </c>
      <c r="BA105" s="240"/>
      <c r="BB105" s="44">
        <v>45432</v>
      </c>
      <c r="BC105" s="44">
        <v>45432</v>
      </c>
      <c r="BD105" s="44">
        <v>45435</v>
      </c>
      <c r="BE105" s="44">
        <v>45435</v>
      </c>
      <c r="BF105" s="44">
        <v>45435</v>
      </c>
      <c r="BG105" s="44"/>
      <c r="BH105" s="240" t="s">
        <v>597</v>
      </c>
      <c r="BI105" s="44"/>
      <c r="BJ105" s="44">
        <v>45412</v>
      </c>
      <c r="BK105" s="44"/>
      <c r="BL105" s="44"/>
      <c r="BM105" s="44" t="s">
        <v>70</v>
      </c>
      <c r="BN105" s="240" t="s">
        <v>70</v>
      </c>
      <c r="BO105" s="44">
        <v>45450</v>
      </c>
      <c r="BP105" s="44"/>
      <c r="BQ105" s="240"/>
      <c r="BR105" s="246" t="s">
        <v>605</v>
      </c>
      <c r="BS105" s="246" t="s">
        <v>510</v>
      </c>
      <c r="BT105" s="298"/>
      <c r="BU105" s="297" t="s">
        <v>694</v>
      </c>
      <c r="BV105" s="297">
        <v>3</v>
      </c>
      <c r="BW105" s="352">
        <v>0.42857142857142855</v>
      </c>
      <c r="BX105" s="297"/>
      <c r="BY105" s="272" t="s">
        <v>823</v>
      </c>
    </row>
    <row r="106" spans="1:77" s="251" customFormat="1">
      <c r="A106" s="42">
        <f t="shared" si="14"/>
        <v>98</v>
      </c>
      <c r="B106" s="42" t="s">
        <v>29</v>
      </c>
      <c r="C106" s="266"/>
      <c r="D106" s="297" t="s">
        <v>543</v>
      </c>
      <c r="E106" s="302" t="s">
        <v>642</v>
      </c>
      <c r="F106" s="42" t="s">
        <v>81</v>
      </c>
      <c r="G106" s="246">
        <v>1</v>
      </c>
      <c r="H106" s="42" t="s">
        <v>16</v>
      </c>
      <c r="I106" s="42" t="s">
        <v>78</v>
      </c>
      <c r="J106" s="240" t="s">
        <v>808</v>
      </c>
      <c r="K106" s="265">
        <v>45363</v>
      </c>
      <c r="L106" s="265">
        <v>45365</v>
      </c>
      <c r="M106" s="265">
        <v>45366</v>
      </c>
      <c r="N106" s="265">
        <v>45367</v>
      </c>
      <c r="O106" s="265">
        <v>45363</v>
      </c>
      <c r="P106" s="265">
        <v>45365</v>
      </c>
      <c r="Q106" s="265">
        <v>45369</v>
      </c>
      <c r="R106" s="265">
        <v>45397</v>
      </c>
      <c r="S106" s="240" t="s">
        <v>592</v>
      </c>
      <c r="T106" s="265">
        <v>45369</v>
      </c>
      <c r="U106" s="265">
        <v>45369</v>
      </c>
      <c r="V106" s="265">
        <v>45369</v>
      </c>
      <c r="W106" s="265">
        <v>45369</v>
      </c>
      <c r="X106" s="265">
        <v>45369</v>
      </c>
      <c r="Y106" s="265">
        <v>45369</v>
      </c>
      <c r="Z106" s="240" t="s">
        <v>596</v>
      </c>
      <c r="AA106" s="265"/>
      <c r="AB106" s="265"/>
      <c r="AC106" s="265"/>
      <c r="AD106" s="265" t="s">
        <v>824</v>
      </c>
      <c r="AE106" s="265" t="s">
        <v>825</v>
      </c>
      <c r="AF106" s="337">
        <f t="shared" si="15"/>
        <v>4</v>
      </c>
      <c r="AG106" s="265">
        <v>45383</v>
      </c>
      <c r="AH106" s="265">
        <v>45386</v>
      </c>
      <c r="AI106" s="265">
        <v>45390</v>
      </c>
      <c r="AJ106" s="265">
        <v>45397</v>
      </c>
      <c r="AK106" s="265">
        <v>45390</v>
      </c>
      <c r="AL106" s="265">
        <v>45399</v>
      </c>
      <c r="AM106" s="280" t="s">
        <v>596</v>
      </c>
      <c r="AN106" s="265"/>
      <c r="AO106" s="265"/>
      <c r="AP106" s="265">
        <f t="shared" si="12"/>
        <v>45386</v>
      </c>
      <c r="AQ106" s="265">
        <f t="shared" si="13"/>
        <v>45387</v>
      </c>
      <c r="AR106" s="280"/>
      <c r="AS106" s="265">
        <v>45397</v>
      </c>
      <c r="AT106" s="265">
        <v>45398</v>
      </c>
      <c r="AU106" s="265">
        <v>45400</v>
      </c>
      <c r="AV106" s="265">
        <v>45404</v>
      </c>
      <c r="AW106" s="280" t="s">
        <v>596</v>
      </c>
      <c r="AX106" s="42" t="s">
        <v>812</v>
      </c>
      <c r="AY106" s="44">
        <v>45424</v>
      </c>
      <c r="AZ106" s="44">
        <v>45424</v>
      </c>
      <c r="BA106" s="42">
        <v>45423</v>
      </c>
      <c r="BB106" s="44">
        <v>45424</v>
      </c>
      <c r="BC106" s="44">
        <v>45424</v>
      </c>
      <c r="BD106" s="265">
        <v>45424</v>
      </c>
      <c r="BE106" s="265">
        <v>45424</v>
      </c>
      <c r="BF106" s="106">
        <v>45424</v>
      </c>
      <c r="BG106" s="44">
        <v>45424</v>
      </c>
      <c r="BH106" s="240" t="s">
        <v>592</v>
      </c>
      <c r="BI106" s="44"/>
      <c r="BJ106" s="265">
        <v>45412</v>
      </c>
      <c r="BK106" s="265"/>
      <c r="BL106" s="106"/>
      <c r="BM106" s="44" t="s">
        <v>70</v>
      </c>
      <c r="BN106" s="240" t="s">
        <v>70</v>
      </c>
      <c r="BO106" s="44">
        <v>45450</v>
      </c>
      <c r="BP106" s="44"/>
      <c r="BQ106" s="42"/>
      <c r="BR106" s="246" t="s">
        <v>605</v>
      </c>
      <c r="BS106" s="246" t="s">
        <v>510</v>
      </c>
      <c r="BT106" s="297"/>
      <c r="BU106" s="297"/>
      <c r="BV106" s="297">
        <v>1</v>
      </c>
      <c r="BW106" s="351">
        <v>0.14285714285714285</v>
      </c>
      <c r="BX106" s="297"/>
      <c r="BY106" s="251" t="s">
        <v>810</v>
      </c>
    </row>
    <row r="107" spans="1:77" s="251" customFormat="1">
      <c r="A107" s="42">
        <f t="shared" si="14"/>
        <v>99</v>
      </c>
      <c r="B107" s="42" t="s">
        <v>29</v>
      </c>
      <c r="C107" s="266"/>
      <c r="D107" s="297" t="s">
        <v>544</v>
      </c>
      <c r="E107" s="302" t="s">
        <v>642</v>
      </c>
      <c r="F107" s="42" t="s">
        <v>81</v>
      </c>
      <c r="G107" s="246">
        <v>1</v>
      </c>
      <c r="H107" s="42" t="s">
        <v>16</v>
      </c>
      <c r="I107" s="42" t="s">
        <v>106</v>
      </c>
      <c r="J107" s="240" t="s">
        <v>808</v>
      </c>
      <c r="K107" s="265">
        <v>45363</v>
      </c>
      <c r="L107" s="265">
        <v>45365</v>
      </c>
      <c r="M107" s="265">
        <v>45366</v>
      </c>
      <c r="N107" s="265">
        <v>45367</v>
      </c>
      <c r="O107" s="265">
        <v>45363</v>
      </c>
      <c r="P107" s="265">
        <v>45365</v>
      </c>
      <c r="Q107" s="265">
        <v>45370</v>
      </c>
      <c r="R107" s="265">
        <v>45405</v>
      </c>
      <c r="S107" s="240" t="s">
        <v>592</v>
      </c>
      <c r="T107" s="265">
        <v>45369</v>
      </c>
      <c r="U107" s="265">
        <v>45369</v>
      </c>
      <c r="V107" s="265">
        <v>45369</v>
      </c>
      <c r="W107" s="265">
        <v>45369</v>
      </c>
      <c r="X107" s="265">
        <v>45369</v>
      </c>
      <c r="Y107" s="265">
        <v>45369</v>
      </c>
      <c r="Z107" s="240" t="s">
        <v>596</v>
      </c>
      <c r="AA107" s="265"/>
      <c r="AB107" s="265"/>
      <c r="AC107" s="265"/>
      <c r="AD107" s="265" t="s">
        <v>801</v>
      </c>
      <c r="AE107" s="265" t="s">
        <v>690</v>
      </c>
      <c r="AF107" s="337">
        <f t="shared" si="15"/>
        <v>2</v>
      </c>
      <c r="AG107" s="265">
        <v>45387</v>
      </c>
      <c r="AH107" s="265">
        <v>45388</v>
      </c>
      <c r="AI107" s="265">
        <v>45400</v>
      </c>
      <c r="AJ107" s="265">
        <v>45401</v>
      </c>
      <c r="AK107" s="265">
        <v>45400</v>
      </c>
      <c r="AL107" s="265">
        <v>45401</v>
      </c>
      <c r="AM107" s="280" t="s">
        <v>596</v>
      </c>
      <c r="AN107" s="265"/>
      <c r="AO107" s="265"/>
      <c r="AP107" s="265">
        <f t="shared" si="12"/>
        <v>45388</v>
      </c>
      <c r="AQ107" s="265">
        <f t="shared" si="13"/>
        <v>45389</v>
      </c>
      <c r="AR107" s="280"/>
      <c r="AS107" s="265">
        <f>AJ107</f>
        <v>45401</v>
      </c>
      <c r="AT107" s="265">
        <f>AS107+1</f>
        <v>45402</v>
      </c>
      <c r="AU107" s="265">
        <f>AL107</f>
        <v>45401</v>
      </c>
      <c r="AV107" s="265">
        <f>AU107+1</f>
        <v>45402</v>
      </c>
      <c r="AW107" s="280" t="s">
        <v>596</v>
      </c>
      <c r="AX107" s="42" t="s">
        <v>826</v>
      </c>
      <c r="AY107" s="44">
        <v>45424</v>
      </c>
      <c r="AZ107" s="44">
        <v>45424</v>
      </c>
      <c r="BA107" s="42">
        <v>45423</v>
      </c>
      <c r="BB107" s="44">
        <v>45424</v>
      </c>
      <c r="BC107" s="44">
        <v>45424</v>
      </c>
      <c r="BD107" s="265">
        <v>45424</v>
      </c>
      <c r="BE107" s="265">
        <v>45424</v>
      </c>
      <c r="BF107" s="106">
        <v>45424</v>
      </c>
      <c r="BG107" s="44">
        <v>45424</v>
      </c>
      <c r="BH107" s="240" t="s">
        <v>592</v>
      </c>
      <c r="BI107" s="44"/>
      <c r="BJ107" s="265">
        <v>45412</v>
      </c>
      <c r="BK107" s="265"/>
      <c r="BL107" s="106"/>
      <c r="BM107" s="44" t="s">
        <v>70</v>
      </c>
      <c r="BN107" s="240" t="s">
        <v>70</v>
      </c>
      <c r="BO107" s="44">
        <v>45450</v>
      </c>
      <c r="BP107" s="44"/>
      <c r="BQ107" s="42"/>
      <c r="BR107" s="246" t="s">
        <v>605</v>
      </c>
      <c r="BS107" s="246" t="s">
        <v>510</v>
      </c>
      <c r="BT107" s="297"/>
      <c r="BU107" s="297"/>
      <c r="BV107" s="297">
        <v>3</v>
      </c>
      <c r="BW107" s="351">
        <v>1</v>
      </c>
      <c r="BX107" s="297"/>
      <c r="BY107" s="251" t="s">
        <v>810</v>
      </c>
    </row>
    <row r="108" spans="1:77" s="251" customFormat="1">
      <c r="A108" s="42">
        <f t="shared" si="14"/>
        <v>100</v>
      </c>
      <c r="B108" s="42" t="s">
        <v>29</v>
      </c>
      <c r="C108" s="266"/>
      <c r="D108" s="297" t="s">
        <v>545</v>
      </c>
      <c r="E108" s="302" t="s">
        <v>642</v>
      </c>
      <c r="F108" s="42" t="s">
        <v>81</v>
      </c>
      <c r="G108" s="246">
        <v>2</v>
      </c>
      <c r="H108" s="42" t="s">
        <v>16</v>
      </c>
      <c r="I108" s="42" t="s">
        <v>78</v>
      </c>
      <c r="J108" s="240" t="s">
        <v>808</v>
      </c>
      <c r="K108" s="265">
        <v>45363</v>
      </c>
      <c r="L108" s="265">
        <v>45365</v>
      </c>
      <c r="M108" s="265">
        <v>45366</v>
      </c>
      <c r="N108" s="265">
        <v>45367</v>
      </c>
      <c r="O108" s="265">
        <v>45363</v>
      </c>
      <c r="P108" s="265">
        <v>45365</v>
      </c>
      <c r="Q108" s="265">
        <v>45370</v>
      </c>
      <c r="R108" s="265">
        <v>45397</v>
      </c>
      <c r="S108" s="240" t="s">
        <v>592</v>
      </c>
      <c r="T108" s="265">
        <v>45369</v>
      </c>
      <c r="U108" s="265">
        <v>45369</v>
      </c>
      <c r="V108" s="265">
        <v>45369</v>
      </c>
      <c r="W108" s="265">
        <v>45369</v>
      </c>
      <c r="X108" s="265">
        <v>45369</v>
      </c>
      <c r="Y108" s="265">
        <v>45369</v>
      </c>
      <c r="Z108" s="240" t="s">
        <v>596</v>
      </c>
      <c r="AA108" s="265"/>
      <c r="AB108" s="265"/>
      <c r="AC108" s="265"/>
      <c r="AD108" s="265" t="s">
        <v>801</v>
      </c>
      <c r="AE108" s="265" t="s">
        <v>690</v>
      </c>
      <c r="AF108" s="337">
        <f t="shared" si="15"/>
        <v>2</v>
      </c>
      <c r="AG108" s="265">
        <v>45388</v>
      </c>
      <c r="AH108" s="265">
        <v>45389</v>
      </c>
      <c r="AI108" s="265">
        <v>45401</v>
      </c>
      <c r="AJ108" s="265">
        <v>45402</v>
      </c>
      <c r="AK108" s="265">
        <v>45401</v>
      </c>
      <c r="AL108" s="265">
        <v>45402</v>
      </c>
      <c r="AM108" s="280" t="s">
        <v>596</v>
      </c>
      <c r="AN108" s="265"/>
      <c r="AO108" s="265"/>
      <c r="AP108" s="265">
        <f t="shared" si="12"/>
        <v>45389</v>
      </c>
      <c r="AQ108" s="265">
        <f t="shared" si="13"/>
        <v>45390</v>
      </c>
      <c r="AR108" s="280"/>
      <c r="AS108" s="265">
        <f>AJ108</f>
        <v>45402</v>
      </c>
      <c r="AT108" s="265">
        <f>AS108+1</f>
        <v>45403</v>
      </c>
      <c r="AU108" s="265">
        <f>AL108</f>
        <v>45402</v>
      </c>
      <c r="AV108" s="265">
        <f>AU108+1</f>
        <v>45403</v>
      </c>
      <c r="AW108" s="280" t="s">
        <v>596</v>
      </c>
      <c r="AX108" s="42" t="s">
        <v>827</v>
      </c>
      <c r="AY108" s="44">
        <v>45424</v>
      </c>
      <c r="AZ108" s="44">
        <v>45424</v>
      </c>
      <c r="BA108" s="42">
        <v>45423</v>
      </c>
      <c r="BB108" s="44">
        <v>45424</v>
      </c>
      <c r="BC108" s="44">
        <v>45424</v>
      </c>
      <c r="BD108" s="265">
        <v>45424</v>
      </c>
      <c r="BE108" s="265">
        <v>45424</v>
      </c>
      <c r="BF108" s="106">
        <v>45424</v>
      </c>
      <c r="BG108" s="44">
        <v>45424</v>
      </c>
      <c r="BH108" s="240" t="s">
        <v>592</v>
      </c>
      <c r="BI108" s="44"/>
      <c r="BJ108" s="265">
        <v>45412</v>
      </c>
      <c r="BK108" s="265"/>
      <c r="BL108" s="106"/>
      <c r="BM108" s="44" t="s">
        <v>70</v>
      </c>
      <c r="BN108" s="240" t="s">
        <v>70</v>
      </c>
      <c r="BO108" s="44">
        <v>45450</v>
      </c>
      <c r="BP108" s="44"/>
      <c r="BQ108" s="42"/>
      <c r="BR108" s="246" t="s">
        <v>605</v>
      </c>
      <c r="BS108" s="246" t="s">
        <v>510</v>
      </c>
      <c r="BT108" s="297"/>
      <c r="BU108" s="297"/>
      <c r="BV108" s="297">
        <v>4</v>
      </c>
      <c r="BW108" s="351">
        <v>0.5714285714285714</v>
      </c>
      <c r="BX108" s="297"/>
      <c r="BY108" s="251" t="s">
        <v>810</v>
      </c>
    </row>
    <row r="109" spans="1:77" s="251" customFormat="1">
      <c r="A109" s="42">
        <f t="shared" si="14"/>
        <v>101</v>
      </c>
      <c r="B109" s="42" t="s">
        <v>29</v>
      </c>
      <c r="C109" s="266"/>
      <c r="D109" s="297" t="s">
        <v>547</v>
      </c>
      <c r="E109" s="302" t="s">
        <v>642</v>
      </c>
      <c r="F109" s="42" t="s">
        <v>81</v>
      </c>
      <c r="G109" s="246">
        <v>2</v>
      </c>
      <c r="H109" s="42" t="s">
        <v>16</v>
      </c>
      <c r="I109" s="42" t="s">
        <v>78</v>
      </c>
      <c r="J109" s="240" t="s">
        <v>800</v>
      </c>
      <c r="K109" s="265">
        <v>45365</v>
      </c>
      <c r="L109" s="265">
        <v>45367</v>
      </c>
      <c r="M109" s="265">
        <v>45368</v>
      </c>
      <c r="N109" s="265">
        <v>45369</v>
      </c>
      <c r="O109" s="265">
        <v>45363</v>
      </c>
      <c r="P109" s="265">
        <v>45365</v>
      </c>
      <c r="Q109" s="265">
        <v>45365</v>
      </c>
      <c r="R109" s="265">
        <v>45405</v>
      </c>
      <c r="S109" s="240" t="s">
        <v>592</v>
      </c>
      <c r="T109" s="265">
        <v>45371</v>
      </c>
      <c r="U109" s="265">
        <v>45371</v>
      </c>
      <c r="V109" s="265">
        <v>45371</v>
      </c>
      <c r="W109" s="265">
        <v>45374</v>
      </c>
      <c r="X109" s="265">
        <v>45372</v>
      </c>
      <c r="Y109" s="265">
        <v>45378</v>
      </c>
      <c r="Z109" s="240" t="s">
        <v>596</v>
      </c>
      <c r="AA109" s="265"/>
      <c r="AB109" s="265"/>
      <c r="AC109" s="265"/>
      <c r="AD109" s="265" t="s">
        <v>801</v>
      </c>
      <c r="AE109" s="265" t="s">
        <v>828</v>
      </c>
      <c r="AF109" s="337">
        <f t="shared" si="15"/>
        <v>3</v>
      </c>
      <c r="AG109" s="265">
        <v>45389</v>
      </c>
      <c r="AH109" s="265">
        <v>45391</v>
      </c>
      <c r="AI109" s="265">
        <v>45403</v>
      </c>
      <c r="AJ109" s="265">
        <v>45404</v>
      </c>
      <c r="AK109" s="265">
        <v>45399</v>
      </c>
      <c r="AL109" s="265">
        <v>45409</v>
      </c>
      <c r="AM109" s="280" t="s">
        <v>596</v>
      </c>
      <c r="AN109" s="265"/>
      <c r="AO109" s="265"/>
      <c r="AP109" s="265">
        <f t="shared" si="12"/>
        <v>45391</v>
      </c>
      <c r="AQ109" s="265">
        <f t="shared" si="13"/>
        <v>45392</v>
      </c>
      <c r="AR109" s="280"/>
      <c r="AS109" s="265">
        <f>AJ109</f>
        <v>45404</v>
      </c>
      <c r="AT109" s="265">
        <f>AS109+1</f>
        <v>45405</v>
      </c>
      <c r="AU109" s="265">
        <v>45409</v>
      </c>
      <c r="AV109" s="265">
        <v>45413</v>
      </c>
      <c r="AW109" s="280" t="s">
        <v>596</v>
      </c>
      <c r="AX109" s="42" t="s">
        <v>829</v>
      </c>
      <c r="AY109" s="44">
        <v>45414</v>
      </c>
      <c r="AZ109" s="44">
        <v>45414</v>
      </c>
      <c r="BA109" s="42"/>
      <c r="BB109" s="44">
        <v>45427</v>
      </c>
      <c r="BC109" s="44">
        <v>45427</v>
      </c>
      <c r="BD109" s="265">
        <v>45427</v>
      </c>
      <c r="BE109" s="265">
        <v>45427</v>
      </c>
      <c r="BF109" s="106">
        <v>45427</v>
      </c>
      <c r="BG109" s="44">
        <v>45432</v>
      </c>
      <c r="BH109" s="240" t="s">
        <v>592</v>
      </c>
      <c r="BI109" s="44"/>
      <c r="BJ109" s="265">
        <v>45412</v>
      </c>
      <c r="BK109" s="265"/>
      <c r="BL109" s="106"/>
      <c r="BM109" s="44" t="s">
        <v>70</v>
      </c>
      <c r="BN109" s="240" t="s">
        <v>70</v>
      </c>
      <c r="BO109" s="44">
        <v>45450</v>
      </c>
      <c r="BP109" s="44"/>
      <c r="BQ109" s="42"/>
      <c r="BR109" s="246"/>
      <c r="BS109" s="246"/>
      <c r="BT109" s="297"/>
      <c r="BU109" s="297"/>
      <c r="BV109" s="297"/>
      <c r="BW109" s="351"/>
      <c r="BX109" s="297"/>
      <c r="BY109" s="251" t="s">
        <v>810</v>
      </c>
    </row>
    <row r="110" spans="1:77" s="251" customFormat="1">
      <c r="A110" s="42">
        <f t="shared" si="14"/>
        <v>102</v>
      </c>
      <c r="B110" s="42" t="s">
        <v>29</v>
      </c>
      <c r="C110" s="257"/>
      <c r="D110" s="292" t="s">
        <v>830</v>
      </c>
      <c r="E110" s="302" t="s">
        <v>642</v>
      </c>
      <c r="F110" s="42" t="s">
        <v>81</v>
      </c>
      <c r="G110" s="246">
        <v>1</v>
      </c>
      <c r="H110" s="42" t="s">
        <v>16</v>
      </c>
      <c r="I110" s="42" t="s">
        <v>106</v>
      </c>
      <c r="J110" s="240" t="s">
        <v>800</v>
      </c>
      <c r="K110" s="265">
        <v>45365</v>
      </c>
      <c r="L110" s="265">
        <v>45367</v>
      </c>
      <c r="M110" s="265">
        <v>45368</v>
      </c>
      <c r="N110" s="265">
        <v>45369</v>
      </c>
      <c r="O110" s="265">
        <v>45365</v>
      </c>
      <c r="P110" s="265">
        <v>45367</v>
      </c>
      <c r="Q110" s="265">
        <v>45370</v>
      </c>
      <c r="R110" s="265">
        <v>45405</v>
      </c>
      <c r="S110" s="240" t="s">
        <v>592</v>
      </c>
      <c r="T110" s="265">
        <v>45371</v>
      </c>
      <c r="U110" s="265">
        <v>45371</v>
      </c>
      <c r="V110" s="265">
        <v>45371</v>
      </c>
      <c r="W110" s="265">
        <v>45371</v>
      </c>
      <c r="X110" s="240" t="s">
        <v>595</v>
      </c>
      <c r="Y110" s="240" t="s">
        <v>595</v>
      </c>
      <c r="Z110" s="240" t="s">
        <v>595</v>
      </c>
      <c r="AA110" s="265"/>
      <c r="AB110" s="265"/>
      <c r="AC110" s="265"/>
      <c r="AD110" s="265" t="s">
        <v>801</v>
      </c>
      <c r="AE110" s="265" t="s">
        <v>824</v>
      </c>
      <c r="AF110" s="337">
        <f t="shared" si="15"/>
        <v>2</v>
      </c>
      <c r="AG110" s="265">
        <v>45369</v>
      </c>
      <c r="AH110" s="265">
        <v>45370</v>
      </c>
      <c r="AI110" s="265">
        <v>45369</v>
      </c>
      <c r="AJ110" s="265">
        <v>45370</v>
      </c>
      <c r="AK110" s="265">
        <v>45370</v>
      </c>
      <c r="AL110" s="265">
        <v>45381</v>
      </c>
      <c r="AM110" s="280" t="s">
        <v>596</v>
      </c>
      <c r="AN110" s="265"/>
      <c r="AO110" s="265"/>
      <c r="AP110" s="265">
        <f t="shared" si="12"/>
        <v>45370</v>
      </c>
      <c r="AQ110" s="265">
        <f t="shared" si="13"/>
        <v>45371</v>
      </c>
      <c r="AR110" s="280"/>
      <c r="AS110" s="265">
        <v>45370</v>
      </c>
      <c r="AT110" s="265">
        <v>45371</v>
      </c>
      <c r="AU110" s="265">
        <v>45370</v>
      </c>
      <c r="AV110" s="265">
        <v>45372</v>
      </c>
      <c r="AW110" s="280" t="s">
        <v>596</v>
      </c>
      <c r="AX110" s="240" t="s">
        <v>812</v>
      </c>
      <c r="AY110" s="265">
        <v>45402</v>
      </c>
      <c r="AZ110" s="265">
        <v>45402</v>
      </c>
      <c r="BA110" s="265">
        <v>45426</v>
      </c>
      <c r="BB110" s="265">
        <v>45426</v>
      </c>
      <c r="BC110" s="265">
        <v>45426</v>
      </c>
      <c r="BD110" s="265">
        <v>45426</v>
      </c>
      <c r="BE110" s="265">
        <v>45426</v>
      </c>
      <c r="BF110" s="265">
        <v>45426</v>
      </c>
      <c r="BG110" s="265">
        <v>45435</v>
      </c>
      <c r="BH110" s="240" t="s">
        <v>592</v>
      </c>
      <c r="BI110" s="44"/>
      <c r="BJ110" s="44">
        <v>45412</v>
      </c>
      <c r="BK110" s="44"/>
      <c r="BL110" s="44"/>
      <c r="BM110" s="44" t="s">
        <v>70</v>
      </c>
      <c r="BN110" s="240" t="s">
        <v>70</v>
      </c>
      <c r="BO110" s="44">
        <v>45450</v>
      </c>
      <c r="BP110" s="44"/>
      <c r="BQ110" s="240"/>
      <c r="BR110" s="246" t="s">
        <v>605</v>
      </c>
      <c r="BS110" s="246" t="s">
        <v>460</v>
      </c>
      <c r="BT110" s="298"/>
      <c r="BU110" s="297" t="s">
        <v>694</v>
      </c>
      <c r="BV110" s="297">
        <v>0.5</v>
      </c>
      <c r="BW110" s="352">
        <v>0.16666666666666666</v>
      </c>
      <c r="BX110" s="297"/>
      <c r="BY110" s="272" t="s">
        <v>831</v>
      </c>
    </row>
    <row r="111" spans="1:77" s="251" customFormat="1">
      <c r="A111" s="42">
        <f t="shared" si="14"/>
        <v>103</v>
      </c>
      <c r="B111" s="42" t="s">
        <v>29</v>
      </c>
      <c r="C111" s="257"/>
      <c r="D111" s="292" t="s">
        <v>550</v>
      </c>
      <c r="E111" s="302" t="s">
        <v>642</v>
      </c>
      <c r="F111" s="42" t="s">
        <v>81</v>
      </c>
      <c r="G111" s="246">
        <v>1</v>
      </c>
      <c r="H111" s="42" t="s">
        <v>16</v>
      </c>
      <c r="I111" s="42" t="s">
        <v>78</v>
      </c>
      <c r="J111" s="240" t="s">
        <v>800</v>
      </c>
      <c r="K111" s="265">
        <v>45365</v>
      </c>
      <c r="L111" s="265">
        <v>45367</v>
      </c>
      <c r="M111" s="265">
        <v>45368</v>
      </c>
      <c r="N111" s="265">
        <v>45369</v>
      </c>
      <c r="O111" s="265">
        <v>45365</v>
      </c>
      <c r="P111" s="265">
        <v>45367</v>
      </c>
      <c r="Q111" s="265">
        <v>45370</v>
      </c>
      <c r="R111" s="265">
        <v>45404</v>
      </c>
      <c r="S111" s="240" t="s">
        <v>592</v>
      </c>
      <c r="T111" s="265">
        <v>45371</v>
      </c>
      <c r="U111" s="265">
        <v>45372</v>
      </c>
      <c r="V111" s="265">
        <v>45371</v>
      </c>
      <c r="W111" s="265">
        <v>45373</v>
      </c>
      <c r="X111" s="265">
        <v>45369</v>
      </c>
      <c r="Y111" s="265">
        <v>45370</v>
      </c>
      <c r="Z111" s="240" t="s">
        <v>596</v>
      </c>
      <c r="AA111" s="265"/>
      <c r="AB111" s="265"/>
      <c r="AC111" s="265"/>
      <c r="AD111" s="265" t="s">
        <v>801</v>
      </c>
      <c r="AE111" s="265" t="s">
        <v>690</v>
      </c>
      <c r="AF111" s="337">
        <f t="shared" si="15"/>
        <v>10</v>
      </c>
      <c r="AG111" s="265">
        <v>45372</v>
      </c>
      <c r="AH111" s="265">
        <v>45381</v>
      </c>
      <c r="AI111" s="265">
        <v>45370</v>
      </c>
      <c r="AJ111" s="265">
        <v>45381</v>
      </c>
      <c r="AK111" s="265">
        <v>45370</v>
      </c>
      <c r="AL111" s="265">
        <v>45381</v>
      </c>
      <c r="AM111" s="280" t="s">
        <v>596</v>
      </c>
      <c r="AN111" s="265"/>
      <c r="AO111" s="265"/>
      <c r="AP111" s="265">
        <f t="shared" si="12"/>
        <v>45381</v>
      </c>
      <c r="AQ111" s="265">
        <f t="shared" si="13"/>
        <v>45382</v>
      </c>
      <c r="AR111" s="280"/>
      <c r="AS111" s="265">
        <v>45380</v>
      </c>
      <c r="AT111" s="265">
        <v>45404</v>
      </c>
      <c r="AU111" s="265">
        <v>45380</v>
      </c>
      <c r="AV111" s="265">
        <v>45404</v>
      </c>
      <c r="AW111" s="280" t="s">
        <v>596</v>
      </c>
      <c r="AX111" s="240" t="s">
        <v>832</v>
      </c>
      <c r="AY111" s="265">
        <v>45416</v>
      </c>
      <c r="AZ111" s="265">
        <v>45416</v>
      </c>
      <c r="BA111" s="265">
        <v>45402</v>
      </c>
      <c r="BB111" s="265">
        <v>45416</v>
      </c>
      <c r="BC111" s="265">
        <v>45416</v>
      </c>
      <c r="BD111" s="265">
        <v>45428</v>
      </c>
      <c r="BE111" s="265">
        <v>45440</v>
      </c>
      <c r="BF111" s="265">
        <v>45428</v>
      </c>
      <c r="BG111" s="265">
        <v>45440</v>
      </c>
      <c r="BH111" s="240" t="s">
        <v>592</v>
      </c>
      <c r="BI111" s="44"/>
      <c r="BJ111" s="44">
        <v>45412</v>
      </c>
      <c r="BK111" s="44"/>
      <c r="BL111" s="44"/>
      <c r="BM111" s="44" t="s">
        <v>70</v>
      </c>
      <c r="BN111" s="240" t="s">
        <v>70</v>
      </c>
      <c r="BO111" s="44">
        <v>45450</v>
      </c>
      <c r="BP111" s="44"/>
      <c r="BQ111" s="240"/>
      <c r="BR111" s="246" t="s">
        <v>605</v>
      </c>
      <c r="BS111" s="246" t="s">
        <v>510</v>
      </c>
      <c r="BT111" s="298"/>
      <c r="BU111" s="297" t="s">
        <v>594</v>
      </c>
      <c r="BV111" s="297">
        <v>2</v>
      </c>
      <c r="BW111" s="352">
        <v>0.2857142857142857</v>
      </c>
      <c r="BX111" s="297"/>
      <c r="BY111" s="272" t="s">
        <v>833</v>
      </c>
    </row>
    <row r="112" spans="1:77" s="251" customFormat="1">
      <c r="A112" s="42">
        <f t="shared" si="14"/>
        <v>104</v>
      </c>
      <c r="B112" s="42" t="s">
        <v>29</v>
      </c>
      <c r="C112" s="399" t="s">
        <v>900</v>
      </c>
      <c r="D112" s="297" t="s">
        <v>554</v>
      </c>
      <c r="E112" s="302" t="s">
        <v>642</v>
      </c>
      <c r="F112" s="42" t="s">
        <v>707</v>
      </c>
      <c r="G112" s="246">
        <v>2</v>
      </c>
      <c r="H112" s="42" t="s">
        <v>91</v>
      </c>
      <c r="I112" s="42" t="s">
        <v>78</v>
      </c>
      <c r="J112" s="240" t="s">
        <v>800</v>
      </c>
      <c r="K112" s="265">
        <v>45367</v>
      </c>
      <c r="L112" s="265">
        <v>45368</v>
      </c>
      <c r="M112" s="265">
        <v>45369</v>
      </c>
      <c r="N112" s="265">
        <v>45370</v>
      </c>
      <c r="O112" s="265">
        <v>45367</v>
      </c>
      <c r="P112" s="265">
        <v>45368</v>
      </c>
      <c r="Q112" s="265"/>
      <c r="R112" s="265"/>
      <c r="S112" s="240" t="s">
        <v>91</v>
      </c>
      <c r="T112" s="265">
        <v>45386</v>
      </c>
      <c r="U112" s="265">
        <v>45386</v>
      </c>
      <c r="V112" s="265">
        <v>45386</v>
      </c>
      <c r="W112" s="265">
        <v>45386</v>
      </c>
      <c r="X112" s="265"/>
      <c r="Y112" s="265"/>
      <c r="Z112" s="240" t="s">
        <v>91</v>
      </c>
      <c r="AA112" s="265"/>
      <c r="AB112" s="265"/>
      <c r="AC112" s="265"/>
      <c r="AD112" s="265" t="s">
        <v>801</v>
      </c>
      <c r="AE112" s="265" t="s">
        <v>801</v>
      </c>
      <c r="AF112" s="337">
        <f>AH112-AG112+1</f>
        <v>5</v>
      </c>
      <c r="AG112" s="265">
        <v>45390</v>
      </c>
      <c r="AH112" s="265">
        <v>45394</v>
      </c>
      <c r="AI112" s="265">
        <v>45402</v>
      </c>
      <c r="AJ112" s="265">
        <v>45404</v>
      </c>
      <c r="AK112" s="265"/>
      <c r="AL112" s="265"/>
      <c r="AM112" s="280" t="s">
        <v>70</v>
      </c>
      <c r="AN112" s="265"/>
      <c r="AO112" s="265"/>
      <c r="AP112" s="265">
        <f>AH112</f>
        <v>45394</v>
      </c>
      <c r="AQ112" s="265">
        <f>AP112+1</f>
        <v>45395</v>
      </c>
      <c r="AR112" s="280"/>
      <c r="AS112" s="265">
        <f>AJ112</f>
        <v>45404</v>
      </c>
      <c r="AT112" s="265">
        <f>AS112+1</f>
        <v>45405</v>
      </c>
      <c r="AU112" s="265"/>
      <c r="AV112" s="265"/>
      <c r="AW112" s="280" t="s">
        <v>71</v>
      </c>
      <c r="AX112" s="42"/>
      <c r="AY112" s="44"/>
      <c r="AZ112" s="44"/>
      <c r="BA112" s="42"/>
      <c r="BB112" s="44"/>
      <c r="BC112" s="44"/>
      <c r="BD112" s="265"/>
      <c r="BE112" s="265"/>
      <c r="BF112" s="106"/>
      <c r="BG112" s="44"/>
      <c r="BH112" s="240" t="s">
        <v>71</v>
      </c>
      <c r="BI112" s="44"/>
      <c r="BJ112" s="265">
        <v>45412</v>
      </c>
      <c r="BK112" s="265"/>
      <c r="BL112" s="106"/>
      <c r="BM112" s="44" t="s">
        <v>70</v>
      </c>
      <c r="BN112" s="240" t="s">
        <v>70</v>
      </c>
      <c r="BO112" s="44">
        <v>45450</v>
      </c>
      <c r="BP112" s="44"/>
      <c r="BQ112" s="42"/>
      <c r="BR112" s="246"/>
      <c r="BS112" s="246"/>
      <c r="BT112" s="297"/>
      <c r="BU112" s="297"/>
      <c r="BV112" s="297"/>
      <c r="BW112" s="351"/>
      <c r="BX112" s="297"/>
      <c r="BY112" s="251" t="s">
        <v>810</v>
      </c>
    </row>
    <row r="113" spans="1:78" s="251" customFormat="1">
      <c r="A113" s="42">
        <f t="shared" si="14"/>
        <v>105</v>
      </c>
      <c r="B113" s="42" t="s">
        <v>29</v>
      </c>
      <c r="C113" s="399" t="s">
        <v>900</v>
      </c>
      <c r="D113" s="297" t="s">
        <v>555</v>
      </c>
      <c r="E113" s="302" t="s">
        <v>642</v>
      </c>
      <c r="F113" s="42" t="s">
        <v>707</v>
      </c>
      <c r="G113" s="246">
        <v>2</v>
      </c>
      <c r="H113" s="42" t="s">
        <v>606</v>
      </c>
      <c r="I113" s="42" t="s">
        <v>78</v>
      </c>
      <c r="J113" s="240" t="s">
        <v>800</v>
      </c>
      <c r="K113" s="265">
        <v>45367</v>
      </c>
      <c r="L113" s="265">
        <v>45368</v>
      </c>
      <c r="M113" s="265">
        <v>45369</v>
      </c>
      <c r="N113" s="265">
        <v>45370</v>
      </c>
      <c r="O113" s="265">
        <v>45367</v>
      </c>
      <c r="P113" s="265">
        <v>45368</v>
      </c>
      <c r="Q113" s="265">
        <v>45370</v>
      </c>
      <c r="R113" s="265">
        <v>45405</v>
      </c>
      <c r="S113" s="240" t="s">
        <v>592</v>
      </c>
      <c r="T113" s="265">
        <v>45387</v>
      </c>
      <c r="U113" s="265">
        <v>45387</v>
      </c>
      <c r="V113" s="265">
        <v>45387</v>
      </c>
      <c r="W113" s="265">
        <v>45387</v>
      </c>
      <c r="X113" s="265"/>
      <c r="Y113" s="265"/>
      <c r="Z113" s="240" t="s">
        <v>596</v>
      </c>
      <c r="AA113" s="265"/>
      <c r="AB113" s="265"/>
      <c r="AC113" s="265"/>
      <c r="AD113" s="265" t="s">
        <v>798</v>
      </c>
      <c r="AE113" s="265" t="s">
        <v>798</v>
      </c>
      <c r="AF113" s="337">
        <f>AH113-AG113+1</f>
        <v>6</v>
      </c>
      <c r="AG113" s="265">
        <v>45390</v>
      </c>
      <c r="AH113" s="265">
        <v>45395</v>
      </c>
      <c r="AI113" s="265">
        <v>45474</v>
      </c>
      <c r="AJ113" s="265">
        <v>45481</v>
      </c>
      <c r="AK113" s="265"/>
      <c r="AL113" s="265"/>
      <c r="AM113" s="280" t="s">
        <v>597</v>
      </c>
      <c r="AN113" s="265"/>
      <c r="AO113" s="265"/>
      <c r="AP113" s="265">
        <f>AH113</f>
        <v>45395</v>
      </c>
      <c r="AQ113" s="265">
        <f>AP113+1</f>
        <v>45396</v>
      </c>
      <c r="AR113" s="280"/>
      <c r="AS113" s="265">
        <f>AJ113</f>
        <v>45481</v>
      </c>
      <c r="AT113" s="265">
        <f>AS113+1</f>
        <v>45482</v>
      </c>
      <c r="AU113" s="265"/>
      <c r="AV113" s="265"/>
      <c r="AW113" s="280" t="s">
        <v>71</v>
      </c>
      <c r="AX113" s="42" t="s">
        <v>826</v>
      </c>
      <c r="AY113" s="44"/>
      <c r="AZ113" s="44"/>
      <c r="BA113" s="42"/>
      <c r="BB113" s="44"/>
      <c r="BC113" s="44"/>
      <c r="BD113" s="265"/>
      <c r="BE113" s="265"/>
      <c r="BF113" s="106"/>
      <c r="BG113" s="44"/>
      <c r="BH113" s="240" t="s">
        <v>71</v>
      </c>
      <c r="BI113" s="44"/>
      <c r="BJ113" s="265">
        <v>45412</v>
      </c>
      <c r="BK113" s="265"/>
      <c r="BL113" s="106"/>
      <c r="BM113" s="44" t="s">
        <v>70</v>
      </c>
      <c r="BN113" s="240" t="s">
        <v>70</v>
      </c>
      <c r="BO113" s="44">
        <v>45450</v>
      </c>
      <c r="BP113" s="44"/>
      <c r="BQ113" s="42"/>
      <c r="BR113" s="246"/>
      <c r="BS113" s="246"/>
      <c r="BT113" s="297"/>
      <c r="BU113" s="297"/>
      <c r="BV113" s="297"/>
      <c r="BW113" s="351"/>
      <c r="BX113" s="297"/>
      <c r="BY113" s="251" t="s">
        <v>810</v>
      </c>
    </row>
    <row r="114" spans="1:78" s="251" customFormat="1">
      <c r="A114" s="42">
        <f t="shared" si="14"/>
        <v>106</v>
      </c>
      <c r="B114" s="42" t="s">
        <v>29</v>
      </c>
      <c r="C114" s="399" t="s">
        <v>900</v>
      </c>
      <c r="D114" s="297" t="s">
        <v>556</v>
      </c>
      <c r="E114" s="302" t="s">
        <v>642</v>
      </c>
      <c r="F114" s="42" t="s">
        <v>707</v>
      </c>
      <c r="G114" s="246">
        <v>2</v>
      </c>
      <c r="H114" s="42" t="s">
        <v>606</v>
      </c>
      <c r="I114" s="42" t="s">
        <v>78</v>
      </c>
      <c r="J114" s="240" t="s">
        <v>800</v>
      </c>
      <c r="K114" s="265">
        <v>45367</v>
      </c>
      <c r="L114" s="265">
        <v>45368</v>
      </c>
      <c r="M114" s="265">
        <v>45369</v>
      </c>
      <c r="N114" s="265">
        <v>45370</v>
      </c>
      <c r="O114" s="265">
        <v>45367</v>
      </c>
      <c r="P114" s="265">
        <v>45368</v>
      </c>
      <c r="Q114" s="265">
        <v>45370</v>
      </c>
      <c r="R114" s="265">
        <v>45405</v>
      </c>
      <c r="S114" s="240" t="s">
        <v>592</v>
      </c>
      <c r="T114" s="265">
        <v>45388</v>
      </c>
      <c r="U114" s="265">
        <v>45388</v>
      </c>
      <c r="V114" s="265">
        <v>45388</v>
      </c>
      <c r="W114" s="265">
        <v>45388</v>
      </c>
      <c r="X114" s="265"/>
      <c r="Y114" s="265"/>
      <c r="Z114" s="240" t="s">
        <v>596</v>
      </c>
      <c r="AA114" s="265"/>
      <c r="AB114" s="265"/>
      <c r="AC114" s="265"/>
      <c r="AD114" s="265" t="s">
        <v>798</v>
      </c>
      <c r="AE114" s="265" t="s">
        <v>798</v>
      </c>
      <c r="AF114" s="337">
        <f>AH114-AG114+1</f>
        <v>8</v>
      </c>
      <c r="AG114" s="265">
        <v>45390</v>
      </c>
      <c r="AH114" s="265">
        <v>45397</v>
      </c>
      <c r="AI114" s="265">
        <v>45474</v>
      </c>
      <c r="AJ114" s="265">
        <v>45481</v>
      </c>
      <c r="AK114" s="265"/>
      <c r="AL114" s="265"/>
      <c r="AM114" s="280" t="s">
        <v>597</v>
      </c>
      <c r="AN114" s="265"/>
      <c r="AO114" s="265"/>
      <c r="AP114" s="265">
        <f>AH114</f>
        <v>45397</v>
      </c>
      <c r="AQ114" s="265">
        <f>AP114+1</f>
        <v>45398</v>
      </c>
      <c r="AR114" s="280"/>
      <c r="AS114" s="265">
        <f>AJ114</f>
        <v>45481</v>
      </c>
      <c r="AT114" s="265">
        <f>AS114+1</f>
        <v>45482</v>
      </c>
      <c r="AU114" s="265"/>
      <c r="AV114" s="265"/>
      <c r="AW114" s="280" t="s">
        <v>71</v>
      </c>
      <c r="AX114" s="42" t="s">
        <v>826</v>
      </c>
      <c r="AY114" s="44"/>
      <c r="AZ114" s="44"/>
      <c r="BA114" s="42"/>
      <c r="BB114" s="44"/>
      <c r="BC114" s="44"/>
      <c r="BD114" s="265"/>
      <c r="BE114" s="265"/>
      <c r="BF114" s="106"/>
      <c r="BG114" s="44"/>
      <c r="BH114" s="240" t="s">
        <v>71</v>
      </c>
      <c r="BI114" s="44"/>
      <c r="BJ114" s="265">
        <v>45412</v>
      </c>
      <c r="BK114" s="265"/>
      <c r="BL114" s="106"/>
      <c r="BM114" s="44" t="s">
        <v>70</v>
      </c>
      <c r="BN114" s="240" t="s">
        <v>70</v>
      </c>
      <c r="BO114" s="44">
        <v>45450</v>
      </c>
      <c r="BP114" s="44"/>
      <c r="BQ114" s="42"/>
      <c r="BR114" s="246"/>
      <c r="BS114" s="246"/>
      <c r="BT114" s="297"/>
      <c r="BU114" s="297"/>
      <c r="BV114" s="297"/>
      <c r="BW114" s="351"/>
      <c r="BX114" s="297"/>
      <c r="BY114" s="251" t="s">
        <v>810</v>
      </c>
    </row>
    <row r="115" spans="1:78" s="251" customFormat="1" ht="14.5">
      <c r="A115" s="42">
        <f t="shared" si="14"/>
        <v>107</v>
      </c>
      <c r="B115" s="42" t="s">
        <v>277</v>
      </c>
      <c r="C115" s="257"/>
      <c r="D115" s="292" t="s">
        <v>834</v>
      </c>
      <c r="E115" s="302" t="s">
        <v>642</v>
      </c>
      <c r="F115" s="42" t="s">
        <v>64</v>
      </c>
      <c r="G115" s="246">
        <v>2</v>
      </c>
      <c r="H115" s="42" t="s">
        <v>606</v>
      </c>
      <c r="I115" s="42" t="s">
        <v>66</v>
      </c>
      <c r="J115" s="283" t="s">
        <v>835</v>
      </c>
      <c r="K115" s="265">
        <v>45364</v>
      </c>
      <c r="L115" s="265">
        <v>45365</v>
      </c>
      <c r="M115" s="265">
        <v>45364</v>
      </c>
      <c r="N115" s="265">
        <v>45365</v>
      </c>
      <c r="O115" s="265">
        <v>45364</v>
      </c>
      <c r="P115" s="265">
        <v>45365</v>
      </c>
      <c r="Q115" s="265">
        <v>45365</v>
      </c>
      <c r="R115" s="265">
        <v>45365</v>
      </c>
      <c r="S115" s="240" t="s">
        <v>595</v>
      </c>
      <c r="T115" s="265">
        <v>45367</v>
      </c>
      <c r="U115" s="265">
        <v>45367</v>
      </c>
      <c r="V115" s="265">
        <v>45371</v>
      </c>
      <c r="W115" s="265">
        <v>45373</v>
      </c>
      <c r="X115" s="265">
        <v>45379</v>
      </c>
      <c r="Y115" s="265">
        <v>45379</v>
      </c>
      <c r="Z115" s="240" t="s">
        <v>595</v>
      </c>
      <c r="AA115" s="265"/>
      <c r="AB115" s="265"/>
      <c r="AC115" s="265"/>
      <c r="AD115" s="265" t="s">
        <v>801</v>
      </c>
      <c r="AE115" s="265" t="s">
        <v>828</v>
      </c>
      <c r="AF115" s="337">
        <f t="shared" ref="AF115:AF139" si="16">AH115-AG115+1</f>
        <v>2</v>
      </c>
      <c r="AG115" s="286">
        <v>45366</v>
      </c>
      <c r="AH115" s="286">
        <v>45367</v>
      </c>
      <c r="AI115" s="286">
        <v>45367</v>
      </c>
      <c r="AJ115" s="286">
        <v>45367</v>
      </c>
      <c r="AK115" s="338">
        <v>45368</v>
      </c>
      <c r="AL115" s="339">
        <v>45369</v>
      </c>
      <c r="AM115" s="280" t="s">
        <v>596</v>
      </c>
      <c r="AN115" s="265"/>
      <c r="AO115" s="265"/>
      <c r="AP115" s="265">
        <f t="shared" si="12"/>
        <v>45367</v>
      </c>
      <c r="AQ115" s="265">
        <f t="shared" si="13"/>
        <v>45368</v>
      </c>
      <c r="AR115" s="280"/>
      <c r="AS115" s="339">
        <v>45371</v>
      </c>
      <c r="AT115" s="339">
        <v>45371</v>
      </c>
      <c r="AU115" s="339">
        <v>45371</v>
      </c>
      <c r="AV115" s="339">
        <v>45371</v>
      </c>
      <c r="AW115" s="280" t="s">
        <v>596</v>
      </c>
      <c r="AX115" s="240" t="s">
        <v>836</v>
      </c>
      <c r="AY115" s="44">
        <v>45425</v>
      </c>
      <c r="AZ115" s="44">
        <v>45425</v>
      </c>
      <c r="BA115" s="240"/>
      <c r="BB115" s="44">
        <v>45425</v>
      </c>
      <c r="BC115" s="44"/>
      <c r="BD115" s="44"/>
      <c r="BE115" s="44"/>
      <c r="BF115" s="44"/>
      <c r="BG115" s="44"/>
      <c r="BH115" s="240" t="s">
        <v>597</v>
      </c>
      <c r="BI115" s="44"/>
      <c r="BJ115" s="44">
        <v>45412</v>
      </c>
      <c r="BK115" s="44"/>
      <c r="BL115" s="44"/>
      <c r="BM115" s="44" t="s">
        <v>70</v>
      </c>
      <c r="BN115" s="240" t="s">
        <v>70</v>
      </c>
      <c r="BO115" s="44">
        <v>45450</v>
      </c>
      <c r="BP115" s="44"/>
      <c r="BQ115" s="240"/>
      <c r="BR115" s="246" t="s">
        <v>605</v>
      </c>
      <c r="BS115" s="246" t="s">
        <v>460</v>
      </c>
      <c r="BT115" s="297"/>
      <c r="BU115" s="297" t="s">
        <v>694</v>
      </c>
      <c r="BV115" s="297">
        <v>0.5</v>
      </c>
      <c r="BW115" s="351">
        <v>0.1</v>
      </c>
      <c r="BX115" s="297"/>
      <c r="BY115" s="390" t="s">
        <v>837</v>
      </c>
    </row>
    <row r="116" spans="1:78" s="251" customFormat="1" ht="14.5">
      <c r="A116" s="42">
        <f t="shared" si="14"/>
        <v>108</v>
      </c>
      <c r="B116" s="42" t="s">
        <v>277</v>
      </c>
      <c r="C116" s="257"/>
      <c r="D116" s="292" t="s">
        <v>838</v>
      </c>
      <c r="E116" s="302" t="s">
        <v>642</v>
      </c>
      <c r="F116" s="42" t="s">
        <v>64</v>
      </c>
      <c r="G116" s="246">
        <v>2</v>
      </c>
      <c r="H116" s="42" t="s">
        <v>606</v>
      </c>
      <c r="I116" s="42" t="s">
        <v>66</v>
      </c>
      <c r="J116" s="283" t="s">
        <v>835</v>
      </c>
      <c r="K116" s="265">
        <v>45364</v>
      </c>
      <c r="L116" s="265">
        <v>45365</v>
      </c>
      <c r="M116" s="265">
        <v>45364</v>
      </c>
      <c r="N116" s="265">
        <v>45365</v>
      </c>
      <c r="O116" s="265">
        <v>45364</v>
      </c>
      <c r="P116" s="265">
        <v>45365</v>
      </c>
      <c r="Q116" s="265">
        <v>45365</v>
      </c>
      <c r="R116" s="265">
        <v>45365</v>
      </c>
      <c r="S116" s="240" t="s">
        <v>595</v>
      </c>
      <c r="T116" s="265">
        <v>45367</v>
      </c>
      <c r="U116" s="265">
        <v>45367</v>
      </c>
      <c r="V116" s="265">
        <v>45371</v>
      </c>
      <c r="W116" s="265">
        <v>45373</v>
      </c>
      <c r="X116" s="265">
        <v>45379</v>
      </c>
      <c r="Y116" s="265">
        <v>45379</v>
      </c>
      <c r="Z116" s="240" t="s">
        <v>595</v>
      </c>
      <c r="AA116" s="265"/>
      <c r="AB116" s="265"/>
      <c r="AC116" s="265"/>
      <c r="AD116" s="265" t="s">
        <v>801</v>
      </c>
      <c r="AE116" s="265" t="s">
        <v>801</v>
      </c>
      <c r="AF116" s="337">
        <f t="shared" si="16"/>
        <v>2</v>
      </c>
      <c r="AG116" s="286">
        <v>45369</v>
      </c>
      <c r="AH116" s="286">
        <v>45370</v>
      </c>
      <c r="AI116" s="286">
        <v>45367</v>
      </c>
      <c r="AJ116" s="286">
        <v>45367</v>
      </c>
      <c r="AK116" s="338">
        <v>45368</v>
      </c>
      <c r="AL116" s="339">
        <v>45369</v>
      </c>
      <c r="AM116" s="280" t="s">
        <v>596</v>
      </c>
      <c r="AN116" s="265"/>
      <c r="AO116" s="265"/>
      <c r="AP116" s="265">
        <f t="shared" si="12"/>
        <v>45370</v>
      </c>
      <c r="AQ116" s="265">
        <f t="shared" si="13"/>
        <v>45371</v>
      </c>
      <c r="AR116" s="280"/>
      <c r="AS116" s="339">
        <v>45371</v>
      </c>
      <c r="AT116" s="339">
        <v>45371</v>
      </c>
      <c r="AU116" s="339">
        <v>45371</v>
      </c>
      <c r="AV116" s="339">
        <v>45371</v>
      </c>
      <c r="AW116" s="280" t="s">
        <v>596</v>
      </c>
      <c r="AX116" s="240" t="s">
        <v>836</v>
      </c>
      <c r="AY116" s="44">
        <v>45425</v>
      </c>
      <c r="AZ116" s="44">
        <v>45425</v>
      </c>
      <c r="BA116" s="240"/>
      <c r="BB116" s="44">
        <v>45425</v>
      </c>
      <c r="BC116" s="44"/>
      <c r="BD116" s="44"/>
      <c r="BE116" s="44"/>
      <c r="BF116" s="44"/>
      <c r="BG116" s="44"/>
      <c r="BH116" s="240" t="s">
        <v>597</v>
      </c>
      <c r="BI116" s="44"/>
      <c r="BJ116" s="44">
        <v>45412</v>
      </c>
      <c r="BK116" s="44"/>
      <c r="BL116" s="44"/>
      <c r="BM116" s="44" t="s">
        <v>70</v>
      </c>
      <c r="BN116" s="240" t="s">
        <v>70</v>
      </c>
      <c r="BO116" s="44">
        <v>45450</v>
      </c>
      <c r="BP116" s="44"/>
      <c r="BQ116" s="240"/>
      <c r="BR116" s="246" t="s">
        <v>605</v>
      </c>
      <c r="BS116" s="246" t="s">
        <v>460</v>
      </c>
      <c r="BT116" s="297"/>
      <c r="BU116" s="297" t="s">
        <v>694</v>
      </c>
      <c r="BV116" s="297">
        <v>0.5</v>
      </c>
      <c r="BW116" s="351">
        <v>0.1</v>
      </c>
      <c r="BX116" s="297"/>
      <c r="BY116" s="390" t="s">
        <v>839</v>
      </c>
    </row>
    <row r="117" spans="1:78" s="251" customFormat="1">
      <c r="A117" s="42">
        <f t="shared" si="14"/>
        <v>109</v>
      </c>
      <c r="B117" s="42" t="s">
        <v>277</v>
      </c>
      <c r="C117" s="257"/>
      <c r="D117" s="292" t="s">
        <v>840</v>
      </c>
      <c r="E117" s="302" t="s">
        <v>642</v>
      </c>
      <c r="F117" s="42" t="s">
        <v>64</v>
      </c>
      <c r="G117" s="246">
        <v>2</v>
      </c>
      <c r="H117" s="42" t="s">
        <v>606</v>
      </c>
      <c r="I117" s="42" t="s">
        <v>66</v>
      </c>
      <c r="J117" s="283" t="s">
        <v>835</v>
      </c>
      <c r="K117" s="265">
        <v>45364</v>
      </c>
      <c r="L117" s="265">
        <v>45365</v>
      </c>
      <c r="M117" s="265">
        <v>45364</v>
      </c>
      <c r="N117" s="265">
        <v>45365</v>
      </c>
      <c r="O117" s="265">
        <v>45364</v>
      </c>
      <c r="P117" s="265">
        <v>45365</v>
      </c>
      <c r="Q117" s="265">
        <v>45365</v>
      </c>
      <c r="R117" s="265">
        <v>45365</v>
      </c>
      <c r="S117" s="240" t="s">
        <v>593</v>
      </c>
      <c r="T117" s="265">
        <v>45367</v>
      </c>
      <c r="U117" s="265">
        <v>45367</v>
      </c>
      <c r="V117" s="265">
        <v>45371</v>
      </c>
      <c r="W117" s="265">
        <v>45373</v>
      </c>
      <c r="X117" s="265">
        <v>45379</v>
      </c>
      <c r="Y117" s="265">
        <v>45379</v>
      </c>
      <c r="Z117" s="240" t="s">
        <v>596</v>
      </c>
      <c r="AA117" s="265"/>
      <c r="AB117" s="265"/>
      <c r="AC117" s="265"/>
      <c r="AD117" s="265" t="s">
        <v>801</v>
      </c>
      <c r="AE117" s="265" t="s">
        <v>841</v>
      </c>
      <c r="AF117" s="337">
        <f t="shared" si="16"/>
        <v>5</v>
      </c>
      <c r="AG117" s="265">
        <v>45393</v>
      </c>
      <c r="AH117" s="265">
        <v>45397</v>
      </c>
      <c r="AI117" s="265">
        <v>45399</v>
      </c>
      <c r="AJ117" s="265">
        <v>45400</v>
      </c>
      <c r="AK117" s="265">
        <v>45402</v>
      </c>
      <c r="AL117" s="265">
        <v>45405</v>
      </c>
      <c r="AM117" s="280" t="s">
        <v>596</v>
      </c>
      <c r="AN117" s="265"/>
      <c r="AO117" s="265"/>
      <c r="AP117" s="265">
        <v>45404</v>
      </c>
      <c r="AQ117" s="265">
        <f t="shared" si="13"/>
        <v>45405</v>
      </c>
      <c r="AR117" s="280"/>
      <c r="AS117" s="265">
        <v>45405</v>
      </c>
      <c r="AT117" s="265">
        <v>45405</v>
      </c>
      <c r="AU117" s="265">
        <v>45405</v>
      </c>
      <c r="AV117" s="265">
        <v>45405</v>
      </c>
      <c r="AW117" s="280" t="s">
        <v>596</v>
      </c>
      <c r="AX117" s="240" t="s">
        <v>836</v>
      </c>
      <c r="AY117" s="44">
        <v>45425</v>
      </c>
      <c r="AZ117" s="44">
        <v>45425</v>
      </c>
      <c r="BA117" s="240"/>
      <c r="BB117" s="44">
        <v>45425</v>
      </c>
      <c r="BC117" s="44"/>
      <c r="BD117" s="44"/>
      <c r="BE117" s="44"/>
      <c r="BF117" s="44"/>
      <c r="BG117" s="44"/>
      <c r="BH117" s="240" t="s">
        <v>597</v>
      </c>
      <c r="BI117" s="44"/>
      <c r="BJ117" s="44">
        <v>45412</v>
      </c>
      <c r="BK117" s="44"/>
      <c r="BL117" s="44"/>
      <c r="BM117" s="44" t="s">
        <v>70</v>
      </c>
      <c r="BN117" s="240" t="s">
        <v>70</v>
      </c>
      <c r="BO117" s="44">
        <v>45450</v>
      </c>
      <c r="BP117" s="44"/>
      <c r="BQ117" s="240"/>
      <c r="BR117" s="246"/>
      <c r="BS117" s="246"/>
      <c r="BT117" s="297"/>
      <c r="BU117" s="297"/>
      <c r="BV117" s="297"/>
      <c r="BW117" s="351"/>
      <c r="BX117" s="297"/>
      <c r="BY117" s="385" t="s">
        <v>842</v>
      </c>
    </row>
    <row r="118" spans="1:78" s="251" customFormat="1">
      <c r="A118" s="42">
        <f t="shared" si="14"/>
        <v>110</v>
      </c>
      <c r="B118" s="42" t="s">
        <v>277</v>
      </c>
      <c r="C118" s="257"/>
      <c r="D118" s="292" t="s">
        <v>843</v>
      </c>
      <c r="E118" s="302" t="s">
        <v>642</v>
      </c>
      <c r="F118" s="42" t="s">
        <v>64</v>
      </c>
      <c r="G118" s="246">
        <v>2</v>
      </c>
      <c r="H118" s="42" t="s">
        <v>606</v>
      </c>
      <c r="I118" s="42" t="s">
        <v>66</v>
      </c>
      <c r="J118" s="283" t="s">
        <v>835</v>
      </c>
      <c r="K118" s="265">
        <v>45364</v>
      </c>
      <c r="L118" s="265">
        <v>45365</v>
      </c>
      <c r="M118" s="265">
        <v>45364</v>
      </c>
      <c r="N118" s="265">
        <v>45365</v>
      </c>
      <c r="O118" s="265">
        <v>45364</v>
      </c>
      <c r="P118" s="265">
        <v>45365</v>
      </c>
      <c r="Q118" s="265">
        <v>45365</v>
      </c>
      <c r="R118" s="265">
        <v>45365</v>
      </c>
      <c r="S118" s="240" t="s">
        <v>593</v>
      </c>
      <c r="T118" s="265">
        <v>45367</v>
      </c>
      <c r="U118" s="265">
        <v>45367</v>
      </c>
      <c r="V118" s="265">
        <v>45371</v>
      </c>
      <c r="W118" s="265">
        <v>45373</v>
      </c>
      <c r="X118" s="265">
        <v>45379</v>
      </c>
      <c r="Y118" s="265">
        <v>45379</v>
      </c>
      <c r="Z118" s="240" t="s">
        <v>596</v>
      </c>
      <c r="AA118" s="265"/>
      <c r="AB118" s="265"/>
      <c r="AC118" s="265"/>
      <c r="AD118" s="265" t="s">
        <v>801</v>
      </c>
      <c r="AE118" s="265" t="s">
        <v>841</v>
      </c>
      <c r="AF118" s="337">
        <f t="shared" si="16"/>
        <v>5</v>
      </c>
      <c r="AG118" s="265">
        <v>45393</v>
      </c>
      <c r="AH118" s="265">
        <v>45397</v>
      </c>
      <c r="AI118" s="265">
        <v>45399</v>
      </c>
      <c r="AJ118" s="265">
        <v>45400</v>
      </c>
      <c r="AK118" s="265">
        <v>45402</v>
      </c>
      <c r="AL118" s="265">
        <v>45405</v>
      </c>
      <c r="AM118" s="280" t="s">
        <v>596</v>
      </c>
      <c r="AN118" s="265"/>
      <c r="AO118" s="265"/>
      <c r="AP118" s="265">
        <v>45402</v>
      </c>
      <c r="AQ118" s="265">
        <v>45402</v>
      </c>
      <c r="AR118" s="280"/>
      <c r="AS118" s="265">
        <v>45402</v>
      </c>
      <c r="AT118" s="265">
        <v>45402</v>
      </c>
      <c r="AU118" s="265">
        <v>45404</v>
      </c>
      <c r="AV118" s="265">
        <v>45405</v>
      </c>
      <c r="AW118" s="280" t="s">
        <v>596</v>
      </c>
      <c r="AX118" s="240" t="s">
        <v>836</v>
      </c>
      <c r="AY118" s="44">
        <v>45425</v>
      </c>
      <c r="AZ118" s="44">
        <v>45425</v>
      </c>
      <c r="BA118" s="240"/>
      <c r="BB118" s="44">
        <v>45425</v>
      </c>
      <c r="BC118" s="44"/>
      <c r="BD118" s="44"/>
      <c r="BE118" s="44"/>
      <c r="BF118" s="44"/>
      <c r="BG118" s="44"/>
      <c r="BH118" s="240" t="s">
        <v>597</v>
      </c>
      <c r="BI118" s="44"/>
      <c r="BJ118" s="44">
        <v>45412</v>
      </c>
      <c r="BK118" s="44"/>
      <c r="BL118" s="44"/>
      <c r="BM118" s="44" t="s">
        <v>70</v>
      </c>
      <c r="BN118" s="240" t="s">
        <v>70</v>
      </c>
      <c r="BO118" s="44">
        <v>45450</v>
      </c>
      <c r="BP118" s="44"/>
      <c r="BQ118" s="240"/>
      <c r="BR118" s="246"/>
      <c r="BS118" s="246"/>
      <c r="BT118" s="297"/>
      <c r="BU118" s="297"/>
      <c r="BV118" s="297"/>
      <c r="BW118" s="351"/>
      <c r="BX118" s="297"/>
      <c r="BY118" s="385" t="s">
        <v>844</v>
      </c>
    </row>
    <row r="119" spans="1:78" s="251" customFormat="1">
      <c r="A119" s="42">
        <f t="shared" si="14"/>
        <v>111</v>
      </c>
      <c r="B119" s="42" t="s">
        <v>277</v>
      </c>
      <c r="C119" s="266"/>
      <c r="D119" s="297" t="s">
        <v>845</v>
      </c>
      <c r="E119" s="302" t="s">
        <v>642</v>
      </c>
      <c r="F119" s="42" t="s">
        <v>123</v>
      </c>
      <c r="G119" s="246">
        <v>2</v>
      </c>
      <c r="H119" s="42" t="s">
        <v>16</v>
      </c>
      <c r="I119" s="42" t="s">
        <v>66</v>
      </c>
      <c r="J119" s="240" t="s">
        <v>835</v>
      </c>
      <c r="K119" s="265">
        <v>45364</v>
      </c>
      <c r="L119" s="265">
        <v>45365</v>
      </c>
      <c r="M119" s="265">
        <v>45364</v>
      </c>
      <c r="N119" s="265">
        <v>45365</v>
      </c>
      <c r="O119" s="265">
        <v>45364</v>
      </c>
      <c r="P119" s="265">
        <v>45365</v>
      </c>
      <c r="Q119" s="265">
        <v>45365</v>
      </c>
      <c r="R119" s="265">
        <v>45365</v>
      </c>
      <c r="S119" s="240" t="s">
        <v>593</v>
      </c>
      <c r="T119" s="265">
        <v>45369</v>
      </c>
      <c r="U119" s="265">
        <v>45369</v>
      </c>
      <c r="V119" s="265">
        <v>45373</v>
      </c>
      <c r="W119" s="265">
        <v>45371</v>
      </c>
      <c r="X119" s="265">
        <v>45371</v>
      </c>
      <c r="Y119" s="265">
        <v>45371</v>
      </c>
      <c r="Z119" s="240" t="s">
        <v>596</v>
      </c>
      <c r="AA119" s="265"/>
      <c r="AB119" s="265"/>
      <c r="AC119" s="265"/>
      <c r="AD119" s="265" t="s">
        <v>801</v>
      </c>
      <c r="AE119" s="265" t="s">
        <v>747</v>
      </c>
      <c r="AF119" s="337">
        <f t="shared" si="16"/>
        <v>2</v>
      </c>
      <c r="AG119" s="265">
        <v>45391</v>
      </c>
      <c r="AH119" s="265">
        <v>45392</v>
      </c>
      <c r="AI119" s="265">
        <v>45370</v>
      </c>
      <c r="AJ119" s="265">
        <v>45373</v>
      </c>
      <c r="AK119" s="265">
        <v>45370</v>
      </c>
      <c r="AL119" s="265">
        <v>45379</v>
      </c>
      <c r="AM119" s="280" t="s">
        <v>596</v>
      </c>
      <c r="AN119" s="265"/>
      <c r="AO119" s="265"/>
      <c r="AP119" s="265">
        <f t="shared" si="12"/>
        <v>45392</v>
      </c>
      <c r="AQ119" s="265">
        <f t="shared" si="13"/>
        <v>45393</v>
      </c>
      <c r="AR119" s="280"/>
      <c r="AS119" s="265">
        <v>45378</v>
      </c>
      <c r="AT119" s="265">
        <v>45379</v>
      </c>
      <c r="AU119" s="265">
        <v>45379</v>
      </c>
      <c r="AV119" s="265">
        <v>45379</v>
      </c>
      <c r="AW119" s="280" t="s">
        <v>596</v>
      </c>
      <c r="AX119" s="42" t="s">
        <v>836</v>
      </c>
      <c r="AY119" s="44">
        <v>45425</v>
      </c>
      <c r="AZ119" s="44">
        <v>45425</v>
      </c>
      <c r="BA119" s="42"/>
      <c r="BB119" s="44">
        <v>45425</v>
      </c>
      <c r="BC119" s="44">
        <v>45428</v>
      </c>
      <c r="BD119" s="265">
        <v>45428</v>
      </c>
      <c r="BE119" s="265">
        <v>45428</v>
      </c>
      <c r="BF119" s="106">
        <v>45428</v>
      </c>
      <c r="BG119" s="44">
        <v>45429</v>
      </c>
      <c r="BH119" s="240" t="s">
        <v>601</v>
      </c>
      <c r="BI119" s="44"/>
      <c r="BJ119" s="265">
        <v>45412</v>
      </c>
      <c r="BK119" s="265"/>
      <c r="BL119" s="106"/>
      <c r="BM119" s="44" t="s">
        <v>70</v>
      </c>
      <c r="BN119" s="240" t="s">
        <v>70</v>
      </c>
      <c r="BO119" s="44">
        <v>45450</v>
      </c>
      <c r="BP119" s="44"/>
      <c r="BQ119" s="42"/>
      <c r="BR119" s="246" t="s">
        <v>605</v>
      </c>
      <c r="BS119" s="246" t="s">
        <v>460</v>
      </c>
      <c r="BT119" s="297"/>
      <c r="BU119" s="297" t="s">
        <v>694</v>
      </c>
      <c r="BV119" s="297">
        <v>2</v>
      </c>
      <c r="BW119" s="351">
        <v>0.4</v>
      </c>
      <c r="BX119" s="297"/>
      <c r="BY119" s="251" t="s">
        <v>846</v>
      </c>
    </row>
    <row r="120" spans="1:78" s="251" customFormat="1">
      <c r="A120" s="42">
        <f t="shared" si="14"/>
        <v>112</v>
      </c>
      <c r="B120" s="42" t="s">
        <v>29</v>
      </c>
      <c r="C120" s="266"/>
      <c r="D120" s="297" t="s">
        <v>567</v>
      </c>
      <c r="E120" s="302" t="s">
        <v>642</v>
      </c>
      <c r="F120" s="42" t="s">
        <v>81</v>
      </c>
      <c r="G120" s="246">
        <v>2</v>
      </c>
      <c r="H120" s="42" t="s">
        <v>606</v>
      </c>
      <c r="I120" s="42" t="s">
        <v>106</v>
      </c>
      <c r="J120" s="240" t="s">
        <v>800</v>
      </c>
      <c r="K120" s="265">
        <v>45367</v>
      </c>
      <c r="L120" s="265">
        <v>45368</v>
      </c>
      <c r="M120" s="265">
        <v>45369</v>
      </c>
      <c r="N120" s="265">
        <v>45370</v>
      </c>
      <c r="O120" s="265">
        <v>45367</v>
      </c>
      <c r="P120" s="265">
        <v>45368</v>
      </c>
      <c r="Q120" s="265">
        <v>45370</v>
      </c>
      <c r="R120" s="265">
        <v>45405</v>
      </c>
      <c r="S120" s="240" t="s">
        <v>592</v>
      </c>
      <c r="T120" s="265">
        <v>45371</v>
      </c>
      <c r="U120" s="265">
        <v>45371</v>
      </c>
      <c r="V120" s="265">
        <v>45371</v>
      </c>
      <c r="W120" s="265">
        <v>45371</v>
      </c>
      <c r="X120" s="265">
        <v>45369</v>
      </c>
      <c r="Y120" s="265">
        <v>45369</v>
      </c>
      <c r="Z120" s="240" t="s">
        <v>596</v>
      </c>
      <c r="AA120" s="265"/>
      <c r="AB120" s="265"/>
      <c r="AC120" s="265"/>
      <c r="AD120" s="265" t="s">
        <v>828</v>
      </c>
      <c r="AE120" s="265" t="s">
        <v>828</v>
      </c>
      <c r="AF120" s="337">
        <f t="shared" si="16"/>
        <v>2</v>
      </c>
      <c r="AG120" s="265">
        <v>45390</v>
      </c>
      <c r="AH120" s="265">
        <v>45391</v>
      </c>
      <c r="AI120" s="265">
        <v>45405</v>
      </c>
      <c r="AJ120" s="265">
        <v>45406</v>
      </c>
      <c r="AK120" s="265">
        <v>45405</v>
      </c>
      <c r="AL120" s="265">
        <v>45415</v>
      </c>
      <c r="AM120" s="280" t="s">
        <v>596</v>
      </c>
      <c r="AN120" s="265"/>
      <c r="AO120" s="265"/>
      <c r="AP120" s="265">
        <f t="shared" si="12"/>
        <v>45391</v>
      </c>
      <c r="AQ120" s="265">
        <f t="shared" si="13"/>
        <v>45392</v>
      </c>
      <c r="AR120" s="280"/>
      <c r="AS120" s="265">
        <f>AJ120</f>
        <v>45406</v>
      </c>
      <c r="AT120" s="265">
        <f>AS120+1</f>
        <v>45407</v>
      </c>
      <c r="AU120" s="265">
        <v>45416</v>
      </c>
      <c r="AV120" s="265">
        <v>45416</v>
      </c>
      <c r="AW120" s="280" t="s">
        <v>596</v>
      </c>
      <c r="AX120" s="42" t="s">
        <v>847</v>
      </c>
      <c r="AY120" s="44">
        <v>45416</v>
      </c>
      <c r="AZ120" s="44">
        <v>45416</v>
      </c>
      <c r="BA120" s="42"/>
      <c r="BB120" s="44">
        <v>45426</v>
      </c>
      <c r="BC120" s="44">
        <v>45426</v>
      </c>
      <c r="BD120" s="265">
        <v>45426</v>
      </c>
      <c r="BE120" s="265">
        <v>45426</v>
      </c>
      <c r="BF120" s="106">
        <v>45426</v>
      </c>
      <c r="BG120" s="44">
        <v>45435</v>
      </c>
      <c r="BH120" s="240" t="s">
        <v>592</v>
      </c>
      <c r="BI120" s="44"/>
      <c r="BJ120" s="265">
        <v>45412</v>
      </c>
      <c r="BK120" s="265"/>
      <c r="BL120" s="106"/>
      <c r="BM120" s="44" t="s">
        <v>70</v>
      </c>
      <c r="BN120" s="240" t="s">
        <v>70</v>
      </c>
      <c r="BO120" s="44">
        <v>45450</v>
      </c>
      <c r="BP120" s="44"/>
      <c r="BQ120" s="42"/>
      <c r="BR120" s="246" t="s">
        <v>605</v>
      </c>
      <c r="BS120" s="246" t="s">
        <v>510</v>
      </c>
      <c r="BT120" s="297"/>
      <c r="BU120" s="297"/>
      <c r="BV120" s="297">
        <v>1</v>
      </c>
      <c r="BW120" s="351">
        <v>0.33333333333333331</v>
      </c>
      <c r="BX120" s="297"/>
      <c r="BY120" s="251" t="s">
        <v>810</v>
      </c>
    </row>
    <row r="121" spans="1:78" s="251" customFormat="1">
      <c r="A121" s="42">
        <f t="shared" si="14"/>
        <v>113</v>
      </c>
      <c r="B121" s="42" t="s">
        <v>29</v>
      </c>
      <c r="C121" s="266"/>
      <c r="D121" s="297" t="s">
        <v>568</v>
      </c>
      <c r="E121" s="302" t="s">
        <v>642</v>
      </c>
      <c r="F121" s="42" t="s">
        <v>81</v>
      </c>
      <c r="G121" s="246">
        <v>2</v>
      </c>
      <c r="H121" s="42" t="s">
        <v>16</v>
      </c>
      <c r="I121" s="42" t="s">
        <v>106</v>
      </c>
      <c r="J121" s="240" t="s">
        <v>800</v>
      </c>
      <c r="K121" s="265">
        <v>45367</v>
      </c>
      <c r="L121" s="265">
        <v>45368</v>
      </c>
      <c r="M121" s="265">
        <v>45369</v>
      </c>
      <c r="N121" s="265">
        <v>45370</v>
      </c>
      <c r="O121" s="265">
        <v>45367</v>
      </c>
      <c r="P121" s="265">
        <v>45368</v>
      </c>
      <c r="Q121" s="265">
        <v>45370</v>
      </c>
      <c r="R121" s="265">
        <v>45405</v>
      </c>
      <c r="S121" s="240" t="s">
        <v>592</v>
      </c>
      <c r="T121" s="265">
        <v>45378</v>
      </c>
      <c r="U121" s="265">
        <v>45379</v>
      </c>
      <c r="V121" s="265">
        <v>45378</v>
      </c>
      <c r="W121" s="265">
        <v>45379</v>
      </c>
      <c r="X121" s="265">
        <v>45373</v>
      </c>
      <c r="Y121" s="265">
        <v>45375</v>
      </c>
      <c r="Z121" s="240" t="s">
        <v>596</v>
      </c>
      <c r="AA121" s="265"/>
      <c r="AB121" s="265"/>
      <c r="AC121" s="265"/>
      <c r="AD121" s="265" t="s">
        <v>801</v>
      </c>
      <c r="AE121" s="265" t="s">
        <v>828</v>
      </c>
      <c r="AF121" s="337">
        <f t="shared" si="16"/>
        <v>3</v>
      </c>
      <c r="AG121" s="265">
        <v>45391</v>
      </c>
      <c r="AH121" s="265">
        <v>45393</v>
      </c>
      <c r="AI121" s="265">
        <v>45391</v>
      </c>
      <c r="AJ121" s="265">
        <v>45393</v>
      </c>
      <c r="AK121" s="265">
        <v>45391</v>
      </c>
      <c r="AL121" s="265">
        <v>45393</v>
      </c>
      <c r="AM121" s="280" t="s">
        <v>596</v>
      </c>
      <c r="AN121" s="265"/>
      <c r="AO121" s="265"/>
      <c r="AP121" s="265">
        <f t="shared" si="12"/>
        <v>45393</v>
      </c>
      <c r="AQ121" s="265">
        <f t="shared" si="13"/>
        <v>45394</v>
      </c>
      <c r="AR121" s="280"/>
      <c r="AS121" s="265">
        <v>45393</v>
      </c>
      <c r="AT121" s="265">
        <v>45394</v>
      </c>
      <c r="AU121" s="265">
        <v>45393</v>
      </c>
      <c r="AV121" s="265">
        <v>45394</v>
      </c>
      <c r="AW121" s="280" t="s">
        <v>596</v>
      </c>
      <c r="AX121" s="42" t="s">
        <v>829</v>
      </c>
      <c r="AY121" s="44">
        <v>45427</v>
      </c>
      <c r="AZ121" s="44">
        <v>45427</v>
      </c>
      <c r="BA121" s="42"/>
      <c r="BB121" s="44">
        <v>45427</v>
      </c>
      <c r="BC121" s="44">
        <v>45427</v>
      </c>
      <c r="BD121" s="265">
        <v>45427</v>
      </c>
      <c r="BE121" s="265">
        <v>45427</v>
      </c>
      <c r="BF121" s="106">
        <v>45427</v>
      </c>
      <c r="BG121" s="44">
        <v>45432</v>
      </c>
      <c r="BH121" s="240" t="s">
        <v>592</v>
      </c>
      <c r="BI121" s="44"/>
      <c r="BJ121" s="265">
        <v>45412</v>
      </c>
      <c r="BK121" s="265"/>
      <c r="BL121" s="106"/>
      <c r="BM121" s="44" t="s">
        <v>70</v>
      </c>
      <c r="BN121" s="240" t="s">
        <v>70</v>
      </c>
      <c r="BO121" s="44">
        <v>45450</v>
      </c>
      <c r="BP121" s="44"/>
      <c r="BQ121" s="42"/>
      <c r="BR121" s="246"/>
      <c r="BS121" s="246"/>
      <c r="BT121" s="297"/>
      <c r="BU121" s="297"/>
      <c r="BV121" s="297"/>
      <c r="BW121" s="351"/>
      <c r="BX121" s="297"/>
      <c r="BY121" s="251" t="s">
        <v>810</v>
      </c>
    </row>
    <row r="122" spans="1:78" s="251" customFormat="1" ht="27">
      <c r="A122" s="42">
        <f t="shared" si="14"/>
        <v>114</v>
      </c>
      <c r="B122" s="42" t="s">
        <v>29</v>
      </c>
      <c r="C122" s="257"/>
      <c r="D122" s="398" t="s">
        <v>569</v>
      </c>
      <c r="E122" s="302" t="s">
        <v>642</v>
      </c>
      <c r="F122" s="42" t="s">
        <v>81</v>
      </c>
      <c r="G122" s="246">
        <v>2</v>
      </c>
      <c r="H122" s="42" t="s">
        <v>16</v>
      </c>
      <c r="I122" s="42" t="s">
        <v>78</v>
      </c>
      <c r="J122" s="240" t="s">
        <v>800</v>
      </c>
      <c r="K122" s="265">
        <v>45367</v>
      </c>
      <c r="L122" s="265">
        <v>45368</v>
      </c>
      <c r="M122" s="265">
        <v>45369</v>
      </c>
      <c r="N122" s="265">
        <v>45370</v>
      </c>
      <c r="O122" s="265">
        <v>45363</v>
      </c>
      <c r="P122" s="265">
        <v>45364</v>
      </c>
      <c r="Q122" s="265">
        <v>45365</v>
      </c>
      <c r="R122" s="265">
        <v>45405</v>
      </c>
      <c r="S122" s="240" t="s">
        <v>592</v>
      </c>
      <c r="T122" s="265">
        <v>45379</v>
      </c>
      <c r="U122" s="265">
        <v>45380</v>
      </c>
      <c r="V122" s="265">
        <v>45379</v>
      </c>
      <c r="W122" s="265">
        <v>45381</v>
      </c>
      <c r="X122" s="265">
        <v>45379</v>
      </c>
      <c r="Y122" s="380" t="s">
        <v>848</v>
      </c>
      <c r="Z122" s="240" t="s">
        <v>70</v>
      </c>
      <c r="AA122" s="265"/>
      <c r="AB122" s="265"/>
      <c r="AC122" s="265"/>
      <c r="AD122" s="265" t="s">
        <v>801</v>
      </c>
      <c r="AE122" s="265" t="s">
        <v>828</v>
      </c>
      <c r="AF122" s="337">
        <f t="shared" si="16"/>
        <v>5</v>
      </c>
      <c r="AG122" s="265">
        <v>45393</v>
      </c>
      <c r="AH122" s="265">
        <v>45397</v>
      </c>
      <c r="AI122" s="265">
        <v>45474</v>
      </c>
      <c r="AJ122" s="265">
        <v>45481</v>
      </c>
      <c r="AK122" s="265"/>
      <c r="AL122" s="265"/>
      <c r="AM122" s="280" t="s">
        <v>596</v>
      </c>
      <c r="AN122" s="265"/>
      <c r="AO122" s="265"/>
      <c r="AP122" s="265">
        <f t="shared" si="12"/>
        <v>45397</v>
      </c>
      <c r="AQ122" s="265">
        <f t="shared" si="13"/>
        <v>45398</v>
      </c>
      <c r="AR122" s="280"/>
      <c r="AS122" s="265">
        <f>AJ122</f>
        <v>45481</v>
      </c>
      <c r="AT122" s="265">
        <f>AS122+1</f>
        <v>45482</v>
      </c>
      <c r="AU122" s="265"/>
      <c r="AV122" s="265"/>
      <c r="AW122" s="280" t="s">
        <v>71</v>
      </c>
      <c r="AX122" s="240" t="s">
        <v>832</v>
      </c>
      <c r="AY122" s="44"/>
      <c r="AZ122" s="44"/>
      <c r="BA122" s="240"/>
      <c r="BB122" s="44"/>
      <c r="BC122" s="44"/>
      <c r="BD122" s="44"/>
      <c r="BE122" s="44"/>
      <c r="BF122" s="44"/>
      <c r="BG122" s="44"/>
      <c r="BH122" s="240" t="s">
        <v>71</v>
      </c>
      <c r="BI122" s="44"/>
      <c r="BJ122" s="44">
        <v>45412</v>
      </c>
      <c r="BK122" s="44"/>
      <c r="BL122" s="44"/>
      <c r="BM122" s="44" t="s">
        <v>70</v>
      </c>
      <c r="BN122" s="240" t="s">
        <v>70</v>
      </c>
      <c r="BO122" s="44">
        <v>45450</v>
      </c>
      <c r="BP122" s="44"/>
      <c r="BQ122" s="240"/>
      <c r="BR122" s="246"/>
      <c r="BS122" s="246"/>
      <c r="BT122" s="335"/>
      <c r="BU122" s="297"/>
      <c r="BV122" s="297"/>
      <c r="BW122" s="354"/>
      <c r="BX122" s="298" t="s">
        <v>888</v>
      </c>
      <c r="BY122" s="385" t="s">
        <v>810</v>
      </c>
    </row>
    <row r="123" spans="1:78" s="251" customFormat="1">
      <c r="A123" s="42">
        <f t="shared" si="14"/>
        <v>115</v>
      </c>
      <c r="B123" s="42" t="s">
        <v>29</v>
      </c>
      <c r="C123" s="266"/>
      <c r="D123" s="297" t="s">
        <v>570</v>
      </c>
      <c r="E123" s="302" t="s">
        <v>642</v>
      </c>
      <c r="F123" s="42" t="s">
        <v>81</v>
      </c>
      <c r="G123" s="246">
        <v>2</v>
      </c>
      <c r="H123" s="42" t="s">
        <v>16</v>
      </c>
      <c r="I123" s="42" t="s">
        <v>106</v>
      </c>
      <c r="J123" s="240" t="s">
        <v>800</v>
      </c>
      <c r="K123" s="265">
        <v>45367</v>
      </c>
      <c r="L123" s="265">
        <v>45368</v>
      </c>
      <c r="M123" s="265">
        <v>45368</v>
      </c>
      <c r="N123" s="265">
        <v>45369</v>
      </c>
      <c r="O123" s="265">
        <v>45367</v>
      </c>
      <c r="P123" s="265">
        <v>45368</v>
      </c>
      <c r="Q123" s="265">
        <v>45372</v>
      </c>
      <c r="R123" s="265">
        <v>45405</v>
      </c>
      <c r="S123" s="240" t="s">
        <v>592</v>
      </c>
      <c r="T123" s="265">
        <v>45380</v>
      </c>
      <c r="U123" s="265">
        <v>45381</v>
      </c>
      <c r="V123" s="265">
        <v>45380</v>
      </c>
      <c r="W123" s="265">
        <v>45381</v>
      </c>
      <c r="X123" s="265">
        <v>45378</v>
      </c>
      <c r="Y123" s="265">
        <v>45379</v>
      </c>
      <c r="Z123" s="240" t="s">
        <v>596</v>
      </c>
      <c r="AA123" s="265"/>
      <c r="AB123" s="265"/>
      <c r="AC123" s="265"/>
      <c r="AD123" s="265" t="s">
        <v>801</v>
      </c>
      <c r="AE123" s="265" t="s">
        <v>828</v>
      </c>
      <c r="AF123" s="337">
        <f t="shared" si="16"/>
        <v>2</v>
      </c>
      <c r="AG123" s="265">
        <v>45397</v>
      </c>
      <c r="AH123" s="265">
        <v>45398</v>
      </c>
      <c r="AI123" s="265">
        <v>45394</v>
      </c>
      <c r="AJ123" s="265">
        <v>45397</v>
      </c>
      <c r="AK123" s="265">
        <v>45394</v>
      </c>
      <c r="AL123" s="265">
        <v>45399</v>
      </c>
      <c r="AM123" s="280" t="s">
        <v>596</v>
      </c>
      <c r="AN123" s="265"/>
      <c r="AO123" s="265"/>
      <c r="AP123" s="265">
        <f t="shared" ref="AP123:AP138" si="17">AH123</f>
        <v>45398</v>
      </c>
      <c r="AQ123" s="265">
        <f t="shared" ref="AQ123:AQ138" si="18">AP123+1</f>
        <v>45399</v>
      </c>
      <c r="AR123" s="280"/>
      <c r="AS123" s="265">
        <f>AJ123</f>
        <v>45397</v>
      </c>
      <c r="AT123" s="265">
        <f>AS123+1</f>
        <v>45398</v>
      </c>
      <c r="AU123" s="265">
        <v>45400</v>
      </c>
      <c r="AV123" s="265">
        <v>45402</v>
      </c>
      <c r="AW123" s="280" t="s">
        <v>596</v>
      </c>
      <c r="AX123" s="42" t="s">
        <v>849</v>
      </c>
      <c r="AY123" s="44">
        <v>45414</v>
      </c>
      <c r="AZ123" s="44">
        <v>45414</v>
      </c>
      <c r="BA123" s="42"/>
      <c r="BB123" s="44">
        <v>45414</v>
      </c>
      <c r="BC123" s="44">
        <v>45414</v>
      </c>
      <c r="BD123" s="265">
        <v>45414</v>
      </c>
      <c r="BE123" s="265">
        <v>45414</v>
      </c>
      <c r="BF123" s="106">
        <v>45414</v>
      </c>
      <c r="BG123" s="44">
        <v>45432</v>
      </c>
      <c r="BH123" s="240" t="s">
        <v>592</v>
      </c>
      <c r="BI123" s="44"/>
      <c r="BJ123" s="265">
        <v>45412</v>
      </c>
      <c r="BK123" s="265"/>
      <c r="BL123" s="106"/>
      <c r="BM123" s="44" t="s">
        <v>70</v>
      </c>
      <c r="BN123" s="240" t="s">
        <v>70</v>
      </c>
      <c r="BO123" s="44">
        <v>45450</v>
      </c>
      <c r="BP123" s="44"/>
      <c r="BQ123" s="42"/>
      <c r="BR123" s="246"/>
      <c r="BS123" s="246"/>
      <c r="BT123" s="297"/>
      <c r="BU123" s="297"/>
      <c r="BV123" s="297"/>
      <c r="BW123" s="351"/>
      <c r="BX123" s="297"/>
      <c r="BY123" s="251" t="s">
        <v>810</v>
      </c>
    </row>
    <row r="124" spans="1:78" s="251" customFormat="1">
      <c r="A124" s="42">
        <f t="shared" si="14"/>
        <v>116</v>
      </c>
      <c r="B124" s="42" t="s">
        <v>29</v>
      </c>
      <c r="C124" s="266"/>
      <c r="D124" s="297" t="s">
        <v>850</v>
      </c>
      <c r="E124" s="302" t="s">
        <v>642</v>
      </c>
      <c r="F124" s="42" t="s">
        <v>81</v>
      </c>
      <c r="G124" s="246">
        <v>2</v>
      </c>
      <c r="H124" s="42" t="s">
        <v>606</v>
      </c>
      <c r="I124" s="42" t="s">
        <v>106</v>
      </c>
      <c r="J124" s="240" t="s">
        <v>800</v>
      </c>
      <c r="K124" s="265">
        <v>45367</v>
      </c>
      <c r="L124" s="265">
        <v>45368</v>
      </c>
      <c r="M124" s="265">
        <v>45370</v>
      </c>
      <c r="N124" s="265">
        <v>45371</v>
      </c>
      <c r="O124" s="265">
        <v>45367</v>
      </c>
      <c r="P124" s="265">
        <v>45368</v>
      </c>
      <c r="Q124" s="265">
        <v>45382</v>
      </c>
      <c r="R124" s="265">
        <v>45390</v>
      </c>
      <c r="S124" s="240" t="s">
        <v>592</v>
      </c>
      <c r="T124" s="265">
        <v>45380</v>
      </c>
      <c r="U124" s="265">
        <v>45381</v>
      </c>
      <c r="V124" s="265">
        <v>45382</v>
      </c>
      <c r="W124" s="265">
        <v>45384</v>
      </c>
      <c r="X124" s="265">
        <v>45382</v>
      </c>
      <c r="Y124" s="265">
        <v>45384</v>
      </c>
      <c r="Z124" s="240" t="s">
        <v>596</v>
      </c>
      <c r="AA124" s="265"/>
      <c r="AB124" s="265"/>
      <c r="AC124" s="265"/>
      <c r="AD124" s="265" t="s">
        <v>801</v>
      </c>
      <c r="AE124" s="265" t="s">
        <v>690</v>
      </c>
      <c r="AF124" s="337">
        <f t="shared" si="16"/>
        <v>3</v>
      </c>
      <c r="AG124" s="265">
        <v>45400</v>
      </c>
      <c r="AH124" s="265">
        <v>45402</v>
      </c>
      <c r="AI124" s="265">
        <v>45412</v>
      </c>
      <c r="AJ124" s="265">
        <v>45413</v>
      </c>
      <c r="AK124" s="265">
        <v>45413</v>
      </c>
      <c r="AL124" s="265">
        <v>45416</v>
      </c>
      <c r="AM124" s="280" t="s">
        <v>596</v>
      </c>
      <c r="AN124" s="265"/>
      <c r="AO124" s="265"/>
      <c r="AP124" s="265">
        <f t="shared" si="17"/>
        <v>45402</v>
      </c>
      <c r="AQ124" s="265">
        <f t="shared" si="18"/>
        <v>45403</v>
      </c>
      <c r="AR124" s="280"/>
      <c r="AS124" s="265">
        <f>AJ124</f>
        <v>45413</v>
      </c>
      <c r="AT124" s="265">
        <f>AS124+1</f>
        <v>45414</v>
      </c>
      <c r="AU124" s="265">
        <v>45416</v>
      </c>
      <c r="AV124" s="265">
        <v>45416</v>
      </c>
      <c r="AW124" s="280" t="s">
        <v>596</v>
      </c>
      <c r="AX124" s="42" t="s">
        <v>832</v>
      </c>
      <c r="AY124" s="44">
        <v>45416</v>
      </c>
      <c r="AZ124" s="44">
        <v>45416</v>
      </c>
      <c r="BA124" s="42"/>
      <c r="BB124" s="44">
        <v>45428</v>
      </c>
      <c r="BC124" s="44">
        <v>45428</v>
      </c>
      <c r="BD124" s="265">
        <v>45428</v>
      </c>
      <c r="BE124" s="265">
        <v>45440</v>
      </c>
      <c r="BF124" s="106">
        <v>45428</v>
      </c>
      <c r="BG124" s="44"/>
      <c r="BH124" s="240" t="s">
        <v>597</v>
      </c>
      <c r="BI124" s="44"/>
      <c r="BJ124" s="265">
        <v>45412</v>
      </c>
      <c r="BK124" s="265"/>
      <c r="BL124" s="106"/>
      <c r="BM124" s="44" t="s">
        <v>70</v>
      </c>
      <c r="BN124" s="240" t="s">
        <v>70</v>
      </c>
      <c r="BO124" s="44">
        <v>45450</v>
      </c>
      <c r="BP124" s="44"/>
      <c r="BQ124" s="42"/>
      <c r="BR124" s="246"/>
      <c r="BS124" s="246"/>
      <c r="BT124" s="297"/>
      <c r="BU124" s="297"/>
      <c r="BV124" s="297"/>
      <c r="BW124" s="351"/>
      <c r="BX124" s="297"/>
      <c r="BY124" s="251" t="s">
        <v>833</v>
      </c>
    </row>
    <row r="125" spans="1:78" s="251" customFormat="1">
      <c r="A125" s="42">
        <f t="shared" si="14"/>
        <v>117</v>
      </c>
      <c r="B125" s="42" t="s">
        <v>29</v>
      </c>
      <c r="C125" s="266"/>
      <c r="D125" s="297" t="s">
        <v>572</v>
      </c>
      <c r="E125" s="302" t="s">
        <v>642</v>
      </c>
      <c r="F125" s="42" t="s">
        <v>81</v>
      </c>
      <c r="G125" s="246">
        <v>2</v>
      </c>
      <c r="H125" s="42" t="s">
        <v>16</v>
      </c>
      <c r="I125" s="42" t="s">
        <v>78</v>
      </c>
      <c r="J125" s="240" t="s">
        <v>800</v>
      </c>
      <c r="K125" s="265">
        <v>45367</v>
      </c>
      <c r="L125" s="265">
        <v>45368</v>
      </c>
      <c r="M125" s="265">
        <v>45370</v>
      </c>
      <c r="N125" s="265">
        <v>45371</v>
      </c>
      <c r="O125" s="265">
        <v>45367</v>
      </c>
      <c r="P125" s="265">
        <v>45368</v>
      </c>
      <c r="Q125" s="265">
        <v>45382</v>
      </c>
      <c r="R125" s="265">
        <v>45390</v>
      </c>
      <c r="S125" s="240" t="s">
        <v>592</v>
      </c>
      <c r="T125" s="265">
        <v>45380</v>
      </c>
      <c r="U125" s="265">
        <v>45381</v>
      </c>
      <c r="V125" s="265">
        <v>45382</v>
      </c>
      <c r="W125" s="265">
        <v>45383</v>
      </c>
      <c r="X125" s="265">
        <v>45382</v>
      </c>
      <c r="Y125" s="265">
        <v>45383</v>
      </c>
      <c r="Z125" s="240" t="s">
        <v>596</v>
      </c>
      <c r="AA125" s="265"/>
      <c r="AB125" s="265"/>
      <c r="AC125" s="265"/>
      <c r="AD125" s="265" t="s">
        <v>801</v>
      </c>
      <c r="AE125" s="265" t="s">
        <v>690</v>
      </c>
      <c r="AF125" s="337">
        <f t="shared" si="16"/>
        <v>2</v>
      </c>
      <c r="AG125" s="265">
        <v>45384</v>
      </c>
      <c r="AH125" s="265">
        <v>45385</v>
      </c>
      <c r="AI125" s="265">
        <v>45384</v>
      </c>
      <c r="AJ125" s="265">
        <v>45385</v>
      </c>
      <c r="AK125" s="265">
        <v>45384</v>
      </c>
      <c r="AL125" s="265">
        <v>45402</v>
      </c>
      <c r="AM125" s="280" t="s">
        <v>596</v>
      </c>
      <c r="AN125" s="265"/>
      <c r="AO125" s="265"/>
      <c r="AP125" s="265">
        <f t="shared" si="17"/>
        <v>45385</v>
      </c>
      <c r="AQ125" s="265">
        <f t="shared" si="18"/>
        <v>45386</v>
      </c>
      <c r="AR125" s="280"/>
      <c r="AS125" s="265">
        <v>45390</v>
      </c>
      <c r="AT125" s="265">
        <v>45391</v>
      </c>
      <c r="AU125" s="265">
        <v>45402</v>
      </c>
      <c r="AV125" s="265">
        <v>45404</v>
      </c>
      <c r="AW125" s="280" t="s">
        <v>596</v>
      </c>
      <c r="AX125" s="42" t="s">
        <v>832</v>
      </c>
      <c r="AY125" s="44">
        <v>45416</v>
      </c>
      <c r="AZ125" s="44">
        <v>45416</v>
      </c>
      <c r="BA125" s="42"/>
      <c r="BB125" s="44">
        <v>45428</v>
      </c>
      <c r="BC125" s="44">
        <v>45428</v>
      </c>
      <c r="BD125" s="265">
        <v>45428</v>
      </c>
      <c r="BE125" s="265">
        <v>45428</v>
      </c>
      <c r="BF125" s="106">
        <v>45428</v>
      </c>
      <c r="BG125" s="44">
        <v>45436</v>
      </c>
      <c r="BH125" s="240" t="s">
        <v>592</v>
      </c>
      <c r="BI125" s="44"/>
      <c r="BJ125" s="265">
        <v>45412</v>
      </c>
      <c r="BK125" s="265"/>
      <c r="BL125" s="106"/>
      <c r="BM125" s="44" t="s">
        <v>70</v>
      </c>
      <c r="BN125" s="240" t="s">
        <v>70</v>
      </c>
      <c r="BO125" s="44">
        <v>45450</v>
      </c>
      <c r="BP125" s="44"/>
      <c r="BQ125" s="42"/>
      <c r="BR125" s="246"/>
      <c r="BS125" s="246"/>
      <c r="BT125" s="297"/>
      <c r="BU125" s="297"/>
      <c r="BV125" s="297"/>
      <c r="BW125" s="351"/>
      <c r="BX125" s="297"/>
      <c r="BY125" s="251" t="s">
        <v>810</v>
      </c>
    </row>
    <row r="126" spans="1:78" s="251" customFormat="1">
      <c r="A126" s="42">
        <f t="shared" si="14"/>
        <v>118</v>
      </c>
      <c r="B126" s="42" t="s">
        <v>29</v>
      </c>
      <c r="C126" s="266"/>
      <c r="D126" s="297" t="s">
        <v>851</v>
      </c>
      <c r="E126" s="302" t="s">
        <v>642</v>
      </c>
      <c r="F126" s="42" t="s">
        <v>81</v>
      </c>
      <c r="G126" s="246">
        <v>2</v>
      </c>
      <c r="H126" s="42" t="s">
        <v>16</v>
      </c>
      <c r="I126" s="42" t="s">
        <v>106</v>
      </c>
      <c r="J126" s="240" t="s">
        <v>800</v>
      </c>
      <c r="K126" s="265">
        <v>45369</v>
      </c>
      <c r="L126" s="265">
        <v>45370</v>
      </c>
      <c r="M126" s="265">
        <v>45370</v>
      </c>
      <c r="N126" s="265">
        <v>45371</v>
      </c>
      <c r="O126" s="265">
        <v>45364</v>
      </c>
      <c r="P126" s="265">
        <v>45365</v>
      </c>
      <c r="Q126" s="265">
        <v>45366</v>
      </c>
      <c r="R126" s="265"/>
      <c r="S126" s="240" t="s">
        <v>593</v>
      </c>
      <c r="T126" s="265">
        <v>45373</v>
      </c>
      <c r="U126" s="265">
        <v>45373</v>
      </c>
      <c r="V126" s="265">
        <v>45373</v>
      </c>
      <c r="W126" s="265">
        <v>45373</v>
      </c>
      <c r="X126" s="265">
        <v>45373</v>
      </c>
      <c r="Y126" s="265">
        <v>45378</v>
      </c>
      <c r="Z126" s="240" t="s">
        <v>596</v>
      </c>
      <c r="AA126" s="265"/>
      <c r="AB126" s="265"/>
      <c r="AC126" s="265"/>
      <c r="AD126" s="265" t="s">
        <v>801</v>
      </c>
      <c r="AE126" s="265" t="s">
        <v>852</v>
      </c>
      <c r="AF126" s="337">
        <f t="shared" si="16"/>
        <v>1</v>
      </c>
      <c r="AG126" s="265">
        <v>45403</v>
      </c>
      <c r="AH126" s="265">
        <v>45403</v>
      </c>
      <c r="AI126" s="265">
        <v>45403</v>
      </c>
      <c r="AJ126" s="265">
        <v>45403</v>
      </c>
      <c r="AK126" s="265">
        <v>45393</v>
      </c>
      <c r="AL126" s="265">
        <v>45394</v>
      </c>
      <c r="AM126" s="280" t="s">
        <v>596</v>
      </c>
      <c r="AN126" s="265"/>
      <c r="AO126" s="265"/>
      <c r="AP126" s="265">
        <f t="shared" si="17"/>
        <v>45403</v>
      </c>
      <c r="AQ126" s="265">
        <f t="shared" si="18"/>
        <v>45404</v>
      </c>
      <c r="AR126" s="280"/>
      <c r="AS126" s="265">
        <v>45393</v>
      </c>
      <c r="AT126" s="265">
        <v>45394</v>
      </c>
      <c r="AU126" s="265">
        <v>45393</v>
      </c>
      <c r="AV126" s="265">
        <v>45394</v>
      </c>
      <c r="AW126" s="280" t="s">
        <v>596</v>
      </c>
      <c r="AX126" s="42" t="s">
        <v>853</v>
      </c>
      <c r="AY126" s="44">
        <v>45416</v>
      </c>
      <c r="AZ126" s="44">
        <v>45416</v>
      </c>
      <c r="BA126" s="42"/>
      <c r="BB126" s="44">
        <v>45428</v>
      </c>
      <c r="BC126" s="44">
        <v>45428</v>
      </c>
      <c r="BD126" s="265">
        <v>45428</v>
      </c>
      <c r="BE126" s="265">
        <v>45429</v>
      </c>
      <c r="BF126" s="106">
        <v>45429</v>
      </c>
      <c r="BG126" s="44"/>
      <c r="BH126" s="240" t="s">
        <v>592</v>
      </c>
      <c r="BI126" s="44"/>
      <c r="BJ126" s="265">
        <v>45412</v>
      </c>
      <c r="BK126" s="265"/>
      <c r="BL126" s="106"/>
      <c r="BM126" s="44" t="s">
        <v>70</v>
      </c>
      <c r="BN126" s="240" t="s">
        <v>70</v>
      </c>
      <c r="BO126" s="44">
        <v>45450</v>
      </c>
      <c r="BP126" s="44"/>
      <c r="BQ126" s="42"/>
      <c r="BR126" s="246"/>
      <c r="BS126" s="246"/>
      <c r="BT126" s="297"/>
      <c r="BU126" s="297"/>
      <c r="BV126" s="297"/>
      <c r="BW126" s="351"/>
      <c r="BX126" s="297"/>
      <c r="BY126" s="251" t="s">
        <v>810</v>
      </c>
      <c r="BZ126" s="251" t="s">
        <v>854</v>
      </c>
    </row>
    <row r="127" spans="1:78" s="251" customFormat="1">
      <c r="A127" s="42">
        <f t="shared" si="14"/>
        <v>119</v>
      </c>
      <c r="B127" s="42" t="s">
        <v>29</v>
      </c>
      <c r="C127" s="399"/>
      <c r="D127" s="297" t="s">
        <v>855</v>
      </c>
      <c r="E127" s="302" t="s">
        <v>91</v>
      </c>
      <c r="F127" s="42" t="s">
        <v>707</v>
      </c>
      <c r="G127" s="246">
        <v>2</v>
      </c>
      <c r="H127" s="42" t="s">
        <v>91</v>
      </c>
      <c r="I127" s="42" t="s">
        <v>78</v>
      </c>
      <c r="J127" s="240" t="s">
        <v>800</v>
      </c>
      <c r="K127" s="265">
        <v>45369</v>
      </c>
      <c r="L127" s="265">
        <v>45370</v>
      </c>
      <c r="M127" s="265">
        <v>45372</v>
      </c>
      <c r="N127" s="265">
        <v>45373</v>
      </c>
      <c r="O127" s="265">
        <v>45369</v>
      </c>
      <c r="P127" s="265">
        <v>45370</v>
      </c>
      <c r="Q127" s="265" t="s">
        <v>91</v>
      </c>
      <c r="R127" s="265"/>
      <c r="S127" s="240" t="s">
        <v>91</v>
      </c>
      <c r="T127" s="265">
        <v>45387</v>
      </c>
      <c r="U127" s="265">
        <v>45387</v>
      </c>
      <c r="V127" s="265">
        <v>45387</v>
      </c>
      <c r="W127" s="265">
        <v>45387</v>
      </c>
      <c r="X127" s="265"/>
      <c r="Y127" s="265"/>
      <c r="Z127" s="240" t="s">
        <v>91</v>
      </c>
      <c r="AA127" s="265"/>
      <c r="AB127" s="265"/>
      <c r="AC127" s="265"/>
      <c r="AD127" s="265" t="s">
        <v>801</v>
      </c>
      <c r="AE127" s="265" t="s">
        <v>690</v>
      </c>
      <c r="AF127" s="337"/>
      <c r="AG127" s="265"/>
      <c r="AH127" s="265"/>
      <c r="AI127" s="265"/>
      <c r="AJ127" s="265"/>
      <c r="AK127" s="265"/>
      <c r="AL127" s="265"/>
      <c r="AM127" s="280" t="s">
        <v>91</v>
      </c>
      <c r="AN127" s="265"/>
      <c r="AO127" s="265"/>
      <c r="AP127" s="265"/>
      <c r="AQ127" s="265"/>
      <c r="AR127" s="280"/>
      <c r="AS127" s="265"/>
      <c r="AT127" s="265"/>
      <c r="AU127" s="265"/>
      <c r="AV127" s="265"/>
      <c r="AW127" s="280" t="s">
        <v>91</v>
      </c>
      <c r="AX127" s="42"/>
      <c r="AY127" s="44"/>
      <c r="AZ127" s="44"/>
      <c r="BA127" s="42"/>
      <c r="BB127" s="44"/>
      <c r="BC127" s="44"/>
      <c r="BD127" s="265"/>
      <c r="BE127" s="265"/>
      <c r="BF127" s="106"/>
      <c r="BG127" s="44"/>
      <c r="BH127" s="240" t="s">
        <v>91</v>
      </c>
      <c r="BI127" s="44"/>
      <c r="BJ127" s="265">
        <v>45412</v>
      </c>
      <c r="BK127" s="265"/>
      <c r="BL127" s="106"/>
      <c r="BM127" s="44" t="s">
        <v>91</v>
      </c>
      <c r="BN127" s="240" t="s">
        <v>70</v>
      </c>
      <c r="BO127" s="44">
        <v>45450</v>
      </c>
      <c r="BP127" s="44"/>
      <c r="BQ127" s="42"/>
      <c r="BR127" s="246"/>
      <c r="BS127" s="246"/>
      <c r="BT127" s="297"/>
      <c r="BU127" s="297"/>
      <c r="BV127" s="297"/>
      <c r="BW127" s="351"/>
      <c r="BX127" s="297"/>
      <c r="BY127" s="251" t="s">
        <v>810</v>
      </c>
    </row>
    <row r="128" spans="1:78" s="251" customFormat="1">
      <c r="A128" s="42">
        <f t="shared" si="14"/>
        <v>120</v>
      </c>
      <c r="B128" s="42" t="s">
        <v>29</v>
      </c>
      <c r="C128" s="266"/>
      <c r="D128" s="297" t="s">
        <v>856</v>
      </c>
      <c r="E128" s="302" t="s">
        <v>642</v>
      </c>
      <c r="F128" s="42" t="s">
        <v>81</v>
      </c>
      <c r="G128" s="246">
        <v>2</v>
      </c>
      <c r="H128" s="42" t="s">
        <v>16</v>
      </c>
      <c r="I128" s="42" t="s">
        <v>106</v>
      </c>
      <c r="J128" s="240" t="s">
        <v>800</v>
      </c>
      <c r="K128" s="265">
        <v>45369</v>
      </c>
      <c r="L128" s="265">
        <v>45370</v>
      </c>
      <c r="M128" s="265">
        <v>45372</v>
      </c>
      <c r="N128" s="265">
        <v>45373</v>
      </c>
      <c r="O128" s="265">
        <v>45369</v>
      </c>
      <c r="P128" s="265">
        <v>45370</v>
      </c>
      <c r="Q128" s="265">
        <v>45372</v>
      </c>
      <c r="R128" s="265"/>
      <c r="S128" s="240" t="s">
        <v>593</v>
      </c>
      <c r="T128" s="265">
        <v>45373</v>
      </c>
      <c r="U128" s="265">
        <v>45374</v>
      </c>
      <c r="V128" s="265">
        <v>45373</v>
      </c>
      <c r="W128" s="265">
        <v>45374</v>
      </c>
      <c r="X128" s="265">
        <v>45373</v>
      </c>
      <c r="Y128" s="265">
        <v>45377</v>
      </c>
      <c r="Z128" s="240" t="s">
        <v>596</v>
      </c>
      <c r="AA128" s="265"/>
      <c r="AB128" s="265"/>
      <c r="AC128" s="265"/>
      <c r="AD128" s="265" t="s">
        <v>801</v>
      </c>
      <c r="AE128" s="265" t="s">
        <v>690</v>
      </c>
      <c r="AF128" s="337">
        <f t="shared" si="16"/>
        <v>2</v>
      </c>
      <c r="AG128" s="265">
        <v>45384</v>
      </c>
      <c r="AH128" s="265">
        <v>45385</v>
      </c>
      <c r="AI128" s="265">
        <v>45384</v>
      </c>
      <c r="AJ128" s="265">
        <v>45385</v>
      </c>
      <c r="AK128" s="265">
        <v>45384</v>
      </c>
      <c r="AL128" s="265">
        <v>45385</v>
      </c>
      <c r="AM128" s="280" t="s">
        <v>596</v>
      </c>
      <c r="AN128" s="265"/>
      <c r="AO128" s="265"/>
      <c r="AP128" s="265">
        <f t="shared" si="17"/>
        <v>45385</v>
      </c>
      <c r="AQ128" s="265">
        <f t="shared" si="18"/>
        <v>45386</v>
      </c>
      <c r="AR128" s="280"/>
      <c r="AS128" s="265">
        <v>45388</v>
      </c>
      <c r="AT128" s="265">
        <v>45390</v>
      </c>
      <c r="AU128" s="265">
        <v>45388</v>
      </c>
      <c r="AV128" s="265">
        <v>45390</v>
      </c>
      <c r="AW128" s="280" t="s">
        <v>596</v>
      </c>
      <c r="AX128" s="42" t="s">
        <v>853</v>
      </c>
      <c r="AY128" s="44">
        <v>45416</v>
      </c>
      <c r="AZ128" s="44">
        <v>45416</v>
      </c>
      <c r="BA128" s="42"/>
      <c r="BB128" s="44">
        <v>45428</v>
      </c>
      <c r="BC128" s="44">
        <v>45428</v>
      </c>
      <c r="BD128" s="265">
        <v>45428</v>
      </c>
      <c r="BE128" s="265">
        <v>45428</v>
      </c>
      <c r="BF128" s="106">
        <v>45428</v>
      </c>
      <c r="BG128" s="44"/>
      <c r="BH128" s="240" t="s">
        <v>592</v>
      </c>
      <c r="BI128" s="44" t="s">
        <v>857</v>
      </c>
      <c r="BJ128" s="265">
        <v>45412</v>
      </c>
      <c r="BK128" s="265"/>
      <c r="BL128" s="106"/>
      <c r="BM128" s="44" t="s">
        <v>70</v>
      </c>
      <c r="BN128" s="240" t="s">
        <v>70</v>
      </c>
      <c r="BO128" s="44">
        <v>45450</v>
      </c>
      <c r="BP128" s="44"/>
      <c r="BQ128" s="42"/>
      <c r="BR128" s="246"/>
      <c r="BS128" s="246"/>
      <c r="BT128" s="297"/>
      <c r="BU128" s="297"/>
      <c r="BV128" s="297"/>
      <c r="BW128" s="351"/>
      <c r="BX128" s="297"/>
      <c r="BY128" s="251" t="s">
        <v>810</v>
      </c>
    </row>
    <row r="129" spans="1:80" s="251" customFormat="1">
      <c r="A129" s="42">
        <f t="shared" si="14"/>
        <v>121</v>
      </c>
      <c r="B129" s="42" t="s">
        <v>29</v>
      </c>
      <c r="C129" s="266"/>
      <c r="D129" s="297" t="s">
        <v>858</v>
      </c>
      <c r="E129" s="302" t="s">
        <v>642</v>
      </c>
      <c r="F129" s="42" t="s">
        <v>87</v>
      </c>
      <c r="G129" s="246">
        <v>2</v>
      </c>
      <c r="H129" s="42" t="s">
        <v>264</v>
      </c>
      <c r="I129" s="42" t="s">
        <v>106</v>
      </c>
      <c r="J129" s="240" t="s">
        <v>859</v>
      </c>
      <c r="K129" s="265">
        <v>45369</v>
      </c>
      <c r="L129" s="265">
        <v>45370</v>
      </c>
      <c r="M129" s="265">
        <v>45371</v>
      </c>
      <c r="N129" s="265">
        <v>45372</v>
      </c>
      <c r="O129" s="265">
        <v>45369</v>
      </c>
      <c r="P129" s="265">
        <v>45370</v>
      </c>
      <c r="Q129" s="265">
        <v>45372</v>
      </c>
      <c r="R129" s="265"/>
      <c r="S129" s="240" t="s">
        <v>593</v>
      </c>
      <c r="T129" s="265">
        <v>45373</v>
      </c>
      <c r="U129" s="265">
        <v>45373</v>
      </c>
      <c r="V129" s="265">
        <v>45373</v>
      </c>
      <c r="W129" s="265">
        <v>45373</v>
      </c>
      <c r="X129" s="265">
        <v>45373</v>
      </c>
      <c r="Y129" s="265">
        <v>45380</v>
      </c>
      <c r="Z129" s="240" t="s">
        <v>596</v>
      </c>
      <c r="AA129" s="265"/>
      <c r="AB129" s="265"/>
      <c r="AC129" s="265"/>
      <c r="AD129" s="265" t="s">
        <v>801</v>
      </c>
      <c r="AE129" s="265" t="s">
        <v>690</v>
      </c>
      <c r="AF129" s="337">
        <f t="shared" si="16"/>
        <v>3</v>
      </c>
      <c r="AG129" s="265">
        <v>45393</v>
      </c>
      <c r="AH129" s="265">
        <v>45395</v>
      </c>
      <c r="AI129" s="265">
        <v>45380</v>
      </c>
      <c r="AJ129" s="265">
        <v>45381</v>
      </c>
      <c r="AK129" s="265">
        <v>45380</v>
      </c>
      <c r="AL129" s="265">
        <v>45381</v>
      </c>
      <c r="AM129" s="280" t="s">
        <v>596</v>
      </c>
      <c r="AN129" s="265"/>
      <c r="AO129" s="265"/>
      <c r="AP129" s="265">
        <f t="shared" si="17"/>
        <v>45395</v>
      </c>
      <c r="AQ129" s="265">
        <f t="shared" si="18"/>
        <v>45396</v>
      </c>
      <c r="AR129" s="280"/>
      <c r="AS129" s="265">
        <v>45395</v>
      </c>
      <c r="AT129" s="265">
        <v>45396</v>
      </c>
      <c r="AU129" s="265">
        <v>45395</v>
      </c>
      <c r="AV129" s="265"/>
      <c r="AW129" s="280" t="s">
        <v>598</v>
      </c>
      <c r="AX129" s="42" t="s">
        <v>853</v>
      </c>
      <c r="AY129" s="44">
        <v>45416</v>
      </c>
      <c r="AZ129" s="44">
        <v>45416</v>
      </c>
      <c r="BA129" s="42"/>
      <c r="BB129" s="44">
        <v>45428</v>
      </c>
      <c r="BC129" s="44">
        <v>45428</v>
      </c>
      <c r="BD129" s="265">
        <v>45428</v>
      </c>
      <c r="BE129" s="265">
        <v>45428</v>
      </c>
      <c r="BF129" s="106">
        <v>45428</v>
      </c>
      <c r="BG129" s="44"/>
      <c r="BH129" s="240" t="s">
        <v>592</v>
      </c>
      <c r="BI129" s="44" t="s">
        <v>857</v>
      </c>
      <c r="BJ129" s="265">
        <v>45412</v>
      </c>
      <c r="BK129" s="265"/>
      <c r="BL129" s="106"/>
      <c r="BM129" s="44" t="s">
        <v>70</v>
      </c>
      <c r="BN129" s="240" t="s">
        <v>70</v>
      </c>
      <c r="BO129" s="44">
        <v>45450</v>
      </c>
      <c r="BP129" s="44"/>
      <c r="BQ129" s="42"/>
      <c r="BR129" s="246"/>
      <c r="BS129" s="246"/>
      <c r="BT129" s="297"/>
      <c r="BU129" s="297"/>
      <c r="BV129" s="297"/>
      <c r="BW129" s="351"/>
      <c r="BX129" s="297"/>
      <c r="BY129" s="251" t="s">
        <v>860</v>
      </c>
    </row>
    <row r="130" spans="1:80" s="251" customFormat="1">
      <c r="A130" s="42">
        <f t="shared" si="14"/>
        <v>122</v>
      </c>
      <c r="B130" s="42" t="s">
        <v>29</v>
      </c>
      <c r="C130" s="266"/>
      <c r="D130" s="297" t="s">
        <v>861</v>
      </c>
      <c r="E130" s="302" t="s">
        <v>642</v>
      </c>
      <c r="F130" s="42" t="s">
        <v>81</v>
      </c>
      <c r="G130" s="246">
        <v>2</v>
      </c>
      <c r="H130" s="42" t="s">
        <v>16</v>
      </c>
      <c r="I130" s="42" t="s">
        <v>106</v>
      </c>
      <c r="J130" s="240" t="s">
        <v>808</v>
      </c>
      <c r="K130" s="265">
        <v>45369</v>
      </c>
      <c r="L130" s="265">
        <v>45370</v>
      </c>
      <c r="M130" s="265">
        <v>45371</v>
      </c>
      <c r="N130" s="265">
        <v>45372</v>
      </c>
      <c r="O130" s="265">
        <v>45369</v>
      </c>
      <c r="P130" s="265">
        <v>45370</v>
      </c>
      <c r="Q130" s="265">
        <v>45372</v>
      </c>
      <c r="R130" s="265">
        <v>45405</v>
      </c>
      <c r="S130" s="240" t="s">
        <v>592</v>
      </c>
      <c r="T130" s="265">
        <v>45380</v>
      </c>
      <c r="U130" s="265">
        <v>45381</v>
      </c>
      <c r="V130" s="265">
        <v>45380</v>
      </c>
      <c r="W130" s="265">
        <v>45381</v>
      </c>
      <c r="X130" s="265"/>
      <c r="Y130" s="265"/>
      <c r="Z130" s="240" t="s">
        <v>70</v>
      </c>
      <c r="AA130" s="265"/>
      <c r="AB130" s="265"/>
      <c r="AC130" s="265"/>
      <c r="AD130" s="265" t="s">
        <v>801</v>
      </c>
      <c r="AE130" s="265" t="s">
        <v>862</v>
      </c>
      <c r="AF130" s="337">
        <f t="shared" si="16"/>
        <v>4</v>
      </c>
      <c r="AG130" s="265">
        <v>45388</v>
      </c>
      <c r="AH130" s="265">
        <v>45391</v>
      </c>
      <c r="AI130" s="265">
        <v>45399</v>
      </c>
      <c r="AJ130" s="265">
        <v>45401</v>
      </c>
      <c r="AK130" s="265">
        <v>45399</v>
      </c>
      <c r="AL130" s="265"/>
      <c r="AM130" s="280" t="s">
        <v>596</v>
      </c>
      <c r="AN130" s="265"/>
      <c r="AO130" s="265"/>
      <c r="AP130" s="265">
        <f t="shared" si="17"/>
        <v>45391</v>
      </c>
      <c r="AQ130" s="265">
        <f t="shared" si="18"/>
        <v>45392</v>
      </c>
      <c r="AR130" s="280"/>
      <c r="AS130" s="265">
        <v>45401</v>
      </c>
      <c r="AT130" s="265">
        <v>45402</v>
      </c>
      <c r="AU130" s="265">
        <v>45420</v>
      </c>
      <c r="AV130" s="265">
        <v>45425</v>
      </c>
      <c r="AW130" s="280" t="s">
        <v>596</v>
      </c>
      <c r="AX130" s="42" t="s">
        <v>849</v>
      </c>
      <c r="AY130" s="44">
        <v>45416</v>
      </c>
      <c r="AZ130" s="44">
        <v>45416</v>
      </c>
      <c r="BA130" s="42"/>
      <c r="BB130" s="44">
        <v>45428</v>
      </c>
      <c r="BC130" s="44">
        <v>45428</v>
      </c>
      <c r="BD130" s="265">
        <v>45430</v>
      </c>
      <c r="BE130" s="265">
        <v>45430</v>
      </c>
      <c r="BF130" s="106">
        <v>45432</v>
      </c>
      <c r="BG130" s="44">
        <v>45433</v>
      </c>
      <c r="BH130" s="240" t="s">
        <v>592</v>
      </c>
      <c r="BI130" s="44"/>
      <c r="BJ130" s="265">
        <v>45412</v>
      </c>
      <c r="BK130" s="265"/>
      <c r="BL130" s="106"/>
      <c r="BM130" s="44" t="s">
        <v>70</v>
      </c>
      <c r="BN130" s="240" t="s">
        <v>70</v>
      </c>
      <c r="BO130" s="44">
        <v>45450</v>
      </c>
      <c r="BP130" s="44"/>
      <c r="BQ130" s="42"/>
      <c r="BR130" s="246"/>
      <c r="BS130" s="246"/>
      <c r="BT130" s="297"/>
      <c r="BU130" s="297"/>
      <c r="BV130" s="297"/>
      <c r="BW130" s="351"/>
      <c r="BX130" s="297"/>
      <c r="BY130" s="251" t="s">
        <v>810</v>
      </c>
    </row>
    <row r="131" spans="1:80" s="251" customFormat="1">
      <c r="A131" s="42">
        <f t="shared" si="14"/>
        <v>123</v>
      </c>
      <c r="B131" s="42" t="s">
        <v>29</v>
      </c>
      <c r="C131" s="266"/>
      <c r="D131" s="297" t="s">
        <v>863</v>
      </c>
      <c r="E131" s="302" t="s">
        <v>642</v>
      </c>
      <c r="F131" s="42" t="s">
        <v>123</v>
      </c>
      <c r="G131" s="246">
        <v>3</v>
      </c>
      <c r="H131" s="42" t="s">
        <v>16</v>
      </c>
      <c r="I131" s="42" t="s">
        <v>78</v>
      </c>
      <c r="J131" s="240" t="s">
        <v>805</v>
      </c>
      <c r="K131" s="265">
        <v>45369</v>
      </c>
      <c r="L131" s="265">
        <v>45370</v>
      </c>
      <c r="M131" s="265">
        <v>45372</v>
      </c>
      <c r="N131" s="265">
        <v>45373</v>
      </c>
      <c r="O131" s="265">
        <v>45369</v>
      </c>
      <c r="P131" s="265">
        <v>45370</v>
      </c>
      <c r="Q131" s="265">
        <v>45372</v>
      </c>
      <c r="R131" s="265">
        <v>45404</v>
      </c>
      <c r="S131" s="240" t="s">
        <v>592</v>
      </c>
      <c r="T131" s="265">
        <v>45376</v>
      </c>
      <c r="U131" s="265">
        <v>45376</v>
      </c>
      <c r="V131" s="265">
        <v>45376</v>
      </c>
      <c r="W131" s="265">
        <v>45376</v>
      </c>
      <c r="X131" s="265">
        <v>45376</v>
      </c>
      <c r="Y131" s="265">
        <v>45376</v>
      </c>
      <c r="Z131" s="240" t="s">
        <v>596</v>
      </c>
      <c r="AA131" s="265"/>
      <c r="AB131" s="265"/>
      <c r="AC131" s="265"/>
      <c r="AD131" s="265" t="s">
        <v>801</v>
      </c>
      <c r="AE131" s="265" t="s">
        <v>690</v>
      </c>
      <c r="AF131" s="337">
        <f t="shared" si="16"/>
        <v>5</v>
      </c>
      <c r="AG131" s="265">
        <v>45376</v>
      </c>
      <c r="AH131" s="265">
        <v>45380</v>
      </c>
      <c r="AI131" s="265">
        <v>45376</v>
      </c>
      <c r="AJ131" s="265">
        <v>45380</v>
      </c>
      <c r="AK131" s="265">
        <v>45376</v>
      </c>
      <c r="AL131" s="265">
        <v>45380</v>
      </c>
      <c r="AM131" s="280" t="s">
        <v>596</v>
      </c>
      <c r="AN131" s="265"/>
      <c r="AO131" s="265"/>
      <c r="AP131" s="265">
        <f t="shared" si="17"/>
        <v>45380</v>
      </c>
      <c r="AQ131" s="265">
        <f t="shared" si="18"/>
        <v>45381</v>
      </c>
      <c r="AR131" s="280"/>
      <c r="AS131" s="265">
        <v>45379</v>
      </c>
      <c r="AT131" s="265">
        <v>45380</v>
      </c>
      <c r="AU131" s="265">
        <v>45379</v>
      </c>
      <c r="AV131" s="265">
        <v>45380</v>
      </c>
      <c r="AW131" s="280" t="s">
        <v>596</v>
      </c>
      <c r="AX131" s="42" t="s">
        <v>832</v>
      </c>
      <c r="AY131" s="44">
        <v>45416</v>
      </c>
      <c r="AZ131" s="44">
        <v>45416</v>
      </c>
      <c r="BA131" s="42"/>
      <c r="BB131" s="44">
        <v>45416</v>
      </c>
      <c r="BC131" s="44">
        <v>45416</v>
      </c>
      <c r="BD131" s="265">
        <v>45416</v>
      </c>
      <c r="BE131" s="265">
        <v>45416</v>
      </c>
      <c r="BF131" s="106">
        <v>45416</v>
      </c>
      <c r="BG131" s="44">
        <v>45416</v>
      </c>
      <c r="BH131" s="240" t="s">
        <v>592</v>
      </c>
      <c r="BI131" s="44"/>
      <c r="BJ131" s="265">
        <v>45412</v>
      </c>
      <c r="BK131" s="265"/>
      <c r="BL131" s="106"/>
      <c r="BM131" s="44" t="s">
        <v>70</v>
      </c>
      <c r="BN131" s="240" t="s">
        <v>70</v>
      </c>
      <c r="BO131" s="44">
        <v>45450</v>
      </c>
      <c r="BP131" s="44"/>
      <c r="BQ131" s="42"/>
      <c r="BR131" s="246" t="s">
        <v>605</v>
      </c>
      <c r="BS131" s="246" t="s">
        <v>460</v>
      </c>
      <c r="BT131" s="297"/>
      <c r="BU131" s="297"/>
      <c r="BV131" s="297"/>
      <c r="BW131" s="351">
        <v>0</v>
      </c>
      <c r="BX131" s="297"/>
      <c r="BY131" s="251" t="s">
        <v>810</v>
      </c>
    </row>
    <row r="132" spans="1:80" s="251" customFormat="1">
      <c r="A132" s="42">
        <f t="shared" si="14"/>
        <v>124</v>
      </c>
      <c r="B132" s="42" t="s">
        <v>29</v>
      </c>
      <c r="C132" s="266"/>
      <c r="D132" s="297" t="s">
        <v>864</v>
      </c>
      <c r="E132" s="302" t="s">
        <v>642</v>
      </c>
      <c r="F132" s="42" t="s">
        <v>87</v>
      </c>
      <c r="G132" s="246">
        <v>3</v>
      </c>
      <c r="H132" s="42" t="s">
        <v>264</v>
      </c>
      <c r="I132" s="42" t="s">
        <v>78</v>
      </c>
      <c r="J132" s="240" t="s">
        <v>859</v>
      </c>
      <c r="K132" s="265">
        <v>45370</v>
      </c>
      <c r="L132" s="265">
        <v>45371</v>
      </c>
      <c r="M132" s="265">
        <v>45372</v>
      </c>
      <c r="N132" s="265">
        <v>45373</v>
      </c>
      <c r="O132" s="265">
        <v>45370</v>
      </c>
      <c r="P132" s="265">
        <v>45371</v>
      </c>
      <c r="Q132" s="265">
        <v>45371</v>
      </c>
      <c r="R132" s="265">
        <v>45404</v>
      </c>
      <c r="S132" s="240" t="s">
        <v>592</v>
      </c>
      <c r="T132" s="265">
        <v>45371</v>
      </c>
      <c r="U132" s="265">
        <v>45371</v>
      </c>
      <c r="V132" s="265">
        <v>45371</v>
      </c>
      <c r="W132" s="265">
        <v>45371</v>
      </c>
      <c r="X132" s="265">
        <v>45369</v>
      </c>
      <c r="Y132" s="265">
        <v>45369</v>
      </c>
      <c r="Z132" s="240" t="s">
        <v>596</v>
      </c>
      <c r="AA132" s="265"/>
      <c r="AB132" s="265"/>
      <c r="AC132" s="265"/>
      <c r="AD132" s="265" t="s">
        <v>801</v>
      </c>
      <c r="AE132" s="265" t="s">
        <v>690</v>
      </c>
      <c r="AF132" s="337">
        <f t="shared" si="16"/>
        <v>7</v>
      </c>
      <c r="AG132" s="265">
        <v>45371</v>
      </c>
      <c r="AH132" s="265">
        <v>45377</v>
      </c>
      <c r="AI132" s="265">
        <v>45371</v>
      </c>
      <c r="AJ132" s="265">
        <v>45377</v>
      </c>
      <c r="AK132" s="265">
        <v>45371</v>
      </c>
      <c r="AL132" s="265">
        <v>45381</v>
      </c>
      <c r="AM132" s="280" t="s">
        <v>596</v>
      </c>
      <c r="AN132" s="265"/>
      <c r="AO132" s="265"/>
      <c r="AP132" s="265">
        <f t="shared" si="17"/>
        <v>45377</v>
      </c>
      <c r="AQ132" s="265">
        <f t="shared" si="18"/>
        <v>45378</v>
      </c>
      <c r="AR132" s="280"/>
      <c r="AS132" s="265">
        <v>45380</v>
      </c>
      <c r="AT132" s="265">
        <v>45381</v>
      </c>
      <c r="AU132" s="265">
        <v>45380</v>
      </c>
      <c r="AV132" s="265">
        <v>45381</v>
      </c>
      <c r="AW132" s="280" t="s">
        <v>596</v>
      </c>
      <c r="AX132" s="42" t="s">
        <v>832</v>
      </c>
      <c r="AY132" s="44">
        <v>45416</v>
      </c>
      <c r="AZ132" s="44">
        <v>45416</v>
      </c>
      <c r="BA132" s="42"/>
      <c r="BB132" s="44">
        <v>45428</v>
      </c>
      <c r="BC132" s="44">
        <v>45428</v>
      </c>
      <c r="BD132" s="265">
        <v>45430</v>
      </c>
      <c r="BE132" s="265">
        <v>45430</v>
      </c>
      <c r="BF132" s="106">
        <v>45430</v>
      </c>
      <c r="BG132" s="44">
        <v>45435</v>
      </c>
      <c r="BH132" s="240" t="s">
        <v>592</v>
      </c>
      <c r="BI132" s="44"/>
      <c r="BJ132" s="265">
        <v>45412</v>
      </c>
      <c r="BK132" s="265"/>
      <c r="BL132" s="106"/>
      <c r="BM132" s="44" t="s">
        <v>70</v>
      </c>
      <c r="BN132" s="240" t="s">
        <v>70</v>
      </c>
      <c r="BO132" s="44">
        <v>45450</v>
      </c>
      <c r="BP132" s="44"/>
      <c r="BQ132" s="42"/>
      <c r="BR132" s="246" t="s">
        <v>605</v>
      </c>
      <c r="BS132" s="246" t="s">
        <v>510</v>
      </c>
      <c r="BT132" s="297"/>
      <c r="BU132" s="297" t="s">
        <v>594</v>
      </c>
      <c r="BV132" s="297">
        <v>3</v>
      </c>
      <c r="BW132" s="351">
        <v>0.42857142857142855</v>
      </c>
      <c r="BX132" s="297"/>
      <c r="BY132" s="251" t="s">
        <v>833</v>
      </c>
    </row>
    <row r="133" spans="1:80" s="251" customFormat="1">
      <c r="A133" s="42">
        <f t="shared" si="14"/>
        <v>125</v>
      </c>
      <c r="B133" s="42" t="s">
        <v>29</v>
      </c>
      <c r="C133" s="266"/>
      <c r="D133" s="297" t="s">
        <v>865</v>
      </c>
      <c r="E133" s="302" t="s">
        <v>642</v>
      </c>
      <c r="F133" s="42" t="s">
        <v>81</v>
      </c>
      <c r="G133" s="246">
        <v>3</v>
      </c>
      <c r="H133" s="42" t="s">
        <v>16</v>
      </c>
      <c r="I133" s="42" t="s">
        <v>78</v>
      </c>
      <c r="J133" s="240" t="s">
        <v>800</v>
      </c>
      <c r="K133" s="265">
        <v>45370</v>
      </c>
      <c r="L133" s="265">
        <v>45371</v>
      </c>
      <c r="M133" s="265">
        <v>45372</v>
      </c>
      <c r="N133" s="265">
        <v>45373</v>
      </c>
      <c r="O133" s="265">
        <v>45370</v>
      </c>
      <c r="P133" s="265">
        <v>45371</v>
      </c>
      <c r="Q133" s="265">
        <v>45373</v>
      </c>
      <c r="R133" s="265">
        <v>45411</v>
      </c>
      <c r="S133" s="240" t="s">
        <v>592</v>
      </c>
      <c r="T133" s="265">
        <v>45377</v>
      </c>
      <c r="U133" s="265">
        <v>45377</v>
      </c>
      <c r="V133" s="265">
        <v>45377</v>
      </c>
      <c r="W133" s="265">
        <v>45377</v>
      </c>
      <c r="X133" s="265">
        <v>45369</v>
      </c>
      <c r="Y133" s="265">
        <v>45369</v>
      </c>
      <c r="Z133" s="240" t="s">
        <v>596</v>
      </c>
      <c r="AA133" s="265"/>
      <c r="AB133" s="265"/>
      <c r="AC133" s="265"/>
      <c r="AD133" s="265" t="s">
        <v>801</v>
      </c>
      <c r="AE133" s="265" t="s">
        <v>690</v>
      </c>
      <c r="AF133" s="337">
        <f t="shared" si="16"/>
        <v>3</v>
      </c>
      <c r="AG133" s="265">
        <v>45377</v>
      </c>
      <c r="AH133" s="265">
        <v>45379</v>
      </c>
      <c r="AI133" s="265">
        <v>45481</v>
      </c>
      <c r="AJ133" s="265">
        <v>45483</v>
      </c>
      <c r="AK133" s="265"/>
      <c r="AL133" s="265"/>
      <c r="AM133" s="280" t="s">
        <v>597</v>
      </c>
      <c r="AN133" s="265"/>
      <c r="AO133" s="265"/>
      <c r="AP133" s="265">
        <f t="shared" si="17"/>
        <v>45379</v>
      </c>
      <c r="AQ133" s="265">
        <f t="shared" si="18"/>
        <v>45380</v>
      </c>
      <c r="AR133" s="280"/>
      <c r="AS133" s="265">
        <f>AJ133</f>
        <v>45483</v>
      </c>
      <c r="AT133" s="265">
        <f t="shared" ref="AT133:AV135" si="19">AS133+1</f>
        <v>45484</v>
      </c>
      <c r="AU133" s="265">
        <v>45409</v>
      </c>
      <c r="AV133" s="265"/>
      <c r="AW133" s="280" t="s">
        <v>597</v>
      </c>
      <c r="AX133" s="42" t="s">
        <v>832</v>
      </c>
      <c r="AY133" s="44">
        <v>45416</v>
      </c>
      <c r="AZ133" s="44">
        <v>45416</v>
      </c>
      <c r="BA133" s="42"/>
      <c r="BB133" s="44">
        <v>45416</v>
      </c>
      <c r="BC133" s="44">
        <v>45416</v>
      </c>
      <c r="BD133" s="265">
        <v>45440</v>
      </c>
      <c r="BE133" s="265">
        <v>45440</v>
      </c>
      <c r="BF133" s="106">
        <v>45440</v>
      </c>
      <c r="BG133" s="44">
        <v>45440</v>
      </c>
      <c r="BH133" s="240" t="s">
        <v>592</v>
      </c>
      <c r="BI133" s="44"/>
      <c r="BJ133" s="265">
        <v>45412</v>
      </c>
      <c r="BK133" s="265"/>
      <c r="BL133" s="106"/>
      <c r="BM133" s="44" t="s">
        <v>70</v>
      </c>
      <c r="BN133" s="240" t="s">
        <v>70</v>
      </c>
      <c r="BO133" s="44">
        <v>45450</v>
      </c>
      <c r="BP133" s="44"/>
      <c r="BQ133" s="42"/>
      <c r="BR133" s="246" t="s">
        <v>605</v>
      </c>
      <c r="BS133" s="246" t="s">
        <v>460</v>
      </c>
      <c r="BT133" s="297"/>
      <c r="BU133" s="297" t="s">
        <v>694</v>
      </c>
      <c r="BV133" s="297">
        <v>1</v>
      </c>
      <c r="BW133" s="351">
        <v>0.14285714285714285</v>
      </c>
      <c r="BX133" s="297" t="s">
        <v>889</v>
      </c>
      <c r="BY133" s="251" t="s">
        <v>866</v>
      </c>
      <c r="BZ133" s="251" t="s">
        <v>867</v>
      </c>
      <c r="CA133" s="251" t="s">
        <v>868</v>
      </c>
      <c r="CB133" s="251" t="s">
        <v>869</v>
      </c>
    </row>
    <row r="134" spans="1:80" s="251" customFormat="1">
      <c r="A134" s="42">
        <f t="shared" si="14"/>
        <v>126</v>
      </c>
      <c r="B134" s="42" t="s">
        <v>29</v>
      </c>
      <c r="C134" s="266"/>
      <c r="D134" s="297" t="s">
        <v>870</v>
      </c>
      <c r="E134" s="302" t="s">
        <v>642</v>
      </c>
      <c r="F134" s="42" t="s">
        <v>81</v>
      </c>
      <c r="G134" s="246">
        <v>3</v>
      </c>
      <c r="H134" s="42" t="s">
        <v>16</v>
      </c>
      <c r="I134" s="42" t="s">
        <v>78</v>
      </c>
      <c r="J134" s="240" t="s">
        <v>800</v>
      </c>
      <c r="K134" s="265">
        <v>45370</v>
      </c>
      <c r="L134" s="265">
        <v>45371</v>
      </c>
      <c r="M134" s="265">
        <v>45372</v>
      </c>
      <c r="N134" s="265">
        <v>45373</v>
      </c>
      <c r="O134" s="265">
        <v>45370</v>
      </c>
      <c r="P134" s="265">
        <v>45371</v>
      </c>
      <c r="Q134" s="265">
        <v>45373</v>
      </c>
      <c r="R134" s="265">
        <v>45411</v>
      </c>
      <c r="S134" s="240" t="s">
        <v>592</v>
      </c>
      <c r="T134" s="265">
        <v>45377</v>
      </c>
      <c r="U134" s="265">
        <v>45377</v>
      </c>
      <c r="V134" s="265">
        <v>45377</v>
      </c>
      <c r="W134" s="265">
        <v>45377</v>
      </c>
      <c r="X134" s="265">
        <v>45369</v>
      </c>
      <c r="Y134" s="265">
        <v>45369</v>
      </c>
      <c r="Z134" s="240" t="s">
        <v>596</v>
      </c>
      <c r="AA134" s="265"/>
      <c r="AB134" s="265"/>
      <c r="AC134" s="265"/>
      <c r="AD134" s="265" t="s">
        <v>801</v>
      </c>
      <c r="AE134" s="265" t="s">
        <v>825</v>
      </c>
      <c r="AF134" s="337">
        <f t="shared" si="16"/>
        <v>2</v>
      </c>
      <c r="AG134" s="265">
        <v>45379</v>
      </c>
      <c r="AH134" s="265">
        <v>45380</v>
      </c>
      <c r="AI134" s="265">
        <v>45401</v>
      </c>
      <c r="AJ134" s="265">
        <v>45405</v>
      </c>
      <c r="AK134" s="265">
        <v>45412</v>
      </c>
      <c r="AL134" s="265">
        <v>45424</v>
      </c>
      <c r="AM134" s="280" t="s">
        <v>596</v>
      </c>
      <c r="AN134" s="265"/>
      <c r="AO134" s="265"/>
      <c r="AP134" s="265">
        <f t="shared" si="17"/>
        <v>45380</v>
      </c>
      <c r="AQ134" s="265">
        <f t="shared" si="18"/>
        <v>45381</v>
      </c>
      <c r="AR134" s="280"/>
      <c r="AS134" s="265">
        <f>AJ134</f>
        <v>45405</v>
      </c>
      <c r="AT134" s="265">
        <f t="shared" si="19"/>
        <v>45406</v>
      </c>
      <c r="AU134" s="265">
        <v>45415</v>
      </c>
      <c r="AV134" s="265">
        <v>45424</v>
      </c>
      <c r="AW134" s="280" t="s">
        <v>596</v>
      </c>
      <c r="AX134" s="42" t="s">
        <v>832</v>
      </c>
      <c r="AY134" s="44">
        <v>45416</v>
      </c>
      <c r="AZ134" s="44">
        <v>45416</v>
      </c>
      <c r="BA134" s="42">
        <v>45416</v>
      </c>
      <c r="BB134" s="44">
        <v>45416</v>
      </c>
      <c r="BC134" s="44">
        <v>45428</v>
      </c>
      <c r="BD134" s="265">
        <v>45428</v>
      </c>
      <c r="BE134" s="265">
        <v>45440</v>
      </c>
      <c r="BF134" s="106">
        <v>45428</v>
      </c>
      <c r="BG134" s="44">
        <v>45416</v>
      </c>
      <c r="BH134" s="240" t="s">
        <v>592</v>
      </c>
      <c r="BI134" s="44"/>
      <c r="BJ134" s="265">
        <v>45412</v>
      </c>
      <c r="BK134" s="265"/>
      <c r="BL134" s="106"/>
      <c r="BM134" s="44" t="s">
        <v>70</v>
      </c>
      <c r="BN134" s="240" t="s">
        <v>70</v>
      </c>
      <c r="BO134" s="44">
        <v>45450</v>
      </c>
      <c r="BP134" s="44"/>
      <c r="BQ134" s="42"/>
      <c r="BR134" s="246" t="s">
        <v>605</v>
      </c>
      <c r="BS134" s="246" t="s">
        <v>460</v>
      </c>
      <c r="BT134" s="297"/>
      <c r="BU134" s="297" t="s">
        <v>694</v>
      </c>
      <c r="BV134" s="297">
        <v>1</v>
      </c>
      <c r="BW134" s="351">
        <v>0.14285714285714285</v>
      </c>
      <c r="BX134" s="297"/>
      <c r="BY134" s="251" t="s">
        <v>871</v>
      </c>
      <c r="BZ134" s="251" t="s">
        <v>872</v>
      </c>
    </row>
    <row r="135" spans="1:80" s="251" customFormat="1">
      <c r="A135" s="42">
        <f t="shared" si="14"/>
        <v>127</v>
      </c>
      <c r="B135" s="42" t="s">
        <v>29</v>
      </c>
      <c r="C135" s="266"/>
      <c r="D135" s="297" t="s">
        <v>873</v>
      </c>
      <c r="E135" s="302" t="s">
        <v>642</v>
      </c>
      <c r="F135" s="42" t="s">
        <v>81</v>
      </c>
      <c r="G135" s="246">
        <v>3</v>
      </c>
      <c r="H135" s="42" t="s">
        <v>16</v>
      </c>
      <c r="I135" s="42" t="s">
        <v>78</v>
      </c>
      <c r="J135" s="240" t="s">
        <v>800</v>
      </c>
      <c r="K135" s="265">
        <v>45370</v>
      </c>
      <c r="L135" s="265">
        <v>45371</v>
      </c>
      <c r="M135" s="265">
        <v>45372</v>
      </c>
      <c r="N135" s="265">
        <v>45373</v>
      </c>
      <c r="O135" s="265">
        <v>45370</v>
      </c>
      <c r="P135" s="265">
        <v>45371</v>
      </c>
      <c r="Q135" s="265">
        <v>45373</v>
      </c>
      <c r="R135" s="265">
        <v>45411</v>
      </c>
      <c r="S135" s="240" t="s">
        <v>592</v>
      </c>
      <c r="T135" s="265">
        <v>45383</v>
      </c>
      <c r="U135" s="265">
        <v>45384</v>
      </c>
      <c r="V135" s="265">
        <v>45383</v>
      </c>
      <c r="W135" s="265">
        <v>45385</v>
      </c>
      <c r="X135" s="265">
        <v>45383</v>
      </c>
      <c r="Y135" s="265">
        <v>45385</v>
      </c>
      <c r="Z135" s="240" t="s">
        <v>596</v>
      </c>
      <c r="AA135" s="265"/>
      <c r="AB135" s="265"/>
      <c r="AC135" s="265"/>
      <c r="AD135" s="265" t="s">
        <v>801</v>
      </c>
      <c r="AE135" s="265" t="s">
        <v>690</v>
      </c>
      <c r="AF135" s="337">
        <f t="shared" si="16"/>
        <v>4</v>
      </c>
      <c r="AG135" s="265">
        <v>45385</v>
      </c>
      <c r="AH135" s="265">
        <v>45388</v>
      </c>
      <c r="AI135" s="265">
        <v>45408</v>
      </c>
      <c r="AJ135" s="265">
        <v>45412</v>
      </c>
      <c r="AK135" s="265">
        <v>45408</v>
      </c>
      <c r="AL135" s="265">
        <v>45411</v>
      </c>
      <c r="AM135" s="280" t="s">
        <v>596</v>
      </c>
      <c r="AN135" s="265"/>
      <c r="AO135" s="265"/>
      <c r="AP135" s="265">
        <f t="shared" si="17"/>
        <v>45388</v>
      </c>
      <c r="AQ135" s="265">
        <f t="shared" si="18"/>
        <v>45389</v>
      </c>
      <c r="AR135" s="280"/>
      <c r="AS135" s="265">
        <f>AJ135</f>
        <v>45412</v>
      </c>
      <c r="AT135" s="265">
        <f t="shared" si="19"/>
        <v>45413</v>
      </c>
      <c r="AU135" s="265">
        <v>45412</v>
      </c>
      <c r="AV135" s="265">
        <f t="shared" si="19"/>
        <v>45413</v>
      </c>
      <c r="AW135" s="280" t="s">
        <v>596</v>
      </c>
      <c r="AX135" s="42" t="s">
        <v>832</v>
      </c>
      <c r="AY135" s="44">
        <v>45416</v>
      </c>
      <c r="AZ135" s="44">
        <v>45416</v>
      </c>
      <c r="BA135" s="42">
        <v>45416</v>
      </c>
      <c r="BB135" s="44">
        <v>45416</v>
      </c>
      <c r="BC135" s="44">
        <v>45416</v>
      </c>
      <c r="BD135" s="265">
        <v>45416</v>
      </c>
      <c r="BE135" s="265">
        <v>45416</v>
      </c>
      <c r="BF135" s="106">
        <v>45416</v>
      </c>
      <c r="BG135" s="44">
        <v>45435</v>
      </c>
      <c r="BH135" s="240" t="s">
        <v>592</v>
      </c>
      <c r="BI135" s="44"/>
      <c r="BJ135" s="265">
        <v>45412</v>
      </c>
      <c r="BK135" s="265"/>
      <c r="BL135" s="106"/>
      <c r="BM135" s="44" t="s">
        <v>70</v>
      </c>
      <c r="BN135" s="240" t="s">
        <v>70</v>
      </c>
      <c r="BO135" s="44">
        <v>45450</v>
      </c>
      <c r="BP135" s="44"/>
      <c r="BQ135" s="42"/>
      <c r="BR135" s="246" t="s">
        <v>605</v>
      </c>
      <c r="BS135" s="246" t="s">
        <v>460</v>
      </c>
      <c r="BT135" s="297"/>
      <c r="BU135" s="297" t="s">
        <v>694</v>
      </c>
      <c r="BV135" s="297">
        <v>1</v>
      </c>
      <c r="BW135" s="351">
        <v>0.14285714285714285</v>
      </c>
      <c r="BX135" s="297"/>
      <c r="BY135" s="251" t="s">
        <v>874</v>
      </c>
    </row>
    <row r="136" spans="1:80" s="251" customFormat="1">
      <c r="A136" s="42">
        <f t="shared" si="14"/>
        <v>128</v>
      </c>
      <c r="B136" s="42" t="s">
        <v>29</v>
      </c>
      <c r="C136" s="266"/>
      <c r="D136" s="297" t="s">
        <v>875</v>
      </c>
      <c r="E136" s="302" t="s">
        <v>642</v>
      </c>
      <c r="F136" s="42" t="s">
        <v>81</v>
      </c>
      <c r="G136" s="246">
        <v>3</v>
      </c>
      <c r="H136" s="42" t="s">
        <v>16</v>
      </c>
      <c r="I136" s="42" t="s">
        <v>78</v>
      </c>
      <c r="J136" s="240" t="s">
        <v>800</v>
      </c>
      <c r="K136" s="265">
        <v>45370</v>
      </c>
      <c r="L136" s="265">
        <v>45371</v>
      </c>
      <c r="M136" s="265">
        <v>45372</v>
      </c>
      <c r="N136" s="265">
        <v>45373</v>
      </c>
      <c r="O136" s="265">
        <v>45370</v>
      </c>
      <c r="P136" s="265">
        <v>45371</v>
      </c>
      <c r="Q136" s="265">
        <v>45378</v>
      </c>
      <c r="R136" s="265">
        <v>45411</v>
      </c>
      <c r="S136" s="240" t="s">
        <v>592</v>
      </c>
      <c r="T136" s="265">
        <v>45379</v>
      </c>
      <c r="U136" s="265">
        <v>45379</v>
      </c>
      <c r="V136" s="265">
        <v>45379</v>
      </c>
      <c r="W136" s="265">
        <v>45379</v>
      </c>
      <c r="X136" s="265">
        <v>45379</v>
      </c>
      <c r="Y136" s="265">
        <v>45379</v>
      </c>
      <c r="Z136" s="240" t="s">
        <v>596</v>
      </c>
      <c r="AA136" s="265"/>
      <c r="AB136" s="265"/>
      <c r="AC136" s="265"/>
      <c r="AD136" s="265" t="s">
        <v>801</v>
      </c>
      <c r="AE136" s="265" t="s">
        <v>690</v>
      </c>
      <c r="AF136" s="337">
        <f t="shared" si="16"/>
        <v>5</v>
      </c>
      <c r="AG136" s="265">
        <v>45373</v>
      </c>
      <c r="AH136" s="265">
        <v>45377</v>
      </c>
      <c r="AI136" s="265">
        <v>45373</v>
      </c>
      <c r="AJ136" s="265">
        <v>45377</v>
      </c>
      <c r="AK136" s="265">
        <v>45373</v>
      </c>
      <c r="AL136" s="265">
        <v>45380</v>
      </c>
      <c r="AM136" s="280" t="s">
        <v>596</v>
      </c>
      <c r="AN136" s="265"/>
      <c r="AO136" s="265"/>
      <c r="AP136" s="265">
        <f t="shared" si="17"/>
        <v>45377</v>
      </c>
      <c r="AQ136" s="265">
        <f t="shared" si="18"/>
        <v>45378</v>
      </c>
      <c r="AR136" s="280"/>
      <c r="AS136" s="265">
        <v>45377</v>
      </c>
      <c r="AT136" s="265">
        <v>45380</v>
      </c>
      <c r="AU136" s="265">
        <v>45377</v>
      </c>
      <c r="AV136" s="265">
        <v>45380</v>
      </c>
      <c r="AW136" s="280" t="s">
        <v>596</v>
      </c>
      <c r="AX136" s="42" t="s">
        <v>876</v>
      </c>
      <c r="AY136" s="44">
        <v>45402</v>
      </c>
      <c r="AZ136" s="44">
        <v>45402</v>
      </c>
      <c r="BA136" s="42"/>
      <c r="BB136" s="44">
        <v>45426</v>
      </c>
      <c r="BC136" s="44">
        <v>45426</v>
      </c>
      <c r="BD136" s="265">
        <v>45426</v>
      </c>
      <c r="BE136" s="265">
        <v>45440</v>
      </c>
      <c r="BF136" s="106">
        <v>45426</v>
      </c>
      <c r="BG136" s="44">
        <v>45443</v>
      </c>
      <c r="BH136" s="240" t="s">
        <v>592</v>
      </c>
      <c r="BI136" s="44"/>
      <c r="BJ136" s="265">
        <v>45412</v>
      </c>
      <c r="BK136" s="265"/>
      <c r="BL136" s="106"/>
      <c r="BM136" s="44" t="s">
        <v>70</v>
      </c>
      <c r="BN136" s="240" t="s">
        <v>70</v>
      </c>
      <c r="BO136" s="44">
        <v>45450</v>
      </c>
      <c r="BP136" s="44"/>
      <c r="BQ136" s="42"/>
      <c r="BR136" s="246" t="s">
        <v>605</v>
      </c>
      <c r="BS136" s="246" t="s">
        <v>460</v>
      </c>
      <c r="BT136" s="297"/>
      <c r="BU136" s="297" t="s">
        <v>694</v>
      </c>
      <c r="BV136" s="297">
        <v>2</v>
      </c>
      <c r="BW136" s="351">
        <v>0.2857142857142857</v>
      </c>
      <c r="BX136" s="297"/>
      <c r="BY136" s="251" t="s">
        <v>877</v>
      </c>
    </row>
    <row r="137" spans="1:80" s="251" customFormat="1">
      <c r="A137" s="42">
        <f t="shared" si="14"/>
        <v>129</v>
      </c>
      <c r="B137" s="42" t="s">
        <v>29</v>
      </c>
      <c r="C137" s="266"/>
      <c r="D137" s="297" t="s">
        <v>878</v>
      </c>
      <c r="E137" s="302" t="s">
        <v>642</v>
      </c>
      <c r="F137" s="42" t="s">
        <v>81</v>
      </c>
      <c r="G137" s="246">
        <v>3</v>
      </c>
      <c r="H137" s="42" t="s">
        <v>16</v>
      </c>
      <c r="I137" s="42" t="s">
        <v>78</v>
      </c>
      <c r="J137" s="240" t="s">
        <v>800</v>
      </c>
      <c r="K137" s="265">
        <v>45370</v>
      </c>
      <c r="L137" s="265">
        <v>45371</v>
      </c>
      <c r="M137" s="265">
        <v>45372</v>
      </c>
      <c r="N137" s="265">
        <v>45373</v>
      </c>
      <c r="O137" s="265">
        <v>45370</v>
      </c>
      <c r="P137" s="265">
        <v>45371</v>
      </c>
      <c r="Q137" s="265">
        <v>45373</v>
      </c>
      <c r="R137" s="265">
        <v>45411</v>
      </c>
      <c r="S137" s="240" t="s">
        <v>592</v>
      </c>
      <c r="T137" s="265">
        <v>45378</v>
      </c>
      <c r="U137" s="265">
        <v>45378</v>
      </c>
      <c r="V137" s="265">
        <v>45378</v>
      </c>
      <c r="W137" s="265">
        <v>45378</v>
      </c>
      <c r="X137" s="265">
        <v>45379</v>
      </c>
      <c r="Y137" s="265">
        <v>45379</v>
      </c>
      <c r="Z137" s="240" t="s">
        <v>596</v>
      </c>
      <c r="AA137" s="265"/>
      <c r="AB137" s="265"/>
      <c r="AC137" s="265"/>
      <c r="AD137" s="265" t="s">
        <v>801</v>
      </c>
      <c r="AE137" s="265" t="s">
        <v>824</v>
      </c>
      <c r="AF137" s="337">
        <f t="shared" si="16"/>
        <v>7</v>
      </c>
      <c r="AG137" s="265">
        <v>45378</v>
      </c>
      <c r="AH137" s="265">
        <v>45384</v>
      </c>
      <c r="AI137" s="265">
        <v>45378</v>
      </c>
      <c r="AJ137" s="265">
        <v>45384</v>
      </c>
      <c r="AK137" s="265">
        <v>45378</v>
      </c>
      <c r="AL137" s="265">
        <v>45391</v>
      </c>
      <c r="AM137" s="280" t="s">
        <v>596</v>
      </c>
      <c r="AN137" s="265"/>
      <c r="AO137" s="265"/>
      <c r="AP137" s="265">
        <f t="shared" si="17"/>
        <v>45384</v>
      </c>
      <c r="AQ137" s="265">
        <f t="shared" si="18"/>
        <v>45385</v>
      </c>
      <c r="AR137" s="280"/>
      <c r="AS137" s="265">
        <v>45385</v>
      </c>
      <c r="AT137" s="265">
        <v>45391</v>
      </c>
      <c r="AU137" s="265">
        <v>45385</v>
      </c>
      <c r="AV137" s="265">
        <v>45391</v>
      </c>
      <c r="AW137" s="280" t="s">
        <v>596</v>
      </c>
      <c r="AX137" s="42" t="s">
        <v>832</v>
      </c>
      <c r="AY137" s="44">
        <v>45416</v>
      </c>
      <c r="AZ137" s="44">
        <v>45416</v>
      </c>
      <c r="BA137" s="42"/>
      <c r="BB137" s="44">
        <v>45416</v>
      </c>
      <c r="BC137" s="44">
        <v>45416</v>
      </c>
      <c r="BD137" s="265">
        <v>45416</v>
      </c>
      <c r="BE137" s="265">
        <v>45416</v>
      </c>
      <c r="BF137" s="106">
        <v>45416</v>
      </c>
      <c r="BG137" s="44">
        <v>45416</v>
      </c>
      <c r="BH137" s="240" t="s">
        <v>592</v>
      </c>
      <c r="BI137" s="44"/>
      <c r="BJ137" s="265">
        <v>45412</v>
      </c>
      <c r="BK137" s="265"/>
      <c r="BL137" s="106"/>
      <c r="BM137" s="44" t="s">
        <v>70</v>
      </c>
      <c r="BN137" s="240" t="s">
        <v>70</v>
      </c>
      <c r="BO137" s="44">
        <v>45450</v>
      </c>
      <c r="BP137" s="44"/>
      <c r="BQ137" s="42"/>
      <c r="BR137" s="246" t="s">
        <v>605</v>
      </c>
      <c r="BS137" s="246" t="s">
        <v>460</v>
      </c>
      <c r="BT137" s="297"/>
      <c r="BU137" s="297" t="s">
        <v>694</v>
      </c>
      <c r="BV137" s="297">
        <v>3</v>
      </c>
      <c r="BW137" s="351">
        <v>0.42857142857142855</v>
      </c>
      <c r="BX137" s="297"/>
      <c r="BY137" s="251" t="s">
        <v>879</v>
      </c>
    </row>
    <row r="138" spans="1:80" s="251" customFormat="1">
      <c r="A138" s="42">
        <f t="shared" si="14"/>
        <v>130</v>
      </c>
      <c r="B138" s="42" t="s">
        <v>29</v>
      </c>
      <c r="C138" s="266"/>
      <c r="D138" s="297" t="s">
        <v>880</v>
      </c>
      <c r="E138" s="302" t="s">
        <v>642</v>
      </c>
      <c r="F138" s="42" t="s">
        <v>87</v>
      </c>
      <c r="G138" s="246">
        <v>2</v>
      </c>
      <c r="H138" s="42" t="s">
        <v>264</v>
      </c>
      <c r="I138" s="42" t="s">
        <v>106</v>
      </c>
      <c r="J138" s="240" t="s">
        <v>808</v>
      </c>
      <c r="K138" s="265">
        <v>45369</v>
      </c>
      <c r="L138" s="265">
        <v>45370</v>
      </c>
      <c r="M138" s="265">
        <v>45371</v>
      </c>
      <c r="N138" s="265">
        <v>45372</v>
      </c>
      <c r="O138" s="265">
        <v>45369</v>
      </c>
      <c r="P138" s="265">
        <v>45370</v>
      </c>
      <c r="Q138" s="265">
        <v>45372</v>
      </c>
      <c r="R138" s="265">
        <v>45405</v>
      </c>
      <c r="S138" s="240" t="s">
        <v>592</v>
      </c>
      <c r="T138" s="265">
        <v>45378</v>
      </c>
      <c r="U138" s="265">
        <v>45378</v>
      </c>
      <c r="V138" s="265">
        <v>45378</v>
      </c>
      <c r="W138" s="265">
        <v>45378</v>
      </c>
      <c r="X138" s="265">
        <v>45408</v>
      </c>
      <c r="Y138" s="265">
        <v>45409</v>
      </c>
      <c r="Z138" s="240" t="s">
        <v>596</v>
      </c>
      <c r="AA138" s="265"/>
      <c r="AB138" s="265"/>
      <c r="AC138" s="265"/>
      <c r="AD138" s="265" t="s">
        <v>801</v>
      </c>
      <c r="AE138" s="265" t="s">
        <v>801</v>
      </c>
      <c r="AF138" s="337">
        <f t="shared" si="16"/>
        <v>1</v>
      </c>
      <c r="AG138" s="265">
        <v>45407</v>
      </c>
      <c r="AH138" s="265">
        <v>45407</v>
      </c>
      <c r="AI138" s="265">
        <v>45474</v>
      </c>
      <c r="AJ138" s="265">
        <v>45481</v>
      </c>
      <c r="AK138" s="265">
        <v>45474</v>
      </c>
      <c r="AL138" s="265"/>
      <c r="AM138" s="280" t="s">
        <v>596</v>
      </c>
      <c r="AN138" s="265"/>
      <c r="AO138" s="265"/>
      <c r="AP138" s="265">
        <f t="shared" si="17"/>
        <v>45407</v>
      </c>
      <c r="AQ138" s="265">
        <f t="shared" si="18"/>
        <v>45408</v>
      </c>
      <c r="AR138" s="280"/>
      <c r="AS138" s="265">
        <f>AJ138</f>
        <v>45481</v>
      </c>
      <c r="AT138" s="265">
        <f>AS138+1</f>
        <v>45482</v>
      </c>
      <c r="AU138" s="265"/>
      <c r="AV138" s="265"/>
      <c r="AW138" s="280" t="s">
        <v>71</v>
      </c>
      <c r="AX138" s="42" t="s">
        <v>849</v>
      </c>
      <c r="AY138" s="44"/>
      <c r="AZ138" s="44"/>
      <c r="BA138" s="42"/>
      <c r="BB138" s="44"/>
      <c r="BC138" s="44"/>
      <c r="BD138" s="265"/>
      <c r="BE138" s="265"/>
      <c r="BF138" s="106"/>
      <c r="BG138" s="44"/>
      <c r="BH138" s="240" t="s">
        <v>71</v>
      </c>
      <c r="BI138" s="44"/>
      <c r="BJ138" s="265">
        <v>45412</v>
      </c>
      <c r="BK138" s="265"/>
      <c r="BL138" s="106"/>
      <c r="BM138" s="44" t="s">
        <v>70</v>
      </c>
      <c r="BN138" s="240" t="s">
        <v>70</v>
      </c>
      <c r="BO138" s="44">
        <v>45450</v>
      </c>
      <c r="BP138" s="44"/>
      <c r="BQ138" s="42"/>
      <c r="BR138" s="246"/>
      <c r="BS138" s="246"/>
      <c r="BT138" s="297"/>
      <c r="BU138" s="297"/>
      <c r="BV138" s="297"/>
      <c r="BW138" s="351"/>
      <c r="BX138" s="297"/>
    </row>
    <row r="139" spans="1:80" s="251" customFormat="1">
      <c r="A139" s="42">
        <f t="shared" ref="A139:A202" si="20">A138+1</f>
        <v>131</v>
      </c>
      <c r="B139" s="42" t="s">
        <v>32</v>
      </c>
      <c r="C139" s="399" t="s">
        <v>903</v>
      </c>
      <c r="D139" s="297" t="s">
        <v>881</v>
      </c>
      <c r="E139" s="302" t="s">
        <v>642</v>
      </c>
      <c r="F139" s="42" t="s">
        <v>707</v>
      </c>
      <c r="G139" s="246">
        <v>2</v>
      </c>
      <c r="H139" s="42" t="s">
        <v>606</v>
      </c>
      <c r="I139" s="42" t="s">
        <v>78</v>
      </c>
      <c r="J139" s="240" t="s">
        <v>710</v>
      </c>
      <c r="K139" s="265">
        <v>45402</v>
      </c>
      <c r="L139" s="265">
        <v>45404</v>
      </c>
      <c r="M139" s="265">
        <v>45402</v>
      </c>
      <c r="N139" s="265">
        <v>45404</v>
      </c>
      <c r="O139" s="265">
        <v>45402</v>
      </c>
      <c r="P139" s="265">
        <v>45404</v>
      </c>
      <c r="Q139" s="265"/>
      <c r="R139" s="265"/>
      <c r="S139" s="240" t="s">
        <v>595</v>
      </c>
      <c r="T139" s="265">
        <v>45402</v>
      </c>
      <c r="U139" s="265">
        <v>45404</v>
      </c>
      <c r="V139" s="265"/>
      <c r="W139" s="265"/>
      <c r="X139" s="265"/>
      <c r="Y139" s="265"/>
      <c r="Z139" s="240" t="s">
        <v>70</v>
      </c>
      <c r="AA139" s="265"/>
      <c r="AB139" s="265"/>
      <c r="AC139" s="265"/>
      <c r="AD139" s="265" t="s">
        <v>690</v>
      </c>
      <c r="AE139" s="265" t="s">
        <v>690</v>
      </c>
      <c r="AF139" s="337">
        <f t="shared" si="16"/>
        <v>3</v>
      </c>
      <c r="AG139" s="265">
        <v>45402</v>
      </c>
      <c r="AH139" s="265">
        <v>45404</v>
      </c>
      <c r="AI139" s="265">
        <v>45427</v>
      </c>
      <c r="AJ139" s="265">
        <v>45443</v>
      </c>
      <c r="AK139" s="265">
        <v>45427</v>
      </c>
      <c r="AL139" s="265"/>
      <c r="AM139" s="280" t="s">
        <v>597</v>
      </c>
      <c r="AN139" s="265"/>
      <c r="AO139" s="265"/>
      <c r="AP139" s="265">
        <v>45402</v>
      </c>
      <c r="AQ139" s="265">
        <v>45404</v>
      </c>
      <c r="AR139" s="280">
        <v>45402</v>
      </c>
      <c r="AS139" s="265"/>
      <c r="AT139" s="265"/>
      <c r="AU139" s="265"/>
      <c r="AV139" s="265"/>
      <c r="AW139" s="280" t="s">
        <v>71</v>
      </c>
      <c r="AX139" s="42"/>
      <c r="AY139" s="44"/>
      <c r="AZ139" s="44"/>
      <c r="BA139" s="42"/>
      <c r="BB139" s="44"/>
      <c r="BC139" s="44"/>
      <c r="BD139" s="265"/>
      <c r="BE139" s="265"/>
      <c r="BF139" s="106"/>
      <c r="BG139" s="44"/>
      <c r="BH139" s="240" t="s">
        <v>71</v>
      </c>
      <c r="BI139" s="44"/>
      <c r="BJ139" s="265">
        <v>45412</v>
      </c>
      <c r="BK139" s="265"/>
      <c r="BL139" s="106"/>
      <c r="BM139" s="44" t="s">
        <v>70</v>
      </c>
      <c r="BN139" s="240" t="s">
        <v>70</v>
      </c>
      <c r="BO139" s="44">
        <v>45450</v>
      </c>
      <c r="BP139" s="44"/>
      <c r="BQ139" s="42"/>
      <c r="BR139" s="246"/>
      <c r="BS139" s="246"/>
      <c r="BT139" s="297"/>
      <c r="BU139" s="297"/>
      <c r="BV139" s="297"/>
      <c r="BW139" s="351"/>
      <c r="BX139" s="297"/>
    </row>
    <row r="140" spans="1:80" s="251" customFormat="1">
      <c r="A140" s="42">
        <f t="shared" si="20"/>
        <v>132</v>
      </c>
      <c r="B140" s="42" t="s">
        <v>32</v>
      </c>
      <c r="C140" s="266"/>
      <c r="D140" s="297" t="s">
        <v>882</v>
      </c>
      <c r="E140" s="302" t="s">
        <v>642</v>
      </c>
      <c r="F140" s="42" t="s">
        <v>123</v>
      </c>
      <c r="G140" s="246">
        <v>2</v>
      </c>
      <c r="H140" s="42" t="s">
        <v>606</v>
      </c>
      <c r="I140" s="42" t="s">
        <v>78</v>
      </c>
      <c r="J140" s="240" t="s">
        <v>710</v>
      </c>
      <c r="K140" s="265">
        <v>45401</v>
      </c>
      <c r="L140" s="265">
        <v>45401</v>
      </c>
      <c r="M140" s="265">
        <v>45401</v>
      </c>
      <c r="N140" s="265">
        <v>45401</v>
      </c>
      <c r="O140" s="265">
        <v>45401</v>
      </c>
      <c r="P140" s="265">
        <v>45401</v>
      </c>
      <c r="Q140" s="265">
        <v>45401</v>
      </c>
      <c r="R140" s="265">
        <v>45401</v>
      </c>
      <c r="S140" s="240" t="s">
        <v>592</v>
      </c>
      <c r="T140" s="265">
        <v>45404</v>
      </c>
      <c r="U140" s="265">
        <v>45405</v>
      </c>
      <c r="V140" s="265">
        <v>45404</v>
      </c>
      <c r="W140" s="265">
        <v>45405</v>
      </c>
      <c r="X140" s="265">
        <v>45404</v>
      </c>
      <c r="Y140" s="265">
        <v>45405</v>
      </c>
      <c r="Z140" s="240" t="s">
        <v>70</v>
      </c>
      <c r="AA140" s="265"/>
      <c r="AB140" s="265"/>
      <c r="AC140" s="265"/>
      <c r="AD140" s="265" t="s">
        <v>883</v>
      </c>
      <c r="AE140" s="265" t="s">
        <v>883</v>
      </c>
      <c r="AF140" s="337">
        <f>AH140-AG140+1</f>
        <v>2</v>
      </c>
      <c r="AG140" s="265">
        <v>45404</v>
      </c>
      <c r="AH140" s="265">
        <v>45405</v>
      </c>
      <c r="AI140" s="265">
        <v>45404</v>
      </c>
      <c r="AJ140" s="265">
        <v>45405</v>
      </c>
      <c r="AK140" s="265">
        <v>45402</v>
      </c>
      <c r="AL140" s="265" t="s">
        <v>884</v>
      </c>
      <c r="AM140" s="280" t="s">
        <v>596</v>
      </c>
      <c r="AN140" s="265"/>
      <c r="AO140" s="265"/>
      <c r="AP140" s="265">
        <v>45404</v>
      </c>
      <c r="AQ140" s="265">
        <v>45405</v>
      </c>
      <c r="AR140" s="280">
        <v>45402</v>
      </c>
      <c r="AS140" s="265">
        <v>45404</v>
      </c>
      <c r="AT140" s="265">
        <v>45405</v>
      </c>
      <c r="AU140" s="265">
        <v>45405</v>
      </c>
      <c r="AV140" s="265" t="s">
        <v>884</v>
      </c>
      <c r="AW140" s="280" t="s">
        <v>596</v>
      </c>
      <c r="AX140" s="42"/>
      <c r="AY140" s="44">
        <v>45400</v>
      </c>
      <c r="AZ140" s="44">
        <v>45401</v>
      </c>
      <c r="BA140" s="42"/>
      <c r="BB140" s="44"/>
      <c r="BC140" s="44"/>
      <c r="BD140" s="265"/>
      <c r="BE140" s="265"/>
      <c r="BF140" s="106"/>
      <c r="BG140" s="44"/>
      <c r="BH140" s="240" t="s">
        <v>592</v>
      </c>
      <c r="BI140" s="44"/>
      <c r="BJ140" s="265">
        <v>45412</v>
      </c>
      <c r="BK140" s="265"/>
      <c r="BL140" s="106"/>
      <c r="BM140" s="44" t="s">
        <v>70</v>
      </c>
      <c r="BN140" s="240" t="s">
        <v>70</v>
      </c>
      <c r="BO140" s="44">
        <v>45450</v>
      </c>
      <c r="BP140" s="44"/>
      <c r="BQ140" s="42"/>
      <c r="BR140" s="246"/>
      <c r="BS140" s="246"/>
      <c r="BT140" s="297"/>
      <c r="BU140" s="297"/>
      <c r="BV140" s="297"/>
      <c r="BW140" s="351"/>
      <c r="BX140" s="297"/>
      <c r="BY140" s="251" t="s">
        <v>885</v>
      </c>
    </row>
    <row r="141" spans="1:80" s="251" customFormat="1" ht="14.5">
      <c r="A141" s="42">
        <f t="shared" si="20"/>
        <v>133</v>
      </c>
      <c r="B141" s="42"/>
      <c r="C141" s="257"/>
      <c r="D141" s="298"/>
      <c r="E141" s="302"/>
      <c r="F141" s="42"/>
      <c r="G141" s="246"/>
      <c r="H141" s="42"/>
      <c r="I141" s="42"/>
      <c r="J141" s="283"/>
      <c r="K141" s="265"/>
      <c r="L141" s="265"/>
      <c r="M141" s="265"/>
      <c r="N141" s="265"/>
      <c r="O141" s="265"/>
      <c r="P141" s="265"/>
      <c r="Q141" s="265"/>
      <c r="R141" s="254"/>
      <c r="S141" s="240"/>
      <c r="T141" s="265"/>
      <c r="U141" s="265"/>
      <c r="V141" s="265"/>
      <c r="W141" s="265"/>
      <c r="X141" s="265"/>
      <c r="Y141" s="265"/>
      <c r="Z141" s="240"/>
      <c r="AA141" s="265"/>
      <c r="AB141" s="265"/>
      <c r="AC141" s="265"/>
      <c r="AD141" s="265"/>
      <c r="AE141" s="265"/>
      <c r="AF141" s="337"/>
      <c r="AG141" s="265"/>
      <c r="AH141" s="265"/>
      <c r="AI141" s="265"/>
      <c r="AJ141" s="265"/>
      <c r="AK141" s="265"/>
      <c r="AL141" s="265"/>
      <c r="AM141" s="280"/>
      <c r="AN141" s="265"/>
      <c r="AO141" s="265"/>
      <c r="AP141" s="265"/>
      <c r="AQ141" s="265"/>
      <c r="AR141" s="280"/>
      <c r="AS141" s="280"/>
      <c r="AT141" s="280"/>
      <c r="AU141" s="265"/>
      <c r="AV141" s="265"/>
      <c r="AW141" s="280"/>
      <c r="AX141" s="240"/>
      <c r="AY141" s="44"/>
      <c r="AZ141" s="44"/>
      <c r="BA141" s="240"/>
      <c r="BB141" s="265"/>
      <c r="BC141" s="265"/>
      <c r="BD141" s="265"/>
      <c r="BE141" s="265"/>
      <c r="BF141" s="44"/>
      <c r="BG141" s="44"/>
      <c r="BH141" s="240"/>
      <c r="BI141" s="44"/>
      <c r="BJ141" s="44"/>
      <c r="BK141" s="44"/>
      <c r="BL141" s="44"/>
      <c r="BM141" s="44"/>
      <c r="BN141" s="240"/>
      <c r="BO141" s="44"/>
      <c r="BP141" s="44"/>
      <c r="BQ141" s="240"/>
      <c r="BR141" s="246"/>
      <c r="BS141" s="246"/>
      <c r="BT141" s="188"/>
      <c r="BU141" s="188"/>
      <c r="BV141" s="188"/>
      <c r="BW141" s="356"/>
      <c r="BX141" s="214"/>
    </row>
    <row r="142" spans="1:80" s="251" customFormat="1" ht="14.5">
      <c r="A142" s="42">
        <f t="shared" si="20"/>
        <v>134</v>
      </c>
      <c r="B142" s="42"/>
      <c r="C142" s="257"/>
      <c r="D142" s="298"/>
      <c r="E142" s="302"/>
      <c r="F142" s="42"/>
      <c r="G142" s="246"/>
      <c r="H142" s="42"/>
      <c r="I142" s="42"/>
      <c r="J142" s="283"/>
      <c r="K142" s="265"/>
      <c r="L142" s="265"/>
      <c r="M142" s="265"/>
      <c r="N142" s="265"/>
      <c r="O142" s="265"/>
      <c r="P142" s="265"/>
      <c r="Q142" s="265"/>
      <c r="R142" s="254"/>
      <c r="S142" s="240"/>
      <c r="T142" s="265"/>
      <c r="U142" s="265"/>
      <c r="V142" s="265"/>
      <c r="W142" s="265"/>
      <c r="X142" s="265"/>
      <c r="Y142" s="265"/>
      <c r="Z142" s="240"/>
      <c r="AA142" s="265"/>
      <c r="AB142" s="265"/>
      <c r="AC142" s="265"/>
      <c r="AD142" s="265"/>
      <c r="AE142" s="265"/>
      <c r="AF142" s="337"/>
      <c r="AG142" s="265"/>
      <c r="AH142" s="265"/>
      <c r="AI142" s="265"/>
      <c r="AJ142" s="265"/>
      <c r="AK142" s="265"/>
      <c r="AL142" s="265"/>
      <c r="AM142" s="280"/>
      <c r="AN142" s="265"/>
      <c r="AO142" s="265"/>
      <c r="AP142" s="265"/>
      <c r="AQ142" s="265"/>
      <c r="AR142" s="280"/>
      <c r="AS142" s="280"/>
      <c r="AT142" s="280"/>
      <c r="AU142" s="265"/>
      <c r="AV142" s="265"/>
      <c r="AW142" s="280"/>
      <c r="AX142" s="240"/>
      <c r="AY142" s="44"/>
      <c r="AZ142" s="44"/>
      <c r="BA142" s="240"/>
      <c r="BB142" s="44"/>
      <c r="BC142" s="44"/>
      <c r="BD142" s="44"/>
      <c r="BE142" s="44"/>
      <c r="BF142" s="265"/>
      <c r="BG142" s="265"/>
      <c r="BH142" s="240"/>
      <c r="BI142" s="44"/>
      <c r="BJ142" s="44"/>
      <c r="BK142" s="44"/>
      <c r="BL142" s="44"/>
      <c r="BM142" s="44"/>
      <c r="BN142" s="240"/>
      <c r="BO142" s="44"/>
      <c r="BP142" s="44"/>
      <c r="BQ142" s="240"/>
      <c r="BR142" s="246"/>
      <c r="BS142" s="246"/>
      <c r="BT142" s="188"/>
      <c r="BU142" s="188"/>
      <c r="BV142" s="188"/>
      <c r="BW142" s="356"/>
      <c r="BX142" s="214"/>
    </row>
    <row r="143" spans="1:80" s="251" customFormat="1" ht="14.5">
      <c r="A143" s="42">
        <f t="shared" si="20"/>
        <v>135</v>
      </c>
      <c r="B143" s="42"/>
      <c r="C143" s="257"/>
      <c r="D143" s="298"/>
      <c r="E143" s="302"/>
      <c r="F143" s="42"/>
      <c r="G143" s="246"/>
      <c r="H143" s="42"/>
      <c r="I143" s="42"/>
      <c r="J143" s="283"/>
      <c r="K143" s="265"/>
      <c r="L143" s="265"/>
      <c r="M143" s="265"/>
      <c r="N143" s="265"/>
      <c r="O143" s="265"/>
      <c r="P143" s="265"/>
      <c r="Q143" s="265"/>
      <c r="R143" s="254"/>
      <c r="S143" s="240"/>
      <c r="T143" s="265"/>
      <c r="U143" s="265"/>
      <c r="V143" s="265"/>
      <c r="W143" s="265"/>
      <c r="X143" s="265"/>
      <c r="Y143" s="265"/>
      <c r="Z143" s="240"/>
      <c r="AA143" s="265"/>
      <c r="AB143" s="265"/>
      <c r="AC143" s="265"/>
      <c r="AD143" s="265"/>
      <c r="AE143" s="265"/>
      <c r="AF143" s="337"/>
      <c r="AG143" s="265"/>
      <c r="AH143" s="265"/>
      <c r="AI143" s="265"/>
      <c r="AJ143" s="265"/>
      <c r="AK143" s="265"/>
      <c r="AL143" s="265"/>
      <c r="AM143" s="280"/>
      <c r="AN143" s="265"/>
      <c r="AO143" s="265"/>
      <c r="AP143" s="265"/>
      <c r="AQ143" s="265"/>
      <c r="AR143" s="280"/>
      <c r="AS143" s="280"/>
      <c r="AT143" s="280"/>
      <c r="AU143" s="265"/>
      <c r="AV143" s="265"/>
      <c r="AW143" s="280"/>
      <c r="AX143" s="240"/>
      <c r="AY143" s="44"/>
      <c r="AZ143" s="44"/>
      <c r="BA143" s="240"/>
      <c r="BB143" s="44"/>
      <c r="BC143" s="44"/>
      <c r="BD143" s="44"/>
      <c r="BE143" s="44"/>
      <c r="BF143" s="265"/>
      <c r="BG143" s="265"/>
      <c r="BH143" s="240"/>
      <c r="BI143" s="44"/>
      <c r="BJ143" s="44"/>
      <c r="BK143" s="44"/>
      <c r="BL143" s="44"/>
      <c r="BM143" s="44"/>
      <c r="BN143" s="240"/>
      <c r="BO143" s="44"/>
      <c r="BP143" s="44"/>
      <c r="BQ143" s="240"/>
      <c r="BR143" s="246"/>
      <c r="BS143" s="246"/>
      <c r="BT143" s="188"/>
      <c r="BU143" s="188"/>
      <c r="BV143" s="188"/>
      <c r="BW143" s="356"/>
      <c r="BX143" s="214"/>
    </row>
    <row r="144" spans="1:80" s="251" customFormat="1" ht="14.5">
      <c r="A144" s="42">
        <f t="shared" si="20"/>
        <v>136</v>
      </c>
      <c r="B144" s="42"/>
      <c r="C144" s="257"/>
      <c r="D144" s="298"/>
      <c r="E144" s="302"/>
      <c r="F144" s="42"/>
      <c r="G144" s="246"/>
      <c r="H144" s="42"/>
      <c r="I144" s="42"/>
      <c r="J144" s="283"/>
      <c r="K144" s="265"/>
      <c r="L144" s="265"/>
      <c r="M144" s="265"/>
      <c r="N144" s="265"/>
      <c r="O144" s="265"/>
      <c r="P144" s="265"/>
      <c r="Q144" s="265"/>
      <c r="R144" s="254"/>
      <c r="S144" s="240"/>
      <c r="T144" s="265"/>
      <c r="U144" s="265"/>
      <c r="V144" s="265"/>
      <c r="W144" s="265"/>
      <c r="X144" s="265"/>
      <c r="Y144" s="265"/>
      <c r="Z144" s="240"/>
      <c r="AA144" s="265"/>
      <c r="AB144" s="265"/>
      <c r="AC144" s="265"/>
      <c r="AD144" s="265"/>
      <c r="AE144" s="265"/>
      <c r="AF144" s="337"/>
      <c r="AG144" s="265"/>
      <c r="AH144" s="265"/>
      <c r="AI144" s="265"/>
      <c r="AJ144" s="265"/>
      <c r="AK144" s="265"/>
      <c r="AL144" s="265"/>
      <c r="AM144" s="280"/>
      <c r="AN144" s="265"/>
      <c r="AO144" s="265"/>
      <c r="AP144" s="265"/>
      <c r="AQ144" s="265"/>
      <c r="AR144" s="280"/>
      <c r="AS144" s="280"/>
      <c r="AT144" s="280"/>
      <c r="AU144" s="265"/>
      <c r="AV144" s="265"/>
      <c r="AW144" s="280"/>
      <c r="AX144" s="240"/>
      <c r="AY144" s="44"/>
      <c r="AZ144" s="44"/>
      <c r="BA144" s="240"/>
      <c r="BB144" s="44"/>
      <c r="BC144" s="44"/>
      <c r="BD144" s="44"/>
      <c r="BE144" s="44"/>
      <c r="BF144" s="44"/>
      <c r="BG144" s="44"/>
      <c r="BH144" s="240"/>
      <c r="BI144" s="44"/>
      <c r="BJ144" s="44"/>
      <c r="BK144" s="44"/>
      <c r="BL144" s="44"/>
      <c r="BM144" s="44"/>
      <c r="BN144" s="240"/>
      <c r="BO144" s="44"/>
      <c r="BP144" s="44"/>
      <c r="BQ144" s="240"/>
      <c r="BR144" s="246"/>
      <c r="BS144" s="246"/>
      <c r="BT144" s="188"/>
      <c r="BU144" s="188"/>
      <c r="BV144" s="188"/>
      <c r="BW144" s="356"/>
      <c r="BX144" s="214"/>
    </row>
    <row r="145" spans="1:76" s="251" customFormat="1" ht="14.5">
      <c r="A145" s="42">
        <f t="shared" si="20"/>
        <v>137</v>
      </c>
      <c r="B145" s="42"/>
      <c r="C145" s="257"/>
      <c r="D145" s="298"/>
      <c r="E145" s="302"/>
      <c r="F145" s="42"/>
      <c r="G145" s="246"/>
      <c r="H145" s="42"/>
      <c r="I145" s="42"/>
      <c r="J145" s="283"/>
      <c r="K145" s="265"/>
      <c r="L145" s="265"/>
      <c r="M145" s="265"/>
      <c r="N145" s="265"/>
      <c r="O145" s="265"/>
      <c r="P145" s="265"/>
      <c r="Q145" s="265"/>
      <c r="R145" s="254"/>
      <c r="S145" s="240"/>
      <c r="T145" s="265"/>
      <c r="U145" s="265"/>
      <c r="V145" s="265"/>
      <c r="W145" s="265"/>
      <c r="X145" s="265"/>
      <c r="Y145" s="265"/>
      <c r="Z145" s="240"/>
      <c r="AA145" s="265"/>
      <c r="AB145" s="265"/>
      <c r="AC145" s="265"/>
      <c r="AD145" s="265"/>
      <c r="AE145" s="265"/>
      <c r="AF145" s="337"/>
      <c r="AG145" s="265"/>
      <c r="AH145" s="265"/>
      <c r="AI145" s="265"/>
      <c r="AJ145" s="265"/>
      <c r="AK145" s="265"/>
      <c r="AL145" s="265"/>
      <c r="AM145" s="280"/>
      <c r="AN145" s="265"/>
      <c r="AO145" s="265"/>
      <c r="AP145" s="265"/>
      <c r="AQ145" s="265"/>
      <c r="AR145" s="280"/>
      <c r="AS145" s="280"/>
      <c r="AT145" s="280"/>
      <c r="AU145" s="265"/>
      <c r="AV145" s="265"/>
      <c r="AW145" s="280"/>
      <c r="AX145" s="240"/>
      <c r="AY145" s="44"/>
      <c r="AZ145" s="44"/>
      <c r="BA145" s="240"/>
      <c r="BB145" s="44"/>
      <c r="BC145" s="44"/>
      <c r="BD145" s="44"/>
      <c r="BE145" s="44"/>
      <c r="BF145" s="44"/>
      <c r="BG145" s="44"/>
      <c r="BH145" s="240"/>
      <c r="BI145" s="44"/>
      <c r="BJ145" s="44"/>
      <c r="BK145" s="44"/>
      <c r="BL145" s="44"/>
      <c r="BM145" s="44"/>
      <c r="BN145" s="240"/>
      <c r="BO145" s="44"/>
      <c r="BP145" s="44"/>
      <c r="BQ145" s="240"/>
      <c r="BR145" s="246"/>
      <c r="BS145" s="246"/>
      <c r="BT145" s="188"/>
      <c r="BU145" s="188"/>
      <c r="BV145" s="188"/>
      <c r="BW145" s="356"/>
      <c r="BX145" s="214"/>
    </row>
    <row r="146" spans="1:76" s="251" customFormat="1" ht="14.5">
      <c r="A146" s="42">
        <f t="shared" si="20"/>
        <v>138</v>
      </c>
      <c r="B146" s="42"/>
      <c r="C146" s="257"/>
      <c r="D146" s="298"/>
      <c r="E146" s="302"/>
      <c r="F146" s="42"/>
      <c r="G146" s="246"/>
      <c r="H146" s="42"/>
      <c r="I146" s="42"/>
      <c r="J146" s="283"/>
      <c r="K146" s="265"/>
      <c r="L146" s="265"/>
      <c r="M146" s="265"/>
      <c r="N146" s="265"/>
      <c r="O146" s="265"/>
      <c r="P146" s="265"/>
      <c r="Q146" s="265"/>
      <c r="R146" s="254"/>
      <c r="S146" s="240"/>
      <c r="T146" s="265"/>
      <c r="U146" s="265"/>
      <c r="V146" s="265"/>
      <c r="W146" s="265"/>
      <c r="X146" s="265"/>
      <c r="Y146" s="265"/>
      <c r="Z146" s="240"/>
      <c r="AA146" s="265"/>
      <c r="AB146" s="265"/>
      <c r="AC146" s="265"/>
      <c r="AD146" s="265"/>
      <c r="AE146" s="265"/>
      <c r="AF146" s="337"/>
      <c r="AG146" s="265"/>
      <c r="AH146" s="265"/>
      <c r="AI146" s="265"/>
      <c r="AJ146" s="265"/>
      <c r="AK146" s="265"/>
      <c r="AL146" s="265"/>
      <c r="AM146" s="280"/>
      <c r="AN146" s="265"/>
      <c r="AO146" s="265"/>
      <c r="AP146" s="265"/>
      <c r="AQ146" s="265"/>
      <c r="AR146" s="280"/>
      <c r="AS146" s="280"/>
      <c r="AT146" s="280"/>
      <c r="AU146" s="265"/>
      <c r="AV146" s="265"/>
      <c r="AW146" s="280"/>
      <c r="AX146" s="240"/>
      <c r="AY146" s="44"/>
      <c r="AZ146" s="44"/>
      <c r="BA146" s="240"/>
      <c r="BB146" s="44"/>
      <c r="BC146" s="44"/>
      <c r="BD146" s="44"/>
      <c r="BE146" s="44"/>
      <c r="BF146" s="44"/>
      <c r="BG146" s="44"/>
      <c r="BH146" s="240"/>
      <c r="BI146" s="44"/>
      <c r="BJ146" s="44"/>
      <c r="BK146" s="44"/>
      <c r="BL146" s="44"/>
      <c r="BM146" s="44"/>
      <c r="BN146" s="240"/>
      <c r="BO146" s="44"/>
      <c r="BP146" s="44"/>
      <c r="BQ146" s="240"/>
      <c r="BR146" s="246"/>
      <c r="BS146" s="246"/>
      <c r="BT146" s="188"/>
      <c r="BU146" s="188"/>
      <c r="BV146" s="188"/>
      <c r="BW146" s="356"/>
      <c r="BX146" s="214"/>
    </row>
    <row r="147" spans="1:76" s="251" customFormat="1" ht="14.5">
      <c r="A147" s="42">
        <f t="shared" si="20"/>
        <v>139</v>
      </c>
      <c r="B147" s="42"/>
      <c r="C147" s="257"/>
      <c r="D147" s="298"/>
      <c r="E147" s="302"/>
      <c r="F147" s="42"/>
      <c r="G147" s="246"/>
      <c r="H147" s="42"/>
      <c r="I147" s="42"/>
      <c r="J147" s="283"/>
      <c r="K147" s="265"/>
      <c r="L147" s="265"/>
      <c r="M147" s="265"/>
      <c r="N147" s="265"/>
      <c r="O147" s="265"/>
      <c r="P147" s="265"/>
      <c r="Q147" s="265"/>
      <c r="R147" s="254"/>
      <c r="S147" s="240"/>
      <c r="T147" s="265"/>
      <c r="U147" s="265"/>
      <c r="V147" s="265"/>
      <c r="W147" s="265"/>
      <c r="X147" s="265"/>
      <c r="Y147" s="265"/>
      <c r="Z147" s="240"/>
      <c r="AA147" s="265"/>
      <c r="AB147" s="265"/>
      <c r="AC147" s="265"/>
      <c r="AD147" s="265"/>
      <c r="AE147" s="265"/>
      <c r="AF147" s="337"/>
      <c r="AG147" s="265"/>
      <c r="AH147" s="265"/>
      <c r="AI147" s="265"/>
      <c r="AJ147" s="265"/>
      <c r="AK147" s="265"/>
      <c r="AL147" s="265"/>
      <c r="AM147" s="280"/>
      <c r="AN147" s="265"/>
      <c r="AO147" s="265"/>
      <c r="AP147" s="265"/>
      <c r="AQ147" s="265"/>
      <c r="AR147" s="280"/>
      <c r="AS147" s="280"/>
      <c r="AT147" s="280"/>
      <c r="AU147" s="265"/>
      <c r="AV147" s="265"/>
      <c r="AW147" s="280"/>
      <c r="AX147" s="240"/>
      <c r="AY147" s="44"/>
      <c r="AZ147" s="44"/>
      <c r="BA147" s="240"/>
      <c r="BB147" s="44"/>
      <c r="BC147" s="44"/>
      <c r="BD147" s="44"/>
      <c r="BE147" s="44"/>
      <c r="BF147" s="44"/>
      <c r="BG147" s="44"/>
      <c r="BH147" s="240"/>
      <c r="BI147" s="44"/>
      <c r="BJ147" s="44"/>
      <c r="BK147" s="44"/>
      <c r="BL147" s="44"/>
      <c r="BM147" s="44"/>
      <c r="BN147" s="240"/>
      <c r="BO147" s="44"/>
      <c r="BP147" s="44"/>
      <c r="BQ147" s="240"/>
      <c r="BR147" s="246"/>
      <c r="BS147" s="246"/>
      <c r="BT147" s="188"/>
      <c r="BU147" s="188"/>
      <c r="BV147" s="188"/>
      <c r="BW147" s="356"/>
      <c r="BX147" s="214"/>
    </row>
    <row r="148" spans="1:76" s="251" customFormat="1" ht="14.5">
      <c r="A148" s="42">
        <f t="shared" si="20"/>
        <v>140</v>
      </c>
      <c r="B148" s="42"/>
      <c r="C148" s="257"/>
      <c r="D148" s="298"/>
      <c r="E148" s="302"/>
      <c r="F148" s="42"/>
      <c r="G148" s="246"/>
      <c r="H148" s="42"/>
      <c r="I148" s="42"/>
      <c r="J148" s="283"/>
      <c r="K148" s="265"/>
      <c r="L148" s="265"/>
      <c r="M148" s="265"/>
      <c r="N148" s="265"/>
      <c r="O148" s="265"/>
      <c r="P148" s="265"/>
      <c r="Q148" s="265"/>
      <c r="R148" s="254"/>
      <c r="S148" s="240"/>
      <c r="T148" s="265"/>
      <c r="U148" s="265"/>
      <c r="V148" s="265"/>
      <c r="W148" s="265"/>
      <c r="X148" s="265"/>
      <c r="Y148" s="265"/>
      <c r="Z148" s="240"/>
      <c r="AA148" s="265"/>
      <c r="AB148" s="265"/>
      <c r="AC148" s="265"/>
      <c r="AD148" s="265"/>
      <c r="AE148" s="265"/>
      <c r="AF148" s="337"/>
      <c r="AG148" s="265"/>
      <c r="AH148" s="265"/>
      <c r="AI148" s="265"/>
      <c r="AJ148" s="265"/>
      <c r="AK148" s="265"/>
      <c r="AL148" s="265"/>
      <c r="AM148" s="280"/>
      <c r="AN148" s="265"/>
      <c r="AO148" s="265"/>
      <c r="AP148" s="265"/>
      <c r="AQ148" s="265"/>
      <c r="AR148" s="280"/>
      <c r="AS148" s="280"/>
      <c r="AT148" s="280"/>
      <c r="AU148" s="265"/>
      <c r="AV148" s="265"/>
      <c r="AW148" s="280"/>
      <c r="AX148" s="240"/>
      <c r="AY148" s="44"/>
      <c r="AZ148" s="44"/>
      <c r="BA148" s="240"/>
      <c r="BB148" s="44"/>
      <c r="BC148" s="44"/>
      <c r="BD148" s="44"/>
      <c r="BE148" s="44"/>
      <c r="BF148" s="44"/>
      <c r="BG148" s="44"/>
      <c r="BH148" s="240"/>
      <c r="BI148" s="44"/>
      <c r="BJ148" s="44"/>
      <c r="BK148" s="44"/>
      <c r="BL148" s="44"/>
      <c r="BM148" s="44"/>
      <c r="BN148" s="240"/>
      <c r="BO148" s="44"/>
      <c r="BP148" s="44"/>
      <c r="BQ148" s="240"/>
      <c r="BR148" s="246"/>
      <c r="BS148" s="246"/>
      <c r="BT148" s="188"/>
      <c r="BU148" s="188"/>
      <c r="BV148" s="188"/>
      <c r="BW148" s="356"/>
      <c r="BX148" s="214"/>
    </row>
    <row r="149" spans="1:76" s="251" customFormat="1" ht="14.5">
      <c r="A149" s="42">
        <f t="shared" si="20"/>
        <v>141</v>
      </c>
      <c r="B149" s="42"/>
      <c r="C149" s="257"/>
      <c r="D149" s="298"/>
      <c r="E149" s="302"/>
      <c r="F149" s="42"/>
      <c r="G149" s="246"/>
      <c r="H149" s="42"/>
      <c r="I149" s="42"/>
      <c r="J149" s="283"/>
      <c r="K149" s="265"/>
      <c r="L149" s="265"/>
      <c r="M149" s="265"/>
      <c r="N149" s="265"/>
      <c r="O149" s="265"/>
      <c r="P149" s="265"/>
      <c r="Q149" s="265"/>
      <c r="R149" s="254"/>
      <c r="S149" s="240"/>
      <c r="T149" s="265"/>
      <c r="U149" s="265"/>
      <c r="V149" s="265"/>
      <c r="W149" s="265"/>
      <c r="X149" s="265"/>
      <c r="Y149" s="265"/>
      <c r="Z149" s="240"/>
      <c r="AA149" s="265"/>
      <c r="AB149" s="265"/>
      <c r="AC149" s="265"/>
      <c r="AD149" s="265"/>
      <c r="AE149" s="265"/>
      <c r="AF149" s="337"/>
      <c r="AG149" s="265"/>
      <c r="AH149" s="265"/>
      <c r="AI149" s="265"/>
      <c r="AJ149" s="265"/>
      <c r="AK149" s="265"/>
      <c r="AL149" s="265"/>
      <c r="AM149" s="280"/>
      <c r="AN149" s="265"/>
      <c r="AO149" s="265"/>
      <c r="AP149" s="265"/>
      <c r="AQ149" s="265"/>
      <c r="AR149" s="280"/>
      <c r="AS149" s="280"/>
      <c r="AT149" s="280"/>
      <c r="AU149" s="265"/>
      <c r="AV149" s="265"/>
      <c r="AW149" s="280"/>
      <c r="AX149" s="240"/>
      <c r="AY149" s="44"/>
      <c r="AZ149" s="44"/>
      <c r="BA149" s="240"/>
      <c r="BB149" s="44"/>
      <c r="BC149" s="44"/>
      <c r="BD149" s="44"/>
      <c r="BE149" s="44"/>
      <c r="BF149" s="44"/>
      <c r="BG149" s="44"/>
      <c r="BH149" s="240"/>
      <c r="BI149" s="44"/>
      <c r="BJ149" s="44"/>
      <c r="BK149" s="44"/>
      <c r="BL149" s="44"/>
      <c r="BM149" s="44"/>
      <c r="BN149" s="240"/>
      <c r="BO149" s="44"/>
      <c r="BP149" s="44"/>
      <c r="BQ149" s="240"/>
      <c r="BR149" s="246"/>
      <c r="BS149" s="246"/>
      <c r="BT149" s="188"/>
      <c r="BU149" s="188"/>
      <c r="BV149" s="188"/>
      <c r="BW149" s="356"/>
      <c r="BX149" s="214"/>
    </row>
    <row r="150" spans="1:76" s="251" customFormat="1" ht="14.5">
      <c r="A150" s="42">
        <f t="shared" si="20"/>
        <v>142</v>
      </c>
      <c r="B150" s="42"/>
      <c r="C150" s="257"/>
      <c r="D150" s="298"/>
      <c r="E150" s="302"/>
      <c r="F150" s="42"/>
      <c r="G150" s="246"/>
      <c r="H150" s="42"/>
      <c r="I150" s="42"/>
      <c r="J150" s="283"/>
      <c r="K150" s="265"/>
      <c r="L150" s="265"/>
      <c r="M150" s="265"/>
      <c r="N150" s="265"/>
      <c r="O150" s="265"/>
      <c r="P150" s="265"/>
      <c r="Q150" s="265"/>
      <c r="R150" s="254"/>
      <c r="S150" s="240"/>
      <c r="T150" s="265"/>
      <c r="U150" s="265"/>
      <c r="V150" s="265"/>
      <c r="W150" s="265"/>
      <c r="X150" s="265"/>
      <c r="Y150" s="265"/>
      <c r="Z150" s="240"/>
      <c r="AA150" s="265"/>
      <c r="AB150" s="265"/>
      <c r="AC150" s="265"/>
      <c r="AD150" s="265"/>
      <c r="AE150" s="265"/>
      <c r="AF150" s="337"/>
      <c r="AG150" s="265"/>
      <c r="AH150" s="265"/>
      <c r="AI150" s="265"/>
      <c r="AJ150" s="265"/>
      <c r="AK150" s="265"/>
      <c r="AL150" s="265"/>
      <c r="AM150" s="280"/>
      <c r="AN150" s="265"/>
      <c r="AO150" s="265"/>
      <c r="AP150" s="265"/>
      <c r="AQ150" s="265"/>
      <c r="AR150" s="280"/>
      <c r="AS150" s="280"/>
      <c r="AT150" s="280"/>
      <c r="AU150" s="265"/>
      <c r="AV150" s="265"/>
      <c r="AW150" s="280"/>
      <c r="AX150" s="240"/>
      <c r="AY150" s="44"/>
      <c r="AZ150" s="44"/>
      <c r="BA150" s="240"/>
      <c r="BB150" s="44"/>
      <c r="BC150" s="44"/>
      <c r="BD150" s="44"/>
      <c r="BE150" s="44"/>
      <c r="BF150" s="44"/>
      <c r="BG150" s="44"/>
      <c r="BH150" s="240"/>
      <c r="BI150" s="44"/>
      <c r="BJ150" s="44"/>
      <c r="BK150" s="44"/>
      <c r="BL150" s="44"/>
      <c r="BM150" s="44"/>
      <c r="BN150" s="240"/>
      <c r="BO150" s="44"/>
      <c r="BP150" s="44"/>
      <c r="BQ150" s="240"/>
      <c r="BR150" s="246"/>
      <c r="BS150" s="246"/>
      <c r="BT150" s="188"/>
      <c r="BU150" s="188"/>
      <c r="BV150" s="188"/>
      <c r="BW150" s="356"/>
      <c r="BX150" s="214"/>
    </row>
    <row r="151" spans="1:76" s="251" customFormat="1" ht="14.5">
      <c r="A151" s="42">
        <f t="shared" si="20"/>
        <v>143</v>
      </c>
      <c r="B151" s="42"/>
      <c r="C151" s="257"/>
      <c r="D151" s="298"/>
      <c r="E151" s="302"/>
      <c r="F151" s="42"/>
      <c r="G151" s="246"/>
      <c r="H151" s="42"/>
      <c r="I151" s="42"/>
      <c r="J151" s="283"/>
      <c r="K151" s="265"/>
      <c r="L151" s="265"/>
      <c r="M151" s="265"/>
      <c r="N151" s="265"/>
      <c r="O151" s="265"/>
      <c r="P151" s="265"/>
      <c r="Q151" s="265"/>
      <c r="R151" s="254"/>
      <c r="S151" s="240"/>
      <c r="T151" s="265"/>
      <c r="U151" s="265"/>
      <c r="V151" s="265"/>
      <c r="W151" s="265"/>
      <c r="X151" s="265"/>
      <c r="Y151" s="265"/>
      <c r="Z151" s="240"/>
      <c r="AA151" s="265"/>
      <c r="AB151" s="265"/>
      <c r="AC151" s="265"/>
      <c r="AD151" s="265"/>
      <c r="AE151" s="265"/>
      <c r="AF151" s="337"/>
      <c r="AG151" s="265"/>
      <c r="AH151" s="265"/>
      <c r="AI151" s="265"/>
      <c r="AJ151" s="265"/>
      <c r="AK151" s="265"/>
      <c r="AL151" s="265"/>
      <c r="AM151" s="280"/>
      <c r="AN151" s="265"/>
      <c r="AO151" s="265"/>
      <c r="AP151" s="265"/>
      <c r="AQ151" s="265"/>
      <c r="AR151" s="280"/>
      <c r="AS151" s="280"/>
      <c r="AT151" s="280"/>
      <c r="AU151" s="265"/>
      <c r="AV151" s="265"/>
      <c r="AW151" s="280"/>
      <c r="AX151" s="240"/>
      <c r="AY151" s="44"/>
      <c r="AZ151" s="44"/>
      <c r="BA151" s="240"/>
      <c r="BB151" s="44"/>
      <c r="BC151" s="44"/>
      <c r="BD151" s="44"/>
      <c r="BE151" s="44"/>
      <c r="BF151" s="44"/>
      <c r="BG151" s="44"/>
      <c r="BH151" s="240"/>
      <c r="BI151" s="44"/>
      <c r="BJ151" s="44"/>
      <c r="BK151" s="44"/>
      <c r="BL151" s="44"/>
      <c r="BM151" s="44"/>
      <c r="BN151" s="240"/>
      <c r="BO151" s="44"/>
      <c r="BP151" s="44"/>
      <c r="BQ151" s="240"/>
      <c r="BR151" s="246"/>
      <c r="BS151" s="246"/>
      <c r="BT151" s="188"/>
      <c r="BU151" s="188"/>
      <c r="BV151" s="188"/>
      <c r="BW151" s="356"/>
      <c r="BX151" s="214"/>
    </row>
    <row r="152" spans="1:76" s="251" customFormat="1" ht="14.5">
      <c r="A152" s="42">
        <f t="shared" si="20"/>
        <v>144</v>
      </c>
      <c r="B152" s="42"/>
      <c r="C152" s="257"/>
      <c r="D152" s="298"/>
      <c r="E152" s="302"/>
      <c r="F152" s="42"/>
      <c r="G152" s="246"/>
      <c r="H152" s="42"/>
      <c r="I152" s="42"/>
      <c r="J152" s="283"/>
      <c r="K152" s="265"/>
      <c r="L152" s="265"/>
      <c r="M152" s="265"/>
      <c r="N152" s="265"/>
      <c r="O152" s="265"/>
      <c r="P152" s="265"/>
      <c r="Q152" s="265"/>
      <c r="R152" s="254"/>
      <c r="S152" s="240"/>
      <c r="T152" s="265"/>
      <c r="U152" s="265"/>
      <c r="V152" s="265"/>
      <c r="W152" s="265"/>
      <c r="X152" s="265"/>
      <c r="Y152" s="265"/>
      <c r="Z152" s="240"/>
      <c r="AA152" s="265"/>
      <c r="AB152" s="265"/>
      <c r="AC152" s="265"/>
      <c r="AD152" s="265"/>
      <c r="AE152" s="265"/>
      <c r="AF152" s="337"/>
      <c r="AG152" s="265"/>
      <c r="AH152" s="265"/>
      <c r="AI152" s="265"/>
      <c r="AJ152" s="265"/>
      <c r="AK152" s="265"/>
      <c r="AL152" s="265"/>
      <c r="AM152" s="280"/>
      <c r="AN152" s="265"/>
      <c r="AO152" s="265"/>
      <c r="AP152" s="265"/>
      <c r="AQ152" s="265"/>
      <c r="AR152" s="280"/>
      <c r="AS152" s="280"/>
      <c r="AT152" s="280"/>
      <c r="AU152" s="265"/>
      <c r="AV152" s="265"/>
      <c r="AW152" s="280"/>
      <c r="AX152" s="240"/>
      <c r="AY152" s="44"/>
      <c r="AZ152" s="44"/>
      <c r="BA152" s="240"/>
      <c r="BB152" s="44"/>
      <c r="BC152" s="44"/>
      <c r="BD152" s="44"/>
      <c r="BE152" s="44"/>
      <c r="BF152" s="44"/>
      <c r="BG152" s="44"/>
      <c r="BH152" s="240"/>
      <c r="BI152" s="44"/>
      <c r="BJ152" s="44"/>
      <c r="BK152" s="44"/>
      <c r="BL152" s="44"/>
      <c r="BM152" s="44"/>
      <c r="BN152" s="240"/>
      <c r="BO152" s="44"/>
      <c r="BP152" s="44"/>
      <c r="BQ152" s="240"/>
      <c r="BR152" s="246"/>
      <c r="BS152" s="246"/>
      <c r="BT152" s="188"/>
      <c r="BU152" s="188"/>
      <c r="BV152" s="188"/>
      <c r="BW152" s="356"/>
      <c r="BX152" s="214"/>
    </row>
    <row r="153" spans="1:76" s="251" customFormat="1" ht="14.5">
      <c r="A153" s="42">
        <f t="shared" si="20"/>
        <v>145</v>
      </c>
      <c r="B153" s="42"/>
      <c r="C153" s="257"/>
      <c r="D153" s="298"/>
      <c r="E153" s="302"/>
      <c r="F153" s="42"/>
      <c r="G153" s="246"/>
      <c r="H153" s="42"/>
      <c r="I153" s="42"/>
      <c r="J153" s="283"/>
      <c r="K153" s="265"/>
      <c r="L153" s="265"/>
      <c r="M153" s="265"/>
      <c r="N153" s="265"/>
      <c r="O153" s="265"/>
      <c r="P153" s="265"/>
      <c r="Q153" s="265"/>
      <c r="R153" s="254"/>
      <c r="S153" s="240"/>
      <c r="T153" s="265"/>
      <c r="U153" s="265"/>
      <c r="V153" s="265"/>
      <c r="W153" s="265"/>
      <c r="X153" s="265"/>
      <c r="Y153" s="265"/>
      <c r="Z153" s="240"/>
      <c r="AA153" s="265"/>
      <c r="AB153" s="265"/>
      <c r="AC153" s="265"/>
      <c r="AD153" s="265"/>
      <c r="AE153" s="265"/>
      <c r="AF153" s="337"/>
      <c r="AG153" s="265"/>
      <c r="AH153" s="265"/>
      <c r="AI153" s="265"/>
      <c r="AJ153" s="265"/>
      <c r="AK153" s="265"/>
      <c r="AL153" s="265"/>
      <c r="AM153" s="280"/>
      <c r="AN153" s="265"/>
      <c r="AO153" s="265"/>
      <c r="AP153" s="265"/>
      <c r="AQ153" s="265"/>
      <c r="AR153" s="280"/>
      <c r="AS153" s="280"/>
      <c r="AT153" s="280"/>
      <c r="AU153" s="265"/>
      <c r="AV153" s="265"/>
      <c r="AW153" s="280"/>
      <c r="AX153" s="240"/>
      <c r="AY153" s="44"/>
      <c r="AZ153" s="44"/>
      <c r="BA153" s="240"/>
      <c r="BB153" s="44"/>
      <c r="BC153" s="44"/>
      <c r="BD153" s="44"/>
      <c r="BE153" s="44"/>
      <c r="BF153" s="44"/>
      <c r="BG153" s="44"/>
      <c r="BH153" s="240"/>
      <c r="BI153" s="44"/>
      <c r="BJ153" s="44"/>
      <c r="BK153" s="44"/>
      <c r="BL153" s="44"/>
      <c r="BM153" s="44"/>
      <c r="BN153" s="240"/>
      <c r="BO153" s="44"/>
      <c r="BP153" s="44"/>
      <c r="BQ153" s="240"/>
      <c r="BR153" s="246"/>
      <c r="BS153" s="246"/>
      <c r="BT153" s="188"/>
      <c r="BU153" s="188"/>
      <c r="BV153" s="188"/>
      <c r="BW153" s="356"/>
      <c r="BX153" s="214"/>
    </row>
    <row r="154" spans="1:76" s="251" customFormat="1">
      <c r="A154" s="42">
        <f t="shared" si="20"/>
        <v>146</v>
      </c>
      <c r="B154" s="42"/>
      <c r="C154" s="257"/>
      <c r="D154" s="298"/>
      <c r="E154" s="302"/>
      <c r="F154" s="42"/>
      <c r="G154" s="42"/>
      <c r="H154" s="253"/>
      <c r="I154" s="42"/>
      <c r="J154" s="240"/>
      <c r="K154" s="265"/>
      <c r="L154" s="265"/>
      <c r="M154" s="265"/>
      <c r="N154" s="265"/>
      <c r="O154" s="265"/>
      <c r="P154" s="265"/>
      <c r="Q154" s="265"/>
      <c r="R154" s="44"/>
      <c r="S154" s="240"/>
      <c r="T154" s="265"/>
      <c r="U154" s="265"/>
      <c r="V154" s="265"/>
      <c r="W154" s="265"/>
      <c r="X154" s="265"/>
      <c r="Y154" s="265"/>
      <c r="Z154" s="240"/>
      <c r="AA154" s="265"/>
      <c r="AB154" s="265"/>
      <c r="AC154" s="265"/>
      <c r="AD154" s="265"/>
      <c r="AE154" s="265"/>
      <c r="AF154" s="337"/>
      <c r="AG154" s="265"/>
      <c r="AH154" s="265"/>
      <c r="AI154" s="265"/>
      <c r="AJ154" s="265"/>
      <c r="AK154" s="265"/>
      <c r="AL154" s="265"/>
      <c r="AM154" s="280"/>
      <c r="AN154" s="265"/>
      <c r="AO154" s="265"/>
      <c r="AP154" s="265"/>
      <c r="AQ154" s="265"/>
      <c r="AR154" s="280"/>
      <c r="AS154" s="280"/>
      <c r="AT154" s="280"/>
      <c r="AU154" s="265"/>
      <c r="AV154" s="265"/>
      <c r="AW154" s="280"/>
      <c r="AX154" s="240"/>
      <c r="AY154" s="44"/>
      <c r="AZ154" s="44"/>
      <c r="BA154" s="240"/>
      <c r="BB154" s="44"/>
      <c r="BC154" s="44"/>
      <c r="BD154" s="44"/>
      <c r="BE154" s="44"/>
      <c r="BF154" s="44"/>
      <c r="BG154" s="44"/>
      <c r="BH154" s="240"/>
      <c r="BI154" s="44"/>
      <c r="BJ154" s="44"/>
      <c r="BK154" s="44"/>
      <c r="BL154" s="44"/>
      <c r="BM154" s="44"/>
      <c r="BN154" s="240"/>
      <c r="BO154" s="44"/>
      <c r="BP154" s="44"/>
      <c r="BQ154" s="240"/>
      <c r="BR154" s="246"/>
      <c r="BS154" s="246"/>
      <c r="BT154" s="268"/>
      <c r="BU154" s="268"/>
      <c r="BV154" s="268"/>
      <c r="BW154" s="357"/>
      <c r="BX154" s="268"/>
    </row>
    <row r="155" spans="1:76" s="251" customFormat="1">
      <c r="A155" s="42">
        <f t="shared" si="20"/>
        <v>147</v>
      </c>
      <c r="B155" s="42"/>
      <c r="C155" s="257"/>
      <c r="D155" s="298"/>
      <c r="E155" s="302"/>
      <c r="F155" s="42"/>
      <c r="G155" s="42"/>
      <c r="H155" s="253"/>
      <c r="I155" s="42"/>
      <c r="J155" s="240"/>
      <c r="K155" s="265"/>
      <c r="L155" s="265"/>
      <c r="M155" s="265"/>
      <c r="N155" s="265"/>
      <c r="O155" s="265"/>
      <c r="P155" s="265"/>
      <c r="Q155" s="265"/>
      <c r="R155" s="44"/>
      <c r="S155" s="240"/>
      <c r="T155" s="265"/>
      <c r="U155" s="265"/>
      <c r="V155" s="265"/>
      <c r="W155" s="265"/>
      <c r="X155" s="265"/>
      <c r="Y155" s="265"/>
      <c r="Z155" s="240"/>
      <c r="AA155" s="265"/>
      <c r="AB155" s="265"/>
      <c r="AC155" s="265"/>
      <c r="AD155" s="265"/>
      <c r="AE155" s="265"/>
      <c r="AF155" s="337"/>
      <c r="AG155" s="265"/>
      <c r="AH155" s="265"/>
      <c r="AI155" s="265"/>
      <c r="AJ155" s="265"/>
      <c r="AK155" s="265"/>
      <c r="AL155" s="265"/>
      <c r="AM155" s="280"/>
      <c r="AN155" s="265"/>
      <c r="AO155" s="265"/>
      <c r="AP155" s="265"/>
      <c r="AQ155" s="265"/>
      <c r="AR155" s="280"/>
      <c r="AS155" s="280"/>
      <c r="AT155" s="280"/>
      <c r="AU155" s="265"/>
      <c r="AV155" s="265"/>
      <c r="AW155" s="280"/>
      <c r="AX155" s="240"/>
      <c r="AY155" s="44"/>
      <c r="AZ155" s="44"/>
      <c r="BA155" s="240"/>
      <c r="BB155" s="44"/>
      <c r="BC155" s="44"/>
      <c r="BD155" s="44"/>
      <c r="BE155" s="44"/>
      <c r="BF155" s="44"/>
      <c r="BG155" s="44"/>
      <c r="BH155" s="240"/>
      <c r="BI155" s="44"/>
      <c r="BJ155" s="44"/>
      <c r="BK155" s="44"/>
      <c r="BL155" s="44"/>
      <c r="BM155" s="44"/>
      <c r="BN155" s="240"/>
      <c r="BO155" s="44"/>
      <c r="BP155" s="44"/>
      <c r="BQ155" s="240"/>
      <c r="BR155" s="246"/>
      <c r="BS155" s="246"/>
      <c r="BT155" s="268"/>
      <c r="BU155" s="268"/>
      <c r="BV155" s="268"/>
      <c r="BW155" s="357"/>
      <c r="BX155" s="268"/>
    </row>
    <row r="156" spans="1:76" s="251" customFormat="1">
      <c r="A156" s="42">
        <f t="shared" si="20"/>
        <v>148</v>
      </c>
      <c r="B156" s="42"/>
      <c r="C156" s="257"/>
      <c r="D156" s="298"/>
      <c r="E156" s="302"/>
      <c r="F156" s="42"/>
      <c r="G156" s="42"/>
      <c r="H156" s="253"/>
      <c r="I156" s="42"/>
      <c r="J156" s="240"/>
      <c r="K156" s="265"/>
      <c r="L156" s="265"/>
      <c r="M156" s="265"/>
      <c r="N156" s="265"/>
      <c r="O156" s="265"/>
      <c r="P156" s="265"/>
      <c r="Q156" s="265"/>
      <c r="R156" s="44"/>
      <c r="S156" s="240"/>
      <c r="T156" s="265"/>
      <c r="U156" s="265"/>
      <c r="V156" s="265"/>
      <c r="W156" s="265"/>
      <c r="X156" s="265"/>
      <c r="Y156" s="265"/>
      <c r="Z156" s="240"/>
      <c r="AA156" s="265"/>
      <c r="AB156" s="265"/>
      <c r="AC156" s="265"/>
      <c r="AD156" s="265"/>
      <c r="AE156" s="265"/>
      <c r="AF156" s="337"/>
      <c r="AG156" s="265"/>
      <c r="AH156" s="265"/>
      <c r="AI156" s="265"/>
      <c r="AJ156" s="265"/>
      <c r="AK156" s="265"/>
      <c r="AL156" s="265"/>
      <c r="AM156" s="280"/>
      <c r="AN156" s="265"/>
      <c r="AO156" s="265"/>
      <c r="AP156" s="265"/>
      <c r="AQ156" s="265"/>
      <c r="AR156" s="280"/>
      <c r="AS156" s="280"/>
      <c r="AT156" s="280"/>
      <c r="AU156" s="265"/>
      <c r="AV156" s="265"/>
      <c r="AW156" s="280"/>
      <c r="AX156" s="240"/>
      <c r="AY156" s="44"/>
      <c r="AZ156" s="44"/>
      <c r="BA156" s="240"/>
      <c r="BB156" s="44"/>
      <c r="BC156" s="44"/>
      <c r="BD156" s="44"/>
      <c r="BE156" s="44"/>
      <c r="BF156" s="44"/>
      <c r="BG156" s="44"/>
      <c r="BH156" s="240"/>
      <c r="BI156" s="44"/>
      <c r="BJ156" s="44"/>
      <c r="BK156" s="44"/>
      <c r="BL156" s="44"/>
      <c r="BM156" s="44"/>
      <c r="BN156" s="240"/>
      <c r="BO156" s="44"/>
      <c r="BP156" s="44"/>
      <c r="BQ156" s="240"/>
      <c r="BR156" s="246"/>
      <c r="BS156" s="246"/>
      <c r="BT156" s="268"/>
      <c r="BU156" s="268"/>
      <c r="BV156" s="268"/>
      <c r="BW156" s="357"/>
      <c r="BX156" s="268"/>
    </row>
    <row r="157" spans="1:76" s="251" customFormat="1">
      <c r="A157" s="42">
        <f t="shared" si="20"/>
        <v>149</v>
      </c>
      <c r="B157" s="42"/>
      <c r="C157" s="257"/>
      <c r="D157" s="298"/>
      <c r="E157" s="302"/>
      <c r="F157" s="42"/>
      <c r="G157" s="42"/>
      <c r="H157" s="253"/>
      <c r="I157" s="42"/>
      <c r="J157" s="240"/>
      <c r="K157" s="265"/>
      <c r="L157" s="265"/>
      <c r="M157" s="265"/>
      <c r="N157" s="265"/>
      <c r="O157" s="265"/>
      <c r="P157" s="265"/>
      <c r="Q157" s="265"/>
      <c r="R157" s="44"/>
      <c r="S157" s="240"/>
      <c r="T157" s="265"/>
      <c r="U157" s="265"/>
      <c r="V157" s="265"/>
      <c r="W157" s="265"/>
      <c r="X157" s="265"/>
      <c r="Y157" s="265"/>
      <c r="Z157" s="240"/>
      <c r="AA157" s="265"/>
      <c r="AB157" s="265"/>
      <c r="AC157" s="265"/>
      <c r="AD157" s="265"/>
      <c r="AE157" s="265"/>
      <c r="AF157" s="337"/>
      <c r="AG157" s="265"/>
      <c r="AH157" s="265"/>
      <c r="AI157" s="265"/>
      <c r="AJ157" s="265"/>
      <c r="AK157" s="265"/>
      <c r="AL157" s="265"/>
      <c r="AM157" s="280"/>
      <c r="AN157" s="265"/>
      <c r="AO157" s="265"/>
      <c r="AP157" s="265"/>
      <c r="AQ157" s="265"/>
      <c r="AR157" s="280"/>
      <c r="AS157" s="280"/>
      <c r="AT157" s="280"/>
      <c r="AU157" s="265"/>
      <c r="AV157" s="265"/>
      <c r="AW157" s="280"/>
      <c r="AX157" s="240"/>
      <c r="AY157" s="44"/>
      <c r="AZ157" s="44"/>
      <c r="BA157" s="240"/>
      <c r="BB157" s="44"/>
      <c r="BC157" s="44"/>
      <c r="BD157" s="44"/>
      <c r="BE157" s="44"/>
      <c r="BF157" s="44"/>
      <c r="BG157" s="44"/>
      <c r="BH157" s="240"/>
      <c r="BI157" s="44"/>
      <c r="BJ157" s="44"/>
      <c r="BK157" s="44"/>
      <c r="BL157" s="44"/>
      <c r="BM157" s="44"/>
      <c r="BN157" s="240"/>
      <c r="BO157" s="44"/>
      <c r="BP157" s="44"/>
      <c r="BQ157" s="240"/>
      <c r="BR157" s="246"/>
      <c r="BS157" s="246"/>
      <c r="BT157" s="268"/>
      <c r="BU157" s="268"/>
      <c r="BV157" s="268"/>
      <c r="BW157" s="357"/>
      <c r="BX157" s="268"/>
    </row>
    <row r="158" spans="1:76" s="251" customFormat="1">
      <c r="A158" s="42">
        <f t="shared" si="20"/>
        <v>150</v>
      </c>
      <c r="B158" s="42"/>
      <c r="C158" s="257"/>
      <c r="D158" s="298"/>
      <c r="E158" s="302"/>
      <c r="F158" s="42"/>
      <c r="G158" s="42"/>
      <c r="H158" s="253"/>
      <c r="I158" s="42"/>
      <c r="J158" s="240"/>
      <c r="K158" s="265"/>
      <c r="L158" s="265"/>
      <c r="M158" s="265"/>
      <c r="N158" s="265"/>
      <c r="O158" s="265"/>
      <c r="P158" s="265"/>
      <c r="Q158" s="265"/>
      <c r="R158" s="44"/>
      <c r="S158" s="240"/>
      <c r="T158" s="265"/>
      <c r="U158" s="265"/>
      <c r="V158" s="265"/>
      <c r="W158" s="265"/>
      <c r="X158" s="265"/>
      <c r="Y158" s="265"/>
      <c r="Z158" s="240"/>
      <c r="AA158" s="265"/>
      <c r="AB158" s="265"/>
      <c r="AC158" s="265"/>
      <c r="AD158" s="265"/>
      <c r="AE158" s="265"/>
      <c r="AF158" s="337"/>
      <c r="AG158" s="265"/>
      <c r="AH158" s="265"/>
      <c r="AI158" s="265"/>
      <c r="AJ158" s="265"/>
      <c r="AK158" s="265"/>
      <c r="AL158" s="265"/>
      <c r="AM158" s="280"/>
      <c r="AN158" s="265"/>
      <c r="AO158" s="265"/>
      <c r="AP158" s="265"/>
      <c r="AQ158" s="265"/>
      <c r="AR158" s="280"/>
      <c r="AS158" s="280"/>
      <c r="AT158" s="280"/>
      <c r="AU158" s="265"/>
      <c r="AV158" s="265"/>
      <c r="AW158" s="280"/>
      <c r="AX158" s="240"/>
      <c r="AY158" s="44"/>
      <c r="AZ158" s="44"/>
      <c r="BA158" s="240"/>
      <c r="BB158" s="44"/>
      <c r="BC158" s="44"/>
      <c r="BD158" s="44"/>
      <c r="BE158" s="44"/>
      <c r="BF158" s="44"/>
      <c r="BG158" s="44"/>
      <c r="BH158" s="240"/>
      <c r="BI158" s="44"/>
      <c r="BJ158" s="44"/>
      <c r="BK158" s="44"/>
      <c r="BL158" s="44"/>
      <c r="BM158" s="44"/>
      <c r="BN158" s="240"/>
      <c r="BO158" s="44"/>
      <c r="BP158" s="44"/>
      <c r="BQ158" s="240"/>
      <c r="BR158" s="246"/>
      <c r="BS158" s="246"/>
      <c r="BT158" s="268"/>
      <c r="BU158" s="268"/>
      <c r="BV158" s="268"/>
      <c r="BW158" s="357"/>
      <c r="BX158" s="268"/>
    </row>
    <row r="159" spans="1:76" s="251" customFormat="1">
      <c r="A159" s="42">
        <f t="shared" si="20"/>
        <v>151</v>
      </c>
      <c r="B159" s="42"/>
      <c r="C159" s="257"/>
      <c r="D159" s="298"/>
      <c r="E159" s="302"/>
      <c r="F159" s="42"/>
      <c r="G159" s="42"/>
      <c r="H159" s="253"/>
      <c r="I159" s="42"/>
      <c r="J159" s="240"/>
      <c r="K159" s="265"/>
      <c r="L159" s="265"/>
      <c r="M159" s="265"/>
      <c r="N159" s="265"/>
      <c r="O159" s="265"/>
      <c r="P159" s="265"/>
      <c r="Q159" s="265"/>
      <c r="R159" s="44"/>
      <c r="S159" s="240"/>
      <c r="T159" s="265"/>
      <c r="U159" s="265"/>
      <c r="V159" s="265"/>
      <c r="W159" s="265"/>
      <c r="X159" s="265"/>
      <c r="Y159" s="265"/>
      <c r="Z159" s="240"/>
      <c r="AA159" s="265"/>
      <c r="AB159" s="265"/>
      <c r="AC159" s="265"/>
      <c r="AD159" s="265"/>
      <c r="AE159" s="265"/>
      <c r="AF159" s="337"/>
      <c r="AG159" s="265"/>
      <c r="AH159" s="265"/>
      <c r="AI159" s="265"/>
      <c r="AJ159" s="265"/>
      <c r="AK159" s="265"/>
      <c r="AL159" s="265"/>
      <c r="AM159" s="280"/>
      <c r="AN159" s="265"/>
      <c r="AO159" s="265"/>
      <c r="AP159" s="265"/>
      <c r="AQ159" s="265"/>
      <c r="AR159" s="280"/>
      <c r="AS159" s="280"/>
      <c r="AT159" s="280"/>
      <c r="AU159" s="265"/>
      <c r="AV159" s="265"/>
      <c r="AW159" s="280"/>
      <c r="AX159" s="240"/>
      <c r="AY159" s="44"/>
      <c r="AZ159" s="44"/>
      <c r="BA159" s="240"/>
      <c r="BB159" s="44"/>
      <c r="BC159" s="44"/>
      <c r="BD159" s="44"/>
      <c r="BE159" s="44"/>
      <c r="BF159" s="44"/>
      <c r="BG159" s="44"/>
      <c r="BH159" s="240"/>
      <c r="BI159" s="44"/>
      <c r="BJ159" s="44"/>
      <c r="BK159" s="44"/>
      <c r="BL159" s="44"/>
      <c r="BM159" s="44"/>
      <c r="BN159" s="240"/>
      <c r="BO159" s="44"/>
      <c r="BP159" s="44"/>
      <c r="BQ159" s="240"/>
      <c r="BR159" s="246"/>
      <c r="BS159" s="246"/>
      <c r="BT159" s="268"/>
      <c r="BU159" s="268"/>
      <c r="BV159" s="268"/>
      <c r="BW159" s="357"/>
      <c r="BX159" s="268"/>
    </row>
    <row r="160" spans="1:76" s="251" customFormat="1">
      <c r="A160" s="42">
        <f t="shared" si="20"/>
        <v>152</v>
      </c>
      <c r="B160" s="42"/>
      <c r="C160" s="257"/>
      <c r="D160" s="298"/>
      <c r="E160" s="302"/>
      <c r="F160" s="42"/>
      <c r="G160" s="42"/>
      <c r="H160" s="253"/>
      <c r="I160" s="42"/>
      <c r="J160" s="240"/>
      <c r="K160" s="265"/>
      <c r="L160" s="265"/>
      <c r="M160" s="265"/>
      <c r="N160" s="265"/>
      <c r="O160" s="265"/>
      <c r="P160" s="265"/>
      <c r="Q160" s="265"/>
      <c r="R160" s="44"/>
      <c r="S160" s="240"/>
      <c r="T160" s="265"/>
      <c r="U160" s="265"/>
      <c r="V160" s="265"/>
      <c r="W160" s="265"/>
      <c r="X160" s="265"/>
      <c r="Y160" s="265"/>
      <c r="Z160" s="240"/>
      <c r="AA160" s="265"/>
      <c r="AB160" s="265"/>
      <c r="AC160" s="265"/>
      <c r="AD160" s="265"/>
      <c r="AE160" s="265"/>
      <c r="AF160" s="337"/>
      <c r="AG160" s="265"/>
      <c r="AH160" s="265"/>
      <c r="AI160" s="265"/>
      <c r="AJ160" s="265"/>
      <c r="AK160" s="265"/>
      <c r="AL160" s="265"/>
      <c r="AM160" s="280"/>
      <c r="AN160" s="265"/>
      <c r="AO160" s="265"/>
      <c r="AP160" s="265"/>
      <c r="AQ160" s="265"/>
      <c r="AR160" s="280"/>
      <c r="AS160" s="280"/>
      <c r="AT160" s="280"/>
      <c r="AU160" s="265"/>
      <c r="AV160" s="265"/>
      <c r="AW160" s="280"/>
      <c r="AX160" s="240"/>
      <c r="AY160" s="44"/>
      <c r="AZ160" s="44"/>
      <c r="BA160" s="240"/>
      <c r="BB160" s="44"/>
      <c r="BC160" s="44"/>
      <c r="BD160" s="44"/>
      <c r="BE160" s="44"/>
      <c r="BF160" s="44"/>
      <c r="BG160" s="44"/>
      <c r="BH160" s="240"/>
      <c r="BI160" s="44"/>
      <c r="BJ160" s="44"/>
      <c r="BK160" s="44"/>
      <c r="BL160" s="44"/>
      <c r="BM160" s="44"/>
      <c r="BN160" s="240"/>
      <c r="BO160" s="44"/>
      <c r="BP160" s="44"/>
      <c r="BQ160" s="240"/>
      <c r="BR160" s="246"/>
      <c r="BS160" s="246"/>
      <c r="BT160" s="268"/>
      <c r="BU160" s="268"/>
      <c r="BV160" s="268"/>
      <c r="BW160" s="357"/>
      <c r="BX160" s="268"/>
    </row>
    <row r="161" spans="1:76" s="251" customFormat="1">
      <c r="A161" s="42">
        <f t="shared" si="20"/>
        <v>153</v>
      </c>
      <c r="B161" s="42"/>
      <c r="C161" s="257"/>
      <c r="D161" s="298"/>
      <c r="E161" s="302"/>
      <c r="F161" s="42"/>
      <c r="G161" s="42"/>
      <c r="H161" s="253"/>
      <c r="I161" s="42"/>
      <c r="J161" s="240"/>
      <c r="K161" s="265"/>
      <c r="L161" s="265"/>
      <c r="M161" s="265"/>
      <c r="N161" s="265"/>
      <c r="O161" s="265"/>
      <c r="P161" s="265"/>
      <c r="Q161" s="265"/>
      <c r="R161" s="44"/>
      <c r="S161" s="240"/>
      <c r="T161" s="265"/>
      <c r="U161" s="265"/>
      <c r="V161" s="265"/>
      <c r="W161" s="265"/>
      <c r="X161" s="265"/>
      <c r="Y161" s="265"/>
      <c r="Z161" s="240"/>
      <c r="AA161" s="265"/>
      <c r="AB161" s="265"/>
      <c r="AC161" s="265"/>
      <c r="AD161" s="265"/>
      <c r="AE161" s="265"/>
      <c r="AF161" s="337"/>
      <c r="AG161" s="265"/>
      <c r="AH161" s="265"/>
      <c r="AI161" s="265"/>
      <c r="AJ161" s="265"/>
      <c r="AK161" s="265"/>
      <c r="AL161" s="265"/>
      <c r="AM161" s="280"/>
      <c r="AN161" s="265"/>
      <c r="AO161" s="265"/>
      <c r="AP161" s="265"/>
      <c r="AQ161" s="265"/>
      <c r="AR161" s="280"/>
      <c r="AS161" s="280"/>
      <c r="AT161" s="280"/>
      <c r="AU161" s="265"/>
      <c r="AV161" s="265"/>
      <c r="AW161" s="280"/>
      <c r="AX161" s="240"/>
      <c r="AY161" s="44"/>
      <c r="AZ161" s="44"/>
      <c r="BA161" s="240"/>
      <c r="BB161" s="44"/>
      <c r="BC161" s="44"/>
      <c r="BD161" s="44"/>
      <c r="BE161" s="44"/>
      <c r="BF161" s="44"/>
      <c r="BG161" s="44"/>
      <c r="BH161" s="240"/>
      <c r="BI161" s="44"/>
      <c r="BJ161" s="44"/>
      <c r="BK161" s="44"/>
      <c r="BL161" s="44"/>
      <c r="BM161" s="44"/>
      <c r="BN161" s="240"/>
      <c r="BO161" s="44"/>
      <c r="BP161" s="44"/>
      <c r="BQ161" s="240"/>
      <c r="BR161" s="246"/>
      <c r="BS161" s="246"/>
      <c r="BT161" s="268"/>
      <c r="BU161" s="268"/>
      <c r="BV161" s="268"/>
      <c r="BW161" s="357"/>
      <c r="BX161" s="268"/>
    </row>
    <row r="162" spans="1:76" s="251" customFormat="1">
      <c r="A162" s="42">
        <f t="shared" si="20"/>
        <v>154</v>
      </c>
      <c r="B162" s="42"/>
      <c r="C162" s="257"/>
      <c r="D162" s="298"/>
      <c r="E162" s="302"/>
      <c r="F162" s="42"/>
      <c r="G162" s="42"/>
      <c r="H162" s="253"/>
      <c r="I162" s="42"/>
      <c r="J162" s="240"/>
      <c r="K162" s="265"/>
      <c r="L162" s="265"/>
      <c r="M162" s="265"/>
      <c r="N162" s="265"/>
      <c r="O162" s="265"/>
      <c r="P162" s="265"/>
      <c r="Q162" s="265"/>
      <c r="R162" s="44"/>
      <c r="S162" s="240"/>
      <c r="T162" s="265"/>
      <c r="U162" s="265"/>
      <c r="V162" s="265"/>
      <c r="W162" s="265"/>
      <c r="X162" s="265"/>
      <c r="Y162" s="265"/>
      <c r="Z162" s="240"/>
      <c r="AA162" s="265"/>
      <c r="AB162" s="265"/>
      <c r="AC162" s="265"/>
      <c r="AD162" s="265"/>
      <c r="AE162" s="265"/>
      <c r="AF162" s="337"/>
      <c r="AG162" s="265"/>
      <c r="AH162" s="265"/>
      <c r="AI162" s="265"/>
      <c r="AJ162" s="265"/>
      <c r="AK162" s="265"/>
      <c r="AL162" s="265"/>
      <c r="AM162" s="280"/>
      <c r="AN162" s="265"/>
      <c r="AO162" s="265"/>
      <c r="AP162" s="265"/>
      <c r="AQ162" s="265"/>
      <c r="AR162" s="280"/>
      <c r="AS162" s="280"/>
      <c r="AT162" s="280"/>
      <c r="AU162" s="265"/>
      <c r="AV162" s="265"/>
      <c r="AW162" s="280"/>
      <c r="AX162" s="240"/>
      <c r="AY162" s="44"/>
      <c r="AZ162" s="44"/>
      <c r="BA162" s="240"/>
      <c r="BB162" s="44"/>
      <c r="BC162" s="44"/>
      <c r="BD162" s="44"/>
      <c r="BE162" s="44"/>
      <c r="BF162" s="44"/>
      <c r="BG162" s="44"/>
      <c r="BH162" s="240"/>
      <c r="BI162" s="44"/>
      <c r="BJ162" s="44"/>
      <c r="BK162" s="44"/>
      <c r="BL162" s="44"/>
      <c r="BM162" s="44"/>
      <c r="BN162" s="240"/>
      <c r="BO162" s="44"/>
      <c r="BP162" s="44"/>
      <c r="BQ162" s="240"/>
      <c r="BR162" s="246"/>
      <c r="BS162" s="246"/>
      <c r="BT162" s="268"/>
      <c r="BU162" s="268"/>
      <c r="BV162" s="268"/>
      <c r="BW162" s="357"/>
      <c r="BX162" s="268"/>
    </row>
    <row r="163" spans="1:76" s="251" customFormat="1">
      <c r="A163" s="42">
        <f t="shared" si="20"/>
        <v>155</v>
      </c>
      <c r="B163" s="42"/>
      <c r="C163" s="257"/>
      <c r="D163" s="298"/>
      <c r="E163" s="302"/>
      <c r="F163" s="42"/>
      <c r="G163" s="42"/>
      <c r="H163" s="253"/>
      <c r="I163" s="42"/>
      <c r="J163" s="240"/>
      <c r="K163" s="265"/>
      <c r="L163" s="265"/>
      <c r="M163" s="265"/>
      <c r="N163" s="265"/>
      <c r="O163" s="265"/>
      <c r="P163" s="265"/>
      <c r="Q163" s="265"/>
      <c r="R163" s="44"/>
      <c r="S163" s="240"/>
      <c r="T163" s="265"/>
      <c r="U163" s="265"/>
      <c r="V163" s="265"/>
      <c r="W163" s="265"/>
      <c r="X163" s="265"/>
      <c r="Y163" s="265"/>
      <c r="Z163" s="240"/>
      <c r="AA163" s="265"/>
      <c r="AB163" s="265"/>
      <c r="AC163" s="265"/>
      <c r="AD163" s="265"/>
      <c r="AE163" s="265"/>
      <c r="AF163" s="337"/>
      <c r="AG163" s="265"/>
      <c r="AH163" s="265"/>
      <c r="AI163" s="265"/>
      <c r="AJ163" s="265"/>
      <c r="AK163" s="265"/>
      <c r="AL163" s="265"/>
      <c r="AM163" s="280"/>
      <c r="AN163" s="265"/>
      <c r="AO163" s="265"/>
      <c r="AP163" s="265"/>
      <c r="AQ163" s="265"/>
      <c r="AR163" s="280"/>
      <c r="AS163" s="280"/>
      <c r="AT163" s="280"/>
      <c r="AU163" s="265"/>
      <c r="AV163" s="265"/>
      <c r="AW163" s="280"/>
      <c r="AX163" s="240"/>
      <c r="AY163" s="44"/>
      <c r="AZ163" s="44"/>
      <c r="BA163" s="240"/>
      <c r="BB163" s="44"/>
      <c r="BC163" s="44"/>
      <c r="BD163" s="44"/>
      <c r="BE163" s="44"/>
      <c r="BF163" s="44"/>
      <c r="BG163" s="44"/>
      <c r="BH163" s="240"/>
      <c r="BI163" s="44"/>
      <c r="BJ163" s="44"/>
      <c r="BK163" s="44"/>
      <c r="BL163" s="44"/>
      <c r="BM163" s="44"/>
      <c r="BN163" s="240"/>
      <c r="BO163" s="44"/>
      <c r="BP163" s="44"/>
      <c r="BQ163" s="240"/>
      <c r="BR163" s="246"/>
      <c r="BS163" s="246"/>
      <c r="BT163" s="268"/>
      <c r="BU163" s="268"/>
      <c r="BV163" s="268"/>
      <c r="BW163" s="357"/>
      <c r="BX163" s="268"/>
    </row>
    <row r="164" spans="1:76" s="251" customFormat="1">
      <c r="A164" s="42">
        <f t="shared" si="20"/>
        <v>156</v>
      </c>
      <c r="B164" s="42"/>
      <c r="C164" s="257"/>
      <c r="D164" s="298"/>
      <c r="E164" s="302"/>
      <c r="F164" s="42"/>
      <c r="G164" s="42"/>
      <c r="H164" s="253"/>
      <c r="I164" s="42"/>
      <c r="J164" s="240"/>
      <c r="K164" s="265"/>
      <c r="L164" s="265"/>
      <c r="M164" s="265"/>
      <c r="N164" s="265"/>
      <c r="O164" s="265"/>
      <c r="P164" s="265"/>
      <c r="Q164" s="265"/>
      <c r="R164" s="44"/>
      <c r="S164" s="240"/>
      <c r="T164" s="265"/>
      <c r="U164" s="265"/>
      <c r="V164" s="265"/>
      <c r="W164" s="265"/>
      <c r="X164" s="265"/>
      <c r="Y164" s="265"/>
      <c r="Z164" s="240"/>
      <c r="AA164" s="265"/>
      <c r="AB164" s="265"/>
      <c r="AC164" s="265"/>
      <c r="AD164" s="265"/>
      <c r="AE164" s="265"/>
      <c r="AF164" s="337"/>
      <c r="AG164" s="265"/>
      <c r="AH164" s="265"/>
      <c r="AI164" s="265"/>
      <c r="AJ164" s="265"/>
      <c r="AK164" s="265"/>
      <c r="AL164" s="265"/>
      <c r="AM164" s="280"/>
      <c r="AN164" s="265"/>
      <c r="AO164" s="265"/>
      <c r="AP164" s="265"/>
      <c r="AQ164" s="265"/>
      <c r="AR164" s="280"/>
      <c r="AS164" s="280"/>
      <c r="AT164" s="280"/>
      <c r="AU164" s="265"/>
      <c r="AV164" s="265"/>
      <c r="AW164" s="280"/>
      <c r="AX164" s="240"/>
      <c r="AY164" s="44"/>
      <c r="AZ164" s="44"/>
      <c r="BA164" s="240"/>
      <c r="BB164" s="44"/>
      <c r="BC164" s="44"/>
      <c r="BD164" s="44"/>
      <c r="BE164" s="44"/>
      <c r="BF164" s="44"/>
      <c r="BG164" s="44"/>
      <c r="BH164" s="240"/>
      <c r="BI164" s="44"/>
      <c r="BJ164" s="44"/>
      <c r="BK164" s="44"/>
      <c r="BL164" s="44"/>
      <c r="BM164" s="44"/>
      <c r="BN164" s="240"/>
      <c r="BO164" s="44"/>
      <c r="BP164" s="44"/>
      <c r="BQ164" s="240"/>
      <c r="BR164" s="246"/>
      <c r="BS164" s="246"/>
      <c r="BT164" s="268"/>
      <c r="BU164" s="268"/>
      <c r="BV164" s="268"/>
      <c r="BW164" s="357"/>
      <c r="BX164" s="268"/>
    </row>
    <row r="165" spans="1:76" s="251" customFormat="1">
      <c r="A165" s="42">
        <f t="shared" si="20"/>
        <v>157</v>
      </c>
      <c r="B165" s="42"/>
      <c r="C165" s="257"/>
      <c r="D165" s="298"/>
      <c r="E165" s="302"/>
      <c r="F165" s="42"/>
      <c r="G165" s="42"/>
      <c r="H165" s="253"/>
      <c r="I165" s="42"/>
      <c r="J165" s="240"/>
      <c r="K165" s="265"/>
      <c r="L165" s="265"/>
      <c r="M165" s="265"/>
      <c r="N165" s="265"/>
      <c r="O165" s="265"/>
      <c r="P165" s="265"/>
      <c r="Q165" s="265"/>
      <c r="R165" s="44"/>
      <c r="S165" s="240"/>
      <c r="T165" s="265"/>
      <c r="U165" s="265"/>
      <c r="V165" s="265"/>
      <c r="W165" s="265"/>
      <c r="X165" s="265"/>
      <c r="Y165" s="265"/>
      <c r="Z165" s="240"/>
      <c r="AA165" s="265"/>
      <c r="AB165" s="265"/>
      <c r="AC165" s="265"/>
      <c r="AD165" s="265"/>
      <c r="AE165" s="265"/>
      <c r="AF165" s="337"/>
      <c r="AG165" s="265"/>
      <c r="AH165" s="265"/>
      <c r="AI165" s="265"/>
      <c r="AJ165" s="265"/>
      <c r="AK165" s="265"/>
      <c r="AL165" s="265"/>
      <c r="AM165" s="280"/>
      <c r="AN165" s="265"/>
      <c r="AO165" s="265"/>
      <c r="AP165" s="265"/>
      <c r="AQ165" s="265"/>
      <c r="AR165" s="280"/>
      <c r="AS165" s="280"/>
      <c r="AT165" s="280"/>
      <c r="AU165" s="265"/>
      <c r="AV165" s="265"/>
      <c r="AW165" s="280"/>
      <c r="AX165" s="240"/>
      <c r="AY165" s="44"/>
      <c r="AZ165" s="44"/>
      <c r="BA165" s="240"/>
      <c r="BB165" s="44"/>
      <c r="BC165" s="44"/>
      <c r="BD165" s="44"/>
      <c r="BE165" s="44"/>
      <c r="BF165" s="44"/>
      <c r="BG165" s="44"/>
      <c r="BH165" s="240"/>
      <c r="BI165" s="44"/>
      <c r="BJ165" s="44"/>
      <c r="BK165" s="44"/>
      <c r="BL165" s="44"/>
      <c r="BM165" s="44"/>
      <c r="BN165" s="240"/>
      <c r="BO165" s="44"/>
      <c r="BP165" s="44"/>
      <c r="BQ165" s="240"/>
      <c r="BR165" s="246"/>
      <c r="BS165" s="246"/>
      <c r="BT165" s="268"/>
      <c r="BU165" s="268"/>
      <c r="BV165" s="268"/>
      <c r="BW165" s="357"/>
      <c r="BX165" s="268"/>
    </row>
    <row r="166" spans="1:76" s="251" customFormat="1">
      <c r="A166" s="42">
        <f t="shared" si="20"/>
        <v>158</v>
      </c>
      <c r="B166" s="42"/>
      <c r="C166" s="257"/>
      <c r="D166" s="298"/>
      <c r="E166" s="302"/>
      <c r="F166" s="42"/>
      <c r="G166" s="42"/>
      <c r="H166" s="253"/>
      <c r="I166" s="42"/>
      <c r="J166" s="240"/>
      <c r="K166" s="265"/>
      <c r="L166" s="265"/>
      <c r="M166" s="265"/>
      <c r="N166" s="265"/>
      <c r="O166" s="265"/>
      <c r="P166" s="265"/>
      <c r="Q166" s="265"/>
      <c r="R166" s="44"/>
      <c r="S166" s="240"/>
      <c r="T166" s="265"/>
      <c r="U166" s="265"/>
      <c r="V166" s="265"/>
      <c r="W166" s="265"/>
      <c r="X166" s="265"/>
      <c r="Y166" s="265"/>
      <c r="Z166" s="240"/>
      <c r="AA166" s="265"/>
      <c r="AB166" s="265"/>
      <c r="AC166" s="265"/>
      <c r="AD166" s="265"/>
      <c r="AE166" s="265"/>
      <c r="AF166" s="337"/>
      <c r="AG166" s="265"/>
      <c r="AH166" s="265"/>
      <c r="AI166" s="265"/>
      <c r="AJ166" s="265"/>
      <c r="AK166" s="265"/>
      <c r="AL166" s="265"/>
      <c r="AM166" s="280"/>
      <c r="AN166" s="265"/>
      <c r="AO166" s="265"/>
      <c r="AP166" s="265"/>
      <c r="AQ166" s="265"/>
      <c r="AR166" s="280"/>
      <c r="AS166" s="280"/>
      <c r="AT166" s="280"/>
      <c r="AU166" s="265"/>
      <c r="AV166" s="265"/>
      <c r="AW166" s="280"/>
      <c r="AX166" s="240"/>
      <c r="AY166" s="44"/>
      <c r="AZ166" s="44"/>
      <c r="BA166" s="240"/>
      <c r="BB166" s="44"/>
      <c r="BC166" s="44"/>
      <c r="BD166" s="44"/>
      <c r="BE166" s="44"/>
      <c r="BF166" s="44"/>
      <c r="BG166" s="44"/>
      <c r="BH166" s="240"/>
      <c r="BI166" s="44"/>
      <c r="BJ166" s="44"/>
      <c r="BK166" s="44"/>
      <c r="BL166" s="44"/>
      <c r="BM166" s="44"/>
      <c r="BN166" s="240"/>
      <c r="BO166" s="44"/>
      <c r="BP166" s="44"/>
      <c r="BQ166" s="240"/>
      <c r="BR166" s="246"/>
      <c r="BS166" s="246"/>
      <c r="BT166" s="268"/>
      <c r="BU166" s="268"/>
      <c r="BV166" s="268"/>
      <c r="BW166" s="357"/>
      <c r="BX166" s="268"/>
    </row>
    <row r="167" spans="1:76" s="251" customFormat="1">
      <c r="A167" s="42">
        <f t="shared" si="20"/>
        <v>159</v>
      </c>
      <c r="B167" s="42"/>
      <c r="C167" s="257"/>
      <c r="D167" s="298"/>
      <c r="E167" s="302"/>
      <c r="F167" s="42"/>
      <c r="G167" s="42"/>
      <c r="H167" s="253"/>
      <c r="I167" s="42"/>
      <c r="J167" s="240"/>
      <c r="K167" s="265"/>
      <c r="L167" s="265"/>
      <c r="M167" s="265"/>
      <c r="N167" s="265"/>
      <c r="O167" s="265"/>
      <c r="P167" s="265"/>
      <c r="Q167" s="265"/>
      <c r="R167" s="44"/>
      <c r="S167" s="240"/>
      <c r="T167" s="265"/>
      <c r="U167" s="265"/>
      <c r="V167" s="265"/>
      <c r="W167" s="265"/>
      <c r="X167" s="265"/>
      <c r="Y167" s="265"/>
      <c r="Z167" s="240"/>
      <c r="AA167" s="265"/>
      <c r="AB167" s="265"/>
      <c r="AC167" s="265"/>
      <c r="AD167" s="265"/>
      <c r="AE167" s="265"/>
      <c r="AF167" s="337"/>
      <c r="AG167" s="265"/>
      <c r="AH167" s="265"/>
      <c r="AI167" s="265"/>
      <c r="AJ167" s="265"/>
      <c r="AK167" s="265"/>
      <c r="AL167" s="265"/>
      <c r="AM167" s="280"/>
      <c r="AN167" s="265"/>
      <c r="AO167" s="265"/>
      <c r="AP167" s="265"/>
      <c r="AQ167" s="265"/>
      <c r="AR167" s="280"/>
      <c r="AS167" s="280"/>
      <c r="AT167" s="280"/>
      <c r="AU167" s="265"/>
      <c r="AV167" s="265"/>
      <c r="AW167" s="280"/>
      <c r="AX167" s="240"/>
      <c r="AY167" s="44"/>
      <c r="AZ167" s="44"/>
      <c r="BA167" s="240"/>
      <c r="BB167" s="44"/>
      <c r="BC167" s="44"/>
      <c r="BD167" s="44"/>
      <c r="BE167" s="44"/>
      <c r="BF167" s="44"/>
      <c r="BG167" s="44"/>
      <c r="BH167" s="240"/>
      <c r="BI167" s="44"/>
      <c r="BJ167" s="44"/>
      <c r="BK167" s="44"/>
      <c r="BL167" s="44"/>
      <c r="BM167" s="44"/>
      <c r="BN167" s="240"/>
      <c r="BO167" s="44"/>
      <c r="BP167" s="44"/>
      <c r="BQ167" s="240"/>
      <c r="BR167" s="246"/>
      <c r="BS167" s="246"/>
      <c r="BT167" s="268"/>
      <c r="BU167" s="268"/>
      <c r="BV167" s="268"/>
      <c r="BW167" s="357"/>
      <c r="BX167" s="268"/>
    </row>
    <row r="168" spans="1:76" s="251" customFormat="1">
      <c r="A168" s="42">
        <f t="shared" si="20"/>
        <v>160</v>
      </c>
      <c r="B168" s="42"/>
      <c r="C168" s="257"/>
      <c r="D168" s="298"/>
      <c r="E168" s="302"/>
      <c r="F168" s="42"/>
      <c r="G168" s="42"/>
      <c r="H168" s="253"/>
      <c r="I168" s="42"/>
      <c r="J168" s="240"/>
      <c r="K168" s="265"/>
      <c r="L168" s="265"/>
      <c r="M168" s="265"/>
      <c r="N168" s="265"/>
      <c r="O168" s="265"/>
      <c r="P168" s="265"/>
      <c r="Q168" s="265"/>
      <c r="R168" s="44"/>
      <c r="S168" s="240"/>
      <c r="T168" s="265"/>
      <c r="U168" s="265"/>
      <c r="V168" s="265"/>
      <c r="W168" s="265"/>
      <c r="X168" s="265"/>
      <c r="Y168" s="265"/>
      <c r="Z168" s="240"/>
      <c r="AA168" s="265"/>
      <c r="AB168" s="265"/>
      <c r="AC168" s="265"/>
      <c r="AD168" s="265"/>
      <c r="AE168" s="265"/>
      <c r="AF168" s="337"/>
      <c r="AG168" s="265"/>
      <c r="AH168" s="265"/>
      <c r="AI168" s="265"/>
      <c r="AJ168" s="265"/>
      <c r="AK168" s="265"/>
      <c r="AL168" s="265"/>
      <c r="AM168" s="280"/>
      <c r="AN168" s="265"/>
      <c r="AO168" s="265"/>
      <c r="AP168" s="265"/>
      <c r="AQ168" s="265"/>
      <c r="AR168" s="280"/>
      <c r="AS168" s="280"/>
      <c r="AT168" s="280"/>
      <c r="AU168" s="265"/>
      <c r="AV168" s="265"/>
      <c r="AW168" s="280"/>
      <c r="AX168" s="240"/>
      <c r="AY168" s="44"/>
      <c r="AZ168" s="44"/>
      <c r="BA168" s="240"/>
      <c r="BB168" s="44"/>
      <c r="BC168" s="44"/>
      <c r="BD168" s="44"/>
      <c r="BE168" s="44"/>
      <c r="BF168" s="44"/>
      <c r="BG168" s="44"/>
      <c r="BH168" s="240"/>
      <c r="BI168" s="44"/>
      <c r="BJ168" s="44"/>
      <c r="BK168" s="44"/>
      <c r="BL168" s="44"/>
      <c r="BM168" s="44"/>
      <c r="BN168" s="240"/>
      <c r="BO168" s="44"/>
      <c r="BP168" s="44"/>
      <c r="BQ168" s="240"/>
      <c r="BR168" s="246"/>
      <c r="BS168" s="246"/>
      <c r="BT168" s="268"/>
      <c r="BU168" s="268"/>
      <c r="BV168" s="268"/>
      <c r="BW168" s="357"/>
      <c r="BX168" s="268"/>
    </row>
    <row r="169" spans="1:76" s="251" customFormat="1">
      <c r="A169" s="42">
        <f t="shared" si="20"/>
        <v>161</v>
      </c>
      <c r="B169" s="42"/>
      <c r="C169" s="257"/>
      <c r="D169" s="298"/>
      <c r="E169" s="302"/>
      <c r="F169" s="42"/>
      <c r="G169" s="42"/>
      <c r="H169" s="253"/>
      <c r="I169" s="42"/>
      <c r="J169" s="240"/>
      <c r="K169" s="265"/>
      <c r="L169" s="265"/>
      <c r="M169" s="265"/>
      <c r="N169" s="265"/>
      <c r="O169" s="265"/>
      <c r="P169" s="265"/>
      <c r="Q169" s="265"/>
      <c r="R169" s="44"/>
      <c r="S169" s="240"/>
      <c r="T169" s="265"/>
      <c r="U169" s="265"/>
      <c r="V169" s="265"/>
      <c r="W169" s="265"/>
      <c r="X169" s="265"/>
      <c r="Y169" s="265"/>
      <c r="Z169" s="240"/>
      <c r="AA169" s="265"/>
      <c r="AB169" s="265"/>
      <c r="AC169" s="265"/>
      <c r="AD169" s="265"/>
      <c r="AE169" s="265"/>
      <c r="AF169" s="337"/>
      <c r="AG169" s="265"/>
      <c r="AH169" s="265"/>
      <c r="AI169" s="265"/>
      <c r="AJ169" s="265"/>
      <c r="AK169" s="265"/>
      <c r="AL169" s="265"/>
      <c r="AM169" s="280"/>
      <c r="AN169" s="265"/>
      <c r="AO169" s="265"/>
      <c r="AP169" s="265"/>
      <c r="AQ169" s="265"/>
      <c r="AR169" s="280"/>
      <c r="AS169" s="280"/>
      <c r="AT169" s="280"/>
      <c r="AU169" s="265"/>
      <c r="AV169" s="265"/>
      <c r="AW169" s="280"/>
      <c r="AX169" s="240"/>
      <c r="AY169" s="44"/>
      <c r="AZ169" s="44"/>
      <c r="BA169" s="240"/>
      <c r="BB169" s="44"/>
      <c r="BC169" s="44"/>
      <c r="BD169" s="44"/>
      <c r="BE169" s="44"/>
      <c r="BF169" s="44"/>
      <c r="BG169" s="44"/>
      <c r="BH169" s="240"/>
      <c r="BI169" s="44"/>
      <c r="BJ169" s="44"/>
      <c r="BK169" s="44"/>
      <c r="BL169" s="44"/>
      <c r="BM169" s="44"/>
      <c r="BN169" s="240"/>
      <c r="BO169" s="44"/>
      <c r="BP169" s="44"/>
      <c r="BQ169" s="240"/>
      <c r="BR169" s="246"/>
      <c r="BS169" s="246"/>
      <c r="BT169" s="268"/>
      <c r="BU169" s="268"/>
      <c r="BV169" s="268"/>
      <c r="BW169" s="357"/>
      <c r="BX169" s="268"/>
    </row>
    <row r="170" spans="1:76" s="251" customFormat="1">
      <c r="A170" s="42">
        <f t="shared" si="20"/>
        <v>162</v>
      </c>
      <c r="B170" s="42"/>
      <c r="C170" s="257"/>
      <c r="D170" s="298"/>
      <c r="E170" s="302"/>
      <c r="F170" s="42"/>
      <c r="G170" s="42"/>
      <c r="H170" s="253"/>
      <c r="I170" s="42"/>
      <c r="J170" s="240"/>
      <c r="K170" s="265"/>
      <c r="L170" s="265"/>
      <c r="M170" s="265"/>
      <c r="N170" s="265"/>
      <c r="O170" s="265"/>
      <c r="P170" s="265"/>
      <c r="Q170" s="265"/>
      <c r="R170" s="44"/>
      <c r="S170" s="240"/>
      <c r="T170" s="265"/>
      <c r="U170" s="265"/>
      <c r="V170" s="265"/>
      <c r="W170" s="265"/>
      <c r="X170" s="265"/>
      <c r="Y170" s="265"/>
      <c r="Z170" s="240"/>
      <c r="AA170" s="265"/>
      <c r="AB170" s="265"/>
      <c r="AC170" s="265"/>
      <c r="AD170" s="265"/>
      <c r="AE170" s="265"/>
      <c r="AF170" s="337"/>
      <c r="AG170" s="265"/>
      <c r="AH170" s="265"/>
      <c r="AI170" s="265"/>
      <c r="AJ170" s="265"/>
      <c r="AK170" s="265"/>
      <c r="AL170" s="265"/>
      <c r="AM170" s="280"/>
      <c r="AN170" s="265"/>
      <c r="AO170" s="265"/>
      <c r="AP170" s="265"/>
      <c r="AQ170" s="265"/>
      <c r="AR170" s="280"/>
      <c r="AS170" s="280"/>
      <c r="AT170" s="280"/>
      <c r="AU170" s="265"/>
      <c r="AV170" s="265"/>
      <c r="AW170" s="280"/>
      <c r="AX170" s="240"/>
      <c r="AY170" s="44"/>
      <c r="AZ170" s="44"/>
      <c r="BA170" s="240"/>
      <c r="BB170" s="44"/>
      <c r="BC170" s="44"/>
      <c r="BD170" s="44"/>
      <c r="BE170" s="44"/>
      <c r="BF170" s="44"/>
      <c r="BG170" s="44"/>
      <c r="BH170" s="240"/>
      <c r="BI170" s="44"/>
      <c r="BJ170" s="44"/>
      <c r="BK170" s="44"/>
      <c r="BL170" s="44"/>
      <c r="BM170" s="44"/>
      <c r="BN170" s="240"/>
      <c r="BO170" s="44"/>
      <c r="BP170" s="44"/>
      <c r="BQ170" s="240"/>
      <c r="BR170" s="246"/>
      <c r="BS170" s="246"/>
      <c r="BT170" s="268"/>
      <c r="BU170" s="268"/>
      <c r="BV170" s="268"/>
      <c r="BW170" s="357"/>
      <c r="BX170" s="268"/>
    </row>
    <row r="171" spans="1:76" s="251" customFormat="1">
      <c r="A171" s="42">
        <f t="shared" si="20"/>
        <v>163</v>
      </c>
      <c r="B171" s="42"/>
      <c r="C171" s="257"/>
      <c r="D171" s="298"/>
      <c r="E171" s="302"/>
      <c r="F171" s="42"/>
      <c r="G171" s="42"/>
      <c r="H171" s="253"/>
      <c r="I171" s="42"/>
      <c r="J171" s="240"/>
      <c r="K171" s="265"/>
      <c r="L171" s="265"/>
      <c r="M171" s="265"/>
      <c r="N171" s="265"/>
      <c r="O171" s="265"/>
      <c r="P171" s="265"/>
      <c r="Q171" s="265"/>
      <c r="R171" s="44"/>
      <c r="S171" s="240"/>
      <c r="T171" s="265"/>
      <c r="U171" s="265"/>
      <c r="V171" s="265"/>
      <c r="W171" s="265"/>
      <c r="X171" s="265"/>
      <c r="Y171" s="265"/>
      <c r="Z171" s="240"/>
      <c r="AA171" s="265"/>
      <c r="AB171" s="265"/>
      <c r="AC171" s="265"/>
      <c r="AD171" s="265"/>
      <c r="AE171" s="265"/>
      <c r="AF171" s="337"/>
      <c r="AG171" s="265"/>
      <c r="AH171" s="265"/>
      <c r="AI171" s="265"/>
      <c r="AJ171" s="265"/>
      <c r="AK171" s="265"/>
      <c r="AL171" s="265"/>
      <c r="AM171" s="280"/>
      <c r="AN171" s="265"/>
      <c r="AO171" s="265"/>
      <c r="AP171" s="265"/>
      <c r="AQ171" s="265"/>
      <c r="AR171" s="280"/>
      <c r="AS171" s="280"/>
      <c r="AT171" s="280"/>
      <c r="AU171" s="265"/>
      <c r="AV171" s="265"/>
      <c r="AW171" s="280"/>
      <c r="AX171" s="240"/>
      <c r="AY171" s="44"/>
      <c r="AZ171" s="44"/>
      <c r="BA171" s="240"/>
      <c r="BB171" s="44"/>
      <c r="BC171" s="44"/>
      <c r="BD171" s="44"/>
      <c r="BE171" s="44"/>
      <c r="BF171" s="44"/>
      <c r="BG171" s="44"/>
      <c r="BH171" s="240"/>
      <c r="BI171" s="44"/>
      <c r="BJ171" s="44"/>
      <c r="BK171" s="44"/>
      <c r="BL171" s="44"/>
      <c r="BM171" s="44"/>
      <c r="BN171" s="240"/>
      <c r="BO171" s="44"/>
      <c r="BP171" s="44"/>
      <c r="BQ171" s="240"/>
      <c r="BR171" s="246"/>
      <c r="BS171" s="246"/>
      <c r="BT171" s="268"/>
      <c r="BU171" s="268"/>
      <c r="BV171" s="268"/>
      <c r="BW171" s="357"/>
      <c r="BX171" s="268"/>
    </row>
    <row r="172" spans="1:76" s="251" customFormat="1">
      <c r="A172" s="42">
        <f t="shared" si="20"/>
        <v>164</v>
      </c>
      <c r="B172" s="42"/>
      <c r="C172" s="257"/>
      <c r="D172" s="298"/>
      <c r="E172" s="302"/>
      <c r="F172" s="42"/>
      <c r="G172" s="42"/>
      <c r="H172" s="253"/>
      <c r="I172" s="42"/>
      <c r="J172" s="240"/>
      <c r="K172" s="265"/>
      <c r="L172" s="265"/>
      <c r="M172" s="265"/>
      <c r="N172" s="265"/>
      <c r="O172" s="265"/>
      <c r="P172" s="265"/>
      <c r="Q172" s="265"/>
      <c r="R172" s="44"/>
      <c r="S172" s="240"/>
      <c r="T172" s="265"/>
      <c r="U172" s="265"/>
      <c r="V172" s="265"/>
      <c r="W172" s="265"/>
      <c r="X172" s="265"/>
      <c r="Y172" s="265"/>
      <c r="Z172" s="240"/>
      <c r="AA172" s="265"/>
      <c r="AB172" s="265"/>
      <c r="AC172" s="265"/>
      <c r="AD172" s="265"/>
      <c r="AE172" s="265"/>
      <c r="AF172" s="337"/>
      <c r="AG172" s="265"/>
      <c r="AH172" s="265"/>
      <c r="AI172" s="265"/>
      <c r="AJ172" s="265"/>
      <c r="AK172" s="265"/>
      <c r="AL172" s="265"/>
      <c r="AM172" s="280"/>
      <c r="AN172" s="265"/>
      <c r="AO172" s="265"/>
      <c r="AP172" s="265"/>
      <c r="AQ172" s="265"/>
      <c r="AR172" s="280"/>
      <c r="AS172" s="280"/>
      <c r="AT172" s="280"/>
      <c r="AU172" s="265"/>
      <c r="AV172" s="265"/>
      <c r="AW172" s="280"/>
      <c r="AX172" s="240"/>
      <c r="AY172" s="44"/>
      <c r="AZ172" s="44"/>
      <c r="BA172" s="240"/>
      <c r="BB172" s="44"/>
      <c r="BC172" s="44"/>
      <c r="BD172" s="44"/>
      <c r="BE172" s="44"/>
      <c r="BF172" s="44"/>
      <c r="BG172" s="44"/>
      <c r="BH172" s="240"/>
      <c r="BI172" s="44"/>
      <c r="BJ172" s="44"/>
      <c r="BK172" s="44"/>
      <c r="BL172" s="44"/>
      <c r="BM172" s="44"/>
      <c r="BN172" s="240"/>
      <c r="BO172" s="44"/>
      <c r="BP172" s="44"/>
      <c r="BQ172" s="240"/>
      <c r="BR172" s="246"/>
      <c r="BS172" s="246"/>
      <c r="BT172" s="268"/>
      <c r="BU172" s="268"/>
      <c r="BV172" s="268"/>
      <c r="BW172" s="357"/>
      <c r="BX172" s="268"/>
    </row>
    <row r="173" spans="1:76" s="251" customFormat="1">
      <c r="A173" s="42">
        <f t="shared" si="20"/>
        <v>165</v>
      </c>
      <c r="B173" s="42"/>
      <c r="C173" s="257"/>
      <c r="D173" s="298"/>
      <c r="E173" s="302"/>
      <c r="F173" s="42"/>
      <c r="G173" s="42"/>
      <c r="H173" s="253"/>
      <c r="I173" s="42"/>
      <c r="J173" s="240"/>
      <c r="K173" s="265"/>
      <c r="L173" s="265"/>
      <c r="M173" s="265"/>
      <c r="N173" s="265"/>
      <c r="O173" s="265"/>
      <c r="P173" s="265"/>
      <c r="Q173" s="265"/>
      <c r="R173" s="44"/>
      <c r="S173" s="240"/>
      <c r="T173" s="265"/>
      <c r="U173" s="265"/>
      <c r="V173" s="265"/>
      <c r="W173" s="265"/>
      <c r="X173" s="265"/>
      <c r="Y173" s="265"/>
      <c r="Z173" s="240"/>
      <c r="AA173" s="265"/>
      <c r="AB173" s="265"/>
      <c r="AC173" s="265"/>
      <c r="AD173" s="265"/>
      <c r="AE173" s="265"/>
      <c r="AF173" s="337"/>
      <c r="AG173" s="265"/>
      <c r="AH173" s="265"/>
      <c r="AI173" s="265"/>
      <c r="AJ173" s="265"/>
      <c r="AK173" s="265"/>
      <c r="AL173" s="265"/>
      <c r="AM173" s="280"/>
      <c r="AN173" s="265"/>
      <c r="AO173" s="265"/>
      <c r="AP173" s="265"/>
      <c r="AQ173" s="265"/>
      <c r="AR173" s="280"/>
      <c r="AS173" s="280"/>
      <c r="AT173" s="280"/>
      <c r="AU173" s="265"/>
      <c r="AV173" s="265"/>
      <c r="AW173" s="280"/>
      <c r="AX173" s="240"/>
      <c r="AY173" s="44"/>
      <c r="AZ173" s="44"/>
      <c r="BA173" s="240"/>
      <c r="BB173" s="44"/>
      <c r="BC173" s="44"/>
      <c r="BD173" s="44"/>
      <c r="BE173" s="44"/>
      <c r="BF173" s="44"/>
      <c r="BG173" s="44"/>
      <c r="BH173" s="240"/>
      <c r="BI173" s="44"/>
      <c r="BJ173" s="44"/>
      <c r="BK173" s="44"/>
      <c r="BL173" s="44"/>
      <c r="BM173" s="44"/>
      <c r="BN173" s="240"/>
      <c r="BO173" s="44"/>
      <c r="BP173" s="44"/>
      <c r="BQ173" s="240"/>
      <c r="BR173" s="246"/>
      <c r="BS173" s="246"/>
      <c r="BT173" s="268"/>
      <c r="BU173" s="268"/>
      <c r="BV173" s="268"/>
      <c r="BW173" s="357"/>
      <c r="BX173" s="268"/>
    </row>
    <row r="174" spans="1:76" s="251" customFormat="1">
      <c r="A174" s="42">
        <f t="shared" si="20"/>
        <v>166</v>
      </c>
      <c r="B174" s="42"/>
      <c r="C174" s="257"/>
      <c r="D174" s="298"/>
      <c r="E174" s="302"/>
      <c r="F174" s="42"/>
      <c r="G174" s="42"/>
      <c r="H174" s="253"/>
      <c r="I174" s="42"/>
      <c r="J174" s="240"/>
      <c r="K174" s="265"/>
      <c r="L174" s="265"/>
      <c r="M174" s="265"/>
      <c r="N174" s="265"/>
      <c r="O174" s="265"/>
      <c r="P174" s="265"/>
      <c r="Q174" s="265"/>
      <c r="R174" s="44"/>
      <c r="S174" s="240"/>
      <c r="T174" s="265"/>
      <c r="U174" s="265"/>
      <c r="V174" s="265"/>
      <c r="W174" s="265"/>
      <c r="X174" s="265"/>
      <c r="Y174" s="265"/>
      <c r="Z174" s="240"/>
      <c r="AA174" s="265"/>
      <c r="AB174" s="265"/>
      <c r="AC174" s="265"/>
      <c r="AD174" s="265"/>
      <c r="AE174" s="265"/>
      <c r="AF174" s="337"/>
      <c r="AG174" s="265"/>
      <c r="AH174" s="265"/>
      <c r="AI174" s="265"/>
      <c r="AJ174" s="265"/>
      <c r="AK174" s="265"/>
      <c r="AL174" s="265"/>
      <c r="AM174" s="280"/>
      <c r="AN174" s="265"/>
      <c r="AO174" s="265"/>
      <c r="AP174" s="265"/>
      <c r="AQ174" s="265"/>
      <c r="AR174" s="280"/>
      <c r="AS174" s="280"/>
      <c r="AT174" s="280"/>
      <c r="AU174" s="265"/>
      <c r="AV174" s="265"/>
      <c r="AW174" s="280"/>
      <c r="AX174" s="240"/>
      <c r="AY174" s="44"/>
      <c r="AZ174" s="44"/>
      <c r="BA174" s="240"/>
      <c r="BB174" s="44"/>
      <c r="BC174" s="44"/>
      <c r="BD174" s="44"/>
      <c r="BE174" s="44"/>
      <c r="BF174" s="44"/>
      <c r="BG174" s="44"/>
      <c r="BH174" s="240"/>
      <c r="BI174" s="44"/>
      <c r="BJ174" s="44"/>
      <c r="BK174" s="44"/>
      <c r="BL174" s="44"/>
      <c r="BM174" s="44"/>
      <c r="BN174" s="240"/>
      <c r="BO174" s="44"/>
      <c r="BP174" s="44"/>
      <c r="BQ174" s="240"/>
      <c r="BR174" s="246"/>
      <c r="BS174" s="246"/>
      <c r="BT174" s="268"/>
      <c r="BU174" s="268"/>
      <c r="BV174" s="268"/>
      <c r="BW174" s="357"/>
      <c r="BX174" s="268"/>
    </row>
    <row r="175" spans="1:76" s="251" customFormat="1">
      <c r="A175" s="42">
        <f t="shared" si="20"/>
        <v>167</v>
      </c>
      <c r="B175" s="42"/>
      <c r="C175" s="257"/>
      <c r="D175" s="298"/>
      <c r="E175" s="302"/>
      <c r="F175" s="42"/>
      <c r="G175" s="42"/>
      <c r="H175" s="253"/>
      <c r="I175" s="42"/>
      <c r="J175" s="240"/>
      <c r="K175" s="265"/>
      <c r="L175" s="265"/>
      <c r="M175" s="265"/>
      <c r="N175" s="265"/>
      <c r="O175" s="265"/>
      <c r="P175" s="265"/>
      <c r="Q175" s="265"/>
      <c r="R175" s="44"/>
      <c r="S175" s="240"/>
      <c r="T175" s="265"/>
      <c r="U175" s="265"/>
      <c r="V175" s="265"/>
      <c r="W175" s="265"/>
      <c r="X175" s="265"/>
      <c r="Y175" s="265"/>
      <c r="Z175" s="240"/>
      <c r="AA175" s="265"/>
      <c r="AB175" s="265"/>
      <c r="AC175" s="265"/>
      <c r="AD175" s="265"/>
      <c r="AE175" s="265"/>
      <c r="AF175" s="337"/>
      <c r="AG175" s="265"/>
      <c r="AH175" s="265"/>
      <c r="AI175" s="265"/>
      <c r="AJ175" s="265"/>
      <c r="AK175" s="265"/>
      <c r="AL175" s="265"/>
      <c r="AM175" s="280"/>
      <c r="AN175" s="265"/>
      <c r="AO175" s="265"/>
      <c r="AP175" s="265"/>
      <c r="AQ175" s="265"/>
      <c r="AR175" s="280"/>
      <c r="AS175" s="280"/>
      <c r="AT175" s="280"/>
      <c r="AU175" s="265"/>
      <c r="AV175" s="265"/>
      <c r="AW175" s="280"/>
      <c r="AX175" s="240"/>
      <c r="AY175" s="44"/>
      <c r="AZ175" s="44"/>
      <c r="BA175" s="240"/>
      <c r="BB175" s="44"/>
      <c r="BC175" s="44"/>
      <c r="BD175" s="44"/>
      <c r="BE175" s="44"/>
      <c r="BF175" s="44"/>
      <c r="BG175" s="44"/>
      <c r="BH175" s="240"/>
      <c r="BI175" s="44"/>
      <c r="BJ175" s="44"/>
      <c r="BK175" s="44"/>
      <c r="BL175" s="44"/>
      <c r="BM175" s="44"/>
      <c r="BN175" s="240"/>
      <c r="BO175" s="44"/>
      <c r="BP175" s="44"/>
      <c r="BQ175" s="240"/>
      <c r="BR175" s="246"/>
      <c r="BS175" s="246"/>
      <c r="BT175" s="268"/>
      <c r="BU175" s="268"/>
      <c r="BV175" s="268"/>
      <c r="BW175" s="357"/>
      <c r="BX175" s="268"/>
    </row>
    <row r="176" spans="1:76" s="251" customFormat="1">
      <c r="A176" s="42">
        <f t="shared" si="20"/>
        <v>168</v>
      </c>
      <c r="B176" s="42"/>
      <c r="C176" s="257"/>
      <c r="D176" s="298"/>
      <c r="E176" s="302"/>
      <c r="F176" s="42"/>
      <c r="G176" s="42"/>
      <c r="H176" s="253"/>
      <c r="I176" s="42"/>
      <c r="J176" s="240"/>
      <c r="K176" s="265"/>
      <c r="L176" s="265"/>
      <c r="M176" s="265"/>
      <c r="N176" s="265"/>
      <c r="O176" s="265"/>
      <c r="P176" s="265"/>
      <c r="Q176" s="265"/>
      <c r="R176" s="44"/>
      <c r="S176" s="240"/>
      <c r="T176" s="265"/>
      <c r="U176" s="265"/>
      <c r="V176" s="265"/>
      <c r="W176" s="265"/>
      <c r="X176" s="265"/>
      <c r="Y176" s="265"/>
      <c r="Z176" s="240"/>
      <c r="AA176" s="265"/>
      <c r="AB176" s="265"/>
      <c r="AC176" s="265"/>
      <c r="AD176" s="265"/>
      <c r="AE176" s="265"/>
      <c r="AF176" s="337"/>
      <c r="AG176" s="265"/>
      <c r="AH176" s="265"/>
      <c r="AI176" s="265"/>
      <c r="AJ176" s="265"/>
      <c r="AK176" s="265"/>
      <c r="AL176" s="265"/>
      <c r="AM176" s="280"/>
      <c r="AN176" s="265"/>
      <c r="AO176" s="265"/>
      <c r="AP176" s="265"/>
      <c r="AQ176" s="265"/>
      <c r="AR176" s="280"/>
      <c r="AS176" s="280"/>
      <c r="AT176" s="280"/>
      <c r="AU176" s="265"/>
      <c r="AV176" s="265"/>
      <c r="AW176" s="280"/>
      <c r="AX176" s="240"/>
      <c r="AY176" s="44"/>
      <c r="AZ176" s="44"/>
      <c r="BA176" s="240"/>
      <c r="BB176" s="44"/>
      <c r="BC176" s="44"/>
      <c r="BD176" s="44"/>
      <c r="BE176" s="44"/>
      <c r="BF176" s="44"/>
      <c r="BG176" s="44"/>
      <c r="BH176" s="240"/>
      <c r="BI176" s="44"/>
      <c r="BJ176" s="44"/>
      <c r="BK176" s="44"/>
      <c r="BL176" s="44"/>
      <c r="BM176" s="44"/>
      <c r="BN176" s="240"/>
      <c r="BO176" s="44"/>
      <c r="BP176" s="44"/>
      <c r="BQ176" s="240"/>
      <c r="BR176" s="246"/>
      <c r="BS176" s="246"/>
      <c r="BT176" s="268"/>
      <c r="BU176" s="268"/>
      <c r="BV176" s="268"/>
      <c r="BW176" s="357"/>
      <c r="BX176" s="268"/>
    </row>
    <row r="177" spans="1:76" s="251" customFormat="1">
      <c r="A177" s="42">
        <f t="shared" si="20"/>
        <v>169</v>
      </c>
      <c r="B177" s="42"/>
      <c r="C177" s="257"/>
      <c r="D177" s="298"/>
      <c r="E177" s="302"/>
      <c r="F177" s="42"/>
      <c r="G177" s="42"/>
      <c r="H177" s="253"/>
      <c r="I177" s="42"/>
      <c r="J177" s="240"/>
      <c r="K177" s="265"/>
      <c r="L177" s="265"/>
      <c r="M177" s="265"/>
      <c r="N177" s="265"/>
      <c r="O177" s="265"/>
      <c r="P177" s="265"/>
      <c r="Q177" s="265"/>
      <c r="R177" s="44"/>
      <c r="S177" s="240"/>
      <c r="T177" s="265"/>
      <c r="U177" s="265"/>
      <c r="V177" s="265"/>
      <c r="W177" s="265"/>
      <c r="X177" s="265"/>
      <c r="Y177" s="265"/>
      <c r="Z177" s="240"/>
      <c r="AA177" s="265"/>
      <c r="AB177" s="265"/>
      <c r="AC177" s="265"/>
      <c r="AD177" s="265"/>
      <c r="AE177" s="265"/>
      <c r="AF177" s="337"/>
      <c r="AG177" s="265"/>
      <c r="AH177" s="265"/>
      <c r="AI177" s="265"/>
      <c r="AJ177" s="265"/>
      <c r="AK177" s="265"/>
      <c r="AL177" s="265"/>
      <c r="AM177" s="280"/>
      <c r="AN177" s="265"/>
      <c r="AO177" s="265"/>
      <c r="AP177" s="265"/>
      <c r="AQ177" s="265"/>
      <c r="AR177" s="280"/>
      <c r="AS177" s="280"/>
      <c r="AT177" s="280"/>
      <c r="AU177" s="265"/>
      <c r="AV177" s="265"/>
      <c r="AW177" s="280"/>
      <c r="AX177" s="240"/>
      <c r="AY177" s="44"/>
      <c r="AZ177" s="44"/>
      <c r="BA177" s="240"/>
      <c r="BB177" s="44"/>
      <c r="BC177" s="44"/>
      <c r="BD177" s="44"/>
      <c r="BE177" s="44"/>
      <c r="BF177" s="44"/>
      <c r="BG177" s="44"/>
      <c r="BH177" s="240"/>
      <c r="BI177" s="44"/>
      <c r="BJ177" s="44"/>
      <c r="BK177" s="44"/>
      <c r="BL177" s="44"/>
      <c r="BM177" s="44"/>
      <c r="BN177" s="240"/>
      <c r="BO177" s="44"/>
      <c r="BP177" s="44"/>
      <c r="BQ177" s="240"/>
      <c r="BR177" s="246"/>
      <c r="BS177" s="246"/>
      <c r="BT177" s="268"/>
      <c r="BU177" s="268"/>
      <c r="BV177" s="268"/>
      <c r="BW177" s="357"/>
      <c r="BX177" s="268"/>
    </row>
    <row r="178" spans="1:76" s="251" customFormat="1">
      <c r="A178" s="42">
        <f t="shared" si="20"/>
        <v>170</v>
      </c>
      <c r="B178" s="42"/>
      <c r="C178" s="257"/>
      <c r="D178" s="298"/>
      <c r="E178" s="302"/>
      <c r="F178" s="42"/>
      <c r="G178" s="42"/>
      <c r="H178" s="253"/>
      <c r="I178" s="42"/>
      <c r="J178" s="240"/>
      <c r="K178" s="265"/>
      <c r="L178" s="265"/>
      <c r="M178" s="265"/>
      <c r="N178" s="265"/>
      <c r="O178" s="265"/>
      <c r="P178" s="265"/>
      <c r="Q178" s="265"/>
      <c r="R178" s="44"/>
      <c r="S178" s="240"/>
      <c r="T178" s="265"/>
      <c r="U178" s="265"/>
      <c r="V178" s="265"/>
      <c r="W178" s="265"/>
      <c r="X178" s="265"/>
      <c r="Y178" s="265"/>
      <c r="Z178" s="240"/>
      <c r="AA178" s="265"/>
      <c r="AB178" s="265"/>
      <c r="AC178" s="265"/>
      <c r="AD178" s="265"/>
      <c r="AE178" s="265"/>
      <c r="AF178" s="337"/>
      <c r="AG178" s="265"/>
      <c r="AH178" s="265"/>
      <c r="AI178" s="265"/>
      <c r="AJ178" s="265"/>
      <c r="AK178" s="265"/>
      <c r="AL178" s="265"/>
      <c r="AM178" s="280"/>
      <c r="AN178" s="265"/>
      <c r="AO178" s="265"/>
      <c r="AP178" s="265"/>
      <c r="AQ178" s="265"/>
      <c r="AR178" s="280"/>
      <c r="AS178" s="280"/>
      <c r="AT178" s="280"/>
      <c r="AU178" s="265"/>
      <c r="AV178" s="265"/>
      <c r="AW178" s="280"/>
      <c r="AX178" s="240"/>
      <c r="AY178" s="44"/>
      <c r="AZ178" s="44"/>
      <c r="BA178" s="240"/>
      <c r="BB178" s="44"/>
      <c r="BC178" s="44"/>
      <c r="BD178" s="44"/>
      <c r="BE178" s="44"/>
      <c r="BF178" s="44"/>
      <c r="BG178" s="44"/>
      <c r="BH178" s="240"/>
      <c r="BI178" s="44"/>
      <c r="BJ178" s="44"/>
      <c r="BK178" s="44"/>
      <c r="BL178" s="44"/>
      <c r="BM178" s="44"/>
      <c r="BN178" s="240"/>
      <c r="BO178" s="44"/>
      <c r="BP178" s="44"/>
      <c r="BQ178" s="240"/>
      <c r="BR178" s="246"/>
      <c r="BS178" s="246"/>
      <c r="BT178" s="268"/>
      <c r="BU178" s="268"/>
      <c r="BV178" s="268"/>
      <c r="BW178" s="357"/>
      <c r="BX178" s="268"/>
    </row>
    <row r="179" spans="1:76" s="251" customFormat="1">
      <c r="A179" s="42">
        <f t="shared" si="20"/>
        <v>171</v>
      </c>
      <c r="B179" s="42"/>
      <c r="C179" s="257"/>
      <c r="D179" s="298"/>
      <c r="E179" s="302"/>
      <c r="F179" s="42"/>
      <c r="G179" s="42"/>
      <c r="H179" s="253"/>
      <c r="I179" s="42"/>
      <c r="J179" s="240"/>
      <c r="K179" s="265"/>
      <c r="L179" s="265"/>
      <c r="M179" s="265"/>
      <c r="N179" s="265"/>
      <c r="O179" s="265"/>
      <c r="P179" s="265"/>
      <c r="Q179" s="265"/>
      <c r="R179" s="44"/>
      <c r="S179" s="240"/>
      <c r="T179" s="265"/>
      <c r="U179" s="265"/>
      <c r="V179" s="265"/>
      <c r="W179" s="265"/>
      <c r="X179" s="265"/>
      <c r="Y179" s="265"/>
      <c r="Z179" s="240"/>
      <c r="AA179" s="265"/>
      <c r="AB179" s="265"/>
      <c r="AC179" s="265"/>
      <c r="AD179" s="265"/>
      <c r="AE179" s="265"/>
      <c r="AF179" s="337"/>
      <c r="AG179" s="265"/>
      <c r="AH179" s="265"/>
      <c r="AI179" s="265"/>
      <c r="AJ179" s="265"/>
      <c r="AK179" s="265"/>
      <c r="AL179" s="265"/>
      <c r="AM179" s="280"/>
      <c r="AN179" s="265"/>
      <c r="AO179" s="265"/>
      <c r="AP179" s="265"/>
      <c r="AQ179" s="265"/>
      <c r="AR179" s="280"/>
      <c r="AS179" s="280"/>
      <c r="AT179" s="280"/>
      <c r="AU179" s="265"/>
      <c r="AV179" s="265"/>
      <c r="AW179" s="280"/>
      <c r="AX179" s="240"/>
      <c r="AY179" s="44"/>
      <c r="AZ179" s="44"/>
      <c r="BA179" s="240"/>
      <c r="BB179" s="44"/>
      <c r="BC179" s="44"/>
      <c r="BD179" s="44"/>
      <c r="BE179" s="44"/>
      <c r="BF179" s="44"/>
      <c r="BG179" s="44"/>
      <c r="BH179" s="240"/>
      <c r="BI179" s="44"/>
      <c r="BJ179" s="44"/>
      <c r="BK179" s="44"/>
      <c r="BL179" s="44"/>
      <c r="BM179" s="44"/>
      <c r="BN179" s="240"/>
      <c r="BO179" s="44"/>
      <c r="BP179" s="44"/>
      <c r="BQ179" s="240"/>
      <c r="BR179" s="246"/>
      <c r="BS179" s="246"/>
      <c r="BT179" s="268"/>
      <c r="BU179" s="268"/>
      <c r="BV179" s="268"/>
      <c r="BW179" s="357"/>
      <c r="BX179" s="268"/>
    </row>
    <row r="180" spans="1:76" s="251" customFormat="1">
      <c r="A180" s="42">
        <f t="shared" si="20"/>
        <v>172</v>
      </c>
      <c r="B180" s="42"/>
      <c r="C180" s="257"/>
      <c r="D180" s="298"/>
      <c r="E180" s="302"/>
      <c r="F180" s="42"/>
      <c r="G180" s="42"/>
      <c r="H180" s="253"/>
      <c r="I180" s="42"/>
      <c r="J180" s="240"/>
      <c r="K180" s="265"/>
      <c r="L180" s="265"/>
      <c r="M180" s="265"/>
      <c r="N180" s="265"/>
      <c r="O180" s="265"/>
      <c r="P180" s="265"/>
      <c r="Q180" s="265"/>
      <c r="R180" s="44"/>
      <c r="S180" s="240"/>
      <c r="T180" s="265"/>
      <c r="U180" s="265"/>
      <c r="V180" s="265"/>
      <c r="W180" s="265"/>
      <c r="X180" s="265"/>
      <c r="Y180" s="265"/>
      <c r="Z180" s="240"/>
      <c r="AA180" s="265"/>
      <c r="AB180" s="265"/>
      <c r="AC180" s="265"/>
      <c r="AD180" s="265"/>
      <c r="AE180" s="265"/>
      <c r="AF180" s="337"/>
      <c r="AG180" s="265"/>
      <c r="AH180" s="265"/>
      <c r="AI180" s="265"/>
      <c r="AJ180" s="265"/>
      <c r="AK180" s="265"/>
      <c r="AL180" s="265"/>
      <c r="AM180" s="280"/>
      <c r="AN180" s="265"/>
      <c r="AO180" s="265"/>
      <c r="AP180" s="265"/>
      <c r="AQ180" s="265"/>
      <c r="AR180" s="280"/>
      <c r="AS180" s="280"/>
      <c r="AT180" s="280"/>
      <c r="AU180" s="265"/>
      <c r="AV180" s="265"/>
      <c r="AW180" s="280"/>
      <c r="AX180" s="240"/>
      <c r="AY180" s="44"/>
      <c r="AZ180" s="44"/>
      <c r="BA180" s="240"/>
      <c r="BB180" s="44"/>
      <c r="BC180" s="44"/>
      <c r="BD180" s="44"/>
      <c r="BE180" s="44"/>
      <c r="BF180" s="44"/>
      <c r="BG180" s="44"/>
      <c r="BH180" s="240"/>
      <c r="BI180" s="44"/>
      <c r="BJ180" s="44"/>
      <c r="BK180" s="44"/>
      <c r="BL180" s="44"/>
      <c r="BM180" s="44"/>
      <c r="BN180" s="240"/>
      <c r="BO180" s="44"/>
      <c r="BP180" s="44"/>
      <c r="BQ180" s="240"/>
      <c r="BR180" s="246"/>
      <c r="BS180" s="246"/>
      <c r="BT180" s="268"/>
      <c r="BU180" s="268"/>
      <c r="BV180" s="268"/>
      <c r="BW180" s="357"/>
      <c r="BX180" s="268"/>
    </row>
    <row r="181" spans="1:76">
      <c r="A181" s="42">
        <f t="shared" si="20"/>
        <v>173</v>
      </c>
      <c r="B181" s="42"/>
      <c r="C181" s="257"/>
      <c r="D181" s="298"/>
      <c r="E181" s="303"/>
      <c r="F181" s="42"/>
      <c r="G181" s="269"/>
      <c r="H181" s="253"/>
      <c r="I181" s="42"/>
      <c r="J181" s="271"/>
      <c r="K181" s="265"/>
      <c r="L181" s="265"/>
      <c r="M181" s="265"/>
      <c r="N181" s="265"/>
      <c r="O181" s="265"/>
      <c r="P181" s="265"/>
      <c r="Q181" s="265"/>
      <c r="R181" s="269"/>
      <c r="S181" s="240"/>
      <c r="T181" s="265"/>
      <c r="U181" s="265"/>
      <c r="V181" s="265"/>
      <c r="W181" s="265"/>
      <c r="X181" s="265"/>
      <c r="Y181" s="265"/>
      <c r="Z181" s="240"/>
      <c r="AA181" s="265"/>
      <c r="AB181" s="265"/>
      <c r="AC181" s="265"/>
      <c r="AD181" s="265"/>
      <c r="AE181" s="265"/>
      <c r="AF181" s="337"/>
      <c r="AG181" s="265"/>
      <c r="AH181" s="265"/>
      <c r="AI181" s="265"/>
      <c r="AJ181" s="265"/>
      <c r="AK181" s="265"/>
      <c r="AL181" s="265"/>
      <c r="AM181" s="280"/>
      <c r="AN181" s="265"/>
      <c r="AO181" s="265"/>
      <c r="AP181" s="265"/>
      <c r="AQ181" s="265"/>
      <c r="AR181" s="280"/>
      <c r="AS181" s="280"/>
      <c r="AT181" s="280"/>
      <c r="AU181" s="265"/>
      <c r="AV181" s="265"/>
      <c r="AW181" s="280"/>
      <c r="AX181" s="269"/>
      <c r="AY181" s="44"/>
      <c r="AZ181" s="44"/>
      <c r="BA181" s="269"/>
      <c r="BB181" s="44"/>
      <c r="BC181" s="44"/>
      <c r="BD181" s="344"/>
      <c r="BE181" s="344"/>
      <c r="BF181" s="269"/>
      <c r="BG181" s="269"/>
      <c r="BH181" s="240"/>
      <c r="BI181" s="44"/>
      <c r="BJ181" s="44"/>
      <c r="BK181" s="344"/>
      <c r="BL181" s="269"/>
      <c r="BM181" s="269"/>
      <c r="BN181" s="271"/>
      <c r="BO181" s="44"/>
      <c r="BP181" s="344"/>
      <c r="BQ181" s="269"/>
      <c r="BR181" s="246"/>
      <c r="BS181" s="246"/>
      <c r="BT181" s="272"/>
      <c r="BU181" s="272"/>
      <c r="BV181" s="272"/>
      <c r="BW181" s="358"/>
      <c r="BX181" s="273"/>
    </row>
    <row r="182" spans="1:76">
      <c r="A182" s="42">
        <f t="shared" si="20"/>
        <v>174</v>
      </c>
      <c r="B182" s="269"/>
      <c r="C182" s="270"/>
      <c r="D182" s="300"/>
      <c r="E182" s="303"/>
      <c r="F182" s="42"/>
      <c r="G182" s="269"/>
      <c r="H182" s="253"/>
      <c r="I182" s="42"/>
      <c r="J182" s="271"/>
      <c r="K182" s="265"/>
      <c r="L182" s="265"/>
      <c r="M182" s="265"/>
      <c r="N182" s="265"/>
      <c r="O182" s="265"/>
      <c r="P182" s="265"/>
      <c r="Q182" s="265"/>
      <c r="R182" s="269"/>
      <c r="S182" s="240"/>
      <c r="T182" s="265"/>
      <c r="U182" s="265"/>
      <c r="V182" s="265"/>
      <c r="W182" s="265"/>
      <c r="X182" s="265"/>
      <c r="Y182" s="265"/>
      <c r="Z182" s="240"/>
      <c r="AA182" s="265"/>
      <c r="AB182" s="265"/>
      <c r="AC182" s="265"/>
      <c r="AD182" s="265"/>
      <c r="AE182" s="265"/>
      <c r="AF182" s="337"/>
      <c r="AG182" s="265"/>
      <c r="AH182" s="265"/>
      <c r="AI182" s="265"/>
      <c r="AJ182" s="265"/>
      <c r="AK182" s="265"/>
      <c r="AL182" s="265"/>
      <c r="AM182" s="280"/>
      <c r="AN182" s="265"/>
      <c r="AO182" s="265"/>
      <c r="AP182" s="265"/>
      <c r="AQ182" s="265"/>
      <c r="AR182" s="280"/>
      <c r="AS182" s="280"/>
      <c r="AT182" s="280"/>
      <c r="AU182" s="265"/>
      <c r="AV182" s="265"/>
      <c r="AW182" s="280"/>
      <c r="AX182" s="269"/>
      <c r="AY182" s="44"/>
      <c r="AZ182" s="44"/>
      <c r="BA182" s="269"/>
      <c r="BB182" s="44"/>
      <c r="BC182" s="44"/>
      <c r="BD182" s="344"/>
      <c r="BE182" s="344"/>
      <c r="BF182" s="269"/>
      <c r="BG182" s="269"/>
      <c r="BH182" s="240"/>
      <c r="BI182" s="44"/>
      <c r="BJ182" s="44"/>
      <c r="BK182" s="344"/>
      <c r="BL182" s="269"/>
      <c r="BM182" s="269"/>
      <c r="BN182" s="271"/>
      <c r="BO182" s="44"/>
      <c r="BP182" s="344"/>
      <c r="BQ182" s="269"/>
      <c r="BR182" s="246"/>
      <c r="BS182" s="246"/>
      <c r="BT182" s="272"/>
      <c r="BU182" s="272"/>
      <c r="BV182" s="272"/>
      <c r="BW182" s="358"/>
      <c r="BX182" s="273"/>
    </row>
    <row r="183" spans="1:76">
      <c r="A183" s="42">
        <f t="shared" si="20"/>
        <v>175</v>
      </c>
      <c r="B183" s="269"/>
      <c r="C183" s="270"/>
      <c r="D183" s="300"/>
      <c r="E183" s="303"/>
      <c r="F183" s="42"/>
      <c r="G183" s="269"/>
      <c r="H183" s="253"/>
      <c r="I183" s="42"/>
      <c r="J183" s="271"/>
      <c r="K183" s="265"/>
      <c r="L183" s="265"/>
      <c r="M183" s="265"/>
      <c r="N183" s="265"/>
      <c r="O183" s="265"/>
      <c r="P183" s="265"/>
      <c r="Q183" s="265"/>
      <c r="R183" s="269"/>
      <c r="S183" s="240"/>
      <c r="T183" s="265"/>
      <c r="U183" s="265"/>
      <c r="V183" s="265"/>
      <c r="W183" s="265"/>
      <c r="X183" s="265"/>
      <c r="Y183" s="265"/>
      <c r="Z183" s="240"/>
      <c r="AA183" s="265"/>
      <c r="AB183" s="265"/>
      <c r="AC183" s="265"/>
      <c r="AD183" s="265"/>
      <c r="AE183" s="265"/>
      <c r="AF183" s="337"/>
      <c r="AG183" s="265"/>
      <c r="AH183" s="265"/>
      <c r="AI183" s="265"/>
      <c r="AJ183" s="265"/>
      <c r="AK183" s="265"/>
      <c r="AL183" s="265"/>
      <c r="AM183" s="280"/>
      <c r="AN183" s="265"/>
      <c r="AO183" s="265"/>
      <c r="AP183" s="265"/>
      <c r="AQ183" s="265"/>
      <c r="AR183" s="280"/>
      <c r="AS183" s="280"/>
      <c r="AT183" s="280"/>
      <c r="AU183" s="265"/>
      <c r="AV183" s="265"/>
      <c r="AW183" s="280"/>
      <c r="AX183" s="269"/>
      <c r="AY183" s="44"/>
      <c r="AZ183" s="44"/>
      <c r="BA183" s="269"/>
      <c r="BB183" s="44"/>
      <c r="BC183" s="44"/>
      <c r="BD183" s="344"/>
      <c r="BE183" s="344"/>
      <c r="BF183" s="269"/>
      <c r="BG183" s="269"/>
      <c r="BH183" s="240"/>
      <c r="BI183" s="44"/>
      <c r="BJ183" s="44"/>
      <c r="BK183" s="344"/>
      <c r="BL183" s="269"/>
      <c r="BM183" s="269"/>
      <c r="BN183" s="271"/>
      <c r="BO183" s="44"/>
      <c r="BP183" s="344"/>
      <c r="BQ183" s="269"/>
      <c r="BR183" s="246"/>
      <c r="BS183" s="246"/>
      <c r="BT183" s="272"/>
      <c r="BU183" s="272"/>
      <c r="BV183" s="272"/>
      <c r="BW183" s="358"/>
      <c r="BX183" s="273"/>
    </row>
    <row r="184" spans="1:76">
      <c r="A184" s="42">
        <f t="shared" si="20"/>
        <v>176</v>
      </c>
      <c r="B184" s="269"/>
      <c r="C184" s="270"/>
      <c r="D184" s="300"/>
      <c r="E184" s="303"/>
      <c r="F184" s="42"/>
      <c r="G184" s="269"/>
      <c r="H184" s="253"/>
      <c r="I184" s="42"/>
      <c r="J184" s="271"/>
      <c r="K184" s="265"/>
      <c r="L184" s="265"/>
      <c r="M184" s="265"/>
      <c r="N184" s="265"/>
      <c r="O184" s="265"/>
      <c r="P184" s="265"/>
      <c r="Q184" s="265"/>
      <c r="R184" s="269"/>
      <c r="S184" s="240"/>
      <c r="T184" s="265"/>
      <c r="U184" s="265"/>
      <c r="V184" s="265"/>
      <c r="W184" s="265"/>
      <c r="X184" s="265"/>
      <c r="Y184" s="265"/>
      <c r="Z184" s="240"/>
      <c r="AA184" s="265"/>
      <c r="AB184" s="265"/>
      <c r="AC184" s="265"/>
      <c r="AD184" s="265"/>
      <c r="AE184" s="265"/>
      <c r="AF184" s="337"/>
      <c r="AG184" s="265"/>
      <c r="AH184" s="265"/>
      <c r="AI184" s="265"/>
      <c r="AJ184" s="265"/>
      <c r="AK184" s="265"/>
      <c r="AL184" s="265"/>
      <c r="AM184" s="280"/>
      <c r="AN184" s="265"/>
      <c r="AO184" s="265"/>
      <c r="AP184" s="265"/>
      <c r="AQ184" s="265"/>
      <c r="AR184" s="280"/>
      <c r="AS184" s="280"/>
      <c r="AT184" s="280"/>
      <c r="AU184" s="265"/>
      <c r="AV184" s="265"/>
      <c r="AW184" s="280"/>
      <c r="AX184" s="269"/>
      <c r="AY184" s="44"/>
      <c r="AZ184" s="44"/>
      <c r="BA184" s="269"/>
      <c r="BB184" s="44"/>
      <c r="BC184" s="44"/>
      <c r="BD184" s="344"/>
      <c r="BE184" s="344"/>
      <c r="BF184" s="269"/>
      <c r="BG184" s="269"/>
      <c r="BH184" s="240"/>
      <c r="BI184" s="44"/>
      <c r="BJ184" s="44"/>
      <c r="BK184" s="344"/>
      <c r="BL184" s="269"/>
      <c r="BM184" s="269"/>
      <c r="BN184" s="271"/>
      <c r="BO184" s="44"/>
      <c r="BP184" s="344"/>
      <c r="BQ184" s="269"/>
      <c r="BR184" s="246"/>
      <c r="BS184" s="246"/>
      <c r="BT184" s="272"/>
      <c r="BU184" s="272"/>
      <c r="BV184" s="272"/>
      <c r="BW184" s="358"/>
      <c r="BX184" s="273"/>
    </row>
    <row r="185" spans="1:76">
      <c r="A185" s="42">
        <f t="shared" si="20"/>
        <v>177</v>
      </c>
      <c r="B185" s="269"/>
      <c r="C185" s="270"/>
      <c r="D185" s="300"/>
      <c r="E185" s="303"/>
      <c r="F185" s="42"/>
      <c r="G185" s="269"/>
      <c r="H185" s="253"/>
      <c r="I185" s="42"/>
      <c r="J185" s="271"/>
      <c r="K185" s="265"/>
      <c r="L185" s="265"/>
      <c r="M185" s="265"/>
      <c r="N185" s="265"/>
      <c r="O185" s="265"/>
      <c r="P185" s="265"/>
      <c r="Q185" s="265"/>
      <c r="R185" s="269"/>
      <c r="S185" s="240"/>
      <c r="T185" s="265"/>
      <c r="U185" s="265"/>
      <c r="V185" s="265"/>
      <c r="W185" s="265"/>
      <c r="X185" s="265"/>
      <c r="Y185" s="265"/>
      <c r="Z185" s="240"/>
      <c r="AA185" s="265"/>
      <c r="AB185" s="265"/>
      <c r="AC185" s="265"/>
      <c r="AD185" s="265"/>
      <c r="AE185" s="265"/>
      <c r="AF185" s="337"/>
      <c r="AG185" s="265"/>
      <c r="AH185" s="265"/>
      <c r="AI185" s="265"/>
      <c r="AJ185" s="265"/>
      <c r="AK185" s="265"/>
      <c r="AL185" s="265"/>
      <c r="AM185" s="280"/>
      <c r="AN185" s="265"/>
      <c r="AO185" s="265"/>
      <c r="AP185" s="265"/>
      <c r="AQ185" s="265"/>
      <c r="AR185" s="280"/>
      <c r="AS185" s="280"/>
      <c r="AT185" s="280"/>
      <c r="AU185" s="265"/>
      <c r="AV185" s="265"/>
      <c r="AW185" s="280"/>
      <c r="AX185" s="269"/>
      <c r="AY185" s="44"/>
      <c r="AZ185" s="44"/>
      <c r="BA185" s="269"/>
      <c r="BB185" s="44"/>
      <c r="BC185" s="44"/>
      <c r="BD185" s="344"/>
      <c r="BE185" s="344"/>
      <c r="BF185" s="269"/>
      <c r="BG185" s="269"/>
      <c r="BH185" s="240"/>
      <c r="BI185" s="44"/>
      <c r="BJ185" s="44"/>
      <c r="BK185" s="344"/>
      <c r="BL185" s="269"/>
      <c r="BM185" s="269"/>
      <c r="BN185" s="271"/>
      <c r="BO185" s="44"/>
      <c r="BP185" s="344"/>
      <c r="BQ185" s="269"/>
      <c r="BR185" s="246"/>
      <c r="BS185" s="246"/>
      <c r="BT185" s="272"/>
      <c r="BU185" s="272"/>
      <c r="BV185" s="272"/>
      <c r="BW185" s="358"/>
      <c r="BX185" s="273"/>
    </row>
    <row r="186" spans="1:76">
      <c r="A186" s="42">
        <f t="shared" si="20"/>
        <v>178</v>
      </c>
      <c r="B186" s="269"/>
      <c r="C186" s="270"/>
      <c r="D186" s="300"/>
      <c r="E186" s="303"/>
      <c r="F186" s="42"/>
      <c r="G186" s="269"/>
      <c r="H186" s="253"/>
      <c r="I186" s="42"/>
      <c r="J186" s="271"/>
      <c r="K186" s="265"/>
      <c r="L186" s="265"/>
      <c r="M186" s="265"/>
      <c r="N186" s="265"/>
      <c r="O186" s="265"/>
      <c r="P186" s="265"/>
      <c r="Q186" s="265"/>
      <c r="R186" s="269"/>
      <c r="S186" s="240"/>
      <c r="T186" s="265"/>
      <c r="U186" s="265"/>
      <c r="V186" s="265"/>
      <c r="W186" s="265"/>
      <c r="X186" s="265"/>
      <c r="Y186" s="265"/>
      <c r="Z186" s="240"/>
      <c r="AA186" s="265"/>
      <c r="AB186" s="265"/>
      <c r="AC186" s="265"/>
      <c r="AD186" s="265"/>
      <c r="AE186" s="265"/>
      <c r="AF186" s="337"/>
      <c r="AG186" s="265"/>
      <c r="AH186" s="265"/>
      <c r="AI186" s="265"/>
      <c r="AJ186" s="265"/>
      <c r="AK186" s="265"/>
      <c r="AL186" s="265"/>
      <c r="AM186" s="280"/>
      <c r="AN186" s="265"/>
      <c r="AO186" s="265"/>
      <c r="AP186" s="265"/>
      <c r="AQ186" s="265"/>
      <c r="AR186" s="280"/>
      <c r="AS186" s="280"/>
      <c r="AT186" s="280"/>
      <c r="AU186" s="265"/>
      <c r="AV186" s="265"/>
      <c r="AW186" s="280"/>
      <c r="AX186" s="269"/>
      <c r="AY186" s="44"/>
      <c r="AZ186" s="44"/>
      <c r="BA186" s="269"/>
      <c r="BB186" s="44"/>
      <c r="BC186" s="44"/>
      <c r="BD186" s="344"/>
      <c r="BE186" s="344"/>
      <c r="BF186" s="269"/>
      <c r="BG186" s="269"/>
      <c r="BH186" s="240"/>
      <c r="BI186" s="44"/>
      <c r="BJ186" s="44"/>
      <c r="BK186" s="344"/>
      <c r="BL186" s="269"/>
      <c r="BM186" s="269"/>
      <c r="BN186" s="271"/>
      <c r="BO186" s="44"/>
      <c r="BP186" s="344"/>
      <c r="BQ186" s="269"/>
      <c r="BR186" s="246"/>
      <c r="BS186" s="246"/>
      <c r="BT186" s="272"/>
      <c r="BU186" s="272"/>
      <c r="BV186" s="272"/>
      <c r="BW186" s="358"/>
      <c r="BX186" s="273"/>
    </row>
    <row r="187" spans="1:76">
      <c r="A187" s="42">
        <f t="shared" si="20"/>
        <v>179</v>
      </c>
      <c r="B187" s="269"/>
      <c r="C187" s="273"/>
      <c r="D187" s="300"/>
      <c r="E187" s="303"/>
      <c r="F187" s="42"/>
      <c r="G187" s="269"/>
      <c r="H187" s="253"/>
      <c r="I187" s="42"/>
      <c r="J187" s="271"/>
      <c r="K187" s="265"/>
      <c r="L187" s="265"/>
      <c r="M187" s="265"/>
      <c r="N187" s="265"/>
      <c r="O187" s="265"/>
      <c r="P187" s="265"/>
      <c r="Q187" s="265"/>
      <c r="R187" s="269"/>
      <c r="S187" s="240"/>
      <c r="T187" s="265"/>
      <c r="U187" s="265"/>
      <c r="V187" s="265"/>
      <c r="W187" s="265"/>
      <c r="X187" s="265"/>
      <c r="Y187" s="265"/>
      <c r="Z187" s="240"/>
      <c r="AA187" s="265"/>
      <c r="AB187" s="265"/>
      <c r="AC187" s="265"/>
      <c r="AD187" s="265"/>
      <c r="AE187" s="265"/>
      <c r="AF187" s="337"/>
      <c r="AG187" s="265"/>
      <c r="AH187" s="265"/>
      <c r="AI187" s="265"/>
      <c r="AJ187" s="265"/>
      <c r="AK187" s="265"/>
      <c r="AL187" s="265"/>
      <c r="AM187" s="280"/>
      <c r="AN187" s="265"/>
      <c r="AO187" s="265"/>
      <c r="AP187" s="265"/>
      <c r="AQ187" s="265"/>
      <c r="AR187" s="280"/>
      <c r="AS187" s="280"/>
      <c r="AT187" s="280"/>
      <c r="AU187" s="265"/>
      <c r="AV187" s="265"/>
      <c r="AW187" s="280"/>
      <c r="AX187" s="269"/>
      <c r="AY187" s="44"/>
      <c r="AZ187" s="44"/>
      <c r="BA187" s="269"/>
      <c r="BB187" s="44"/>
      <c r="BC187" s="44"/>
      <c r="BD187" s="344"/>
      <c r="BE187" s="344"/>
      <c r="BF187" s="269"/>
      <c r="BG187" s="269"/>
      <c r="BH187" s="240"/>
      <c r="BI187" s="44"/>
      <c r="BJ187" s="44"/>
      <c r="BK187" s="344"/>
      <c r="BL187" s="269"/>
      <c r="BM187" s="269"/>
      <c r="BN187" s="271"/>
      <c r="BO187" s="44"/>
      <c r="BP187" s="344"/>
      <c r="BQ187" s="269"/>
      <c r="BR187" s="246"/>
      <c r="BS187" s="246"/>
      <c r="BT187" s="272"/>
      <c r="BU187" s="272"/>
      <c r="BV187" s="272"/>
      <c r="BW187" s="358"/>
      <c r="BX187" s="273"/>
    </row>
    <row r="188" spans="1:76">
      <c r="A188" s="42">
        <f t="shared" si="20"/>
        <v>180</v>
      </c>
      <c r="B188" s="269"/>
      <c r="C188" s="273"/>
      <c r="D188" s="300"/>
      <c r="E188" s="303"/>
      <c r="F188" s="42"/>
      <c r="G188" s="269"/>
      <c r="H188" s="253"/>
      <c r="I188" s="42"/>
      <c r="J188" s="271"/>
      <c r="K188" s="265"/>
      <c r="L188" s="265"/>
      <c r="M188" s="265"/>
      <c r="N188" s="265"/>
      <c r="O188" s="265"/>
      <c r="P188" s="265"/>
      <c r="Q188" s="265"/>
      <c r="R188" s="269"/>
      <c r="S188" s="240"/>
      <c r="T188" s="265"/>
      <c r="U188" s="265"/>
      <c r="V188" s="265"/>
      <c r="W188" s="265"/>
      <c r="X188" s="265"/>
      <c r="Y188" s="265"/>
      <c r="Z188" s="240"/>
      <c r="AA188" s="265"/>
      <c r="AB188" s="265"/>
      <c r="AC188" s="265"/>
      <c r="AD188" s="265"/>
      <c r="AE188" s="265"/>
      <c r="AF188" s="337"/>
      <c r="AG188" s="265"/>
      <c r="AH188" s="265"/>
      <c r="AI188" s="265"/>
      <c r="AJ188" s="265"/>
      <c r="AK188" s="265"/>
      <c r="AL188" s="265"/>
      <c r="AM188" s="280"/>
      <c r="AN188" s="265"/>
      <c r="AO188" s="265"/>
      <c r="AP188" s="265"/>
      <c r="AQ188" s="265"/>
      <c r="AR188" s="280"/>
      <c r="AS188" s="280"/>
      <c r="AT188" s="280"/>
      <c r="AU188" s="265"/>
      <c r="AV188" s="265"/>
      <c r="AW188" s="280"/>
      <c r="AX188" s="269"/>
      <c r="AY188" s="44"/>
      <c r="AZ188" s="44"/>
      <c r="BA188" s="269"/>
      <c r="BB188" s="44"/>
      <c r="BC188" s="44"/>
      <c r="BD188" s="344"/>
      <c r="BE188" s="344"/>
      <c r="BF188" s="269"/>
      <c r="BG188" s="269"/>
      <c r="BH188" s="240"/>
      <c r="BI188" s="44"/>
      <c r="BJ188" s="44"/>
      <c r="BK188" s="344"/>
      <c r="BL188" s="269"/>
      <c r="BM188" s="269"/>
      <c r="BN188" s="271"/>
      <c r="BO188" s="44"/>
      <c r="BP188" s="344"/>
      <c r="BQ188" s="269"/>
      <c r="BR188" s="246"/>
      <c r="BS188" s="246"/>
      <c r="BT188" s="272"/>
      <c r="BU188" s="272"/>
      <c r="BV188" s="272"/>
      <c r="BW188" s="358"/>
      <c r="BX188" s="273"/>
    </row>
    <row r="189" spans="1:76">
      <c r="A189" s="42">
        <f t="shared" si="20"/>
        <v>181</v>
      </c>
      <c r="B189" s="269"/>
      <c r="C189" s="273"/>
      <c r="D189" s="300"/>
      <c r="E189" s="303"/>
      <c r="F189" s="42"/>
      <c r="G189" s="269"/>
      <c r="H189" s="253"/>
      <c r="I189" s="42"/>
      <c r="J189" s="271"/>
      <c r="K189" s="265"/>
      <c r="L189" s="265"/>
      <c r="M189" s="265"/>
      <c r="N189" s="265"/>
      <c r="O189" s="265"/>
      <c r="P189" s="265"/>
      <c r="Q189" s="265"/>
      <c r="R189" s="269"/>
      <c r="S189" s="240"/>
      <c r="T189" s="265"/>
      <c r="U189" s="265"/>
      <c r="V189" s="265"/>
      <c r="W189" s="265"/>
      <c r="X189" s="265"/>
      <c r="Y189" s="265"/>
      <c r="Z189" s="240"/>
      <c r="AA189" s="265"/>
      <c r="AB189" s="265"/>
      <c r="AC189" s="265"/>
      <c r="AD189" s="265"/>
      <c r="AE189" s="265"/>
      <c r="AF189" s="337"/>
      <c r="AG189" s="265"/>
      <c r="AH189" s="265"/>
      <c r="AI189" s="265"/>
      <c r="AJ189" s="265"/>
      <c r="AK189" s="265"/>
      <c r="AL189" s="265"/>
      <c r="AM189" s="280"/>
      <c r="AN189" s="265"/>
      <c r="AO189" s="265"/>
      <c r="AP189" s="265"/>
      <c r="AQ189" s="265"/>
      <c r="AR189" s="280"/>
      <c r="AS189" s="280"/>
      <c r="AT189" s="280"/>
      <c r="AU189" s="265"/>
      <c r="AV189" s="265"/>
      <c r="AW189" s="280"/>
      <c r="AX189" s="269"/>
      <c r="AY189" s="44"/>
      <c r="AZ189" s="44"/>
      <c r="BA189" s="269"/>
      <c r="BB189" s="44"/>
      <c r="BC189" s="44"/>
      <c r="BD189" s="344"/>
      <c r="BE189" s="344"/>
      <c r="BF189" s="269"/>
      <c r="BG189" s="269"/>
      <c r="BH189" s="240"/>
      <c r="BI189" s="44"/>
      <c r="BJ189" s="44"/>
      <c r="BK189" s="344"/>
      <c r="BL189" s="269"/>
      <c r="BM189" s="269"/>
      <c r="BN189" s="271"/>
      <c r="BO189" s="44"/>
      <c r="BP189" s="344"/>
      <c r="BQ189" s="269"/>
      <c r="BR189" s="246"/>
      <c r="BS189" s="246"/>
      <c r="BT189" s="272"/>
      <c r="BU189" s="272"/>
      <c r="BV189" s="272"/>
      <c r="BW189" s="358"/>
      <c r="BX189" s="273"/>
    </row>
    <row r="190" spans="1:76">
      <c r="A190" s="42">
        <f t="shared" si="20"/>
        <v>182</v>
      </c>
      <c r="B190" s="269"/>
      <c r="C190" s="273"/>
      <c r="D190" s="300"/>
      <c r="E190" s="303"/>
      <c r="F190" s="42"/>
      <c r="G190" s="269"/>
      <c r="H190" s="253"/>
      <c r="I190" s="42"/>
      <c r="J190" s="271"/>
      <c r="K190" s="265"/>
      <c r="L190" s="265"/>
      <c r="M190" s="265"/>
      <c r="N190" s="265"/>
      <c r="O190" s="265"/>
      <c r="P190" s="265"/>
      <c r="Q190" s="265"/>
      <c r="R190" s="269"/>
      <c r="S190" s="240"/>
      <c r="T190" s="265"/>
      <c r="U190" s="265"/>
      <c r="V190" s="265"/>
      <c r="W190" s="265"/>
      <c r="X190" s="265"/>
      <c r="Y190" s="265"/>
      <c r="Z190" s="240"/>
      <c r="AA190" s="265"/>
      <c r="AB190" s="265"/>
      <c r="AC190" s="265"/>
      <c r="AD190" s="265"/>
      <c r="AE190" s="265"/>
      <c r="AF190" s="337"/>
      <c r="AG190" s="265"/>
      <c r="AH190" s="265"/>
      <c r="AI190" s="265"/>
      <c r="AJ190" s="265"/>
      <c r="AK190" s="265"/>
      <c r="AL190" s="265"/>
      <c r="AM190" s="280"/>
      <c r="AN190" s="265"/>
      <c r="AO190" s="265"/>
      <c r="AP190" s="265"/>
      <c r="AQ190" s="265"/>
      <c r="AR190" s="280"/>
      <c r="AS190" s="280"/>
      <c r="AT190" s="280"/>
      <c r="AU190" s="265"/>
      <c r="AV190" s="265"/>
      <c r="AW190" s="280"/>
      <c r="AX190" s="269"/>
      <c r="AY190" s="44"/>
      <c r="AZ190" s="44"/>
      <c r="BA190" s="269"/>
      <c r="BB190" s="44"/>
      <c r="BC190" s="44"/>
      <c r="BD190" s="344"/>
      <c r="BE190" s="344"/>
      <c r="BF190" s="269"/>
      <c r="BG190" s="269"/>
      <c r="BH190" s="240"/>
      <c r="BI190" s="44"/>
      <c r="BJ190" s="44"/>
      <c r="BK190" s="344"/>
      <c r="BL190" s="269"/>
      <c r="BM190" s="269"/>
      <c r="BN190" s="271"/>
      <c r="BO190" s="44"/>
      <c r="BP190" s="344"/>
      <c r="BQ190" s="269"/>
      <c r="BR190" s="246"/>
      <c r="BS190" s="246"/>
      <c r="BT190" s="272"/>
      <c r="BU190" s="272"/>
      <c r="BV190" s="272"/>
      <c r="BW190" s="358"/>
      <c r="BX190" s="273"/>
    </row>
    <row r="191" spans="1:76">
      <c r="A191" s="42">
        <f t="shared" si="20"/>
        <v>183</v>
      </c>
      <c r="B191" s="269"/>
      <c r="C191" s="273"/>
      <c r="D191" s="300"/>
      <c r="E191" s="303"/>
      <c r="F191" s="42"/>
      <c r="G191" s="269"/>
      <c r="H191" s="253"/>
      <c r="I191" s="42"/>
      <c r="J191" s="271"/>
      <c r="K191" s="265"/>
      <c r="L191" s="265"/>
      <c r="M191" s="265"/>
      <c r="N191" s="265"/>
      <c r="O191" s="265"/>
      <c r="P191" s="265"/>
      <c r="Q191" s="265"/>
      <c r="R191" s="269"/>
      <c r="S191" s="240"/>
      <c r="T191" s="265"/>
      <c r="U191" s="265"/>
      <c r="V191" s="265"/>
      <c r="W191" s="265"/>
      <c r="X191" s="265"/>
      <c r="Y191" s="265"/>
      <c r="Z191" s="240"/>
      <c r="AA191" s="265"/>
      <c r="AB191" s="265"/>
      <c r="AC191" s="265"/>
      <c r="AD191" s="265"/>
      <c r="AE191" s="265"/>
      <c r="AF191" s="337"/>
      <c r="AG191" s="265"/>
      <c r="AH191" s="265"/>
      <c r="AI191" s="265"/>
      <c r="AJ191" s="265"/>
      <c r="AK191" s="265"/>
      <c r="AL191" s="265"/>
      <c r="AM191" s="280"/>
      <c r="AN191" s="265"/>
      <c r="AO191" s="265"/>
      <c r="AP191" s="265"/>
      <c r="AQ191" s="265"/>
      <c r="AR191" s="280"/>
      <c r="AS191" s="280"/>
      <c r="AT191" s="280"/>
      <c r="AU191" s="265"/>
      <c r="AV191" s="265"/>
      <c r="AW191" s="280"/>
      <c r="AX191" s="269"/>
      <c r="AY191" s="44"/>
      <c r="AZ191" s="44"/>
      <c r="BA191" s="269"/>
      <c r="BB191" s="44"/>
      <c r="BC191" s="44"/>
      <c r="BD191" s="344"/>
      <c r="BE191" s="344"/>
      <c r="BF191" s="269"/>
      <c r="BG191" s="269"/>
      <c r="BH191" s="240"/>
      <c r="BI191" s="44"/>
      <c r="BJ191" s="44"/>
      <c r="BK191" s="344"/>
      <c r="BL191" s="269"/>
      <c r="BM191" s="269"/>
      <c r="BN191" s="271"/>
      <c r="BO191" s="44"/>
      <c r="BP191" s="344"/>
      <c r="BQ191" s="269"/>
      <c r="BR191" s="246"/>
      <c r="BS191" s="246"/>
      <c r="BT191" s="272"/>
      <c r="BU191" s="272"/>
      <c r="BV191" s="272"/>
      <c r="BW191" s="358"/>
      <c r="BX191" s="273"/>
    </row>
    <row r="192" spans="1:76">
      <c r="A192" s="42">
        <f t="shared" si="20"/>
        <v>184</v>
      </c>
      <c r="B192" s="269"/>
      <c r="C192" s="273"/>
      <c r="D192" s="300"/>
      <c r="E192" s="303"/>
      <c r="F192" s="42"/>
      <c r="G192" s="269"/>
      <c r="H192" s="253"/>
      <c r="I192" s="42"/>
      <c r="J192" s="271"/>
      <c r="K192" s="265"/>
      <c r="L192" s="265"/>
      <c r="M192" s="265"/>
      <c r="N192" s="265"/>
      <c r="O192" s="265"/>
      <c r="P192" s="265"/>
      <c r="Q192" s="265"/>
      <c r="R192" s="269"/>
      <c r="S192" s="240"/>
      <c r="T192" s="265"/>
      <c r="U192" s="265"/>
      <c r="V192" s="265"/>
      <c r="W192" s="265"/>
      <c r="X192" s="265"/>
      <c r="Y192" s="265"/>
      <c r="Z192" s="240"/>
      <c r="AA192" s="265"/>
      <c r="AB192" s="265"/>
      <c r="AC192" s="265"/>
      <c r="AD192" s="265"/>
      <c r="AE192" s="265"/>
      <c r="AF192" s="337"/>
      <c r="AG192" s="265"/>
      <c r="AH192" s="265"/>
      <c r="AI192" s="265"/>
      <c r="AJ192" s="265"/>
      <c r="AK192" s="265"/>
      <c r="AL192" s="265"/>
      <c r="AM192" s="280"/>
      <c r="AN192" s="265"/>
      <c r="AO192" s="265"/>
      <c r="AP192" s="265"/>
      <c r="AQ192" s="265"/>
      <c r="AR192" s="280"/>
      <c r="AS192" s="280"/>
      <c r="AT192" s="280"/>
      <c r="AU192" s="265"/>
      <c r="AV192" s="265"/>
      <c r="AW192" s="280"/>
      <c r="AX192" s="269"/>
      <c r="AY192" s="44"/>
      <c r="AZ192" s="44"/>
      <c r="BA192" s="269"/>
      <c r="BB192" s="44"/>
      <c r="BC192" s="44"/>
      <c r="BD192" s="344"/>
      <c r="BE192" s="344"/>
      <c r="BF192" s="269"/>
      <c r="BG192" s="269"/>
      <c r="BH192" s="240"/>
      <c r="BI192" s="44"/>
      <c r="BJ192" s="44"/>
      <c r="BK192" s="344"/>
      <c r="BL192" s="269"/>
      <c r="BM192" s="269"/>
      <c r="BN192" s="271"/>
      <c r="BO192" s="44"/>
      <c r="BP192" s="344"/>
      <c r="BQ192" s="269"/>
      <c r="BR192" s="246"/>
      <c r="BS192" s="246"/>
      <c r="BT192" s="272"/>
      <c r="BU192" s="272"/>
      <c r="BV192" s="272"/>
      <c r="BW192" s="358"/>
      <c r="BX192" s="273"/>
    </row>
    <row r="193" spans="1:76">
      <c r="A193" s="42">
        <f t="shared" si="20"/>
        <v>185</v>
      </c>
      <c r="B193" s="269"/>
      <c r="C193" s="273"/>
      <c r="D193" s="300"/>
      <c r="E193" s="303"/>
      <c r="F193" s="42"/>
      <c r="G193" s="269"/>
      <c r="H193" s="253"/>
      <c r="I193" s="42"/>
      <c r="J193" s="271"/>
      <c r="K193" s="265"/>
      <c r="L193" s="265"/>
      <c r="M193" s="265"/>
      <c r="N193" s="265"/>
      <c r="O193" s="265"/>
      <c r="P193" s="265"/>
      <c r="Q193" s="265"/>
      <c r="R193" s="269"/>
      <c r="S193" s="240"/>
      <c r="T193" s="265"/>
      <c r="U193" s="265"/>
      <c r="V193" s="265"/>
      <c r="W193" s="265"/>
      <c r="X193" s="265"/>
      <c r="Y193" s="265"/>
      <c r="Z193" s="240"/>
      <c r="AA193" s="265"/>
      <c r="AB193" s="265"/>
      <c r="AC193" s="265"/>
      <c r="AD193" s="265"/>
      <c r="AE193" s="265"/>
      <c r="AF193" s="337"/>
      <c r="AG193" s="265"/>
      <c r="AH193" s="265"/>
      <c r="AI193" s="265"/>
      <c r="AJ193" s="265"/>
      <c r="AK193" s="265"/>
      <c r="AL193" s="265"/>
      <c r="AM193" s="280"/>
      <c r="AN193" s="265"/>
      <c r="AO193" s="265"/>
      <c r="AP193" s="265"/>
      <c r="AQ193" s="265"/>
      <c r="AR193" s="280"/>
      <c r="AS193" s="280"/>
      <c r="AT193" s="280"/>
      <c r="AU193" s="265"/>
      <c r="AV193" s="265"/>
      <c r="AW193" s="280"/>
      <c r="AX193" s="269"/>
      <c r="AY193" s="44"/>
      <c r="AZ193" s="44"/>
      <c r="BA193" s="269"/>
      <c r="BB193" s="44"/>
      <c r="BC193" s="44"/>
      <c r="BD193" s="344"/>
      <c r="BE193" s="344"/>
      <c r="BF193" s="269"/>
      <c r="BG193" s="269"/>
      <c r="BH193" s="240"/>
      <c r="BI193" s="44"/>
      <c r="BJ193" s="44"/>
      <c r="BK193" s="344"/>
      <c r="BL193" s="269"/>
      <c r="BM193" s="269"/>
      <c r="BN193" s="271"/>
      <c r="BO193" s="44"/>
      <c r="BP193" s="344"/>
      <c r="BQ193" s="269"/>
      <c r="BR193" s="246"/>
      <c r="BS193" s="246"/>
      <c r="BT193" s="272"/>
      <c r="BU193" s="272"/>
      <c r="BV193" s="272"/>
      <c r="BW193" s="358"/>
      <c r="BX193" s="273"/>
    </row>
    <row r="194" spans="1:76">
      <c r="A194" s="42">
        <f t="shared" si="20"/>
        <v>186</v>
      </c>
      <c r="B194" s="269"/>
      <c r="C194" s="273"/>
      <c r="D194" s="300"/>
      <c r="E194" s="303"/>
      <c r="F194" s="42"/>
      <c r="G194" s="269"/>
      <c r="H194" s="253"/>
      <c r="I194" s="42"/>
      <c r="J194" s="271"/>
      <c r="K194" s="265"/>
      <c r="L194" s="265"/>
      <c r="M194" s="265"/>
      <c r="N194" s="265"/>
      <c r="O194" s="265"/>
      <c r="P194" s="265"/>
      <c r="Q194" s="265"/>
      <c r="R194" s="269"/>
      <c r="S194" s="240"/>
      <c r="T194" s="265"/>
      <c r="U194" s="265"/>
      <c r="V194" s="265"/>
      <c r="W194" s="265"/>
      <c r="X194" s="265"/>
      <c r="Y194" s="265"/>
      <c r="Z194" s="240"/>
      <c r="AA194" s="265"/>
      <c r="AB194" s="265"/>
      <c r="AC194" s="265"/>
      <c r="AD194" s="265"/>
      <c r="AE194" s="265"/>
      <c r="AF194" s="337"/>
      <c r="AG194" s="265"/>
      <c r="AH194" s="265"/>
      <c r="AI194" s="265"/>
      <c r="AJ194" s="265"/>
      <c r="AK194" s="265"/>
      <c r="AL194" s="265"/>
      <c r="AM194" s="280"/>
      <c r="AN194" s="265"/>
      <c r="AO194" s="265"/>
      <c r="AP194" s="265"/>
      <c r="AQ194" s="265"/>
      <c r="AR194" s="280"/>
      <c r="AS194" s="280"/>
      <c r="AT194" s="280"/>
      <c r="AU194" s="265"/>
      <c r="AV194" s="265"/>
      <c r="AW194" s="280"/>
      <c r="AX194" s="269"/>
      <c r="AY194" s="44"/>
      <c r="AZ194" s="44"/>
      <c r="BA194" s="269"/>
      <c r="BB194" s="44"/>
      <c r="BC194" s="44"/>
      <c r="BD194" s="344"/>
      <c r="BE194" s="344"/>
      <c r="BF194" s="269"/>
      <c r="BG194" s="269"/>
      <c r="BH194" s="240"/>
      <c r="BI194" s="44"/>
      <c r="BJ194" s="44"/>
      <c r="BK194" s="344"/>
      <c r="BL194" s="269"/>
      <c r="BM194" s="269"/>
      <c r="BN194" s="271"/>
      <c r="BO194" s="44"/>
      <c r="BP194" s="344"/>
      <c r="BQ194" s="269"/>
      <c r="BR194" s="246"/>
      <c r="BS194" s="246"/>
      <c r="BT194" s="272"/>
      <c r="BU194" s="272"/>
      <c r="BV194" s="272"/>
      <c r="BW194" s="358"/>
      <c r="BX194" s="273"/>
    </row>
    <row r="195" spans="1:76">
      <c r="A195" s="42">
        <f t="shared" si="20"/>
        <v>187</v>
      </c>
      <c r="B195" s="269"/>
      <c r="C195" s="273"/>
      <c r="D195" s="300"/>
      <c r="E195" s="303"/>
      <c r="F195" s="42"/>
      <c r="G195" s="269"/>
      <c r="H195" s="253"/>
      <c r="I195" s="42"/>
      <c r="J195" s="271"/>
      <c r="K195" s="265"/>
      <c r="L195" s="265"/>
      <c r="M195" s="265"/>
      <c r="N195" s="265"/>
      <c r="O195" s="265"/>
      <c r="P195" s="265"/>
      <c r="Q195" s="265"/>
      <c r="R195" s="269"/>
      <c r="S195" s="240"/>
      <c r="T195" s="265"/>
      <c r="U195" s="265"/>
      <c r="V195" s="265"/>
      <c r="W195" s="265"/>
      <c r="X195" s="265"/>
      <c r="Y195" s="265"/>
      <c r="Z195" s="240"/>
      <c r="AA195" s="265"/>
      <c r="AB195" s="265"/>
      <c r="AC195" s="265"/>
      <c r="AD195" s="265"/>
      <c r="AE195" s="265"/>
      <c r="AF195" s="337"/>
      <c r="AG195" s="265"/>
      <c r="AH195" s="265"/>
      <c r="AI195" s="265"/>
      <c r="AJ195" s="265"/>
      <c r="AK195" s="265"/>
      <c r="AL195" s="265"/>
      <c r="AM195" s="280"/>
      <c r="AN195" s="265"/>
      <c r="AO195" s="265"/>
      <c r="AP195" s="265"/>
      <c r="AQ195" s="265"/>
      <c r="AR195" s="280"/>
      <c r="AS195" s="280"/>
      <c r="AT195" s="280"/>
      <c r="AU195" s="265"/>
      <c r="AV195" s="265"/>
      <c r="AW195" s="280"/>
      <c r="AX195" s="269"/>
      <c r="AY195" s="44"/>
      <c r="AZ195" s="44"/>
      <c r="BA195" s="269"/>
      <c r="BB195" s="44"/>
      <c r="BC195" s="44"/>
      <c r="BD195" s="344"/>
      <c r="BE195" s="344"/>
      <c r="BF195" s="269"/>
      <c r="BG195" s="269"/>
      <c r="BH195" s="240"/>
      <c r="BI195" s="44"/>
      <c r="BJ195" s="44"/>
      <c r="BK195" s="344"/>
      <c r="BL195" s="269"/>
      <c r="BM195" s="269"/>
      <c r="BN195" s="271"/>
      <c r="BO195" s="44"/>
      <c r="BP195" s="344"/>
      <c r="BQ195" s="269"/>
      <c r="BR195" s="246"/>
      <c r="BS195" s="246"/>
      <c r="BT195" s="272"/>
      <c r="BU195" s="272"/>
      <c r="BV195" s="272"/>
      <c r="BW195" s="358"/>
      <c r="BX195" s="273"/>
    </row>
    <row r="196" spans="1:76">
      <c r="A196" s="42">
        <f t="shared" si="20"/>
        <v>188</v>
      </c>
      <c r="B196" s="269"/>
      <c r="C196" s="273"/>
      <c r="D196" s="300"/>
      <c r="E196" s="303"/>
      <c r="F196" s="42"/>
      <c r="G196" s="269"/>
      <c r="H196" s="253"/>
      <c r="I196" s="42"/>
      <c r="J196" s="271"/>
      <c r="K196" s="265"/>
      <c r="L196" s="265"/>
      <c r="M196" s="265"/>
      <c r="N196" s="265"/>
      <c r="O196" s="265"/>
      <c r="P196" s="265"/>
      <c r="Q196" s="265"/>
      <c r="R196" s="269"/>
      <c r="S196" s="240"/>
      <c r="T196" s="265"/>
      <c r="U196" s="265"/>
      <c r="V196" s="265"/>
      <c r="W196" s="265"/>
      <c r="X196" s="265"/>
      <c r="Y196" s="265"/>
      <c r="Z196" s="240"/>
      <c r="AA196" s="265"/>
      <c r="AB196" s="265"/>
      <c r="AC196" s="265"/>
      <c r="AD196" s="265"/>
      <c r="AE196" s="265"/>
      <c r="AF196" s="337"/>
      <c r="AG196" s="265"/>
      <c r="AH196" s="265"/>
      <c r="AI196" s="265"/>
      <c r="AJ196" s="265"/>
      <c r="AK196" s="265"/>
      <c r="AL196" s="265"/>
      <c r="AM196" s="280"/>
      <c r="AN196" s="265"/>
      <c r="AO196" s="265"/>
      <c r="AP196" s="265"/>
      <c r="AQ196" s="265"/>
      <c r="AR196" s="280"/>
      <c r="AS196" s="280"/>
      <c r="AT196" s="280"/>
      <c r="AU196" s="265"/>
      <c r="AV196" s="265"/>
      <c r="AW196" s="280"/>
      <c r="AX196" s="269"/>
      <c r="AY196" s="44"/>
      <c r="AZ196" s="44"/>
      <c r="BA196" s="269"/>
      <c r="BB196" s="44"/>
      <c r="BC196" s="44"/>
      <c r="BD196" s="344"/>
      <c r="BE196" s="344"/>
      <c r="BF196" s="269"/>
      <c r="BG196" s="269"/>
      <c r="BH196" s="240"/>
      <c r="BI196" s="269"/>
      <c r="BJ196" s="44"/>
      <c r="BK196" s="344"/>
      <c r="BL196" s="269"/>
      <c r="BM196" s="269"/>
      <c r="BN196" s="271"/>
      <c r="BO196" s="44"/>
      <c r="BP196" s="344"/>
      <c r="BQ196" s="269"/>
      <c r="BR196" s="246"/>
      <c r="BS196" s="246"/>
      <c r="BT196" s="272"/>
      <c r="BU196" s="272"/>
      <c r="BV196" s="272"/>
      <c r="BW196" s="358"/>
      <c r="BX196" s="273"/>
    </row>
    <row r="197" spans="1:76">
      <c r="A197" s="42">
        <f t="shared" si="20"/>
        <v>189</v>
      </c>
      <c r="B197" s="269"/>
      <c r="C197" s="273"/>
      <c r="D197" s="300"/>
      <c r="E197" s="303"/>
      <c r="F197" s="42"/>
      <c r="G197" s="269"/>
      <c r="H197" s="253"/>
      <c r="I197" s="42"/>
      <c r="J197" s="271"/>
      <c r="K197" s="265"/>
      <c r="L197" s="265"/>
      <c r="M197" s="265"/>
      <c r="N197" s="265"/>
      <c r="O197" s="265"/>
      <c r="P197" s="265"/>
      <c r="Q197" s="265"/>
      <c r="R197" s="269"/>
      <c r="S197" s="240"/>
      <c r="T197" s="265"/>
      <c r="U197" s="265"/>
      <c r="V197" s="265"/>
      <c r="W197" s="265"/>
      <c r="X197" s="265"/>
      <c r="Y197" s="265"/>
      <c r="Z197" s="240"/>
      <c r="AA197" s="265"/>
      <c r="AB197" s="265"/>
      <c r="AC197" s="265"/>
      <c r="AD197" s="265"/>
      <c r="AE197" s="265"/>
      <c r="AF197" s="337"/>
      <c r="AG197" s="265"/>
      <c r="AH197" s="265"/>
      <c r="AI197" s="265"/>
      <c r="AJ197" s="265"/>
      <c r="AK197" s="265"/>
      <c r="AL197" s="265"/>
      <c r="AM197" s="280"/>
      <c r="AN197" s="265"/>
      <c r="AO197" s="265"/>
      <c r="AP197" s="265"/>
      <c r="AQ197" s="265"/>
      <c r="AR197" s="280"/>
      <c r="AS197" s="280"/>
      <c r="AT197" s="280"/>
      <c r="AU197" s="265"/>
      <c r="AV197" s="265"/>
      <c r="AW197" s="280"/>
      <c r="AX197" s="269"/>
      <c r="AY197" s="44"/>
      <c r="AZ197" s="44"/>
      <c r="BA197" s="269"/>
      <c r="BB197" s="44"/>
      <c r="BC197" s="44"/>
      <c r="BD197" s="344"/>
      <c r="BE197" s="344"/>
      <c r="BF197" s="269"/>
      <c r="BG197" s="269"/>
      <c r="BH197" s="240"/>
      <c r="BI197" s="269"/>
      <c r="BJ197" s="44"/>
      <c r="BK197" s="344"/>
      <c r="BL197" s="269"/>
      <c r="BM197" s="269"/>
      <c r="BN197" s="271"/>
      <c r="BO197" s="44"/>
      <c r="BP197" s="344"/>
      <c r="BQ197" s="269"/>
      <c r="BR197" s="246"/>
      <c r="BS197" s="246"/>
      <c r="BT197" s="272"/>
      <c r="BU197" s="272"/>
      <c r="BV197" s="272"/>
      <c r="BW197" s="358"/>
      <c r="BX197" s="273"/>
    </row>
    <row r="198" spans="1:76">
      <c r="A198" s="42">
        <f t="shared" si="20"/>
        <v>190</v>
      </c>
      <c r="B198" s="269"/>
      <c r="C198" s="273"/>
      <c r="D198" s="300"/>
      <c r="E198" s="303"/>
      <c r="F198" s="42"/>
      <c r="G198" s="269"/>
      <c r="H198" s="253"/>
      <c r="I198" s="42"/>
      <c r="J198" s="271"/>
      <c r="K198" s="265"/>
      <c r="L198" s="265"/>
      <c r="M198" s="265"/>
      <c r="N198" s="265"/>
      <c r="O198" s="265"/>
      <c r="P198" s="265"/>
      <c r="Q198" s="265"/>
      <c r="R198" s="269"/>
      <c r="S198" s="240"/>
      <c r="T198" s="265"/>
      <c r="U198" s="265"/>
      <c r="V198" s="265"/>
      <c r="W198" s="265"/>
      <c r="X198" s="265"/>
      <c r="Y198" s="265"/>
      <c r="Z198" s="240"/>
      <c r="AA198" s="265"/>
      <c r="AB198" s="265"/>
      <c r="AC198" s="265"/>
      <c r="AD198" s="265"/>
      <c r="AE198" s="265"/>
      <c r="AF198" s="337"/>
      <c r="AG198" s="265"/>
      <c r="AH198" s="265"/>
      <c r="AI198" s="265"/>
      <c r="AJ198" s="265"/>
      <c r="AK198" s="265"/>
      <c r="AL198" s="265"/>
      <c r="AM198" s="280"/>
      <c r="AN198" s="265"/>
      <c r="AO198" s="265"/>
      <c r="AP198" s="265"/>
      <c r="AQ198" s="265"/>
      <c r="AR198" s="280"/>
      <c r="AS198" s="280"/>
      <c r="AT198" s="280"/>
      <c r="AU198" s="265"/>
      <c r="AV198" s="265"/>
      <c r="AW198" s="280"/>
      <c r="AX198" s="269"/>
      <c r="AY198" s="44"/>
      <c r="AZ198" s="44"/>
      <c r="BA198" s="269"/>
      <c r="BB198" s="44"/>
      <c r="BC198" s="44"/>
      <c r="BD198" s="344"/>
      <c r="BE198" s="344"/>
      <c r="BF198" s="269"/>
      <c r="BG198" s="269"/>
      <c r="BH198" s="240"/>
      <c r="BI198" s="269"/>
      <c r="BJ198" s="44"/>
      <c r="BK198" s="344"/>
      <c r="BL198" s="269"/>
      <c r="BM198" s="269"/>
      <c r="BN198" s="271"/>
      <c r="BO198" s="44"/>
      <c r="BP198" s="344"/>
      <c r="BQ198" s="269"/>
      <c r="BR198" s="246"/>
      <c r="BS198" s="246"/>
      <c r="BT198" s="272"/>
      <c r="BU198" s="272"/>
      <c r="BV198" s="272"/>
      <c r="BW198" s="358"/>
      <c r="BX198" s="273"/>
    </row>
    <row r="199" spans="1:76">
      <c r="A199" s="42">
        <f t="shared" si="20"/>
        <v>191</v>
      </c>
      <c r="B199" s="269"/>
      <c r="C199" s="273"/>
      <c r="D199" s="300"/>
      <c r="E199" s="303"/>
      <c r="F199" s="42"/>
      <c r="G199" s="269"/>
      <c r="H199" s="253"/>
      <c r="I199" s="42"/>
      <c r="J199" s="271"/>
      <c r="K199" s="265"/>
      <c r="L199" s="265"/>
      <c r="M199" s="265"/>
      <c r="N199" s="265"/>
      <c r="O199" s="265"/>
      <c r="P199" s="265"/>
      <c r="Q199" s="265"/>
      <c r="R199" s="269"/>
      <c r="S199" s="240"/>
      <c r="T199" s="265"/>
      <c r="U199" s="265"/>
      <c r="V199" s="265"/>
      <c r="W199" s="265"/>
      <c r="X199" s="265"/>
      <c r="Y199" s="265"/>
      <c r="Z199" s="240"/>
      <c r="AA199" s="265"/>
      <c r="AB199" s="265"/>
      <c r="AC199" s="265"/>
      <c r="AD199" s="265"/>
      <c r="AE199" s="265"/>
      <c r="AF199" s="337"/>
      <c r="AG199" s="265"/>
      <c r="AH199" s="265"/>
      <c r="AI199" s="265"/>
      <c r="AJ199" s="265"/>
      <c r="AK199" s="265"/>
      <c r="AL199" s="265"/>
      <c r="AM199" s="280"/>
      <c r="AN199" s="265"/>
      <c r="AO199" s="265"/>
      <c r="AP199" s="265"/>
      <c r="AQ199" s="265"/>
      <c r="AR199" s="280"/>
      <c r="AS199" s="280"/>
      <c r="AT199" s="280"/>
      <c r="AU199" s="265"/>
      <c r="AV199" s="265"/>
      <c r="AW199" s="280"/>
      <c r="AX199" s="269"/>
      <c r="AY199" s="44"/>
      <c r="AZ199" s="44"/>
      <c r="BA199" s="269"/>
      <c r="BB199" s="44"/>
      <c r="BC199" s="44"/>
      <c r="BD199" s="344"/>
      <c r="BE199" s="344"/>
      <c r="BF199" s="269"/>
      <c r="BG199" s="269"/>
      <c r="BH199" s="240"/>
      <c r="BI199" s="269"/>
      <c r="BJ199" s="44"/>
      <c r="BK199" s="344"/>
      <c r="BL199" s="269"/>
      <c r="BM199" s="269"/>
      <c r="BN199" s="271"/>
      <c r="BO199" s="44"/>
      <c r="BP199" s="344"/>
      <c r="BQ199" s="269"/>
      <c r="BR199" s="246"/>
      <c r="BS199" s="246"/>
      <c r="BT199" s="272"/>
      <c r="BU199" s="272"/>
      <c r="BV199" s="272"/>
      <c r="BW199" s="358"/>
      <c r="BX199" s="273"/>
    </row>
    <row r="200" spans="1:76">
      <c r="A200" s="42">
        <f t="shared" si="20"/>
        <v>192</v>
      </c>
      <c r="B200" s="269"/>
      <c r="C200" s="273"/>
      <c r="D200" s="300"/>
      <c r="E200" s="303"/>
      <c r="F200" s="42"/>
      <c r="G200" s="269"/>
      <c r="H200" s="253"/>
      <c r="I200" s="42"/>
      <c r="J200" s="271"/>
      <c r="K200" s="265"/>
      <c r="L200" s="265"/>
      <c r="M200" s="265"/>
      <c r="N200" s="265"/>
      <c r="O200" s="265"/>
      <c r="P200" s="265"/>
      <c r="Q200" s="265"/>
      <c r="R200" s="269"/>
      <c r="S200" s="240"/>
      <c r="T200" s="265"/>
      <c r="U200" s="265"/>
      <c r="V200" s="265"/>
      <c r="W200" s="265"/>
      <c r="X200" s="265"/>
      <c r="Y200" s="265"/>
      <c r="Z200" s="240"/>
      <c r="AA200" s="265"/>
      <c r="AB200" s="265"/>
      <c r="AC200" s="265"/>
      <c r="AD200" s="265"/>
      <c r="AE200" s="265"/>
      <c r="AF200" s="337"/>
      <c r="AG200" s="265"/>
      <c r="AH200" s="265"/>
      <c r="AI200" s="265"/>
      <c r="AJ200" s="265"/>
      <c r="AK200" s="265"/>
      <c r="AL200" s="265"/>
      <c r="AM200" s="280"/>
      <c r="AN200" s="265"/>
      <c r="AO200" s="265"/>
      <c r="AP200" s="265"/>
      <c r="AQ200" s="265"/>
      <c r="AR200" s="280"/>
      <c r="AS200" s="280"/>
      <c r="AT200" s="280"/>
      <c r="AU200" s="265"/>
      <c r="AV200" s="265"/>
      <c r="AW200" s="280"/>
      <c r="AX200" s="269"/>
      <c r="AY200" s="44"/>
      <c r="AZ200" s="44"/>
      <c r="BA200" s="269"/>
      <c r="BB200" s="44"/>
      <c r="BC200" s="44"/>
      <c r="BD200" s="344"/>
      <c r="BE200" s="344"/>
      <c r="BF200" s="269"/>
      <c r="BG200" s="269"/>
      <c r="BH200" s="240"/>
      <c r="BI200" s="269"/>
      <c r="BJ200" s="44"/>
      <c r="BK200" s="344"/>
      <c r="BL200" s="269"/>
      <c r="BM200" s="269"/>
      <c r="BN200" s="271"/>
      <c r="BO200" s="44"/>
      <c r="BP200" s="344"/>
      <c r="BQ200" s="269"/>
      <c r="BR200" s="246"/>
      <c r="BS200" s="246"/>
      <c r="BT200" s="272"/>
      <c r="BU200" s="272"/>
      <c r="BV200" s="272"/>
      <c r="BW200" s="358"/>
      <c r="BX200" s="273"/>
    </row>
    <row r="201" spans="1:76">
      <c r="A201" s="42">
        <f t="shared" si="20"/>
        <v>193</v>
      </c>
      <c r="B201" s="269"/>
      <c r="C201" s="273"/>
      <c r="D201" s="300"/>
      <c r="E201" s="303"/>
      <c r="F201" s="42"/>
      <c r="G201" s="269"/>
      <c r="H201" s="253"/>
      <c r="I201" s="42"/>
      <c r="J201" s="271"/>
      <c r="K201" s="265"/>
      <c r="L201" s="265"/>
      <c r="M201" s="265"/>
      <c r="N201" s="265"/>
      <c r="O201" s="265"/>
      <c r="P201" s="265"/>
      <c r="Q201" s="265"/>
      <c r="R201" s="269"/>
      <c r="S201" s="240"/>
      <c r="T201" s="265"/>
      <c r="U201" s="265"/>
      <c r="V201" s="265"/>
      <c r="W201" s="265"/>
      <c r="X201" s="265"/>
      <c r="Y201" s="265"/>
      <c r="Z201" s="240"/>
      <c r="AA201" s="265"/>
      <c r="AB201" s="265"/>
      <c r="AC201" s="265"/>
      <c r="AD201" s="265"/>
      <c r="AE201" s="265"/>
      <c r="AF201" s="337"/>
      <c r="AG201" s="265"/>
      <c r="AH201" s="265"/>
      <c r="AI201" s="265"/>
      <c r="AJ201" s="265"/>
      <c r="AK201" s="265"/>
      <c r="AL201" s="265"/>
      <c r="AM201" s="280"/>
      <c r="AN201" s="265"/>
      <c r="AO201" s="265"/>
      <c r="AP201" s="265"/>
      <c r="AQ201" s="265"/>
      <c r="AR201" s="280"/>
      <c r="AS201" s="280"/>
      <c r="AT201" s="280"/>
      <c r="AU201" s="265"/>
      <c r="AV201" s="265"/>
      <c r="AW201" s="280"/>
      <c r="AX201" s="269"/>
      <c r="AY201" s="44"/>
      <c r="AZ201" s="44"/>
      <c r="BA201" s="269"/>
      <c r="BB201" s="44"/>
      <c r="BC201" s="44"/>
      <c r="BD201" s="344"/>
      <c r="BE201" s="344"/>
      <c r="BF201" s="269"/>
      <c r="BG201" s="269"/>
      <c r="BH201" s="240"/>
      <c r="BI201" s="269"/>
      <c r="BJ201" s="44"/>
      <c r="BK201" s="344"/>
      <c r="BL201" s="269"/>
      <c r="BM201" s="269"/>
      <c r="BN201" s="271"/>
      <c r="BO201" s="44"/>
      <c r="BP201" s="344"/>
      <c r="BQ201" s="269"/>
      <c r="BR201" s="246"/>
      <c r="BS201" s="246"/>
      <c r="BT201" s="272"/>
      <c r="BU201" s="272"/>
      <c r="BV201" s="272"/>
      <c r="BW201" s="358"/>
      <c r="BX201" s="273"/>
    </row>
    <row r="202" spans="1:76">
      <c r="A202" s="42">
        <f t="shared" si="20"/>
        <v>194</v>
      </c>
      <c r="B202" s="281"/>
      <c r="C202" s="276"/>
      <c r="D202" s="300"/>
      <c r="E202" s="303"/>
      <c r="F202" s="42"/>
      <c r="G202" s="258"/>
      <c r="H202" s="253"/>
      <c r="I202" s="42"/>
      <c r="J202" s="42"/>
      <c r="K202" s="265"/>
      <c r="L202" s="265"/>
      <c r="M202" s="265"/>
      <c r="N202" s="265"/>
      <c r="O202" s="265"/>
      <c r="P202" s="265"/>
      <c r="Q202" s="265"/>
      <c r="R202" s="270"/>
      <c r="S202" s="240"/>
      <c r="T202" s="265"/>
      <c r="U202" s="265"/>
      <c r="V202" s="265"/>
      <c r="W202" s="265"/>
      <c r="X202" s="265"/>
      <c r="Y202" s="265"/>
      <c r="Z202" s="240"/>
      <c r="AA202" s="265"/>
      <c r="AB202" s="265"/>
      <c r="AC202" s="265"/>
      <c r="AD202" s="265"/>
      <c r="AE202" s="265"/>
      <c r="AF202" s="337"/>
      <c r="AG202" s="265"/>
      <c r="AH202" s="265"/>
      <c r="AI202" s="265"/>
      <c r="AJ202" s="265"/>
      <c r="AK202" s="265"/>
      <c r="AL202" s="265"/>
      <c r="AM202" s="280"/>
      <c r="AN202" s="265"/>
      <c r="AO202" s="265"/>
      <c r="AP202" s="265"/>
      <c r="AQ202" s="265"/>
      <c r="AR202" s="280"/>
      <c r="AS202" s="280"/>
      <c r="AT202" s="280"/>
      <c r="AU202" s="265"/>
      <c r="AV202" s="265"/>
      <c r="AW202" s="280"/>
      <c r="AX202" s="287"/>
      <c r="AY202" s="44"/>
      <c r="AZ202" s="44"/>
      <c r="BA202" s="287"/>
      <c r="BB202" s="44"/>
      <c r="BC202" s="44"/>
      <c r="BD202" s="344"/>
      <c r="BE202" s="344"/>
      <c r="BF202" s="287"/>
      <c r="BG202" s="287"/>
      <c r="BH202" s="240"/>
      <c r="BI202" s="44"/>
      <c r="BJ202" s="44"/>
      <c r="BK202" s="344"/>
      <c r="BL202" s="287"/>
      <c r="BM202" s="287"/>
      <c r="BN202" s="287"/>
      <c r="BO202" s="44"/>
      <c r="BP202" s="344"/>
      <c r="BQ202" s="287" t="s">
        <v>35</v>
      </c>
      <c r="BR202" s="246"/>
      <c r="BS202" s="246"/>
      <c r="BT202" s="287"/>
      <c r="BU202" s="287"/>
      <c r="BV202" s="287"/>
      <c r="BW202" s="359"/>
      <c r="BX202" s="287"/>
    </row>
    <row r="203" spans="1:76">
      <c r="A203" s="42">
        <f t="shared" ref="A203:A210" si="21">A202+1</f>
        <v>195</v>
      </c>
      <c r="B203" s="281"/>
      <c r="C203" s="276"/>
      <c r="D203" s="300"/>
      <c r="E203" s="303"/>
      <c r="F203" s="42"/>
      <c r="G203" s="258"/>
      <c r="H203" s="253"/>
      <c r="I203" s="42"/>
      <c r="J203" s="42"/>
      <c r="K203" s="265"/>
      <c r="L203" s="265"/>
      <c r="M203" s="265"/>
      <c r="N203" s="265"/>
      <c r="O203" s="265"/>
      <c r="P203" s="265"/>
      <c r="Q203" s="265"/>
      <c r="R203" s="270"/>
      <c r="S203" s="240"/>
      <c r="T203" s="265"/>
      <c r="U203" s="265"/>
      <c r="V203" s="265"/>
      <c r="W203" s="265"/>
      <c r="X203" s="265"/>
      <c r="Y203" s="265"/>
      <c r="Z203" s="240"/>
      <c r="AA203" s="265"/>
      <c r="AB203" s="265"/>
      <c r="AC203" s="265"/>
      <c r="AD203" s="265"/>
      <c r="AE203" s="265"/>
      <c r="AF203" s="337"/>
      <c r="AG203" s="265"/>
      <c r="AH203" s="265"/>
      <c r="AI203" s="265"/>
      <c r="AJ203" s="265"/>
      <c r="AK203" s="265"/>
      <c r="AL203" s="265"/>
      <c r="AM203" s="280"/>
      <c r="AN203" s="265"/>
      <c r="AO203" s="265"/>
      <c r="AP203" s="265"/>
      <c r="AQ203" s="265"/>
      <c r="AR203" s="280"/>
      <c r="AS203" s="280"/>
      <c r="AT203" s="280"/>
      <c r="AU203" s="265"/>
      <c r="AV203" s="265"/>
      <c r="AW203" s="280"/>
      <c r="AX203" s="287"/>
      <c r="AY203" s="44"/>
      <c r="AZ203" s="44"/>
      <c r="BA203" s="287"/>
      <c r="BB203" s="44"/>
      <c r="BC203" s="44"/>
      <c r="BD203" s="344"/>
      <c r="BE203" s="344"/>
      <c r="BF203" s="287"/>
      <c r="BG203" s="287"/>
      <c r="BH203" s="240"/>
      <c r="BI203" s="44"/>
      <c r="BJ203" s="44"/>
      <c r="BK203" s="344"/>
      <c r="BL203" s="287"/>
      <c r="BM203" s="287"/>
      <c r="BN203" s="287"/>
      <c r="BO203" s="44"/>
      <c r="BP203" s="344"/>
      <c r="BQ203" s="287" t="s">
        <v>35</v>
      </c>
      <c r="BR203" s="246"/>
      <c r="BS203" s="246"/>
      <c r="BT203" s="287"/>
      <c r="BU203" s="287"/>
      <c r="BV203" s="287"/>
      <c r="BW203" s="359"/>
      <c r="BX203" s="287"/>
    </row>
    <row r="204" spans="1:76">
      <c r="A204" s="42">
        <f t="shared" si="21"/>
        <v>196</v>
      </c>
      <c r="B204" s="281"/>
      <c r="C204" s="276"/>
      <c r="D204" s="300"/>
      <c r="E204" s="303"/>
      <c r="F204" s="42"/>
      <c r="G204" s="258"/>
      <c r="H204" s="253"/>
      <c r="I204" s="42"/>
      <c r="J204" s="42"/>
      <c r="K204" s="265"/>
      <c r="L204" s="265"/>
      <c r="M204" s="265"/>
      <c r="N204" s="265"/>
      <c r="O204" s="265"/>
      <c r="P204" s="265"/>
      <c r="Q204" s="265"/>
      <c r="R204" s="270"/>
      <c r="S204" s="240"/>
      <c r="T204" s="265"/>
      <c r="U204" s="265"/>
      <c r="V204" s="265"/>
      <c r="W204" s="265"/>
      <c r="X204" s="265"/>
      <c r="Y204" s="265"/>
      <c r="Z204" s="240"/>
      <c r="AA204" s="265"/>
      <c r="AB204" s="265"/>
      <c r="AC204" s="265"/>
      <c r="AD204" s="265"/>
      <c r="AE204" s="265"/>
      <c r="AF204" s="337"/>
      <c r="AG204" s="265"/>
      <c r="AH204" s="265"/>
      <c r="AI204" s="265"/>
      <c r="AJ204" s="265"/>
      <c r="AK204" s="265"/>
      <c r="AL204" s="265"/>
      <c r="AM204" s="280"/>
      <c r="AN204" s="265"/>
      <c r="AO204" s="265"/>
      <c r="AP204" s="265"/>
      <c r="AQ204" s="265"/>
      <c r="AR204" s="280"/>
      <c r="AS204" s="280"/>
      <c r="AT204" s="280"/>
      <c r="AU204" s="265"/>
      <c r="AV204" s="265"/>
      <c r="AW204" s="280"/>
      <c r="AX204" s="287"/>
      <c r="AY204" s="44"/>
      <c r="AZ204" s="44"/>
      <c r="BA204" s="287"/>
      <c r="BB204" s="44"/>
      <c r="BC204" s="44"/>
      <c r="BD204" s="344"/>
      <c r="BE204" s="344"/>
      <c r="BF204" s="287"/>
      <c r="BG204" s="287"/>
      <c r="BH204" s="240"/>
      <c r="BI204" s="44"/>
      <c r="BJ204" s="44"/>
      <c r="BK204" s="344"/>
      <c r="BL204" s="287"/>
      <c r="BM204" s="287"/>
      <c r="BN204" s="287"/>
      <c r="BO204" s="44"/>
      <c r="BP204" s="344"/>
      <c r="BQ204" s="287" t="s">
        <v>35</v>
      </c>
      <c r="BR204" s="246"/>
      <c r="BS204" s="246"/>
      <c r="BT204" s="287"/>
      <c r="BU204" s="287"/>
      <c r="BV204" s="287"/>
      <c r="BW204" s="359"/>
      <c r="BX204" s="287"/>
    </row>
    <row r="205" spans="1:76">
      <c r="A205" s="42">
        <f t="shared" si="21"/>
        <v>197</v>
      </c>
      <c r="B205" s="281"/>
      <c r="C205" s="276"/>
      <c r="D205" s="300"/>
      <c r="E205" s="303"/>
      <c r="F205" s="42"/>
      <c r="G205" s="258"/>
      <c r="H205" s="253"/>
      <c r="I205" s="42"/>
      <c r="J205" s="42"/>
      <c r="K205" s="265"/>
      <c r="L205" s="265"/>
      <c r="M205" s="265"/>
      <c r="N205" s="265"/>
      <c r="O205" s="265"/>
      <c r="P205" s="265"/>
      <c r="Q205" s="265"/>
      <c r="R205" s="270"/>
      <c r="S205" s="240"/>
      <c r="T205" s="265"/>
      <c r="U205" s="265"/>
      <c r="V205" s="265"/>
      <c r="W205" s="265"/>
      <c r="X205" s="265"/>
      <c r="Y205" s="265"/>
      <c r="Z205" s="240"/>
      <c r="AA205" s="265"/>
      <c r="AB205" s="265"/>
      <c r="AC205" s="265"/>
      <c r="AD205" s="265"/>
      <c r="AE205" s="265"/>
      <c r="AF205" s="337"/>
      <c r="AG205" s="265"/>
      <c r="AH205" s="265"/>
      <c r="AI205" s="265"/>
      <c r="AJ205" s="265"/>
      <c r="AK205" s="265"/>
      <c r="AL205" s="265"/>
      <c r="AM205" s="280"/>
      <c r="AN205" s="265"/>
      <c r="AO205" s="265"/>
      <c r="AP205" s="265"/>
      <c r="AQ205" s="265"/>
      <c r="AR205" s="280"/>
      <c r="AS205" s="280"/>
      <c r="AT205" s="280"/>
      <c r="AU205" s="265"/>
      <c r="AV205" s="265"/>
      <c r="AW205" s="280"/>
      <c r="AX205" s="287"/>
      <c r="AY205" s="44"/>
      <c r="AZ205" s="44"/>
      <c r="BA205" s="287"/>
      <c r="BB205" s="44"/>
      <c r="BC205" s="44"/>
      <c r="BD205" s="344"/>
      <c r="BE205" s="344"/>
      <c r="BF205" s="287"/>
      <c r="BG205" s="287"/>
      <c r="BH205" s="240"/>
      <c r="BI205" s="44"/>
      <c r="BJ205" s="44"/>
      <c r="BK205" s="344"/>
      <c r="BL205" s="287"/>
      <c r="BM205" s="287"/>
      <c r="BN205" s="287"/>
      <c r="BO205" s="44"/>
      <c r="BP205" s="344"/>
      <c r="BQ205" s="287" t="s">
        <v>35</v>
      </c>
      <c r="BR205" s="246"/>
      <c r="BS205" s="246"/>
      <c r="BT205" s="287"/>
      <c r="BU205" s="287"/>
      <c r="BV205" s="287"/>
      <c r="BW205" s="359"/>
      <c r="BX205" s="287"/>
    </row>
    <row r="206" spans="1:76">
      <c r="A206" s="42">
        <f t="shared" si="21"/>
        <v>198</v>
      </c>
      <c r="B206" s="281"/>
      <c r="C206" s="276"/>
      <c r="D206" s="300"/>
      <c r="E206" s="303"/>
      <c r="F206" s="42"/>
      <c r="G206" s="258"/>
      <c r="H206" s="253"/>
      <c r="I206" s="42"/>
      <c r="J206" s="42"/>
      <c r="K206" s="265"/>
      <c r="L206" s="265"/>
      <c r="M206" s="265"/>
      <c r="N206" s="265"/>
      <c r="O206" s="265"/>
      <c r="P206" s="265"/>
      <c r="Q206" s="265"/>
      <c r="R206" s="270"/>
      <c r="S206" s="240"/>
      <c r="T206" s="265"/>
      <c r="U206" s="265"/>
      <c r="V206" s="265"/>
      <c r="W206" s="265"/>
      <c r="X206" s="265"/>
      <c r="Y206" s="265"/>
      <c r="Z206" s="240"/>
      <c r="AA206" s="265"/>
      <c r="AB206" s="265"/>
      <c r="AC206" s="265"/>
      <c r="AD206" s="265"/>
      <c r="AE206" s="265"/>
      <c r="AF206" s="337"/>
      <c r="AG206" s="265"/>
      <c r="AH206" s="265"/>
      <c r="AI206" s="265"/>
      <c r="AJ206" s="265"/>
      <c r="AK206" s="265"/>
      <c r="AL206" s="265"/>
      <c r="AM206" s="280"/>
      <c r="AN206" s="265"/>
      <c r="AO206" s="265"/>
      <c r="AP206" s="265"/>
      <c r="AQ206" s="265"/>
      <c r="AR206" s="280"/>
      <c r="AS206" s="280"/>
      <c r="AT206" s="280"/>
      <c r="AU206" s="265"/>
      <c r="AV206" s="265"/>
      <c r="AW206" s="280"/>
      <c r="AX206" s="287"/>
      <c r="AY206" s="44"/>
      <c r="AZ206" s="44"/>
      <c r="BA206" s="287"/>
      <c r="BB206" s="44"/>
      <c r="BC206" s="44"/>
      <c r="BD206" s="344"/>
      <c r="BE206" s="344"/>
      <c r="BF206" s="287"/>
      <c r="BG206" s="287"/>
      <c r="BH206" s="240"/>
      <c r="BI206" s="44"/>
      <c r="BJ206" s="44"/>
      <c r="BK206" s="344"/>
      <c r="BL206" s="287"/>
      <c r="BM206" s="287"/>
      <c r="BN206" s="287"/>
      <c r="BO206" s="44"/>
      <c r="BP206" s="344"/>
      <c r="BQ206" s="287" t="s">
        <v>35</v>
      </c>
      <c r="BR206" s="246"/>
      <c r="BS206" s="246"/>
      <c r="BT206" s="287"/>
      <c r="BU206" s="287"/>
      <c r="BV206" s="287"/>
      <c r="BW206" s="359"/>
      <c r="BX206" s="287"/>
    </row>
    <row r="207" spans="1:76">
      <c r="A207" s="42">
        <f t="shared" si="21"/>
        <v>199</v>
      </c>
      <c r="B207" s="281"/>
      <c r="C207" s="276"/>
      <c r="D207" s="300"/>
      <c r="E207" s="303"/>
      <c r="F207" s="42"/>
      <c r="G207" s="258"/>
      <c r="H207" s="253"/>
      <c r="I207" s="42"/>
      <c r="J207" s="42"/>
      <c r="K207" s="265"/>
      <c r="L207" s="265"/>
      <c r="M207" s="265"/>
      <c r="N207" s="265"/>
      <c r="O207" s="265"/>
      <c r="P207" s="265"/>
      <c r="Q207" s="265"/>
      <c r="R207" s="270"/>
      <c r="S207" s="240"/>
      <c r="T207" s="265"/>
      <c r="U207" s="265"/>
      <c r="V207" s="265"/>
      <c r="W207" s="265"/>
      <c r="X207" s="265"/>
      <c r="Y207" s="265"/>
      <c r="Z207" s="240"/>
      <c r="AA207" s="265"/>
      <c r="AB207" s="265"/>
      <c r="AC207" s="265"/>
      <c r="AD207" s="265"/>
      <c r="AE207" s="265"/>
      <c r="AF207" s="337"/>
      <c r="AG207" s="265"/>
      <c r="AH207" s="265"/>
      <c r="AI207" s="265"/>
      <c r="AJ207" s="265"/>
      <c r="AK207" s="265"/>
      <c r="AL207" s="265"/>
      <c r="AM207" s="280"/>
      <c r="AN207" s="265"/>
      <c r="AO207" s="265"/>
      <c r="AP207" s="265"/>
      <c r="AQ207" s="265"/>
      <c r="AR207" s="280"/>
      <c r="AS207" s="280"/>
      <c r="AT207" s="280"/>
      <c r="AU207" s="265"/>
      <c r="AV207" s="265"/>
      <c r="AW207" s="280"/>
      <c r="AX207" s="287"/>
      <c r="AY207" s="44"/>
      <c r="AZ207" s="44"/>
      <c r="BA207" s="287"/>
      <c r="BB207" s="44"/>
      <c r="BC207" s="44"/>
      <c r="BD207" s="344"/>
      <c r="BE207" s="344"/>
      <c r="BF207" s="287"/>
      <c r="BG207" s="287"/>
      <c r="BH207" s="240"/>
      <c r="BI207" s="44"/>
      <c r="BJ207" s="44"/>
      <c r="BK207" s="344"/>
      <c r="BL207" s="287"/>
      <c r="BM207" s="287"/>
      <c r="BN207" s="287"/>
      <c r="BO207" s="44"/>
      <c r="BP207" s="344"/>
      <c r="BQ207" s="287" t="s">
        <v>35</v>
      </c>
      <c r="BR207" s="246"/>
      <c r="BS207" s="246"/>
      <c r="BT207" s="287"/>
      <c r="BU207" s="287"/>
      <c r="BV207" s="287"/>
      <c r="BW207" s="359"/>
      <c r="BX207" s="287"/>
    </row>
    <row r="208" spans="1:76">
      <c r="A208" s="42">
        <f t="shared" si="21"/>
        <v>200</v>
      </c>
      <c r="B208" s="281"/>
      <c r="C208" s="276"/>
      <c r="D208" s="300"/>
      <c r="E208" s="303"/>
      <c r="F208" s="42"/>
      <c r="G208" s="258"/>
      <c r="H208" s="253"/>
      <c r="I208" s="42"/>
      <c r="J208" s="42"/>
      <c r="K208" s="265"/>
      <c r="L208" s="265"/>
      <c r="M208" s="265"/>
      <c r="N208" s="265"/>
      <c r="O208" s="265"/>
      <c r="P208" s="265"/>
      <c r="Q208" s="265"/>
      <c r="R208" s="270"/>
      <c r="S208" s="240"/>
      <c r="T208" s="265"/>
      <c r="U208" s="265"/>
      <c r="V208" s="265"/>
      <c r="W208" s="265"/>
      <c r="X208" s="265"/>
      <c r="Y208" s="265"/>
      <c r="Z208" s="240"/>
      <c r="AA208" s="265"/>
      <c r="AB208" s="265"/>
      <c r="AC208" s="265"/>
      <c r="AD208" s="265"/>
      <c r="AE208" s="265"/>
      <c r="AF208" s="337"/>
      <c r="AG208" s="265"/>
      <c r="AH208" s="265"/>
      <c r="AI208" s="265"/>
      <c r="AJ208" s="265"/>
      <c r="AK208" s="265"/>
      <c r="AL208" s="265"/>
      <c r="AM208" s="280"/>
      <c r="AN208" s="265"/>
      <c r="AO208" s="265"/>
      <c r="AP208" s="265"/>
      <c r="AQ208" s="265"/>
      <c r="AR208" s="280"/>
      <c r="AS208" s="280"/>
      <c r="AT208" s="280"/>
      <c r="AU208" s="265"/>
      <c r="AV208" s="265"/>
      <c r="AW208" s="280"/>
      <c r="AX208" s="287"/>
      <c r="AY208" s="44"/>
      <c r="AZ208" s="44"/>
      <c r="BA208" s="287"/>
      <c r="BB208" s="44"/>
      <c r="BC208" s="44"/>
      <c r="BD208" s="344"/>
      <c r="BE208" s="344"/>
      <c r="BF208" s="287"/>
      <c r="BG208" s="287"/>
      <c r="BH208" s="240"/>
      <c r="BI208" s="44"/>
      <c r="BJ208" s="44"/>
      <c r="BK208" s="344"/>
      <c r="BL208" s="287"/>
      <c r="BM208" s="287"/>
      <c r="BN208" s="287"/>
      <c r="BO208" s="44"/>
      <c r="BP208" s="344"/>
      <c r="BQ208" s="287" t="s">
        <v>35</v>
      </c>
      <c r="BR208" s="246"/>
      <c r="BS208" s="246"/>
      <c r="BT208" s="287"/>
      <c r="BU208" s="287"/>
      <c r="BV208" s="287"/>
      <c r="BW208" s="359"/>
      <c r="BX208" s="287"/>
    </row>
    <row r="209" spans="1:76">
      <c r="A209" s="42">
        <f t="shared" si="21"/>
        <v>201</v>
      </c>
      <c r="B209" s="281"/>
      <c r="C209" s="276"/>
      <c r="D209" s="300"/>
      <c r="E209" s="303"/>
      <c r="F209" s="42"/>
      <c r="G209" s="258"/>
      <c r="H209" s="253"/>
      <c r="I209" s="42"/>
      <c r="J209" s="42"/>
      <c r="K209" s="265"/>
      <c r="L209" s="265"/>
      <c r="M209" s="265"/>
      <c r="N209" s="265"/>
      <c r="O209" s="265"/>
      <c r="P209" s="265"/>
      <c r="Q209" s="265"/>
      <c r="R209" s="274"/>
      <c r="S209" s="240"/>
      <c r="T209" s="265"/>
      <c r="U209" s="265"/>
      <c r="V209" s="265"/>
      <c r="W209" s="265"/>
      <c r="X209" s="265"/>
      <c r="Y209" s="265"/>
      <c r="Z209" s="240"/>
      <c r="AA209" s="265"/>
      <c r="AB209" s="265"/>
      <c r="AC209" s="265"/>
      <c r="AD209" s="265"/>
      <c r="AE209" s="265"/>
      <c r="AF209" s="337"/>
      <c r="AG209" s="265"/>
      <c r="AH209" s="265"/>
      <c r="AI209" s="265"/>
      <c r="AJ209" s="265"/>
      <c r="AK209" s="265"/>
      <c r="AL209" s="265"/>
      <c r="AM209" s="280"/>
      <c r="AN209" s="265"/>
      <c r="AO209" s="265"/>
      <c r="AP209" s="265"/>
      <c r="AQ209" s="265"/>
      <c r="AR209" s="280"/>
      <c r="AS209" s="280"/>
      <c r="AT209" s="280"/>
      <c r="AU209" s="265"/>
      <c r="AV209" s="265"/>
      <c r="AW209" s="280"/>
      <c r="AX209" s="288"/>
      <c r="AY209" s="44"/>
      <c r="AZ209" s="44"/>
      <c r="BA209" s="287"/>
      <c r="BB209" s="44"/>
      <c r="BC209" s="44"/>
      <c r="BD209" s="344"/>
      <c r="BE209" s="344"/>
      <c r="BF209" s="288"/>
      <c r="BG209" s="288"/>
      <c r="BH209" s="240"/>
      <c r="BI209" s="44"/>
      <c r="BJ209" s="44"/>
      <c r="BK209" s="344"/>
      <c r="BL209" s="288"/>
      <c r="BM209" s="288"/>
      <c r="BN209" s="288"/>
      <c r="BO209" s="44"/>
      <c r="BP209" s="344"/>
      <c r="BQ209" s="288" t="s">
        <v>35</v>
      </c>
      <c r="BR209" s="246"/>
      <c r="BS209" s="246"/>
      <c r="BT209" s="289"/>
      <c r="BU209" s="289"/>
      <c r="BV209" s="289"/>
      <c r="BW209" s="360"/>
      <c r="BX209" s="289"/>
    </row>
    <row r="210" spans="1:76">
      <c r="A210" s="42">
        <f t="shared" si="21"/>
        <v>202</v>
      </c>
      <c r="B210" s="281"/>
      <c r="C210" s="276"/>
      <c r="D210" s="300"/>
      <c r="E210" s="303"/>
      <c r="F210" s="42"/>
      <c r="G210" s="258"/>
      <c r="H210" s="253"/>
      <c r="I210" s="42"/>
      <c r="J210" s="42"/>
      <c r="K210" s="265"/>
      <c r="L210" s="265"/>
      <c r="M210" s="265"/>
      <c r="N210" s="265"/>
      <c r="O210" s="265"/>
      <c r="P210" s="265"/>
      <c r="Q210" s="265"/>
      <c r="R210" s="270"/>
      <c r="S210" s="240"/>
      <c r="T210" s="265"/>
      <c r="U210" s="265"/>
      <c r="V210" s="265"/>
      <c r="W210" s="265"/>
      <c r="X210" s="265"/>
      <c r="Y210" s="265"/>
      <c r="Z210" s="240"/>
      <c r="AA210" s="265"/>
      <c r="AB210" s="265"/>
      <c r="AC210" s="265"/>
      <c r="AD210" s="265"/>
      <c r="AE210" s="265"/>
      <c r="AF210" s="337"/>
      <c r="AG210" s="265"/>
      <c r="AH210" s="265"/>
      <c r="AI210" s="265"/>
      <c r="AJ210" s="265"/>
      <c r="AK210" s="265"/>
      <c r="AL210" s="265"/>
      <c r="AM210" s="280"/>
      <c r="AN210" s="265"/>
      <c r="AO210" s="265"/>
      <c r="AP210" s="265"/>
      <c r="AQ210" s="265"/>
      <c r="AR210" s="280"/>
      <c r="AS210" s="280"/>
      <c r="AT210" s="280"/>
      <c r="AU210" s="265"/>
      <c r="AV210" s="265"/>
      <c r="AW210" s="280"/>
      <c r="AX210" s="288"/>
      <c r="AY210" s="44"/>
      <c r="AZ210" s="44"/>
      <c r="BA210" s="287"/>
      <c r="BB210" s="44"/>
      <c r="BC210" s="44"/>
      <c r="BD210" s="344"/>
      <c r="BE210" s="344"/>
      <c r="BF210" s="288"/>
      <c r="BG210" s="288"/>
      <c r="BH210" s="240"/>
      <c r="BI210" s="44"/>
      <c r="BJ210" s="44"/>
      <c r="BK210" s="344"/>
      <c r="BL210" s="288"/>
      <c r="BM210" s="288"/>
      <c r="BN210" s="288"/>
      <c r="BO210" s="44"/>
      <c r="BP210" s="344"/>
      <c r="BQ210" s="287" t="s">
        <v>35</v>
      </c>
      <c r="BR210" s="246"/>
      <c r="BS210" s="246"/>
      <c r="BT210" s="287"/>
      <c r="BU210" s="287"/>
      <c r="BV210" s="287"/>
      <c r="BW210" s="359"/>
      <c r="BX210" s="287"/>
    </row>
    <row r="211" spans="1:76">
      <c r="A211" s="291"/>
    </row>
    <row r="212" spans="1:76">
      <c r="A212" s="291"/>
      <c r="B212" s="336"/>
    </row>
    <row r="213" spans="1:76">
      <c r="A213" s="291"/>
    </row>
    <row r="214" spans="1:76">
      <c r="A214" s="291"/>
    </row>
    <row r="215" spans="1:76">
      <c r="A215" s="291"/>
    </row>
    <row r="216" spans="1:76">
      <c r="A216" s="291"/>
    </row>
    <row r="217" spans="1:76">
      <c r="A217" s="291"/>
    </row>
    <row r="218" spans="1:76">
      <c r="A218" s="291"/>
    </row>
    <row r="219" spans="1:76">
      <c r="A219" s="291"/>
    </row>
    <row r="220" spans="1:76">
      <c r="A220" s="291"/>
    </row>
    <row r="221" spans="1:76">
      <c r="A221" s="291"/>
    </row>
    <row r="222" spans="1:76">
      <c r="A222" s="291"/>
    </row>
    <row r="223" spans="1:76">
      <c r="A223" s="291"/>
    </row>
    <row r="224" spans="1:76">
      <c r="A224" s="291"/>
    </row>
    <row r="225" spans="1:1">
      <c r="A225" s="291"/>
    </row>
    <row r="226" spans="1:1">
      <c r="A226" s="291"/>
    </row>
    <row r="227" spans="1:1">
      <c r="A227" s="291"/>
    </row>
    <row r="228" spans="1:1">
      <c r="A228" s="291"/>
    </row>
    <row r="229" spans="1:1">
      <c r="A229" s="291"/>
    </row>
  </sheetData>
  <autoFilter ref="A8:CB210"/>
  <mergeCells count="14">
    <mergeCell ref="A4:B4"/>
    <mergeCell ref="A5:B5"/>
    <mergeCell ref="A6:B6"/>
    <mergeCell ref="A2:B2"/>
    <mergeCell ref="A3:B3"/>
    <mergeCell ref="BR7:BS7"/>
    <mergeCell ref="K7:S7"/>
    <mergeCell ref="T7:Z7"/>
    <mergeCell ref="AD7:AM7"/>
    <mergeCell ref="AX7:BH7"/>
    <mergeCell ref="AN7:AW7"/>
    <mergeCell ref="BN7:BQ7"/>
    <mergeCell ref="AA7:AC7"/>
    <mergeCell ref="BI7:BM7"/>
  </mergeCells>
  <conditionalFormatting sqref="Q48">
    <cfRule type="containsText" dxfId="68" priority="336" operator="containsText" text="WIP">
      <formula>NOT(ISERROR(SEARCH("WIP",Q48)))</formula>
    </cfRule>
    <cfRule type="containsText" dxfId="67" priority="337" operator="containsText" text="Submitted">
      <formula>NOT(ISERROR(SEARCH("Submitted",Q48)))</formula>
    </cfRule>
    <cfRule type="containsText" dxfId="66" priority="338" operator="containsText" text="Approved">
      <formula>NOT(ISERROR(SEARCH("Approved",Q48)))</formula>
    </cfRule>
    <cfRule type="containsText" dxfId="65" priority="339" operator="containsText" text="Cancelled">
      <formula>NOT(ISERROR(SEARCH("Cancelled",Q48)))</formula>
    </cfRule>
  </conditionalFormatting>
  <conditionalFormatting sqref="S9:S210">
    <cfRule type="containsText" dxfId="64" priority="8" operator="containsText" text="WIP">
      <formula>NOT(ISERROR(SEARCH("WIP",S9)))</formula>
    </cfRule>
    <cfRule type="containsText" dxfId="63" priority="9" operator="containsText" text="Submitted">
      <formula>NOT(ISERROR(SEARCH("Submitted",S9)))</formula>
    </cfRule>
    <cfRule type="containsText" dxfId="62" priority="10" operator="containsText" text="Approved">
      <formula>NOT(ISERROR(SEARCH("Approved",S9)))</formula>
    </cfRule>
    <cfRule type="containsText" dxfId="61" priority="11" operator="containsText" text="Cancelled">
      <formula>NOT(ISERROR(SEARCH("Cancelled",S9)))</formula>
    </cfRule>
  </conditionalFormatting>
  <conditionalFormatting sqref="T93:Y93">
    <cfRule type="containsText" dxfId="60" priority="342" operator="containsText" text="WIP">
      <formula>NOT(ISERROR(SEARCH("WIP",T93)))</formula>
    </cfRule>
    <cfRule type="containsText" dxfId="59" priority="343" operator="containsText" text="Submitted">
      <formula>NOT(ISERROR(SEARCH("Submitted",T93)))</formula>
    </cfRule>
    <cfRule type="containsText" dxfId="58" priority="344" operator="containsText" text="Approved">
      <formula>NOT(ISERROR(SEARCH("Approved",T93)))</formula>
    </cfRule>
    <cfRule type="containsText" dxfId="57" priority="345" operator="containsText" text="Cancelled">
      <formula>NOT(ISERROR(SEARCH("Cancelled",T93)))</formula>
    </cfRule>
    <cfRule type="containsText" dxfId="56" priority="346" operator="containsText" text="WIP">
      <formula>NOT(ISERROR(SEARCH("WIP",T93)))</formula>
    </cfRule>
    <cfRule type="containsText" dxfId="55" priority="347" operator="containsText" text="Completed">
      <formula>NOT(ISERROR(SEARCH("Completed",T93)))</formula>
    </cfRule>
  </conditionalFormatting>
  <conditionalFormatting sqref="X110:Y110">
    <cfRule type="containsText" dxfId="54" priority="297" operator="containsText" text="WIP">
      <formula>NOT(ISERROR(SEARCH("WIP",X110)))</formula>
    </cfRule>
    <cfRule type="containsText" dxfId="53" priority="298" operator="containsText" text="Submitted">
      <formula>NOT(ISERROR(SEARCH("Submitted",X110)))</formula>
    </cfRule>
    <cfRule type="containsText" dxfId="52" priority="299" operator="containsText" text="Approved">
      <formula>NOT(ISERROR(SEARCH("Approved",X110)))</formula>
    </cfRule>
    <cfRule type="containsText" dxfId="51" priority="300" operator="containsText" text="Cancelled">
      <formula>NOT(ISERROR(SEARCH("Cancelled",X110)))</formula>
    </cfRule>
  </conditionalFormatting>
  <conditionalFormatting sqref="Z9:Z92">
    <cfRule type="containsText" dxfId="50" priority="12" operator="containsText" text="WIP">
      <formula>NOT(ISERROR(SEARCH("WIP",Z9)))</formula>
    </cfRule>
    <cfRule type="containsText" dxfId="49" priority="13" operator="containsText" text="Completed">
      <formula>NOT(ISERROR(SEARCH("Completed",Z9)))</formula>
    </cfRule>
  </conditionalFormatting>
  <conditionalFormatting sqref="Z93:Z96 Z98 Z100:Z105 Z110:Z111 Z122">
    <cfRule type="containsText" dxfId="48" priority="464" operator="containsText" text="Approved">
      <formula>NOT(ISERROR(SEARCH("Approved",Z93)))</formula>
    </cfRule>
    <cfRule type="containsText" dxfId="47" priority="465" operator="containsText" text="Cancelled">
      <formula>NOT(ISERROR(SEARCH("Cancelled",Z93)))</formula>
    </cfRule>
  </conditionalFormatting>
  <conditionalFormatting sqref="Z93:Z96 Z98 Z103:Z105 AM93:AM94">
    <cfRule type="containsText" dxfId="46" priority="809" operator="containsText" text="WIP">
      <formula>NOT(ISERROR(SEARCH("WIP",Z93)))</formula>
    </cfRule>
  </conditionalFormatting>
  <conditionalFormatting sqref="Z97">
    <cfRule type="containsText" dxfId="45" priority="177" operator="containsText" text="WIP">
      <formula>NOT(ISERROR(SEARCH("WIP",Z97)))</formula>
    </cfRule>
    <cfRule type="containsText" dxfId="44" priority="178" operator="containsText" text="Completed">
      <formula>NOT(ISERROR(SEARCH("Completed",Z97)))</formula>
    </cfRule>
  </conditionalFormatting>
  <conditionalFormatting sqref="Z99:Z100">
    <cfRule type="containsText" dxfId="43" priority="162" operator="containsText" text="WIP">
      <formula>NOT(ISERROR(SEARCH("WIP",Z99)))</formula>
    </cfRule>
    <cfRule type="containsText" dxfId="42" priority="163" operator="containsText" text="Completed">
      <formula>NOT(ISERROR(SEARCH("Completed",Z99)))</formula>
    </cfRule>
  </conditionalFormatting>
  <conditionalFormatting sqref="Z100">
    <cfRule type="containsText" dxfId="41" priority="293" operator="containsText" text="WIP">
      <formula>NOT(ISERROR(SEARCH("WIP",Z100)))</formula>
    </cfRule>
    <cfRule type="containsText" dxfId="40" priority="294" operator="containsText" text="Completed">
      <formula>NOT(ISERROR(SEARCH("Completed",Z100)))</formula>
    </cfRule>
  </conditionalFormatting>
  <conditionalFormatting sqref="Z100:Z105 Z110:Z111 Z93:Z96 Z98 Z122">
    <cfRule type="containsText" dxfId="39" priority="462" operator="containsText" text="WIP">
      <formula>NOT(ISERROR(SEARCH("WIP",Z93)))</formula>
    </cfRule>
    <cfRule type="containsText" dxfId="38" priority="463" operator="containsText" text="Submitted">
      <formula>NOT(ISERROR(SEARCH("Submitted",Z93)))</formula>
    </cfRule>
  </conditionalFormatting>
  <conditionalFormatting sqref="Z106:Z109">
    <cfRule type="containsText" dxfId="37" priority="147" operator="containsText" text="WIP">
      <formula>NOT(ISERROR(SEARCH("WIP",Z106)))</formula>
    </cfRule>
    <cfRule type="containsText" dxfId="36" priority="148" operator="containsText" text="Completed">
      <formula>NOT(ISERROR(SEARCH("Completed",Z106)))</formula>
    </cfRule>
  </conditionalFormatting>
  <conditionalFormatting sqref="Z111:Z121">
    <cfRule type="containsText" dxfId="35" priority="102" operator="containsText" text="WIP">
      <formula>NOT(ISERROR(SEARCH("WIP",Z111)))</formula>
    </cfRule>
    <cfRule type="containsText" dxfId="34" priority="103" operator="containsText" text="Completed">
      <formula>NOT(ISERROR(SEARCH("Completed",Z111)))</formula>
    </cfRule>
  </conditionalFormatting>
  <conditionalFormatting sqref="Z123:Z210">
    <cfRule type="containsText" dxfId="33" priority="87" operator="containsText" text="WIP">
      <formula>NOT(ISERROR(SEARCH("WIP",Z123)))</formula>
    </cfRule>
    <cfRule type="containsText" dxfId="32" priority="88" operator="containsText" text="Completed">
      <formula>NOT(ISERROR(SEARCH("Completed",Z123)))</formula>
    </cfRule>
  </conditionalFormatting>
  <conditionalFormatting sqref="AM9:AM72">
    <cfRule type="containsText" dxfId="31" priority="16" operator="containsText" text="In Process">
      <formula>NOT(ISERROR(SEARCH("In Process",AM9)))</formula>
    </cfRule>
    <cfRule type="containsText" dxfId="30" priority="17" operator="containsText" text="Completed">
      <formula>NOT(ISERROR(SEARCH("Completed",AM9)))</formula>
    </cfRule>
  </conditionalFormatting>
  <conditionalFormatting sqref="AM73:AM77">
    <cfRule type="containsText" dxfId="29" priority="243" operator="containsText" text="WIP">
      <formula>NOT(ISERROR(SEARCH("WIP",AM73)))</formula>
    </cfRule>
    <cfRule type="containsText" dxfId="28" priority="244" operator="containsText" text="Completed">
      <formula>NOT(ISERROR(SEARCH("Completed",AM73)))</formula>
    </cfRule>
  </conditionalFormatting>
  <conditionalFormatting sqref="AM78:AM81">
    <cfRule type="containsText" dxfId="27" priority="1" operator="containsText" text="In Process">
      <formula>NOT(ISERROR(SEARCH("In Process",AM78)))</formula>
    </cfRule>
    <cfRule type="containsText" dxfId="26" priority="2" operator="containsText" text="Completed">
      <formula>NOT(ISERROR(SEARCH("Completed",AM78)))</formula>
    </cfRule>
  </conditionalFormatting>
  <conditionalFormatting sqref="AM82">
    <cfRule type="containsText" dxfId="25" priority="281" operator="containsText" text="WIP">
      <formula>NOT(ISERROR(SEARCH("WIP",AM82)))</formula>
    </cfRule>
    <cfRule type="containsText" dxfId="24" priority="282" operator="containsText" text="Completed">
      <formula>NOT(ISERROR(SEARCH("Completed",AM82)))</formula>
    </cfRule>
  </conditionalFormatting>
  <conditionalFormatting sqref="AM83:AM92">
    <cfRule type="containsText" dxfId="23" priority="181" operator="containsText" text="In Process">
      <formula>NOT(ISERROR(SEARCH("In Process",AM83)))</formula>
    </cfRule>
    <cfRule type="containsText" dxfId="22" priority="182" operator="containsText" text="Completed">
      <formula>NOT(ISERROR(SEARCH("Completed",AM83)))</formula>
    </cfRule>
  </conditionalFormatting>
  <conditionalFormatting sqref="AM93:AM94 Z93:Z96 Z98 Z103:Z105">
    <cfRule type="containsText" dxfId="21" priority="810" operator="containsText" text="Completed">
      <formula>NOT(ISERROR(SEARCH("Completed",Z93)))</formula>
    </cfRule>
  </conditionalFormatting>
  <conditionalFormatting sqref="AM93:AM96 AR9 AR10:AT17 AR26 AR30:AT30 AR36:AT36 AR37:AR40 AR41:AT41 AR42:AR44 AR46:AR47 AR48:AT48 AR49:AR51 AR83:AT83 AR141:AT210">
    <cfRule type="containsText" dxfId="20" priority="862" operator="containsText" text="In Process">
      <formula>NOT(ISERROR(SEARCH("In Process",AM9)))</formula>
    </cfRule>
  </conditionalFormatting>
  <conditionalFormatting sqref="AM97:AM210">
    <cfRule type="containsText" dxfId="19" priority="76" operator="containsText" text="In Process">
      <formula>NOT(ISERROR(SEARCH("In Process",AM97)))</formula>
    </cfRule>
    <cfRule type="containsText" dxfId="18" priority="77" operator="containsText" text="Completed">
      <formula>NOT(ISERROR(SEARCH("Completed",AM97)))</formula>
    </cfRule>
  </conditionalFormatting>
  <conditionalFormatting sqref="AR9 AR10:AT17 AR26 AR30:AT30 AR36:AT36 AR37:AR40 AR41:AT41 AR42:AR44 AR46:AR47 AR48:AT48 AR49:AR51 AR83:AT83 AM93:AM96 AR141:AT210">
    <cfRule type="containsText" dxfId="17" priority="863" operator="containsText" text="Completed">
      <formula>NOT(ISERROR(SEARCH("Completed",AM9)))</formula>
    </cfRule>
  </conditionalFormatting>
  <conditionalFormatting sqref="AR31:AR35">
    <cfRule type="containsText" dxfId="16" priority="44" operator="containsText" text="In Process">
      <formula>NOT(ISERROR(SEARCH("In Process",AR31)))</formula>
    </cfRule>
    <cfRule type="containsText" dxfId="15" priority="45" operator="containsText" text="Completed">
      <formula>NOT(ISERROR(SEARCH("Completed",AR31)))</formula>
    </cfRule>
  </conditionalFormatting>
  <conditionalFormatting sqref="AR54:AR82 AW78:AW81">
    <cfRule type="containsText" dxfId="14" priority="14" operator="containsText" text="In Process">
      <formula>NOT(ISERROR(SEARCH("In Process",AR54)))</formula>
    </cfRule>
    <cfRule type="containsText" dxfId="13" priority="15" operator="containsText" text="Completed">
      <formula>NOT(ISERROR(SEARCH("Completed",AR54)))</formula>
    </cfRule>
  </conditionalFormatting>
  <conditionalFormatting sqref="AW9:AW72">
    <cfRule type="containsText" dxfId="12" priority="29" operator="containsText" text="In Process">
      <formula>NOT(ISERROR(SEARCH("In Process",AW9)))</formula>
    </cfRule>
    <cfRule type="containsText" dxfId="11" priority="30" operator="containsText" text="Completed">
      <formula>NOT(ISERROR(SEARCH("Completed",AW9)))</formula>
    </cfRule>
  </conditionalFormatting>
  <conditionalFormatting sqref="AW73:AW77">
    <cfRule type="containsText" dxfId="10" priority="241" operator="containsText" text="WIP">
      <formula>NOT(ISERROR(SEARCH("WIP",AW73)))</formula>
    </cfRule>
    <cfRule type="containsText" dxfId="9" priority="242" operator="containsText" text="Completed">
      <formula>NOT(ISERROR(SEARCH("Completed",AW73)))</formula>
    </cfRule>
  </conditionalFormatting>
  <conditionalFormatting sqref="AW82">
    <cfRule type="containsText" dxfId="8" priority="273" operator="containsText" text="WIP">
      <formula>NOT(ISERROR(SEARCH("WIP",AW82)))</formula>
    </cfRule>
    <cfRule type="containsText" dxfId="7" priority="274" operator="containsText" text="Completed">
      <formula>NOT(ISERROR(SEARCH("Completed",AW82)))</formula>
    </cfRule>
  </conditionalFormatting>
  <conditionalFormatting sqref="AW83:AW210 AR84:AR140">
    <cfRule type="containsText" dxfId="6" priority="89" operator="containsText" text="In Process">
      <formula>NOT(ISERROR(SEARCH("In Process",AR83)))</formula>
    </cfRule>
    <cfRule type="containsText" dxfId="5" priority="90" operator="containsText" text="Completed">
      <formula>NOT(ISERROR(SEARCH("Completed",AR83)))</formula>
    </cfRule>
  </conditionalFormatting>
  <conditionalFormatting sqref="BH9:BH210">
    <cfRule type="containsText" dxfId="4" priority="3" operator="containsText" text="In Process">
      <formula>NOT(ISERROR(SEARCH("In Process",BH9)))</formula>
    </cfRule>
    <cfRule type="containsText" dxfId="3" priority="4" operator="containsText" text="Approved">
      <formula>NOT(ISERROR(SEARCH("Approved",BH9)))</formula>
    </cfRule>
  </conditionalFormatting>
  <conditionalFormatting sqref="BN9:BN180">
    <cfRule type="containsText" dxfId="2" priority="5" operator="containsText" text="Not Approved">
      <formula>NOT(ISERROR(SEARCH("Not Approved",BN9)))</formula>
    </cfRule>
    <cfRule type="containsText" dxfId="1" priority="6" operator="containsText" text="Approved, In Process">
      <formula>NOT(ISERROR(SEARCH("Approved, In Process",BN9)))</formula>
    </cfRule>
    <cfRule type="containsText" dxfId="0" priority="7" operator="containsText" text="Completed">
      <formula>NOT(ISERROR(SEARCH("Completed",BN9)))</formula>
    </cfRule>
  </conditionalFormatting>
  <dataValidations count="3">
    <dataValidation allowBlank="1" showInputMessage="1" showErrorMessage="1" sqref="AN9:AO9 H8 F8 AU107:AV108 AO156:AO160 AN51:AQ51 AO154 AO52:AQ52 AS127:AT127 AO95:AO102 AN209:AN210 AS10:AT17 AV44 AY66:AZ73 AU161:AV164 AN181:AN202 AO171:AT177 AU152:AV159 AN15:AO19 AU174:AV177 AN142:AN177 AV142:AV144 BG105 BB176:BE176 AU86:AV86 AX56 AX108:AX110 AP46:AQ50 AO10:AO11 AU166:AV171 AU65:AU66 BG153:BG177 AP142:AQ170 AS122:AS124 BF94:BG95 AS47:AT51 BF144:BF177 BG144:BG150 AX115:AX138 BB115:BB118 AO57:AO58 AO121:AO122 AO118:AO119 AO115:AO116 AO126:AO128 AX139:BA177 BA112:BA133 BB132:BF133 AK117:AL118 AR141:AT170 AO45:AV45 AN10:AN13 AP9:AQ19 AN26 AS131:AT135 AU131:AV132 AL49 AU10:AV19 AR9:AR17 AP26:AR26 AS111 AS136:AV136 AU104:AV104 AU97:AV97 AU105:AU106 AU46:AV54 AS53:AT59 AU56 AU139:AV139 AT123:AT124 AT122:AV122 AU109:AU114 AS41:AV41 AS138:AT138 AV60 AS117:AV118 AS30:AV30 AU39:AV39 AS36:AT36 AU99:AV99 AV62:AV66 AS104:AT110 AS112:AT114 BF48:BG48 AV135 AU101:AV102 BB85:BE85 BG87:BG92 AY48:AZ48 AS120:AT120 BA45:BA49 AU88:AV92 AS86:AT102 AU95:AV95 BK83 BB128:BF129 AU94 BF46:BG46 BB100:BE100 AS68:AT71 BG50:BG54 AS62:AU63 AS83:AT84 BG9:BG11 AX112 BG100:BG101 BA94:BA105 BF100:BF102 BB103:BG104 BB120:BG121 BB96:BG99 AZ42:AZ46 BB111:BE111 BB123:BG123 AY106:BA111 BB106:BG110 BA136:BA138 BF138:BG141 BB131:BG131 AY45:AY46 BF127 BA134:BF135 BG125:BG130 BF130 BA93:BG93 AY112:AZ138 BB124:BF126 BB91:BF92 BG132:BG137 BF111:BG114 BB136:BF137 AU72:AU73 AU68:AV70 BG83:BG85 AX33:AZ33 BA33:BA42 AX34:AX54 BG13:BG45 BB20:BE45 BF9:BF45 AU32:AV36 AP30:AR44 AN30:AN50 AY34:AZ41 BG61:BG77 BF61:BF74 AX59:AZ65 BJ64:BK82 BD64:BE82 BA52:BA92 AO60:AO87 AN52:AN140 AR46:AR138 AP53:AQ138 BR9:BR1048576 AY75:AZ104 AX66:AX104 BF77:BF90 AU75:AU84 AV72:AV84 AX13 AX9:BA12 AX15:BA32 AY13:BA14"/>
    <dataValidation type="list" allowBlank="1" showInputMessage="1" showErrorMessage="1" sqref="BI10:BI16 BI155">
      <formula1>$S$3:$S$8</formula1>
    </dataValidation>
    <dataValidation type="list" allowBlank="1" showInputMessage="1" showErrorMessage="1" sqref="AO46:AO50 AO129:AO140 AO103:AO104 AO88:AO94 AO59 AO120 AO12:AO13 AO108:AO110 AO144:AO153 AO161:AO170 AO123:AO125 AO112:AO114 AO117 AO26 AO30:AO44">
      <formula1>$R$3:$R$10</formula1>
    </dataValidation>
  </dataValidations>
  <printOptions horizontalCentered="1"/>
  <pageMargins left="0.51181102362204722" right="0.51181102362204722" top="0.35433070866141736" bottom="0.35433070866141736" header="0.31496062992125984" footer="0.31496062992125984"/>
  <pageSetup paperSize="9" scale="87" fitToHeight="0" orientation="landscape" r:id="rId1"/>
  <headerFooter>
    <oddFooter>&amp;L&amp;F&amp;RPage &amp;P of &amp;N</oddFooter>
  </headerFooter>
  <extLst>
    <ext xmlns:x14="http://schemas.microsoft.com/office/spreadsheetml/2009/9/main" uri="{CCE6A557-97BC-4b89-ADB6-D9C93CAAB3DF}">
      <x14:dataValidations xmlns:xm="http://schemas.microsoft.com/office/excel/2006/main" count="13">
        <x14:dataValidation type="list" allowBlank="1" showInputMessage="1" showErrorMessage="1">
          <x14:formula1>
            <xm:f>'Status Value'!$M$3:$M$13</xm:f>
          </x14:formula1>
          <xm:sqref>AM181:AM210 AW20 AW37:AW38 AW40 AW25:AW28 AW140 AW103:AW104 AM83:AM178 AM74:AM75 AM9:AM72 AW30:AW35 AM78:AM81</xm:sqref>
        </x14:dataValidation>
        <x14:dataValidation type="list" allowBlank="1" showInputMessage="1" showErrorMessage="1">
          <x14:formula1>
            <xm:f>'Status Value'!#REF!</xm:f>
          </x14:formula1>
          <xm:sqref>AA28 AA21 AA10:AA14 AA23:AA24 AA85 AA88</xm:sqref>
        </x14:dataValidation>
        <x14:dataValidation type="list" allowBlank="1" showInputMessage="1" showErrorMessage="1">
          <x14:formula1>
            <xm:f>'Status Value'!$J$3:$J$8</xm:f>
          </x14:formula1>
          <xm:sqref>AB20:AB21 AB28:AC28 AB23:AB24 AB9:AB16 AB85:AC85 AB88:AC88 AC9:AC27 AC86:AC87 AB55:AB58 AC181:AC210 S181:S210 S154:S177 AC154:AC177 Z112 Q112 Q127 Q48 AC89:AC140 AC29:AC84 S9:S140</xm:sqref>
        </x14:dataValidation>
        <x14:dataValidation type="list" allowBlank="1" showInputMessage="1" showErrorMessage="1">
          <x14:formula1>
            <xm:f>'https://highbartechnocrat-my.sharepoint.com/Users/Praghya.Gupta.PRAGHYA-G-HBT/AppData/Local/Microsoft/Windows/INetCache/Content.Outlook/O66YLR8S/[MECON Project Development List.xlsx]Status Value'!#REF!</xm:f>
          </x14:formula1>
          <xm:sqref>AA155 AA160:AB160 AB154:AB155 AB158:AB159 AA163:AB163 AO155 BM141:BN177 S141:S153 Z141:Z154 AC141:AC153 I141:I153</xm:sqref>
        </x14:dataValidation>
        <x14:dataValidation type="list" allowBlank="1" showInputMessage="1" showErrorMessage="1">
          <x14:formula1>
            <xm:f>'Status Value'!$C$3:$C$8</xm:f>
          </x14:formula1>
          <xm:sqref>F154:F210 F139:F140 F9:F111</xm:sqref>
        </x14:dataValidation>
        <x14:dataValidation type="list" allowBlank="1" showInputMessage="1" showErrorMessage="1">
          <x14:formula1>
            <xm:f>'Status Value'!$E$3:$E$5</xm:f>
          </x14:formula1>
          <xm:sqref>H154:H210</xm:sqref>
        </x14:dataValidation>
        <x14:dataValidation type="list" allowBlank="1" showInputMessage="1" showErrorMessage="1">
          <x14:formula1>
            <xm:f>'Status Value'!$H$3:$H$5</xm:f>
          </x14:formula1>
          <xm:sqref>I154:I210 I9:I140</xm:sqref>
        </x14:dataValidation>
        <x14:dataValidation type="list" allowBlank="1" showInputMessage="1" showErrorMessage="1">
          <x14:formula1>
            <xm:f>'Status Value'!$K$3:$K$7</xm:f>
          </x14:formula1>
          <xm:sqref>Z155:Z210 T91:Y93 X110:Y110 Z113:Z140 AM73 AM76:AM77 AM82 AW73 AW76:AW77 AW82 Z9:Z111</xm:sqref>
        </x14:dataValidation>
        <x14:dataValidation type="list" allowBlank="1" showInputMessage="1" showErrorMessage="1">
          <x14:formula1>
            <xm:f>'Status Value'!$L$3:$L$11</xm:f>
          </x14:formula1>
          <xm:sqref>AW181:AW210 AW36 AW9:AW19 AW29 AW21:AW24 AW141:AW177 AW39 AW105:AW139 AW83:AW102 AW74:AW75 AW41:AW72 AW78:AW81</xm:sqref>
        </x14:dataValidation>
        <x14:dataValidation type="list" allowBlank="1" showInputMessage="1" showErrorMessage="1">
          <x14:formula1>
            <xm:f>'Status Value'!$N$3:$N$8</xm:f>
          </x14:formula1>
          <xm:sqref>BH181:BH210 BH9:BH177</xm:sqref>
        </x14:dataValidation>
        <x14:dataValidation type="list" allowBlank="1" showInputMessage="1" showErrorMessage="1">
          <x14:formula1>
            <xm:f>'Status Value'!$O$3:$O$8</xm:f>
          </x14:formula1>
          <xm:sqref>BM9:BM140</xm:sqref>
        </x14:dataValidation>
        <x14:dataValidation type="list" allowBlank="1" showInputMessage="1" showErrorMessage="1">
          <x14:formula1>
            <xm:f>'Status Value'!$P$3:$P$7</xm:f>
          </x14:formula1>
          <xm:sqref>BN9:BN140</xm:sqref>
        </x14:dataValidation>
        <x14:dataValidation type="list" allowBlank="1" showInputMessage="1" showErrorMessage="1">
          <x14:formula1>
            <xm:f>'Status Value'!$E$3:$E$7</xm:f>
          </x14:formula1>
          <xm:sqref>H9:H140</xm:sqref>
        </x14:dataValidation>
      </x14:dataValidations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>
      <selection activeCell="H3" sqref="H3"/>
    </sheetView>
  </sheetViews>
  <sheetFormatPr defaultRowHeight="14.5"/>
  <cols>
    <col min="2" max="2" width="27.5" customWidth="1"/>
    <col min="3" max="3" width="9.58203125" bestFit="1" customWidth="1"/>
    <col min="4" max="4" width="9.58203125" customWidth="1"/>
    <col min="5" max="5" width="9.58203125" bestFit="1" customWidth="1"/>
    <col min="6" max="7" width="9.58203125" customWidth="1"/>
  </cols>
  <sheetData>
    <row r="1" spans="1:9">
      <c r="C1" s="591" t="s">
        <v>653</v>
      </c>
      <c r="D1" s="591"/>
      <c r="E1" s="591"/>
      <c r="F1" s="591" t="s">
        <v>654</v>
      </c>
      <c r="G1" s="591"/>
      <c r="H1" s="591" t="s">
        <v>655</v>
      </c>
      <c r="I1" s="591"/>
    </row>
    <row r="2" spans="1:9" ht="27">
      <c r="A2" s="5" t="s">
        <v>3</v>
      </c>
      <c r="B2" s="5" t="s">
        <v>45</v>
      </c>
      <c r="C2" s="5" t="s">
        <v>578</v>
      </c>
      <c r="D2" s="5" t="s">
        <v>656</v>
      </c>
      <c r="E2" s="5" t="s">
        <v>579</v>
      </c>
      <c r="F2" s="5" t="s">
        <v>578</v>
      </c>
      <c r="G2" s="5" t="s">
        <v>579</v>
      </c>
      <c r="H2" s="5" t="s">
        <v>578</v>
      </c>
      <c r="I2" s="5" t="s">
        <v>579</v>
      </c>
    </row>
    <row r="3" spans="1:9">
      <c r="A3" s="255" t="s">
        <v>28</v>
      </c>
      <c r="B3" s="1" t="s">
        <v>633</v>
      </c>
      <c r="C3" s="282">
        <v>45362</v>
      </c>
      <c r="D3" s="282"/>
      <c r="E3" s="282">
        <v>45363</v>
      </c>
      <c r="F3" s="282">
        <v>45365</v>
      </c>
      <c r="G3" s="282">
        <v>45367</v>
      </c>
      <c r="H3" s="282"/>
      <c r="I3" s="282"/>
    </row>
    <row r="4" spans="1:9">
      <c r="A4" s="42" t="s">
        <v>29</v>
      </c>
      <c r="B4" s="1" t="s">
        <v>635</v>
      </c>
      <c r="C4" s="282">
        <v>45363</v>
      </c>
      <c r="D4" s="282">
        <v>45364</v>
      </c>
      <c r="E4" s="282"/>
      <c r="F4" s="282">
        <v>45365</v>
      </c>
      <c r="G4" s="282">
        <v>45367</v>
      </c>
      <c r="H4" s="282"/>
      <c r="I4" s="282"/>
    </row>
    <row r="5" spans="1:9">
      <c r="A5" s="43" t="s">
        <v>27</v>
      </c>
      <c r="B5" s="1" t="s">
        <v>637</v>
      </c>
      <c r="C5" s="282">
        <v>45362</v>
      </c>
      <c r="D5" s="282"/>
      <c r="E5" s="282">
        <v>45362</v>
      </c>
      <c r="F5" s="282">
        <v>45365</v>
      </c>
      <c r="G5" s="282">
        <v>45366</v>
      </c>
      <c r="H5" s="282"/>
      <c r="I5" s="282"/>
    </row>
    <row r="6" spans="1:9">
      <c r="A6" s="255" t="s">
        <v>95</v>
      </c>
      <c r="B6" s="1" t="s">
        <v>657</v>
      </c>
      <c r="C6" s="282">
        <v>45362</v>
      </c>
      <c r="D6" s="282">
        <v>45364</v>
      </c>
      <c r="E6" s="282"/>
      <c r="F6" s="282">
        <v>45365</v>
      </c>
      <c r="G6" s="282">
        <v>45367</v>
      </c>
      <c r="H6" s="282"/>
      <c r="I6" s="282"/>
    </row>
    <row r="7" spans="1:9">
      <c r="A7" s="42" t="s">
        <v>277</v>
      </c>
      <c r="B7" s="1" t="s">
        <v>639</v>
      </c>
      <c r="C7" s="282">
        <v>45362</v>
      </c>
      <c r="D7" s="282"/>
      <c r="E7" s="282">
        <v>45363</v>
      </c>
      <c r="F7" s="282">
        <v>45365</v>
      </c>
      <c r="G7" s="282">
        <v>45367</v>
      </c>
      <c r="H7" s="282"/>
      <c r="I7" s="282"/>
    </row>
    <row r="8" spans="1:9" ht="17.25" customHeight="1">
      <c r="A8" s="255" t="s">
        <v>30</v>
      </c>
      <c r="B8" s="1" t="s">
        <v>637</v>
      </c>
      <c r="C8" s="282" t="s">
        <v>658</v>
      </c>
      <c r="D8" s="282"/>
      <c r="E8" s="282"/>
      <c r="F8" s="282"/>
      <c r="G8" s="282"/>
      <c r="H8" s="282"/>
      <c r="I8" s="282"/>
    </row>
  </sheetData>
  <mergeCells count="3">
    <mergeCell ref="C1:E1"/>
    <mergeCell ref="H1:I1"/>
    <mergeCell ref="F1:G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DB90268D4098841AD0A033DED133DD6" ma:contentTypeVersion="15" ma:contentTypeDescription="Create a new document." ma:contentTypeScope="" ma:versionID="254ac36fe8c42e46ef2f173dbda1811f">
  <xsd:schema xmlns:xsd="http://www.w3.org/2001/XMLSchema" xmlns:xs="http://www.w3.org/2001/XMLSchema" xmlns:p="http://schemas.microsoft.com/office/2006/metadata/properties" xmlns:ns1="http://schemas.microsoft.com/sharepoint/v3" xmlns:ns2="c826f086-2d5b-4c6c-a144-9ca66c72bc42" xmlns:ns3="4e80f4f2-a221-42c9-b5c4-b96980482593" targetNamespace="http://schemas.microsoft.com/office/2006/metadata/properties" ma:root="true" ma:fieldsID="fb578725ae96af6ccbb4eb1a41c85505" ns1:_="" ns2:_="" ns3:_="">
    <xsd:import namespace="http://schemas.microsoft.com/sharepoint/v3"/>
    <xsd:import namespace="c826f086-2d5b-4c6c-a144-9ca66c72bc42"/>
    <xsd:import namespace="4e80f4f2-a221-42c9-b5c4-b9698048259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1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2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26f086-2d5b-4c6c-a144-9ca66c72bc4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8fceff11-8ec1-4d61-84f5-36b52992e57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80f4f2-a221-42c9-b5c4-b96980482593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2d3ac7ba-1fea-4f37-9394-4c4586b2ba4c}" ma:internalName="TaxCatchAll" ma:showField="CatchAllData" ma:web="4e80f4f2-a221-42c9-b5c4-b9698048259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826f086-2d5b-4c6c-a144-9ca66c72bc42">
      <Terms xmlns="http://schemas.microsoft.com/office/infopath/2007/PartnerControls"/>
    </lcf76f155ced4ddcb4097134ff3c332f>
    <TaxCatchAll xmlns="4e80f4f2-a221-42c9-b5c4-b96980482593" xsi:nil="true"/>
    <SharedWithUsers xmlns="4e80f4f2-a221-42c9-b5c4-b96980482593">
      <UserInfo>
        <DisplayName>Mohana KRISHNA/HIGHBAR/H.O.</DisplayName>
        <AccountId>22</AccountId>
        <AccountType/>
      </UserInfo>
      <UserInfo>
        <DisplayName>GHODKE Shantanu/HIGHBAR/H.O.</DisplayName>
        <AccountId>15</AccountId>
        <AccountType/>
      </UserInfo>
      <UserInfo>
        <DisplayName>RAO Tella/HIGHBAR/H.O.</DisplayName>
        <AccountId>77</AccountId>
        <AccountType/>
      </UserInfo>
    </SharedWithUsers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0E21D48D-9C37-44E2-B95B-529B28205E3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FC25E15-3141-4D7B-BBD7-AFB251474C7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c826f086-2d5b-4c6c-a144-9ca66c72bc42"/>
    <ds:schemaRef ds:uri="4e80f4f2-a221-42c9-b5c4-b9698048259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378E70E-CDD8-4310-862F-95B566F1C403}">
  <ds:schemaRefs>
    <ds:schemaRef ds:uri="http://purl.org/dc/terms/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c826f086-2d5b-4c6c-a144-9ca66c72bc42"/>
    <ds:schemaRef ds:uri="http://purl.org/dc/elements/1.1/"/>
    <ds:schemaRef ds:uri="http://schemas.openxmlformats.org/package/2006/metadata/core-properties"/>
    <ds:schemaRef ds:uri="4e80f4f2-a221-42c9-b5c4-b96980482593"/>
    <ds:schemaRef ds:uri="http://schemas.microsoft.com/sharepoint/v3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19</vt:i4>
      </vt:variant>
      <vt:variant>
        <vt:lpstr>Named Ranges</vt:lpstr>
      </vt:variant>
      <vt:variant>
        <vt:i4>2</vt:i4>
      </vt:variant>
    </vt:vector>
  </HeadingPairs>
  <TitlesOfParts>
    <vt:vector size="21" baseType="lpstr">
      <vt:lpstr>Testing</vt:lpstr>
      <vt:lpstr>DB Table Schema</vt:lpstr>
      <vt:lpstr>Sheet2</vt:lpstr>
      <vt:lpstr>Mail Content</vt:lpstr>
      <vt:lpstr>DB Table Data</vt:lpstr>
      <vt:lpstr>DPR Summary</vt:lpstr>
      <vt:lpstr>SIT </vt:lpstr>
      <vt:lpstr>Go Live</vt:lpstr>
      <vt:lpstr>Post Go Live</vt:lpstr>
      <vt:lpstr>Plan vs Actual </vt:lpstr>
      <vt:lpstr>Sheet1</vt:lpstr>
      <vt:lpstr>ABAP Week Target</vt:lpstr>
      <vt:lpstr>Detailed Summary</vt:lpstr>
      <vt:lpstr>Pivot</vt:lpstr>
      <vt:lpstr>ABAP Target</vt:lpstr>
      <vt:lpstr>Consultant</vt:lpstr>
      <vt:lpstr>Status Value</vt:lpstr>
      <vt:lpstr>ASG Consolidate Gap List</vt:lpstr>
      <vt:lpstr>Config &amp; User Manual</vt:lpstr>
      <vt:lpstr>'ASG Consolidate Gap List'!Print_Area</vt:lpstr>
      <vt:lpstr>'ASG Consolidate Gap List'!Print_Titles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Dheeraj.Rai</dc:creator>
  <cp:keywords/>
  <dc:description/>
  <cp:lastModifiedBy>Sanjay Patil</cp:lastModifiedBy>
  <cp:revision/>
  <dcterms:created xsi:type="dcterms:W3CDTF">2022-07-25T07:45:02Z</dcterms:created>
  <dcterms:modified xsi:type="dcterms:W3CDTF">2024-12-31T04:53:25Z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0x010100DDB90268D4098841AD0A033DED133DD6</vt:lpwstr>
  </property>
  <property fmtid="{D5CDD505-2E9C-101B-9397-08002B2CF9AE}" pid="3" name="MediaServiceImageTags">
    <vt:lpwstr/>
  </property>
</Properties>
</file>