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ei-mingmac/Dropbox/Teaching Exeter/BEAM046_2022/Tutorial/Week 1/"/>
    </mc:Choice>
  </mc:AlternateContent>
  <xr:revisionPtr revIDLastSave="0" documentId="13_ncr:1_{786C7C94-A6B3-7040-86FA-07DFDA0DF3C1}" xr6:coauthVersionLast="47" xr6:coauthVersionMax="47" xr10:uidLastSave="{00000000-0000-0000-0000-000000000000}"/>
  <bookViews>
    <workbookView xWindow="0" yWindow="0" windowWidth="25600" windowHeight="16000" xr2:uid="{55D85016-3EFA-400E-838F-044AD6D7F9F9}"/>
  </bookViews>
  <sheets>
    <sheet name="Population Info" sheetId="1" r:id="rId1"/>
    <sheet name="Daily Sample" sheetId="2" r:id="rId2"/>
    <sheet name="Weekly Sample" sheetId="4" r:id="rId3"/>
    <sheet name="Q2" sheetId="7" r:id="rId4"/>
    <sheet name="Q3" sheetId="5" r:id="rId5"/>
  </sheets>
  <definedNames>
    <definedName name="solver_adj" localSheetId="3" hidden="1">'Q2'!$B$1</definedName>
    <definedName name="solver_adj" localSheetId="4" hidden="1">'Q3'!$B$1:$B$2</definedName>
    <definedName name="solver_cvg" localSheetId="3" hidden="1">0.0001</definedName>
    <definedName name="solver_cvg" localSheetId="4" hidden="1">0.0001</definedName>
    <definedName name="solver_drv" localSheetId="3" hidden="1">1</definedName>
    <definedName name="solver_drv" localSheetId="4" hidden="1">1</definedName>
    <definedName name="solver_eng" localSheetId="3" hidden="1">1</definedName>
    <definedName name="solver_eng" localSheetId="4" hidden="1">1</definedName>
    <definedName name="solver_est" localSheetId="3" hidden="1">1</definedName>
    <definedName name="solver_est" localSheetId="4" hidden="1">1</definedName>
    <definedName name="solver_itr" localSheetId="3" hidden="1">2147483647</definedName>
    <definedName name="solver_itr" localSheetId="4" hidden="1">2147483647</definedName>
    <definedName name="solver_mip" localSheetId="3" hidden="1">2147483647</definedName>
    <definedName name="solver_mip" localSheetId="4" hidden="1">2147483647</definedName>
    <definedName name="solver_mni" localSheetId="3" hidden="1">30</definedName>
    <definedName name="solver_mni" localSheetId="4" hidden="1">30</definedName>
    <definedName name="solver_mrt" localSheetId="3" hidden="1">0.075</definedName>
    <definedName name="solver_mrt" localSheetId="4" hidden="1">0.075</definedName>
    <definedName name="solver_msl" localSheetId="3" hidden="1">2</definedName>
    <definedName name="solver_msl" localSheetId="4" hidden="1">2</definedName>
    <definedName name="solver_neg" localSheetId="3" hidden="1">1</definedName>
    <definedName name="solver_neg" localSheetId="4" hidden="1">2</definedName>
    <definedName name="solver_nod" localSheetId="3" hidden="1">2147483647</definedName>
    <definedName name="solver_nod" localSheetId="4" hidden="1">2147483647</definedName>
    <definedName name="solver_num" localSheetId="3" hidden="1">0</definedName>
    <definedName name="solver_num" localSheetId="4" hidden="1">0</definedName>
    <definedName name="solver_nwt" localSheetId="3" hidden="1">1</definedName>
    <definedName name="solver_nwt" localSheetId="4" hidden="1">1</definedName>
    <definedName name="solver_opt" localSheetId="3" hidden="1">'Q2'!$H$2</definedName>
    <definedName name="solver_opt" localSheetId="4" hidden="1">'Q3'!$D$9</definedName>
    <definedName name="solver_pre" localSheetId="3" hidden="1">0.000001</definedName>
    <definedName name="solver_pre" localSheetId="4" hidden="1">0.000001</definedName>
    <definedName name="solver_rbv" localSheetId="3" hidden="1">1</definedName>
    <definedName name="solver_rbv" localSheetId="4" hidden="1">1</definedName>
    <definedName name="solver_rlx" localSheetId="3" hidden="1">2</definedName>
    <definedName name="solver_rlx" localSheetId="4" hidden="1">2</definedName>
    <definedName name="solver_rsd" localSheetId="3" hidden="1">0</definedName>
    <definedName name="solver_rsd" localSheetId="4" hidden="1">0</definedName>
    <definedName name="solver_scl" localSheetId="3" hidden="1">1</definedName>
    <definedName name="solver_scl" localSheetId="4" hidden="1">1</definedName>
    <definedName name="solver_sho" localSheetId="3" hidden="1">2</definedName>
    <definedName name="solver_sho" localSheetId="4" hidden="1">2</definedName>
    <definedName name="solver_ssz" localSheetId="3" hidden="1">100</definedName>
    <definedName name="solver_ssz" localSheetId="4" hidden="1">100</definedName>
    <definedName name="solver_tim" localSheetId="3" hidden="1">2147483647</definedName>
    <definedName name="solver_tim" localSheetId="4" hidden="1">2147483647</definedName>
    <definedName name="solver_tol" localSheetId="3" hidden="1">0.01</definedName>
    <definedName name="solver_tol" localSheetId="4" hidden="1">0.01</definedName>
    <definedName name="solver_typ" localSheetId="3" hidden="1">3</definedName>
    <definedName name="solver_typ" localSheetId="4" hidden="1">3</definedName>
    <definedName name="solver_val" localSheetId="3" hidden="1">1000000</definedName>
    <definedName name="solver_val" localSheetId="4" hidden="1">0</definedName>
    <definedName name="solver_ver" localSheetId="3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2" i="7"/>
  <c r="L2" i="1"/>
  <c r="K2" i="1"/>
  <c r="B5" i="7"/>
  <c r="B3" i="4" l="1"/>
  <c r="C3" i="4"/>
  <c r="B4" i="4"/>
  <c r="C4" i="4"/>
  <c r="B5" i="4"/>
  <c r="C5" i="4"/>
  <c r="B6" i="4"/>
  <c r="C6" i="4"/>
  <c r="B7" i="4"/>
  <c r="C7" i="4"/>
  <c r="B8" i="4"/>
  <c r="C8" i="4"/>
  <c r="B9" i="4"/>
  <c r="C9" i="4"/>
  <c r="B10" i="4"/>
  <c r="C10" i="4"/>
  <c r="B11" i="4"/>
  <c r="C11" i="4"/>
  <c r="B12" i="4"/>
  <c r="C12" i="4"/>
  <c r="B13" i="4"/>
  <c r="C13" i="4"/>
  <c r="B14" i="4"/>
  <c r="C14" i="4"/>
  <c r="B15" i="4"/>
  <c r="C15" i="4"/>
  <c r="B16" i="4"/>
  <c r="C16" i="4"/>
  <c r="B17" i="4"/>
  <c r="C17" i="4"/>
  <c r="B18" i="4"/>
  <c r="C18" i="4"/>
  <c r="B19" i="4"/>
  <c r="C19" i="4"/>
  <c r="B20" i="4"/>
  <c r="C20" i="4"/>
  <c r="B21" i="4"/>
  <c r="C21" i="4"/>
  <c r="B22" i="4"/>
  <c r="C22" i="4"/>
  <c r="B23" i="4"/>
  <c r="C23" i="4"/>
  <c r="B24" i="4"/>
  <c r="C24" i="4"/>
  <c r="B25" i="4"/>
  <c r="C25" i="4"/>
  <c r="B26" i="4"/>
  <c r="C26" i="4"/>
  <c r="B27" i="4"/>
  <c r="C27" i="4"/>
  <c r="B28" i="4"/>
  <c r="C28" i="4"/>
  <c r="B29" i="4"/>
  <c r="C29" i="4"/>
  <c r="B30" i="4"/>
  <c r="C30" i="4"/>
  <c r="B31" i="4"/>
  <c r="C31" i="4"/>
  <c r="B32" i="4"/>
  <c r="C32" i="4"/>
  <c r="B33" i="4"/>
  <c r="C33" i="4"/>
  <c r="B34" i="4"/>
  <c r="C34" i="4"/>
  <c r="B35" i="4"/>
  <c r="C35" i="4"/>
  <c r="B36" i="4"/>
  <c r="C36" i="4"/>
  <c r="B37" i="4"/>
  <c r="C37" i="4"/>
  <c r="B38" i="4"/>
  <c r="C38" i="4"/>
  <c r="B39" i="4"/>
  <c r="C39" i="4"/>
  <c r="B40" i="4"/>
  <c r="C40" i="4"/>
  <c r="B41" i="4"/>
  <c r="C41" i="4"/>
  <c r="B42" i="4"/>
  <c r="C42" i="4"/>
  <c r="B43" i="4"/>
  <c r="C43" i="4"/>
  <c r="B44" i="4"/>
  <c r="C44" i="4"/>
  <c r="B45" i="4"/>
  <c r="C45" i="4"/>
  <c r="B46" i="4"/>
  <c r="C46" i="4"/>
  <c r="B47" i="4"/>
  <c r="C47" i="4"/>
  <c r="B48" i="4"/>
  <c r="C48" i="4"/>
  <c r="B49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B81" i="4"/>
  <c r="C81" i="4"/>
  <c r="B82" i="4"/>
  <c r="C82" i="4"/>
  <c r="B83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C2" i="4"/>
  <c r="B2" i="4"/>
  <c r="L17" i="7"/>
  <c r="M17" i="7" s="1"/>
  <c r="N17" i="7" s="1"/>
  <c r="O17" i="7" s="1"/>
  <c r="J19" i="7"/>
  <c r="J20" i="7" s="1"/>
  <c r="J21" i="7" s="1"/>
  <c r="J22" i="7" s="1"/>
  <c r="J23" i="7" s="1"/>
  <c r="J24" i="7" s="1"/>
  <c r="J25" i="7" s="1"/>
  <c r="J26" i="7" s="1"/>
  <c r="J27" i="7" s="1"/>
  <c r="J28" i="7" s="1"/>
  <c r="J4" i="7"/>
  <c r="J5" i="7" s="1"/>
  <c r="J6" i="7" s="1"/>
  <c r="J7" i="7" s="1"/>
  <c r="J8" i="7" s="1"/>
  <c r="J9" i="7" s="1"/>
  <c r="J10" i="7" s="1"/>
  <c r="J11" i="7" s="1"/>
  <c r="J12" i="7" s="1"/>
  <c r="J13" i="7" s="1"/>
  <c r="F3" i="7"/>
  <c r="F11" i="7"/>
  <c r="F19" i="7"/>
  <c r="F2" i="7"/>
  <c r="D3" i="7"/>
  <c r="D4" i="7" s="1"/>
  <c r="D5" i="7" s="1"/>
  <c r="D6" i="7" s="1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F32" i="7" s="1"/>
  <c r="C7" i="5"/>
  <c r="C9" i="5" s="1"/>
  <c r="B7" i="5"/>
  <c r="B9" i="5" s="1"/>
  <c r="D9" i="5" s="1"/>
  <c r="F27" i="7" l="1"/>
  <c r="F26" i="7"/>
  <c r="F18" i="7"/>
  <c r="F10" i="7"/>
  <c r="F17" i="7"/>
  <c r="F24" i="7"/>
  <c r="F16" i="7"/>
  <c r="F8" i="7"/>
  <c r="F31" i="7"/>
  <c r="F23" i="7"/>
  <c r="F15" i="7"/>
  <c r="F7" i="7"/>
  <c r="F30" i="7"/>
  <c r="F22" i="7"/>
  <c r="F14" i="7"/>
  <c r="F6" i="7"/>
  <c r="F29" i="7"/>
  <c r="F21" i="7"/>
  <c r="F13" i="7"/>
  <c r="F5" i="7"/>
  <c r="F25" i="7"/>
  <c r="F9" i="7"/>
  <c r="F28" i="7"/>
  <c r="F20" i="7"/>
  <c r="F12" i="7"/>
  <c r="F4" i="7"/>
  <c r="D33" i="7"/>
  <c r="D34" i="7" l="1"/>
  <c r="F33" i="7"/>
  <c r="E3" i="2"/>
  <c r="F34" i="7" l="1"/>
  <c r="D35" i="7"/>
  <c r="E3" i="4"/>
  <c r="D3" i="2"/>
  <c r="D36" i="7" l="1"/>
  <c r="F35" i="7"/>
  <c r="E5" i="2"/>
  <c r="E4" i="2"/>
  <c r="D4" i="2"/>
  <c r="E6" i="2"/>
  <c r="F68" i="1"/>
  <c r="H68" i="1" s="1"/>
  <c r="F4" i="1"/>
  <c r="H4" i="1" s="1"/>
  <c r="F5" i="1"/>
  <c r="H5" i="1" s="1"/>
  <c r="F6" i="1"/>
  <c r="H6" i="1" s="1"/>
  <c r="F3" i="1"/>
  <c r="H3" i="1" s="1"/>
  <c r="F2" i="1"/>
  <c r="H2" i="1" s="1"/>
  <c r="F7" i="1"/>
  <c r="H7" i="1" s="1"/>
  <c r="F8" i="1"/>
  <c r="H8" i="1" s="1"/>
  <c r="F9" i="1"/>
  <c r="H9" i="1" s="1"/>
  <c r="F10" i="1"/>
  <c r="H10" i="1" s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F17" i="1"/>
  <c r="H17" i="1" s="1"/>
  <c r="F18" i="1"/>
  <c r="H18" i="1" s="1"/>
  <c r="F19" i="1"/>
  <c r="H19" i="1" s="1"/>
  <c r="F20" i="1"/>
  <c r="H20" i="1" s="1"/>
  <c r="F21" i="1"/>
  <c r="H21" i="1" s="1"/>
  <c r="F22" i="1"/>
  <c r="H22" i="1" s="1"/>
  <c r="F23" i="1"/>
  <c r="H23" i="1" s="1"/>
  <c r="F24" i="1"/>
  <c r="H24" i="1" s="1"/>
  <c r="F25" i="1"/>
  <c r="H25" i="1" s="1"/>
  <c r="F26" i="1"/>
  <c r="H26" i="1" s="1"/>
  <c r="F27" i="1"/>
  <c r="H27" i="1" s="1"/>
  <c r="F28" i="1"/>
  <c r="H28" i="1" s="1"/>
  <c r="F29" i="1"/>
  <c r="H29" i="1" s="1"/>
  <c r="F30" i="1"/>
  <c r="H30" i="1" s="1"/>
  <c r="F31" i="1"/>
  <c r="H31" i="1" s="1"/>
  <c r="F32" i="1"/>
  <c r="H32" i="1" s="1"/>
  <c r="F33" i="1"/>
  <c r="H33" i="1" s="1"/>
  <c r="F34" i="1"/>
  <c r="H34" i="1" s="1"/>
  <c r="F35" i="1"/>
  <c r="H35" i="1" s="1"/>
  <c r="F36" i="1"/>
  <c r="H36" i="1" s="1"/>
  <c r="F37" i="1"/>
  <c r="H37" i="1" s="1"/>
  <c r="F38" i="1"/>
  <c r="H38" i="1" s="1"/>
  <c r="F39" i="1"/>
  <c r="H39" i="1" s="1"/>
  <c r="F40" i="1"/>
  <c r="H40" i="1" s="1"/>
  <c r="F41" i="1"/>
  <c r="H41" i="1" s="1"/>
  <c r="F42" i="1"/>
  <c r="H42" i="1" s="1"/>
  <c r="F43" i="1"/>
  <c r="H43" i="1" s="1"/>
  <c r="F44" i="1"/>
  <c r="H44" i="1" s="1"/>
  <c r="F45" i="1"/>
  <c r="H45" i="1" s="1"/>
  <c r="F46" i="1"/>
  <c r="H46" i="1" s="1"/>
  <c r="F47" i="1"/>
  <c r="H47" i="1" s="1"/>
  <c r="F48" i="1"/>
  <c r="H48" i="1" s="1"/>
  <c r="F49" i="1"/>
  <c r="H49" i="1" s="1"/>
  <c r="F50" i="1"/>
  <c r="H50" i="1" s="1"/>
  <c r="F51" i="1"/>
  <c r="H51" i="1" s="1"/>
  <c r="F52" i="1"/>
  <c r="H52" i="1" s="1"/>
  <c r="F53" i="1"/>
  <c r="H53" i="1" s="1"/>
  <c r="F54" i="1"/>
  <c r="H54" i="1" s="1"/>
  <c r="F55" i="1"/>
  <c r="H55" i="1" s="1"/>
  <c r="F56" i="1"/>
  <c r="H56" i="1" s="1"/>
  <c r="F57" i="1"/>
  <c r="H57" i="1" s="1"/>
  <c r="F58" i="1"/>
  <c r="H58" i="1" s="1"/>
  <c r="F59" i="1"/>
  <c r="H59" i="1" s="1"/>
  <c r="F60" i="1"/>
  <c r="H60" i="1" s="1"/>
  <c r="F61" i="1"/>
  <c r="H61" i="1" s="1"/>
  <c r="F62" i="1"/>
  <c r="H62" i="1" s="1"/>
  <c r="F63" i="1"/>
  <c r="H63" i="1" s="1"/>
  <c r="F64" i="1"/>
  <c r="H64" i="1" s="1"/>
  <c r="F65" i="1"/>
  <c r="H65" i="1" s="1"/>
  <c r="F66" i="1"/>
  <c r="H66" i="1" s="1"/>
  <c r="F67" i="1"/>
  <c r="H67" i="1" s="1"/>
  <c r="F69" i="1"/>
  <c r="H69" i="1" s="1"/>
  <c r="F70" i="1"/>
  <c r="H70" i="1" s="1"/>
  <c r="F71" i="1"/>
  <c r="H71" i="1" s="1"/>
  <c r="F72" i="1"/>
  <c r="H72" i="1" s="1"/>
  <c r="F73" i="1"/>
  <c r="H73" i="1" s="1"/>
  <c r="F74" i="1"/>
  <c r="H74" i="1" s="1"/>
  <c r="F75" i="1"/>
  <c r="H75" i="1" s="1"/>
  <c r="F76" i="1"/>
  <c r="H76" i="1" s="1"/>
  <c r="F77" i="1"/>
  <c r="H77" i="1" s="1"/>
  <c r="F78" i="1"/>
  <c r="H78" i="1" s="1"/>
  <c r="F79" i="1"/>
  <c r="H79" i="1" s="1"/>
  <c r="F80" i="1"/>
  <c r="H80" i="1" s="1"/>
  <c r="F81" i="1"/>
  <c r="H81" i="1" s="1"/>
  <c r="F82" i="1"/>
  <c r="H82" i="1" s="1"/>
  <c r="F83" i="1"/>
  <c r="H83" i="1" s="1"/>
  <c r="F84" i="1"/>
  <c r="H84" i="1" s="1"/>
  <c r="F85" i="1"/>
  <c r="H85" i="1" s="1"/>
  <c r="F86" i="1"/>
  <c r="H86" i="1" s="1"/>
  <c r="F87" i="1"/>
  <c r="H87" i="1" s="1"/>
  <c r="F88" i="1"/>
  <c r="H88" i="1" s="1"/>
  <c r="F89" i="1"/>
  <c r="H89" i="1" s="1"/>
  <c r="F90" i="1"/>
  <c r="H90" i="1" s="1"/>
  <c r="F91" i="1"/>
  <c r="H91" i="1" s="1"/>
  <c r="F92" i="1"/>
  <c r="H92" i="1" s="1"/>
  <c r="F93" i="1"/>
  <c r="H93" i="1" s="1"/>
  <c r="F94" i="1"/>
  <c r="H94" i="1" s="1"/>
  <c r="F95" i="1"/>
  <c r="H95" i="1" s="1"/>
  <c r="F96" i="1"/>
  <c r="H96" i="1" s="1"/>
  <c r="F97" i="1"/>
  <c r="H97" i="1" s="1"/>
  <c r="F98" i="1"/>
  <c r="H98" i="1" s="1"/>
  <c r="F99" i="1"/>
  <c r="H99" i="1" s="1"/>
  <c r="F100" i="1"/>
  <c r="H100" i="1" s="1"/>
  <c r="F101" i="1"/>
  <c r="H101" i="1" s="1"/>
  <c r="F36" i="7" l="1"/>
  <c r="D37" i="7"/>
  <c r="D5" i="2"/>
  <c r="E7" i="2"/>
  <c r="L3" i="1"/>
  <c r="L4" i="1" s="1"/>
  <c r="E92" i="1"/>
  <c r="G92" i="1" s="1"/>
  <c r="E3" i="1"/>
  <c r="G3" i="1" s="1"/>
  <c r="E4" i="1"/>
  <c r="G4" i="1" s="1"/>
  <c r="E2" i="1"/>
  <c r="E5" i="1"/>
  <c r="G5" i="1" s="1"/>
  <c r="E6" i="1"/>
  <c r="G6" i="1" s="1"/>
  <c r="E7" i="1"/>
  <c r="G7" i="1" s="1"/>
  <c r="E8" i="1"/>
  <c r="G8" i="1" s="1"/>
  <c r="E9" i="1"/>
  <c r="G9" i="1" s="1"/>
  <c r="E10" i="1"/>
  <c r="G10" i="1" s="1"/>
  <c r="E11" i="1"/>
  <c r="G11" i="1" s="1"/>
  <c r="E12" i="1"/>
  <c r="G12" i="1" s="1"/>
  <c r="E13" i="1"/>
  <c r="G13" i="1" s="1"/>
  <c r="E14" i="1"/>
  <c r="G14" i="1" s="1"/>
  <c r="E15" i="1"/>
  <c r="G15" i="1" s="1"/>
  <c r="E16" i="1"/>
  <c r="G16" i="1" s="1"/>
  <c r="E17" i="1"/>
  <c r="G17" i="1" s="1"/>
  <c r="E18" i="1"/>
  <c r="G18" i="1" s="1"/>
  <c r="E19" i="1"/>
  <c r="G19" i="1" s="1"/>
  <c r="E20" i="1"/>
  <c r="G20" i="1" s="1"/>
  <c r="E21" i="1"/>
  <c r="G21" i="1" s="1"/>
  <c r="E22" i="1"/>
  <c r="G22" i="1" s="1"/>
  <c r="E23" i="1"/>
  <c r="G23" i="1" s="1"/>
  <c r="E24" i="1"/>
  <c r="G24" i="1" s="1"/>
  <c r="E25" i="1"/>
  <c r="G25" i="1" s="1"/>
  <c r="E26" i="1"/>
  <c r="G26" i="1" s="1"/>
  <c r="E27" i="1"/>
  <c r="G27" i="1" s="1"/>
  <c r="E28" i="1"/>
  <c r="G28" i="1" s="1"/>
  <c r="E29" i="1"/>
  <c r="G29" i="1" s="1"/>
  <c r="E30" i="1"/>
  <c r="G30" i="1" s="1"/>
  <c r="E31" i="1"/>
  <c r="G31" i="1" s="1"/>
  <c r="E32" i="1"/>
  <c r="G32" i="1" s="1"/>
  <c r="E33" i="1"/>
  <c r="G33" i="1" s="1"/>
  <c r="E34" i="1"/>
  <c r="G34" i="1" s="1"/>
  <c r="E35" i="1"/>
  <c r="G35" i="1" s="1"/>
  <c r="E36" i="1"/>
  <c r="G36" i="1" s="1"/>
  <c r="E37" i="1"/>
  <c r="G37" i="1" s="1"/>
  <c r="E38" i="1"/>
  <c r="G38" i="1" s="1"/>
  <c r="E39" i="1"/>
  <c r="G39" i="1" s="1"/>
  <c r="E40" i="1"/>
  <c r="G40" i="1" s="1"/>
  <c r="E41" i="1"/>
  <c r="G41" i="1" s="1"/>
  <c r="E42" i="1"/>
  <c r="G42" i="1" s="1"/>
  <c r="E43" i="1"/>
  <c r="G43" i="1" s="1"/>
  <c r="E44" i="1"/>
  <c r="G44" i="1" s="1"/>
  <c r="E45" i="1"/>
  <c r="G45" i="1" s="1"/>
  <c r="E46" i="1"/>
  <c r="G46" i="1" s="1"/>
  <c r="E47" i="1"/>
  <c r="G47" i="1" s="1"/>
  <c r="E48" i="1"/>
  <c r="G48" i="1" s="1"/>
  <c r="E49" i="1"/>
  <c r="G49" i="1" s="1"/>
  <c r="E50" i="1"/>
  <c r="G50" i="1" s="1"/>
  <c r="E51" i="1"/>
  <c r="G51" i="1" s="1"/>
  <c r="E52" i="1"/>
  <c r="G52" i="1" s="1"/>
  <c r="E53" i="1"/>
  <c r="G53" i="1" s="1"/>
  <c r="E54" i="1"/>
  <c r="G54" i="1" s="1"/>
  <c r="E55" i="1"/>
  <c r="G55" i="1" s="1"/>
  <c r="E56" i="1"/>
  <c r="G56" i="1" s="1"/>
  <c r="E57" i="1"/>
  <c r="G57" i="1" s="1"/>
  <c r="E58" i="1"/>
  <c r="G58" i="1" s="1"/>
  <c r="E59" i="1"/>
  <c r="G59" i="1" s="1"/>
  <c r="E60" i="1"/>
  <c r="G60" i="1" s="1"/>
  <c r="E61" i="1"/>
  <c r="G61" i="1" s="1"/>
  <c r="E62" i="1"/>
  <c r="G62" i="1" s="1"/>
  <c r="E63" i="1"/>
  <c r="G63" i="1" s="1"/>
  <c r="E64" i="1"/>
  <c r="G64" i="1" s="1"/>
  <c r="E65" i="1"/>
  <c r="G65" i="1" s="1"/>
  <c r="E66" i="1"/>
  <c r="G66" i="1" s="1"/>
  <c r="E67" i="1"/>
  <c r="G67" i="1" s="1"/>
  <c r="E68" i="1"/>
  <c r="G68" i="1" s="1"/>
  <c r="E69" i="1"/>
  <c r="G69" i="1" s="1"/>
  <c r="E70" i="1"/>
  <c r="G70" i="1" s="1"/>
  <c r="E71" i="1"/>
  <c r="G71" i="1" s="1"/>
  <c r="E72" i="1"/>
  <c r="G72" i="1" s="1"/>
  <c r="E73" i="1"/>
  <c r="G73" i="1" s="1"/>
  <c r="E74" i="1"/>
  <c r="G74" i="1" s="1"/>
  <c r="E75" i="1"/>
  <c r="G75" i="1" s="1"/>
  <c r="E76" i="1"/>
  <c r="G76" i="1" s="1"/>
  <c r="E77" i="1"/>
  <c r="G77" i="1" s="1"/>
  <c r="E78" i="1"/>
  <c r="G78" i="1" s="1"/>
  <c r="E79" i="1"/>
  <c r="G79" i="1" s="1"/>
  <c r="E80" i="1"/>
  <c r="G80" i="1" s="1"/>
  <c r="E81" i="1"/>
  <c r="G81" i="1" s="1"/>
  <c r="E82" i="1"/>
  <c r="G82" i="1" s="1"/>
  <c r="E83" i="1"/>
  <c r="G83" i="1" s="1"/>
  <c r="E84" i="1"/>
  <c r="G84" i="1" s="1"/>
  <c r="E85" i="1"/>
  <c r="G85" i="1" s="1"/>
  <c r="E86" i="1"/>
  <c r="G86" i="1" s="1"/>
  <c r="E87" i="1"/>
  <c r="G87" i="1" s="1"/>
  <c r="E88" i="1"/>
  <c r="G88" i="1" s="1"/>
  <c r="E89" i="1"/>
  <c r="G89" i="1" s="1"/>
  <c r="E90" i="1"/>
  <c r="G90" i="1" s="1"/>
  <c r="E91" i="1"/>
  <c r="G91" i="1" s="1"/>
  <c r="E93" i="1"/>
  <c r="G93" i="1" s="1"/>
  <c r="E94" i="1"/>
  <c r="G94" i="1" s="1"/>
  <c r="E95" i="1"/>
  <c r="G95" i="1" s="1"/>
  <c r="E96" i="1"/>
  <c r="G96" i="1" s="1"/>
  <c r="E97" i="1"/>
  <c r="G97" i="1" s="1"/>
  <c r="E98" i="1"/>
  <c r="G98" i="1" s="1"/>
  <c r="E99" i="1"/>
  <c r="G99" i="1" s="1"/>
  <c r="E100" i="1"/>
  <c r="G100" i="1" s="1"/>
  <c r="E101" i="1"/>
  <c r="G101" i="1" s="1"/>
  <c r="D38" i="7" l="1"/>
  <c r="F37" i="7"/>
  <c r="D3" i="4"/>
  <c r="D6" i="2"/>
  <c r="E8" i="2"/>
  <c r="G2" i="1"/>
  <c r="K3" i="1" s="1"/>
  <c r="K4" i="1" s="1"/>
  <c r="K5" i="1"/>
  <c r="K6" i="1" s="1"/>
  <c r="F38" i="7" l="1"/>
  <c r="D39" i="7"/>
  <c r="D7" i="2"/>
  <c r="E9" i="2"/>
  <c r="D40" i="7" l="1"/>
  <c r="F39" i="7"/>
  <c r="D8" i="2"/>
  <c r="E4" i="4"/>
  <c r="E10" i="2"/>
  <c r="G39" i="7" l="1"/>
  <c r="F40" i="7"/>
  <c r="G40" i="7" s="1"/>
  <c r="D41" i="7"/>
  <c r="D9" i="2"/>
  <c r="E11" i="2"/>
  <c r="F41" i="7" l="1"/>
  <c r="G41" i="7" s="1"/>
  <c r="G19" i="7"/>
  <c r="G32" i="7"/>
  <c r="G2" i="7"/>
  <c r="G11" i="7"/>
  <c r="G3" i="7"/>
  <c r="G27" i="7"/>
  <c r="G16" i="7"/>
  <c r="G20" i="7"/>
  <c r="G15" i="7"/>
  <c r="G9" i="7"/>
  <c r="G10" i="7"/>
  <c r="G21" i="7"/>
  <c r="G25" i="7"/>
  <c r="G17" i="7"/>
  <c r="G29" i="7"/>
  <c r="G26" i="7"/>
  <c r="G30" i="7"/>
  <c r="G18" i="7"/>
  <c r="G5" i="7"/>
  <c r="G22" i="7"/>
  <c r="G31" i="7"/>
  <c r="G24" i="7"/>
  <c r="G12" i="7"/>
  <c r="G6" i="7"/>
  <c r="G4" i="7"/>
  <c r="G7" i="7"/>
  <c r="G13" i="7"/>
  <c r="G8" i="7"/>
  <c r="G23" i="7"/>
  <c r="G28" i="7"/>
  <c r="G14" i="7"/>
  <c r="G33" i="7"/>
  <c r="G34" i="7"/>
  <c r="G35" i="7"/>
  <c r="G36" i="7"/>
  <c r="G37" i="7"/>
  <c r="G38" i="7"/>
  <c r="D10" i="2"/>
  <c r="E12" i="2"/>
  <c r="H2" i="7" l="1"/>
  <c r="K2" i="7" s="1"/>
  <c r="D4" i="4"/>
  <c r="D11" i="2"/>
  <c r="E13" i="2"/>
  <c r="J17" i="7" l="1"/>
  <c r="D12" i="2"/>
  <c r="E14" i="2"/>
  <c r="D13" i="2" l="1"/>
  <c r="E5" i="4"/>
  <c r="E15" i="2"/>
  <c r="D14" i="2" l="1"/>
  <c r="E16" i="2"/>
  <c r="D15" i="2" l="1"/>
  <c r="E17" i="2"/>
  <c r="D5" i="4" l="1"/>
  <c r="D16" i="2"/>
  <c r="E18" i="2"/>
  <c r="D17" i="2" l="1"/>
  <c r="E19" i="2"/>
  <c r="D18" i="2" l="1"/>
  <c r="E6" i="4"/>
  <c r="E20" i="2"/>
  <c r="D19" i="2" l="1"/>
  <c r="E21" i="2"/>
  <c r="D20" i="2" l="1"/>
  <c r="E22" i="2"/>
  <c r="D6" i="4" l="1"/>
  <c r="D21" i="2"/>
  <c r="E23" i="2"/>
  <c r="D22" i="2" l="1"/>
  <c r="E24" i="2"/>
  <c r="D23" i="2" l="1"/>
  <c r="E7" i="4"/>
  <c r="E25" i="2"/>
  <c r="D24" i="2" l="1"/>
  <c r="E26" i="2"/>
  <c r="D25" i="2" l="1"/>
  <c r="E27" i="2"/>
  <c r="D7" i="4" l="1"/>
  <c r="D26" i="2"/>
  <c r="E28" i="2"/>
  <c r="D27" i="2" l="1"/>
  <c r="E29" i="2"/>
  <c r="D28" i="2" l="1"/>
  <c r="E8" i="4"/>
  <c r="E30" i="2"/>
  <c r="D29" i="2" l="1"/>
  <c r="E31" i="2"/>
  <c r="D30" i="2" l="1"/>
  <c r="E32" i="2"/>
  <c r="D8" i="4" l="1"/>
  <c r="D31" i="2"/>
  <c r="E33" i="2"/>
  <c r="D32" i="2" l="1"/>
  <c r="E34" i="2"/>
  <c r="D33" i="2" l="1"/>
  <c r="E9" i="4"/>
  <c r="E35" i="2"/>
  <c r="D34" i="2" l="1"/>
  <c r="E36" i="2"/>
  <c r="D35" i="2" l="1"/>
  <c r="E37" i="2"/>
  <c r="D9" i="4" l="1"/>
  <c r="D36" i="2"/>
  <c r="E38" i="2"/>
  <c r="D37" i="2" l="1"/>
  <c r="E39" i="2"/>
  <c r="D38" i="2" l="1"/>
  <c r="E10" i="4"/>
  <c r="E40" i="2"/>
  <c r="D39" i="2" l="1"/>
  <c r="E41" i="2"/>
  <c r="D40" i="2" l="1"/>
  <c r="E42" i="2"/>
  <c r="D10" i="4" l="1"/>
  <c r="D41" i="2"/>
  <c r="E43" i="2"/>
  <c r="D42" i="2" l="1"/>
  <c r="E44" i="2"/>
  <c r="D43" i="2" l="1"/>
  <c r="E11" i="4"/>
  <c r="E45" i="2"/>
  <c r="D44" i="2" l="1"/>
  <c r="E46" i="2"/>
  <c r="D45" i="2" l="1"/>
  <c r="E47" i="2"/>
  <c r="D11" i="4" l="1"/>
  <c r="D46" i="2"/>
  <c r="E48" i="2"/>
  <c r="D47" i="2" l="1"/>
  <c r="E49" i="2"/>
  <c r="D48" i="2" l="1"/>
  <c r="E12" i="4"/>
  <c r="E50" i="2"/>
  <c r="D49" i="2" l="1"/>
  <c r="E51" i="2"/>
  <c r="D50" i="2" l="1"/>
  <c r="E52" i="2"/>
  <c r="D12" i="4" l="1"/>
  <c r="D51" i="2"/>
  <c r="E53" i="2"/>
  <c r="D52" i="2" l="1"/>
  <c r="E54" i="2"/>
  <c r="D53" i="2" l="1"/>
  <c r="E13" i="4"/>
  <c r="E55" i="2"/>
  <c r="D54" i="2" l="1"/>
  <c r="E56" i="2"/>
  <c r="D55" i="2" l="1"/>
  <c r="E57" i="2"/>
  <c r="D13" i="4" l="1"/>
  <c r="D56" i="2"/>
  <c r="E58" i="2"/>
  <c r="D57" i="2" l="1"/>
  <c r="E59" i="2"/>
  <c r="D58" i="2" l="1"/>
  <c r="E14" i="4"/>
  <c r="E60" i="2"/>
  <c r="D59" i="2" l="1"/>
  <c r="E61" i="2"/>
  <c r="D60" i="2" l="1"/>
  <c r="E62" i="2"/>
  <c r="D14" i="4" l="1"/>
  <c r="D61" i="2"/>
  <c r="E63" i="2"/>
  <c r="D62" i="2" l="1"/>
  <c r="E64" i="2"/>
  <c r="D63" i="2" l="1"/>
  <c r="E15" i="4"/>
  <c r="E65" i="2"/>
  <c r="D64" i="2" l="1"/>
  <c r="E66" i="2"/>
  <c r="D65" i="2" l="1"/>
  <c r="E67" i="2"/>
  <c r="D15" i="4" l="1"/>
  <c r="D66" i="2"/>
  <c r="E68" i="2"/>
  <c r="D67" i="2" l="1"/>
  <c r="E69" i="2"/>
  <c r="D68" i="2" l="1"/>
  <c r="E16" i="4"/>
  <c r="E70" i="2"/>
  <c r="D69" i="2" l="1"/>
  <c r="E71" i="2"/>
  <c r="D70" i="2" l="1"/>
  <c r="E72" i="2"/>
  <c r="D16" i="4" l="1"/>
  <c r="D71" i="2"/>
  <c r="E73" i="2"/>
  <c r="D72" i="2" l="1"/>
  <c r="E74" i="2"/>
  <c r="D73" i="2" l="1"/>
  <c r="E17" i="4"/>
  <c r="E75" i="2"/>
  <c r="D74" i="2" l="1"/>
  <c r="E76" i="2"/>
  <c r="D75" i="2" l="1"/>
  <c r="E77" i="2"/>
  <c r="D17" i="4" l="1"/>
  <c r="D76" i="2"/>
  <c r="E78" i="2"/>
  <c r="D77" i="2" l="1"/>
  <c r="E79" i="2"/>
  <c r="D78" i="2" l="1"/>
  <c r="E18" i="4"/>
  <c r="E80" i="2"/>
  <c r="D79" i="2" l="1"/>
  <c r="E81" i="2"/>
  <c r="D80" i="2" l="1"/>
  <c r="E82" i="2"/>
  <c r="D18" i="4" l="1"/>
  <c r="D81" i="2"/>
  <c r="E83" i="2"/>
  <c r="D82" i="2" l="1"/>
  <c r="E84" i="2"/>
  <c r="D83" i="2" l="1"/>
  <c r="E19" i="4"/>
  <c r="E85" i="2"/>
  <c r="D84" i="2" l="1"/>
  <c r="E86" i="2"/>
  <c r="D85" i="2" l="1"/>
  <c r="E87" i="2"/>
  <c r="D19" i="4" l="1"/>
  <c r="D86" i="2"/>
  <c r="E88" i="2"/>
  <c r="D87" i="2" l="1"/>
  <c r="E89" i="2"/>
  <c r="D88" i="2" l="1"/>
  <c r="E20" i="4"/>
  <c r="E90" i="2"/>
  <c r="D89" i="2" l="1"/>
  <c r="E91" i="2"/>
  <c r="D90" i="2" l="1"/>
  <c r="E92" i="2"/>
  <c r="D20" i="4" l="1"/>
  <c r="D91" i="2"/>
  <c r="E93" i="2"/>
  <c r="D92" i="2" l="1"/>
  <c r="E94" i="2"/>
  <c r="D93" i="2" l="1"/>
  <c r="E21" i="4"/>
  <c r="E95" i="2"/>
  <c r="D94" i="2" l="1"/>
  <c r="E96" i="2"/>
  <c r="D95" i="2" l="1"/>
  <c r="E97" i="2"/>
  <c r="D21" i="4" l="1"/>
  <c r="D96" i="2"/>
  <c r="E98" i="2"/>
  <c r="D97" i="2" l="1"/>
  <c r="E99" i="2"/>
  <c r="D98" i="2" l="1"/>
  <c r="E22" i="4"/>
  <c r="E100" i="2"/>
  <c r="D99" i="2" l="1"/>
  <c r="E101" i="2"/>
  <c r="D100" i="2" l="1"/>
  <c r="E102" i="2"/>
  <c r="D22" i="4" l="1"/>
  <c r="D101" i="2"/>
  <c r="E103" i="2"/>
  <c r="D102" i="2" l="1"/>
  <c r="E104" i="2"/>
  <c r="D103" i="2" l="1"/>
  <c r="E23" i="4"/>
  <c r="E105" i="2"/>
  <c r="D104" i="2" l="1"/>
  <c r="E106" i="2"/>
  <c r="D105" i="2" l="1"/>
  <c r="E107" i="2"/>
  <c r="D23" i="4" l="1"/>
  <c r="D106" i="2"/>
  <c r="E108" i="2"/>
  <c r="D107" i="2" l="1"/>
  <c r="E109" i="2"/>
  <c r="D108" i="2" l="1"/>
  <c r="E24" i="4"/>
  <c r="E110" i="2"/>
  <c r="D109" i="2" l="1"/>
  <c r="E111" i="2"/>
  <c r="D110" i="2" l="1"/>
  <c r="E112" i="2"/>
  <c r="D24" i="4" l="1"/>
  <c r="D111" i="2"/>
  <c r="E113" i="2"/>
  <c r="D112" i="2" l="1"/>
  <c r="E114" i="2"/>
  <c r="D113" i="2" l="1"/>
  <c r="E25" i="4"/>
  <c r="E115" i="2"/>
  <c r="D114" i="2" l="1"/>
  <c r="E116" i="2"/>
  <c r="D115" i="2" l="1"/>
  <c r="E117" i="2"/>
  <c r="D25" i="4" l="1"/>
  <c r="D116" i="2"/>
  <c r="E118" i="2"/>
  <c r="D117" i="2" l="1"/>
  <c r="E119" i="2"/>
  <c r="D118" i="2" l="1"/>
  <c r="E26" i="4"/>
  <c r="E120" i="2"/>
  <c r="D119" i="2" l="1"/>
  <c r="E121" i="2"/>
  <c r="D120" i="2" l="1"/>
  <c r="E122" i="2"/>
  <c r="D26" i="4" l="1"/>
  <c r="D121" i="2"/>
  <c r="E123" i="2"/>
  <c r="D122" i="2" l="1"/>
  <c r="E124" i="2"/>
  <c r="D123" i="2" l="1"/>
  <c r="E27" i="4"/>
  <c r="E125" i="2"/>
  <c r="D124" i="2" l="1"/>
  <c r="E126" i="2"/>
  <c r="D125" i="2" l="1"/>
  <c r="E127" i="2"/>
  <c r="D27" i="4" l="1"/>
  <c r="D126" i="2"/>
  <c r="E128" i="2"/>
  <c r="D127" i="2" l="1"/>
  <c r="E129" i="2"/>
  <c r="D128" i="2" l="1"/>
  <c r="E28" i="4"/>
  <c r="E130" i="2"/>
  <c r="D129" i="2" l="1"/>
  <c r="E131" i="2"/>
  <c r="D130" i="2" l="1"/>
  <c r="E132" i="2"/>
  <c r="D28" i="4" l="1"/>
  <c r="D131" i="2"/>
  <c r="E133" i="2"/>
  <c r="D132" i="2" l="1"/>
  <c r="E134" i="2"/>
  <c r="D133" i="2" l="1"/>
  <c r="E29" i="4"/>
  <c r="E135" i="2"/>
  <c r="D134" i="2" l="1"/>
  <c r="E136" i="2"/>
  <c r="D135" i="2" l="1"/>
  <c r="E137" i="2"/>
  <c r="D29" i="4" l="1"/>
  <c r="D136" i="2"/>
  <c r="E138" i="2"/>
  <c r="D137" i="2" l="1"/>
  <c r="E139" i="2"/>
  <c r="D138" i="2" l="1"/>
  <c r="E30" i="4"/>
  <c r="E140" i="2"/>
  <c r="D139" i="2" l="1"/>
  <c r="E141" i="2"/>
  <c r="D140" i="2" l="1"/>
  <c r="E142" i="2"/>
  <c r="D30" i="4" l="1"/>
  <c r="D141" i="2"/>
  <c r="E143" i="2"/>
  <c r="D142" i="2" l="1"/>
  <c r="E144" i="2"/>
  <c r="D143" i="2" l="1"/>
  <c r="E31" i="4"/>
  <c r="E145" i="2"/>
  <c r="D144" i="2" l="1"/>
  <c r="E146" i="2"/>
  <c r="D145" i="2" l="1"/>
  <c r="E147" i="2"/>
  <c r="D31" i="4" l="1"/>
  <c r="D146" i="2"/>
  <c r="E148" i="2"/>
  <c r="D147" i="2" l="1"/>
  <c r="E149" i="2"/>
  <c r="D148" i="2" l="1"/>
  <c r="E32" i="4"/>
  <c r="E150" i="2"/>
  <c r="D149" i="2" l="1"/>
  <c r="E151" i="2"/>
  <c r="D150" i="2" l="1"/>
  <c r="E152" i="2"/>
  <c r="D32" i="4" l="1"/>
  <c r="D151" i="2"/>
  <c r="E153" i="2"/>
  <c r="D152" i="2" l="1"/>
  <c r="E154" i="2"/>
  <c r="D153" i="2" l="1"/>
  <c r="E33" i="4"/>
  <c r="E155" i="2"/>
  <c r="D154" i="2" l="1"/>
  <c r="E156" i="2"/>
  <c r="D155" i="2" l="1"/>
  <c r="E157" i="2"/>
  <c r="D33" i="4" l="1"/>
  <c r="D156" i="2"/>
  <c r="E158" i="2"/>
  <c r="D157" i="2" l="1"/>
  <c r="E159" i="2"/>
  <c r="D158" i="2" l="1"/>
  <c r="E34" i="4"/>
  <c r="E160" i="2"/>
  <c r="D159" i="2" l="1"/>
  <c r="E161" i="2"/>
  <c r="D160" i="2" l="1"/>
  <c r="E162" i="2"/>
  <c r="D34" i="4" l="1"/>
  <c r="D161" i="2"/>
  <c r="E163" i="2"/>
  <c r="D162" i="2" l="1"/>
  <c r="E164" i="2"/>
  <c r="D163" i="2" l="1"/>
  <c r="E35" i="4"/>
  <c r="E165" i="2"/>
  <c r="D164" i="2" l="1"/>
  <c r="E166" i="2"/>
  <c r="D165" i="2" l="1"/>
  <c r="E167" i="2"/>
  <c r="D35" i="4" l="1"/>
  <c r="D166" i="2"/>
  <c r="E168" i="2"/>
  <c r="D167" i="2" l="1"/>
  <c r="E169" i="2"/>
  <c r="D168" i="2" l="1"/>
  <c r="E36" i="4"/>
  <c r="E170" i="2"/>
  <c r="D169" i="2" l="1"/>
  <c r="E171" i="2"/>
  <c r="D170" i="2" l="1"/>
  <c r="E172" i="2"/>
  <c r="D36" i="4" l="1"/>
  <c r="D171" i="2"/>
  <c r="E173" i="2"/>
  <c r="D172" i="2" l="1"/>
  <c r="E174" i="2"/>
  <c r="D173" i="2" l="1"/>
  <c r="E37" i="4"/>
  <c r="E175" i="2"/>
  <c r="D174" i="2" l="1"/>
  <c r="E176" i="2"/>
  <c r="D175" i="2" l="1"/>
  <c r="E177" i="2"/>
  <c r="D37" i="4" l="1"/>
  <c r="D176" i="2"/>
  <c r="E178" i="2"/>
  <c r="D177" i="2" l="1"/>
  <c r="E179" i="2"/>
  <c r="D178" i="2" l="1"/>
  <c r="E38" i="4"/>
  <c r="E180" i="2"/>
  <c r="D179" i="2" l="1"/>
  <c r="E181" i="2"/>
  <c r="D180" i="2" l="1"/>
  <c r="E182" i="2"/>
  <c r="D38" i="4" l="1"/>
  <c r="D181" i="2"/>
  <c r="E183" i="2"/>
  <c r="D182" i="2" l="1"/>
  <c r="E184" i="2"/>
  <c r="D183" i="2" l="1"/>
  <c r="E39" i="4"/>
  <c r="E185" i="2"/>
  <c r="D184" i="2" l="1"/>
  <c r="E186" i="2"/>
  <c r="D185" i="2" l="1"/>
  <c r="E187" i="2"/>
  <c r="D39" i="4" l="1"/>
  <c r="D186" i="2"/>
  <c r="E188" i="2"/>
  <c r="D187" i="2" l="1"/>
  <c r="E189" i="2"/>
  <c r="D188" i="2" l="1"/>
  <c r="E40" i="4"/>
  <c r="E190" i="2"/>
  <c r="D189" i="2" l="1"/>
  <c r="E191" i="2"/>
  <c r="D190" i="2" l="1"/>
  <c r="E192" i="2"/>
  <c r="D40" i="4" l="1"/>
  <c r="D191" i="2"/>
  <c r="E193" i="2"/>
  <c r="D192" i="2" l="1"/>
  <c r="E194" i="2"/>
  <c r="D193" i="2" l="1"/>
  <c r="E41" i="4"/>
  <c r="E195" i="2"/>
  <c r="D194" i="2" l="1"/>
  <c r="E196" i="2"/>
  <c r="D195" i="2" l="1"/>
  <c r="E197" i="2"/>
  <c r="D41" i="4" l="1"/>
  <c r="D196" i="2"/>
  <c r="E198" i="2"/>
  <c r="D197" i="2" l="1"/>
  <c r="E199" i="2"/>
  <c r="D198" i="2" l="1"/>
  <c r="E42" i="4"/>
  <c r="E200" i="2"/>
  <c r="D199" i="2" l="1"/>
  <c r="E201" i="2"/>
  <c r="D200" i="2" l="1"/>
  <c r="E202" i="2"/>
  <c r="D42" i="4" l="1"/>
  <c r="D201" i="2"/>
  <c r="E203" i="2"/>
  <c r="D202" i="2" l="1"/>
  <c r="E204" i="2"/>
  <c r="D203" i="2" l="1"/>
  <c r="E43" i="4"/>
  <c r="E205" i="2"/>
  <c r="D204" i="2" l="1"/>
  <c r="E206" i="2"/>
  <c r="D205" i="2" l="1"/>
  <c r="E207" i="2"/>
  <c r="D43" i="4" l="1"/>
  <c r="D206" i="2"/>
  <c r="E208" i="2"/>
  <c r="D207" i="2" l="1"/>
  <c r="E209" i="2"/>
  <c r="D208" i="2" l="1"/>
  <c r="E44" i="4"/>
  <c r="E210" i="2"/>
  <c r="D209" i="2" l="1"/>
  <c r="E211" i="2"/>
  <c r="D210" i="2" l="1"/>
  <c r="E212" i="2"/>
  <c r="D44" i="4" l="1"/>
  <c r="D211" i="2"/>
  <c r="E213" i="2"/>
  <c r="D212" i="2" l="1"/>
  <c r="E214" i="2"/>
  <c r="D213" i="2" l="1"/>
  <c r="E45" i="4"/>
  <c r="E215" i="2"/>
  <c r="D214" i="2" l="1"/>
  <c r="E216" i="2"/>
  <c r="D215" i="2" l="1"/>
  <c r="E217" i="2"/>
  <c r="D45" i="4" l="1"/>
  <c r="D216" i="2"/>
  <c r="E218" i="2"/>
  <c r="D217" i="2" l="1"/>
  <c r="E219" i="2"/>
  <c r="D218" i="2" l="1"/>
  <c r="E46" i="4"/>
  <c r="E220" i="2"/>
  <c r="D219" i="2" l="1"/>
  <c r="E221" i="2"/>
  <c r="D220" i="2" l="1"/>
  <c r="E222" i="2"/>
  <c r="D46" i="4" l="1"/>
  <c r="D221" i="2"/>
  <c r="E223" i="2"/>
  <c r="D222" i="2" l="1"/>
  <c r="E224" i="2"/>
  <c r="D223" i="2" l="1"/>
  <c r="E47" i="4"/>
  <c r="E225" i="2"/>
  <c r="D224" i="2" l="1"/>
  <c r="E226" i="2"/>
  <c r="D225" i="2" l="1"/>
  <c r="E227" i="2"/>
  <c r="D47" i="4" l="1"/>
  <c r="D226" i="2"/>
  <c r="E228" i="2"/>
  <c r="D227" i="2" l="1"/>
  <c r="E229" i="2"/>
  <c r="D228" i="2" l="1"/>
  <c r="E48" i="4"/>
  <c r="E230" i="2"/>
  <c r="D229" i="2" l="1"/>
  <c r="E231" i="2"/>
  <c r="D230" i="2" l="1"/>
  <c r="E232" i="2"/>
  <c r="D48" i="4" l="1"/>
  <c r="D231" i="2"/>
  <c r="E233" i="2"/>
  <c r="D232" i="2" l="1"/>
  <c r="E234" i="2"/>
  <c r="D233" i="2" l="1"/>
  <c r="E49" i="4"/>
  <c r="E235" i="2"/>
  <c r="D234" i="2" l="1"/>
  <c r="E236" i="2"/>
  <c r="D235" i="2" l="1"/>
  <c r="E237" i="2"/>
  <c r="D49" i="4" l="1"/>
  <c r="D236" i="2"/>
  <c r="E238" i="2"/>
  <c r="D237" i="2" l="1"/>
  <c r="E239" i="2"/>
  <c r="D238" i="2" l="1"/>
  <c r="E50" i="4"/>
  <c r="E240" i="2"/>
  <c r="D239" i="2" l="1"/>
  <c r="E241" i="2"/>
  <c r="D240" i="2" l="1"/>
  <c r="E242" i="2"/>
  <c r="D50" i="4" l="1"/>
  <c r="D241" i="2"/>
  <c r="E243" i="2"/>
  <c r="D242" i="2" l="1"/>
  <c r="E244" i="2"/>
  <c r="D243" i="2" l="1"/>
  <c r="E51" i="4"/>
  <c r="E245" i="2"/>
  <c r="D244" i="2" l="1"/>
  <c r="E246" i="2"/>
  <c r="D245" i="2" l="1"/>
  <c r="E247" i="2"/>
  <c r="D51" i="4" l="1"/>
  <c r="D246" i="2"/>
  <c r="E248" i="2"/>
  <c r="D247" i="2" l="1"/>
  <c r="E249" i="2"/>
  <c r="D248" i="2" l="1"/>
  <c r="E52" i="4"/>
  <c r="E250" i="2"/>
  <c r="D249" i="2" l="1"/>
  <c r="E251" i="2"/>
  <c r="D250" i="2" l="1"/>
  <c r="E252" i="2"/>
  <c r="D52" i="4" l="1"/>
  <c r="D251" i="2"/>
  <c r="E253" i="2"/>
  <c r="D252" i="2" l="1"/>
  <c r="E254" i="2"/>
  <c r="D253" i="2" l="1"/>
  <c r="E53" i="4"/>
  <c r="E255" i="2"/>
  <c r="D254" i="2" l="1"/>
  <c r="E256" i="2"/>
  <c r="D255" i="2" l="1"/>
  <c r="E257" i="2"/>
  <c r="D53" i="4" l="1"/>
  <c r="D256" i="2"/>
  <c r="E258" i="2"/>
  <c r="D257" i="2" l="1"/>
  <c r="E259" i="2"/>
  <c r="D258" i="2" l="1"/>
  <c r="E54" i="4"/>
  <c r="E260" i="2"/>
  <c r="D259" i="2" l="1"/>
  <c r="E261" i="2"/>
  <c r="D260" i="2" l="1"/>
  <c r="E262" i="2"/>
  <c r="D54" i="4" l="1"/>
  <c r="D261" i="2"/>
  <c r="E263" i="2"/>
  <c r="D262" i="2" l="1"/>
  <c r="E264" i="2"/>
  <c r="D263" i="2" l="1"/>
  <c r="E55" i="4"/>
  <c r="E265" i="2"/>
  <c r="D264" i="2" l="1"/>
  <c r="E266" i="2"/>
  <c r="D265" i="2" l="1"/>
  <c r="E267" i="2"/>
  <c r="D55" i="4" l="1"/>
  <c r="D266" i="2"/>
  <c r="E268" i="2"/>
  <c r="D267" i="2" l="1"/>
  <c r="E269" i="2"/>
  <c r="D268" i="2" l="1"/>
  <c r="E56" i="4"/>
  <c r="E270" i="2"/>
  <c r="D269" i="2" l="1"/>
  <c r="E271" i="2"/>
  <c r="D270" i="2" l="1"/>
  <c r="E272" i="2"/>
  <c r="D56" i="4" l="1"/>
  <c r="D271" i="2"/>
  <c r="E273" i="2"/>
  <c r="D272" i="2" l="1"/>
  <c r="E274" i="2"/>
  <c r="D273" i="2" l="1"/>
  <c r="E57" i="4"/>
  <c r="E275" i="2"/>
  <c r="D274" i="2" l="1"/>
  <c r="E276" i="2"/>
  <c r="D275" i="2" l="1"/>
  <c r="E277" i="2"/>
  <c r="D57" i="4" l="1"/>
  <c r="D276" i="2"/>
  <c r="E278" i="2"/>
  <c r="D277" i="2" l="1"/>
  <c r="E279" i="2"/>
  <c r="D278" i="2" l="1"/>
  <c r="E58" i="4"/>
  <c r="E280" i="2"/>
  <c r="D279" i="2" l="1"/>
  <c r="E281" i="2"/>
  <c r="D280" i="2" l="1"/>
  <c r="E282" i="2"/>
  <c r="D58" i="4" l="1"/>
  <c r="D281" i="2"/>
  <c r="E283" i="2"/>
  <c r="D282" i="2" l="1"/>
  <c r="E284" i="2"/>
  <c r="D283" i="2" l="1"/>
  <c r="E59" i="4"/>
  <c r="E285" i="2"/>
  <c r="D284" i="2" l="1"/>
  <c r="E286" i="2"/>
  <c r="D285" i="2" l="1"/>
  <c r="E287" i="2"/>
  <c r="D59" i="4" l="1"/>
  <c r="D286" i="2"/>
  <c r="E288" i="2"/>
  <c r="D287" i="2" l="1"/>
  <c r="E289" i="2"/>
  <c r="D288" i="2" l="1"/>
  <c r="E60" i="4"/>
  <c r="E290" i="2"/>
  <c r="D289" i="2" l="1"/>
  <c r="E291" i="2"/>
  <c r="D290" i="2" l="1"/>
  <c r="E292" i="2"/>
  <c r="D60" i="4" l="1"/>
  <c r="D291" i="2"/>
  <c r="E293" i="2"/>
  <c r="D292" i="2" l="1"/>
  <c r="E294" i="2"/>
  <c r="D293" i="2" l="1"/>
  <c r="E61" i="4"/>
  <c r="E295" i="2"/>
  <c r="D294" i="2" l="1"/>
  <c r="E296" i="2"/>
  <c r="D295" i="2" l="1"/>
  <c r="E297" i="2"/>
  <c r="D61" i="4" l="1"/>
  <c r="D296" i="2"/>
  <c r="E298" i="2"/>
  <c r="D297" i="2" l="1"/>
  <c r="E299" i="2"/>
  <c r="D298" i="2" l="1"/>
  <c r="E62" i="4"/>
  <c r="E300" i="2"/>
  <c r="D299" i="2" l="1"/>
  <c r="E301" i="2"/>
  <c r="D300" i="2" l="1"/>
  <c r="E302" i="2"/>
  <c r="D62" i="4" l="1"/>
  <c r="D301" i="2"/>
  <c r="E303" i="2"/>
  <c r="D302" i="2" l="1"/>
  <c r="E304" i="2"/>
  <c r="D303" i="2" l="1"/>
  <c r="E63" i="4"/>
  <c r="E305" i="2"/>
  <c r="D304" i="2" l="1"/>
  <c r="E306" i="2"/>
  <c r="D305" i="2" l="1"/>
  <c r="E307" i="2"/>
  <c r="D63" i="4" l="1"/>
  <c r="D306" i="2"/>
  <c r="E308" i="2"/>
  <c r="D307" i="2" l="1"/>
  <c r="E309" i="2"/>
  <c r="D308" i="2" l="1"/>
  <c r="E64" i="4"/>
  <c r="E310" i="2"/>
  <c r="D309" i="2" l="1"/>
  <c r="E311" i="2"/>
  <c r="D310" i="2" l="1"/>
  <c r="E312" i="2"/>
  <c r="D64" i="4" l="1"/>
  <c r="D311" i="2"/>
  <c r="E313" i="2"/>
  <c r="D312" i="2" l="1"/>
  <c r="E314" i="2"/>
  <c r="D313" i="2" l="1"/>
  <c r="E65" i="4"/>
  <c r="E315" i="2"/>
  <c r="D314" i="2" l="1"/>
  <c r="E316" i="2"/>
  <c r="D315" i="2" l="1"/>
  <c r="E317" i="2"/>
  <c r="D65" i="4" l="1"/>
  <c r="D316" i="2"/>
  <c r="E318" i="2"/>
  <c r="D317" i="2" l="1"/>
  <c r="E319" i="2"/>
  <c r="D318" i="2" l="1"/>
  <c r="E66" i="4"/>
  <c r="E320" i="2"/>
  <c r="D319" i="2" l="1"/>
  <c r="E321" i="2"/>
  <c r="D320" i="2" l="1"/>
  <c r="E322" i="2"/>
  <c r="D66" i="4" l="1"/>
  <c r="D321" i="2"/>
  <c r="E323" i="2"/>
  <c r="D322" i="2" l="1"/>
  <c r="E324" i="2"/>
  <c r="D323" i="2" l="1"/>
  <c r="E67" i="4"/>
  <c r="E325" i="2"/>
  <c r="D324" i="2" l="1"/>
  <c r="E326" i="2"/>
  <c r="D325" i="2" l="1"/>
  <c r="E327" i="2"/>
  <c r="D67" i="4" l="1"/>
  <c r="D326" i="2"/>
  <c r="E328" i="2"/>
  <c r="D327" i="2" l="1"/>
  <c r="E329" i="2"/>
  <c r="D328" i="2" l="1"/>
  <c r="E68" i="4"/>
  <c r="E330" i="2"/>
  <c r="D329" i="2" l="1"/>
  <c r="E331" i="2"/>
  <c r="D330" i="2" l="1"/>
  <c r="E332" i="2"/>
  <c r="D68" i="4" l="1"/>
  <c r="D331" i="2"/>
  <c r="E333" i="2"/>
  <c r="D332" i="2" l="1"/>
  <c r="E334" i="2"/>
  <c r="D333" i="2" l="1"/>
  <c r="E69" i="4"/>
  <c r="E335" i="2"/>
  <c r="D334" i="2" l="1"/>
  <c r="E336" i="2"/>
  <c r="D335" i="2" l="1"/>
  <c r="E337" i="2"/>
  <c r="D69" i="4" l="1"/>
  <c r="D336" i="2"/>
  <c r="E338" i="2"/>
  <c r="D337" i="2" l="1"/>
  <c r="E339" i="2"/>
  <c r="D338" i="2" l="1"/>
  <c r="E70" i="4"/>
  <c r="E340" i="2"/>
  <c r="D339" i="2" l="1"/>
  <c r="E341" i="2"/>
  <c r="D340" i="2" l="1"/>
  <c r="E342" i="2"/>
  <c r="D70" i="4" l="1"/>
  <c r="D341" i="2"/>
  <c r="E343" i="2"/>
  <c r="D342" i="2" l="1"/>
  <c r="E344" i="2"/>
  <c r="D343" i="2" l="1"/>
  <c r="E71" i="4"/>
  <c r="E345" i="2"/>
  <c r="D344" i="2" l="1"/>
  <c r="E346" i="2"/>
  <c r="D345" i="2" l="1"/>
  <c r="E347" i="2"/>
  <c r="D71" i="4" l="1"/>
  <c r="D346" i="2"/>
  <c r="E348" i="2"/>
  <c r="D347" i="2" l="1"/>
  <c r="E349" i="2"/>
  <c r="D348" i="2" l="1"/>
  <c r="E72" i="4"/>
  <c r="E350" i="2"/>
  <c r="D349" i="2" l="1"/>
  <c r="E351" i="2"/>
  <c r="D350" i="2" l="1"/>
  <c r="E352" i="2"/>
  <c r="D72" i="4" l="1"/>
  <c r="D351" i="2"/>
  <c r="E353" i="2"/>
  <c r="D352" i="2" l="1"/>
  <c r="E354" i="2"/>
  <c r="D353" i="2" l="1"/>
  <c r="E73" i="4"/>
  <c r="E355" i="2"/>
  <c r="D354" i="2" l="1"/>
  <c r="E356" i="2"/>
  <c r="D355" i="2" l="1"/>
  <c r="E357" i="2"/>
  <c r="D73" i="4" l="1"/>
  <c r="D356" i="2"/>
  <c r="E358" i="2"/>
  <c r="D357" i="2" l="1"/>
  <c r="E359" i="2"/>
  <c r="D358" i="2" l="1"/>
  <c r="E74" i="4"/>
  <c r="E360" i="2"/>
  <c r="D359" i="2" l="1"/>
  <c r="E361" i="2"/>
  <c r="D360" i="2" l="1"/>
  <c r="E362" i="2"/>
  <c r="D74" i="4" l="1"/>
  <c r="D361" i="2"/>
  <c r="E363" i="2"/>
  <c r="D362" i="2" l="1"/>
  <c r="E364" i="2"/>
  <c r="D363" i="2" l="1"/>
  <c r="E75" i="4"/>
  <c r="E365" i="2"/>
  <c r="D364" i="2" l="1"/>
  <c r="E366" i="2"/>
  <c r="D365" i="2" l="1"/>
  <c r="E367" i="2"/>
  <c r="D75" i="4" l="1"/>
  <c r="D366" i="2"/>
  <c r="E368" i="2"/>
  <c r="D367" i="2" l="1"/>
  <c r="E369" i="2"/>
  <c r="D368" i="2" l="1"/>
  <c r="E76" i="4"/>
  <c r="E370" i="2"/>
  <c r="D369" i="2" l="1"/>
  <c r="E371" i="2"/>
  <c r="D370" i="2" l="1"/>
  <c r="E372" i="2"/>
  <c r="D76" i="4" l="1"/>
  <c r="D371" i="2"/>
  <c r="E373" i="2"/>
  <c r="D372" i="2" l="1"/>
  <c r="E374" i="2"/>
  <c r="D373" i="2" l="1"/>
  <c r="E77" i="4"/>
  <c r="E375" i="2"/>
  <c r="D374" i="2" l="1"/>
  <c r="E376" i="2"/>
  <c r="D375" i="2" l="1"/>
  <c r="E377" i="2"/>
  <c r="D77" i="4" l="1"/>
  <c r="D376" i="2"/>
  <c r="E378" i="2"/>
  <c r="D377" i="2" l="1"/>
  <c r="E379" i="2"/>
  <c r="D378" i="2" l="1"/>
  <c r="E78" i="4"/>
  <c r="E380" i="2"/>
  <c r="D379" i="2" l="1"/>
  <c r="E381" i="2"/>
  <c r="D380" i="2" l="1"/>
  <c r="E382" i="2"/>
  <c r="D78" i="4" l="1"/>
  <c r="D381" i="2"/>
  <c r="E383" i="2"/>
  <c r="D382" i="2" l="1"/>
  <c r="E384" i="2"/>
  <c r="D383" i="2" l="1"/>
  <c r="E79" i="4"/>
  <c r="E385" i="2"/>
  <c r="D384" i="2" l="1"/>
  <c r="E386" i="2"/>
  <c r="D385" i="2" l="1"/>
  <c r="E387" i="2"/>
  <c r="D79" i="4" l="1"/>
  <c r="D386" i="2"/>
  <c r="E388" i="2"/>
  <c r="D387" i="2" l="1"/>
  <c r="E389" i="2"/>
  <c r="D388" i="2" l="1"/>
  <c r="E80" i="4"/>
  <c r="E390" i="2"/>
  <c r="D389" i="2" l="1"/>
  <c r="E391" i="2"/>
  <c r="D390" i="2" l="1"/>
  <c r="E392" i="2"/>
  <c r="D80" i="4" l="1"/>
  <c r="D391" i="2"/>
  <c r="E393" i="2"/>
  <c r="D392" i="2" l="1"/>
  <c r="E394" i="2"/>
  <c r="D393" i="2" l="1"/>
  <c r="E81" i="4"/>
  <c r="E395" i="2"/>
  <c r="D394" i="2" l="1"/>
  <c r="E396" i="2"/>
  <c r="D395" i="2" l="1"/>
  <c r="E397" i="2"/>
  <c r="D81" i="4" l="1"/>
  <c r="D396" i="2"/>
  <c r="E398" i="2"/>
  <c r="D397" i="2" l="1"/>
  <c r="E399" i="2"/>
  <c r="D398" i="2" l="1"/>
  <c r="E82" i="4"/>
  <c r="E400" i="2"/>
  <c r="D399" i="2" l="1"/>
  <c r="E401" i="2"/>
  <c r="D400" i="2" l="1"/>
  <c r="E402" i="2"/>
  <c r="D82" i="4" l="1"/>
  <c r="D401" i="2"/>
  <c r="E403" i="2"/>
  <c r="D402" i="2" l="1"/>
  <c r="E404" i="2"/>
  <c r="D403" i="2" l="1"/>
  <c r="E83" i="4"/>
  <c r="E405" i="2"/>
  <c r="D404" i="2" l="1"/>
  <c r="E406" i="2"/>
  <c r="D405" i="2" l="1"/>
  <c r="E407" i="2"/>
  <c r="D83" i="4" l="1"/>
  <c r="D406" i="2"/>
  <c r="E408" i="2"/>
  <c r="D407" i="2" l="1"/>
  <c r="E409" i="2"/>
  <c r="D408" i="2" l="1"/>
  <c r="E84" i="4"/>
  <c r="E410" i="2"/>
  <c r="D409" i="2" l="1"/>
  <c r="E411" i="2"/>
  <c r="D410" i="2" l="1"/>
  <c r="E412" i="2"/>
  <c r="D84" i="4" l="1"/>
  <c r="D411" i="2"/>
  <c r="E413" i="2"/>
  <c r="D412" i="2" l="1"/>
  <c r="E414" i="2"/>
  <c r="D413" i="2" l="1"/>
  <c r="E85" i="4"/>
  <c r="E415" i="2"/>
  <c r="D414" i="2" l="1"/>
  <c r="E416" i="2"/>
  <c r="D415" i="2" l="1"/>
  <c r="E417" i="2"/>
  <c r="D85" i="4" l="1"/>
  <c r="D416" i="2"/>
  <c r="E418" i="2"/>
  <c r="D417" i="2" l="1"/>
  <c r="E419" i="2"/>
  <c r="D418" i="2" l="1"/>
  <c r="E86" i="4"/>
  <c r="E420" i="2"/>
  <c r="D419" i="2" l="1"/>
  <c r="E421" i="2"/>
  <c r="D420" i="2" l="1"/>
  <c r="E422" i="2"/>
  <c r="D86" i="4" l="1"/>
  <c r="D421" i="2"/>
  <c r="E423" i="2"/>
  <c r="D422" i="2" l="1"/>
  <c r="E424" i="2"/>
  <c r="D423" i="2" l="1"/>
  <c r="E87" i="4"/>
  <c r="E425" i="2"/>
  <c r="D424" i="2" l="1"/>
  <c r="E426" i="2"/>
  <c r="D425" i="2" l="1"/>
  <c r="E427" i="2"/>
  <c r="D87" i="4" l="1"/>
  <c r="D426" i="2"/>
  <c r="E428" i="2"/>
  <c r="D427" i="2" l="1"/>
  <c r="E429" i="2"/>
  <c r="D428" i="2" l="1"/>
  <c r="E88" i="4"/>
  <c r="E430" i="2"/>
  <c r="D429" i="2" l="1"/>
  <c r="E431" i="2"/>
  <c r="D430" i="2" l="1"/>
  <c r="E432" i="2"/>
  <c r="D88" i="4" l="1"/>
  <c r="D431" i="2"/>
  <c r="E433" i="2"/>
  <c r="D432" i="2" l="1"/>
  <c r="E434" i="2"/>
  <c r="D433" i="2" l="1"/>
  <c r="E89" i="4"/>
  <c r="E435" i="2"/>
  <c r="D434" i="2" l="1"/>
  <c r="E436" i="2"/>
  <c r="D435" i="2" l="1"/>
  <c r="E437" i="2"/>
  <c r="D89" i="4" l="1"/>
  <c r="D436" i="2"/>
  <c r="E438" i="2"/>
  <c r="D437" i="2" l="1"/>
  <c r="E439" i="2"/>
  <c r="D438" i="2" l="1"/>
  <c r="E90" i="4"/>
  <c r="E440" i="2"/>
  <c r="D439" i="2" l="1"/>
  <c r="E441" i="2"/>
  <c r="D440" i="2" l="1"/>
  <c r="E442" i="2"/>
  <c r="D90" i="4" l="1"/>
  <c r="D441" i="2"/>
  <c r="E443" i="2"/>
  <c r="D442" i="2" l="1"/>
  <c r="E444" i="2"/>
  <c r="D443" i="2" l="1"/>
  <c r="E91" i="4"/>
  <c r="E445" i="2"/>
  <c r="D444" i="2" l="1"/>
  <c r="E446" i="2"/>
  <c r="D445" i="2" l="1"/>
  <c r="E447" i="2"/>
  <c r="D91" i="4" l="1"/>
  <c r="D446" i="2"/>
  <c r="E448" i="2"/>
  <c r="D447" i="2" l="1"/>
  <c r="E449" i="2"/>
  <c r="D448" i="2" l="1"/>
  <c r="E92" i="4"/>
  <c r="E450" i="2"/>
  <c r="D449" i="2" l="1"/>
  <c r="E451" i="2"/>
  <c r="D450" i="2" l="1"/>
  <c r="E452" i="2"/>
  <c r="D92" i="4" l="1"/>
  <c r="D451" i="2"/>
  <c r="E453" i="2"/>
  <c r="D452" i="2" l="1"/>
  <c r="E454" i="2"/>
  <c r="D453" i="2" l="1"/>
  <c r="E93" i="4"/>
  <c r="E455" i="2"/>
  <c r="D454" i="2" l="1"/>
  <c r="E456" i="2"/>
  <c r="D455" i="2" l="1"/>
  <c r="E457" i="2"/>
  <c r="D93" i="4" l="1"/>
  <c r="D456" i="2"/>
  <c r="E458" i="2"/>
  <c r="D457" i="2" l="1"/>
  <c r="E459" i="2"/>
  <c r="D458" i="2" l="1"/>
  <c r="E94" i="4"/>
  <c r="E460" i="2"/>
  <c r="D459" i="2" l="1"/>
  <c r="E461" i="2"/>
  <c r="D460" i="2" l="1"/>
  <c r="E462" i="2"/>
  <c r="D94" i="4" l="1"/>
  <c r="D461" i="2"/>
  <c r="E463" i="2"/>
  <c r="D462" i="2" l="1"/>
  <c r="E464" i="2"/>
  <c r="D463" i="2" l="1"/>
  <c r="E95" i="4"/>
  <c r="E465" i="2"/>
  <c r="D464" i="2" l="1"/>
  <c r="E466" i="2"/>
  <c r="D465" i="2" l="1"/>
  <c r="E467" i="2"/>
  <c r="D95" i="4" l="1"/>
  <c r="D466" i="2"/>
  <c r="E468" i="2"/>
  <c r="D467" i="2" l="1"/>
  <c r="E469" i="2"/>
  <c r="D468" i="2" l="1"/>
  <c r="E96" i="4"/>
  <c r="E470" i="2"/>
  <c r="D469" i="2" l="1"/>
  <c r="E471" i="2"/>
  <c r="D470" i="2" l="1"/>
  <c r="E472" i="2"/>
  <c r="D96" i="4" l="1"/>
  <c r="D471" i="2"/>
  <c r="E473" i="2"/>
  <c r="D472" i="2" l="1"/>
  <c r="E474" i="2"/>
  <c r="D473" i="2" l="1"/>
  <c r="E97" i="4"/>
  <c r="E475" i="2"/>
  <c r="D474" i="2" l="1"/>
  <c r="E476" i="2"/>
  <c r="D475" i="2" l="1"/>
  <c r="E477" i="2"/>
  <c r="D97" i="4" l="1"/>
  <c r="D476" i="2"/>
  <c r="E478" i="2"/>
  <c r="D477" i="2" l="1"/>
  <c r="E479" i="2"/>
  <c r="D478" i="2" l="1"/>
  <c r="E98" i="4"/>
  <c r="E480" i="2"/>
  <c r="D479" i="2" l="1"/>
  <c r="E481" i="2"/>
  <c r="D480" i="2" l="1"/>
  <c r="E482" i="2"/>
  <c r="D98" i="4" l="1"/>
  <c r="D481" i="2"/>
  <c r="E483" i="2"/>
  <c r="D482" i="2" l="1"/>
  <c r="E484" i="2"/>
  <c r="D483" i="2" l="1"/>
  <c r="E99" i="4"/>
  <c r="E485" i="2"/>
  <c r="D484" i="2" l="1"/>
  <c r="E486" i="2"/>
  <c r="D485" i="2" l="1"/>
  <c r="E487" i="2"/>
  <c r="D99" i="4" l="1"/>
  <c r="D486" i="2"/>
  <c r="E488" i="2"/>
  <c r="D487" i="2" l="1"/>
  <c r="E489" i="2"/>
  <c r="D488" i="2" l="1"/>
  <c r="E100" i="4"/>
  <c r="E490" i="2"/>
  <c r="D489" i="2" l="1"/>
  <c r="E491" i="2"/>
  <c r="D490" i="2" l="1"/>
  <c r="E492" i="2"/>
  <c r="D100" i="4" l="1"/>
  <c r="D491" i="2"/>
  <c r="E493" i="2"/>
  <c r="D492" i="2" l="1"/>
  <c r="E494" i="2"/>
  <c r="D493" i="2" l="1"/>
  <c r="E101" i="4"/>
  <c r="E495" i="2"/>
  <c r="D494" i="2" l="1"/>
  <c r="E496" i="2"/>
  <c r="D495" i="2" l="1"/>
  <c r="E497" i="2"/>
  <c r="D101" i="4" l="1"/>
  <c r="D496" i="2"/>
  <c r="E498" i="2"/>
  <c r="D497" i="2" l="1"/>
  <c r="E499" i="2"/>
  <c r="D498" i="2" l="1"/>
  <c r="E102" i="4"/>
  <c r="E500" i="2"/>
  <c r="D499" i="2" l="1"/>
  <c r="E501" i="2"/>
  <c r="D500" i="2" l="1"/>
  <c r="E502" i="2"/>
  <c r="D102" i="4" l="1"/>
  <c r="D501" i="2"/>
  <c r="E503" i="2"/>
  <c r="D502" i="2" l="1"/>
  <c r="E504" i="2"/>
  <c r="D503" i="2" l="1"/>
  <c r="E103" i="4"/>
  <c r="E505" i="2"/>
  <c r="D504" i="2" l="1"/>
  <c r="E506" i="2"/>
  <c r="D505" i="2" l="1"/>
  <c r="E507" i="2"/>
  <c r="D103" i="4" l="1"/>
  <c r="D506" i="2"/>
  <c r="E508" i="2"/>
  <c r="D507" i="2" l="1"/>
  <c r="E509" i="2"/>
  <c r="D508" i="2" l="1"/>
  <c r="E104" i="4"/>
  <c r="E510" i="2"/>
  <c r="D509" i="2" l="1"/>
  <c r="E511" i="2"/>
  <c r="D510" i="2" l="1"/>
  <c r="E512" i="2"/>
  <c r="D104" i="4" l="1"/>
  <c r="D511" i="2"/>
  <c r="E513" i="2"/>
  <c r="D512" i="2" l="1"/>
  <c r="E514" i="2"/>
  <c r="D513" i="2" l="1"/>
  <c r="E105" i="4"/>
  <c r="E515" i="2"/>
  <c r="D514" i="2" l="1"/>
  <c r="E516" i="2"/>
  <c r="D515" i="2" l="1"/>
  <c r="E517" i="2"/>
  <c r="D105" i="4" l="1"/>
  <c r="D516" i="2"/>
  <c r="E518" i="2"/>
  <c r="D517" i="2" l="1"/>
  <c r="E519" i="2"/>
  <c r="D518" i="2" l="1"/>
  <c r="E106" i="4"/>
  <c r="I6" i="4" s="1"/>
  <c r="E520" i="2"/>
  <c r="I4" i="4" l="1"/>
  <c r="I3" i="4"/>
  <c r="D519" i="2"/>
  <c r="E521" i="2"/>
  <c r="D520" i="2" l="1"/>
  <c r="E523" i="2"/>
  <c r="E522" i="2"/>
  <c r="I6" i="2" s="1"/>
  <c r="I3" i="2" l="1"/>
  <c r="I4" i="2"/>
  <c r="D106" i="4"/>
  <c r="H6" i="4" s="1"/>
  <c r="D521" i="2"/>
  <c r="I2" i="4"/>
  <c r="H2" i="4"/>
  <c r="I2" i="2"/>
  <c r="H3" i="4" l="1"/>
  <c r="H4" i="4"/>
  <c r="H5" i="4"/>
  <c r="D522" i="2"/>
  <c r="H6" i="2" s="1"/>
  <c r="D523" i="2"/>
  <c r="H4" i="2" l="1"/>
  <c r="H3" i="2"/>
  <c r="H2" i="2"/>
  <c r="H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Lee, Wei-Ming</author>
  </authors>
  <commentList>
    <comment ref="E1" authorId="0" shapeId="0" xr:uid="{22C58E7F-0F01-4178-92E2-CBA63E44CEB2}">
      <text>
        <r>
          <rPr>
            <sz val="9"/>
            <color indexed="81"/>
            <rFont val="Tahoma"/>
            <family val="2"/>
          </rPr>
          <t>raw return of XYZ minus the mean</t>
        </r>
      </text>
    </comment>
    <comment ref="F1" authorId="0" shapeId="0" xr:uid="{07A587FC-2136-41C7-AE16-C9F701F0AA18}">
      <text>
        <r>
          <rPr>
            <sz val="9"/>
            <color indexed="81"/>
            <rFont val="Tahoma"/>
            <family val="2"/>
          </rPr>
          <t>raw return of mkt minus the mean</t>
        </r>
      </text>
    </comment>
    <comment ref="G1" authorId="0" shapeId="0" xr:uid="{8C7F85CC-8FD4-4213-A8AF-801B22920814}">
      <text>
        <r>
          <rPr>
            <sz val="9"/>
            <color indexed="81"/>
            <rFont val="Tahoma"/>
            <family val="2"/>
          </rPr>
          <t>squared difference from column E</t>
        </r>
      </text>
    </comment>
    <comment ref="H1" authorId="0" shapeId="0" xr:uid="{86F32E6C-BF32-4D40-921F-5A1FA23C7458}">
      <text>
        <r>
          <rPr>
            <sz val="9"/>
            <color indexed="81"/>
            <rFont val="Tahoma"/>
            <family val="2"/>
          </rPr>
          <t>squared difference from column F</t>
        </r>
      </text>
    </comment>
  </commentList>
</comments>
</file>

<file path=xl/sharedStrings.xml><?xml version="1.0" encoding="utf-8"?>
<sst xmlns="http://schemas.openxmlformats.org/spreadsheetml/2006/main" count="76" uniqueCount="53">
  <si>
    <t>State</t>
  </si>
  <si>
    <t>Prob</t>
  </si>
  <si>
    <t>Expected return</t>
  </si>
  <si>
    <t>Variance</t>
  </si>
  <si>
    <t>Std. Dev.</t>
  </si>
  <si>
    <r>
      <t>(2)
r</t>
    </r>
    <r>
      <rPr>
        <vertAlign val="subscript"/>
        <sz val="11"/>
        <color theme="1"/>
        <rFont val="Calibri"/>
        <family val="2"/>
        <scheme val="minor"/>
      </rPr>
      <t>mkt</t>
    </r>
    <r>
      <rPr>
        <sz val="11"/>
        <color theme="1"/>
        <rFont val="Calibri"/>
        <family val="2"/>
        <scheme val="minor"/>
      </rPr>
      <t xml:space="preserve"> deviation</t>
    </r>
  </si>
  <si>
    <t>(3) = (1)^2</t>
  </si>
  <si>
    <t>(4) = (2)^2</t>
  </si>
  <si>
    <t>Covariance</t>
  </si>
  <si>
    <t>Beta</t>
  </si>
  <si>
    <t>Date</t>
  </si>
  <si>
    <t># weeks</t>
  </si>
  <si>
    <t># days</t>
  </si>
  <si>
    <t>Avg. return</t>
  </si>
  <si>
    <r>
      <t>R</t>
    </r>
    <r>
      <rPr>
        <vertAlign val="subscript"/>
        <sz val="11"/>
        <color theme="1"/>
        <rFont val="Calibri"/>
        <family val="2"/>
        <scheme val="minor"/>
      </rPr>
      <t>f</t>
    </r>
  </si>
  <si>
    <r>
      <t>R</t>
    </r>
    <r>
      <rPr>
        <vertAlign val="subscript"/>
        <sz val="11"/>
        <color theme="1"/>
        <rFont val="Calibri"/>
        <family val="2"/>
        <scheme val="minor"/>
      </rPr>
      <t>M</t>
    </r>
  </si>
  <si>
    <t>Asset</t>
  </si>
  <si>
    <t>A</t>
  </si>
  <si>
    <t>B</t>
  </si>
  <si>
    <t>beta</t>
  </si>
  <si>
    <t>Sum</t>
  </si>
  <si>
    <t>CF 1~10</t>
  </si>
  <si>
    <t>Real CF</t>
  </si>
  <si>
    <t>Inflation</t>
  </si>
  <si>
    <t>Nominal CF</t>
  </si>
  <si>
    <t>Real rate</t>
  </si>
  <si>
    <t>Total Savings</t>
  </si>
  <si>
    <t>E(R)</t>
  </si>
  <si>
    <t>Goal return</t>
  </si>
  <si>
    <t>Squared diff.</t>
  </si>
  <si>
    <t>FV</t>
  </si>
  <si>
    <t>Year</t>
  </si>
  <si>
    <t>XYZ
Return</t>
  </si>
  <si>
    <t>XYZ</t>
  </si>
  <si>
    <t>XYZ Price</t>
  </si>
  <si>
    <t>XYZ return</t>
  </si>
  <si>
    <t>MKT</t>
  </si>
  <si>
    <r>
      <t>(1)
r</t>
    </r>
    <r>
      <rPr>
        <vertAlign val="subscript"/>
        <sz val="11"/>
        <color theme="1"/>
        <rFont val="Calibri"/>
        <family val="2"/>
        <scheme val="minor"/>
      </rPr>
      <t>XYZ</t>
    </r>
    <r>
      <rPr>
        <sz val="11"/>
        <color theme="1"/>
        <rFont val="Calibri"/>
        <family val="2"/>
        <scheme val="minor"/>
      </rPr>
      <t xml:space="preserve"> deviation</t>
    </r>
  </si>
  <si>
    <t>MKT
Return</t>
  </si>
  <si>
    <t>MKT Index</t>
  </si>
  <si>
    <t>MKT return</t>
  </si>
  <si>
    <t>Saving rate</t>
  </si>
  <si>
    <t>Autocorrelation</t>
  </si>
  <si>
    <t>To implement a 1-way data table:</t>
  </si>
  <si>
    <t>3. Select the whole table</t>
  </si>
  <si>
    <t>5. Press OK</t>
  </si>
  <si>
    <t>1. Put a reference to the final calculated FV in the table header</t>
  </si>
  <si>
    <t>4. Go to Data/Table and set the 'Column input cell' as a reference to the cell that contains the inflation rate (leave the 'Row input cell' blank)</t>
  </si>
  <si>
    <t>To implement a 2-way data table:</t>
  </si>
  <si>
    <t>2. Put the range of values for the inflation rate in the input range</t>
  </si>
  <si>
    <t>2. Put the range of values for the inflation rate in the column input range; put the range of values for the saving rate in the row input range</t>
  </si>
  <si>
    <t>4. Go to Data/Table and set the 'Row input cell' as a reference to the cell that contains the saving rate; set the 'Column input cell' as a reference to the cell that contains the inflation rate.</t>
  </si>
  <si>
    <t>CF 11~40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</si>
</sst>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%"/>
  </numFmts>
  <fonts count="6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1"/>
      <charset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9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right"/>
    </xf>
    <xf numFmtId="14" fontId="0" fillId="0" borderId="0" xfId="0" applyNumberFormat="1"/>
    <xf numFmtId="10" fontId="0" fillId="2" borderId="0" xfId="0" applyNumberFormat="1" applyFill="1"/>
    <xf numFmtId="164" fontId="0" fillId="2" borderId="0" xfId="0" applyNumberFormat="1" applyFill="1"/>
    <xf numFmtId="10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/>
    <xf numFmtId="0" fontId="3" fillId="0" borderId="0" xfId="0" applyFont="1"/>
    <xf numFmtId="10" fontId="0" fillId="0" borderId="0" xfId="1" applyNumberFormat="1" applyFont="1"/>
    <xf numFmtId="165" fontId="0" fillId="0" borderId="0" xfId="1" applyNumberFormat="1" applyFo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4" fontId="0" fillId="2" borderId="0" xfId="0" applyNumberFormat="1" applyFill="1"/>
    <xf numFmtId="3" fontId="0" fillId="2" borderId="0" xfId="0" applyNumberFormat="1" applyFill="1"/>
    <xf numFmtId="0" fontId="0" fillId="0" borderId="0" xfId="0" applyAlignment="1">
      <alignment horizontal="centerContinuous"/>
    </xf>
    <xf numFmtId="3" fontId="0" fillId="2" borderId="1" xfId="0" applyNumberFormat="1" applyFill="1" applyBorder="1"/>
    <xf numFmtId="10" fontId="0" fillId="2" borderId="1" xfId="0" applyNumberFormat="1" applyFill="1" applyBorder="1"/>
    <xf numFmtId="3" fontId="0" fillId="2" borderId="3" xfId="0" applyNumberFormat="1" applyFill="1" applyBorder="1"/>
    <xf numFmtId="10" fontId="0" fillId="2" borderId="2" xfId="0" applyNumberFormat="1" applyFill="1" applyBorder="1"/>
    <xf numFmtId="0" fontId="0" fillId="0" borderId="0" xfId="0" applyAlignment="1">
      <alignment horizontal="right"/>
    </xf>
    <xf numFmtId="0" fontId="0" fillId="0" borderId="3" xfId="0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 textRotation="9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5424-6135-48A2-8592-3651681906C0}">
  <sheetPr codeName="Sheet1"/>
  <dimension ref="A1:L101"/>
  <sheetViews>
    <sheetView tabSelected="1" workbookViewId="0"/>
  </sheetViews>
  <sheetFormatPr baseColWidth="10" defaultColWidth="8.83203125" defaultRowHeight="15" x14ac:dyDescent="0.2"/>
  <cols>
    <col min="1" max="1" width="6.83203125" customWidth="1"/>
    <col min="5" max="8" width="11.83203125" customWidth="1"/>
    <col min="9" max="9" width="4.5" customWidth="1"/>
    <col min="10" max="10" width="15.1640625" customWidth="1"/>
    <col min="11" max="12" width="9.1640625" customWidth="1"/>
  </cols>
  <sheetData>
    <row r="1" spans="1:12" s="2" customFormat="1" ht="34" x14ac:dyDescent="0.25">
      <c r="A1" s="2" t="s">
        <v>0</v>
      </c>
      <c r="B1" s="2" t="s">
        <v>1</v>
      </c>
      <c r="C1" s="3" t="s">
        <v>32</v>
      </c>
      <c r="D1" s="3" t="s">
        <v>38</v>
      </c>
      <c r="E1" s="3" t="s">
        <v>37</v>
      </c>
      <c r="F1" s="3" t="s">
        <v>5</v>
      </c>
      <c r="G1" s="3" t="s">
        <v>6</v>
      </c>
      <c r="H1" s="3" t="s">
        <v>7</v>
      </c>
      <c r="I1" s="3"/>
      <c r="J1" s="3"/>
      <c r="K1" s="3" t="s">
        <v>33</v>
      </c>
      <c r="L1" s="3" t="s">
        <v>36</v>
      </c>
    </row>
    <row r="2" spans="1:12" x14ac:dyDescent="0.2">
      <c r="A2">
        <v>1</v>
      </c>
      <c r="B2">
        <v>1.7399999999999999E-2</v>
      </c>
      <c r="C2" s="1">
        <v>-4.8834000000000002E-2</v>
      </c>
      <c r="D2" s="1">
        <v>-0.15</v>
      </c>
      <c r="E2" s="7">
        <f t="shared" ref="E2:E33" si="0">C2-K$2</f>
        <v>-0.20783302190000003</v>
      </c>
      <c r="F2" s="7">
        <f t="shared" ref="F2:F33" si="1">D2-L$2</f>
        <v>-0.19836400000000012</v>
      </c>
      <c r="G2" s="8">
        <f>E2^2</f>
        <v>4.319456499208589E-2</v>
      </c>
      <c r="H2" s="8">
        <f>F2^2</f>
        <v>3.9348276496000048E-2</v>
      </c>
      <c r="I2" s="1"/>
      <c r="J2" s="5" t="s">
        <v>2</v>
      </c>
      <c r="K2" s="9">
        <f>SUMPRODUCT($B2:$B101,C2:C101)</f>
        <v>0.15899902190000001</v>
      </c>
      <c r="L2" s="9">
        <f>SUMPRODUCT($B2:$B101,D2:D101)</f>
        <v>4.8364000000000129E-2</v>
      </c>
    </row>
    <row r="3" spans="1:12" x14ac:dyDescent="0.2">
      <c r="A3">
        <v>2</v>
      </c>
      <c r="B3">
        <v>1.7100000000000001E-2</v>
      </c>
      <c r="C3" s="1">
        <v>-9.2953999999999995E-2</v>
      </c>
      <c r="D3" s="1">
        <v>-0.14599999999999999</v>
      </c>
      <c r="E3" s="7">
        <f t="shared" si="0"/>
        <v>-0.25195302190000002</v>
      </c>
      <c r="F3" s="7">
        <f t="shared" si="1"/>
        <v>-0.19436400000000012</v>
      </c>
      <c r="G3" s="8">
        <f t="shared" ref="G3:G66" si="2">E3^2</f>
        <v>6.3480325244541891E-2</v>
      </c>
      <c r="H3" s="8">
        <f t="shared" ref="H3:H66" si="3">F3^2</f>
        <v>3.7777364496000047E-2</v>
      </c>
      <c r="I3" s="1"/>
      <c r="J3" s="5" t="s">
        <v>3</v>
      </c>
      <c r="K3" s="10">
        <f>SUMPRODUCT($B2:$B101,G2:G101)</f>
        <v>2.3032002052156421E-2</v>
      </c>
      <c r="L3" s="10">
        <f>SUMPRODUCT($B2:$B101,H2:H101)</f>
        <v>1.4937169904000021E-2</v>
      </c>
    </row>
    <row r="4" spans="1:12" x14ac:dyDescent="0.2">
      <c r="A4">
        <v>3</v>
      </c>
      <c r="B4">
        <v>2.8E-3</v>
      </c>
      <c r="C4" s="1">
        <v>-9.5133999999999996E-2</v>
      </c>
      <c r="D4" s="1">
        <v>-0.14199999999999999</v>
      </c>
      <c r="E4" s="7">
        <f t="shared" si="0"/>
        <v>-0.25413302189999998</v>
      </c>
      <c r="F4" s="7">
        <f t="shared" si="1"/>
        <v>-0.19036400000000012</v>
      </c>
      <c r="G4" s="8">
        <f t="shared" si="2"/>
        <v>6.4583592820025862E-2</v>
      </c>
      <c r="H4" s="8">
        <f t="shared" si="3"/>
        <v>3.6238452496000044E-2</v>
      </c>
      <c r="I4" s="1"/>
      <c r="J4" s="5" t="s">
        <v>4</v>
      </c>
      <c r="K4" s="10">
        <f>SQRT(K3)</f>
        <v>0.15176297984738049</v>
      </c>
      <c r="L4" s="10">
        <f>SQRT(L3)</f>
        <v>0.1222177151807381</v>
      </c>
    </row>
    <row r="5" spans="1:12" x14ac:dyDescent="0.2">
      <c r="A5">
        <v>4</v>
      </c>
      <c r="B5">
        <v>2.9999999999999997E-4</v>
      </c>
      <c r="C5" s="1">
        <v>-0.12445000000000001</v>
      </c>
      <c r="D5" s="1">
        <v>-0.13799999999999998</v>
      </c>
      <c r="E5" s="7">
        <f t="shared" si="0"/>
        <v>-0.28344902189999999</v>
      </c>
      <c r="F5" s="7">
        <f t="shared" si="1"/>
        <v>-0.18636400000000011</v>
      </c>
      <c r="G5" s="8">
        <f t="shared" si="2"/>
        <v>8.0343348016066671E-2</v>
      </c>
      <c r="H5" s="8">
        <f t="shared" si="3"/>
        <v>3.4731540496000045E-2</v>
      </c>
      <c r="I5" s="1"/>
      <c r="J5" s="5" t="s">
        <v>8</v>
      </c>
      <c r="K5" s="10">
        <f>SUMPRODUCT(B2:B101,E2:E101,F2:F101)</f>
        <v>1.7336025569028409E-2</v>
      </c>
      <c r="L5" s="4"/>
    </row>
    <row r="6" spans="1:12" x14ac:dyDescent="0.2">
      <c r="A6">
        <v>5</v>
      </c>
      <c r="B6">
        <v>1.6500000000000001E-2</v>
      </c>
      <c r="C6" s="1">
        <v>-3.1050999999999999E-2</v>
      </c>
      <c r="D6" s="1">
        <v>-0.13399999999999998</v>
      </c>
      <c r="E6" s="7">
        <f t="shared" si="0"/>
        <v>-0.1900500219</v>
      </c>
      <c r="F6" s="7">
        <f t="shared" si="1"/>
        <v>-0.18236400000000011</v>
      </c>
      <c r="G6" s="8">
        <f t="shared" si="2"/>
        <v>3.611901082419048E-2</v>
      </c>
      <c r="H6" s="8">
        <f t="shared" si="3"/>
        <v>3.3256628496000043E-2</v>
      </c>
      <c r="I6" s="1"/>
      <c r="J6" s="5" t="s">
        <v>9</v>
      </c>
      <c r="K6" s="10">
        <f>K5/L3</f>
        <v>1.160596396803788</v>
      </c>
      <c r="L6" s="4"/>
    </row>
    <row r="7" spans="1:12" x14ac:dyDescent="0.2">
      <c r="A7">
        <v>6</v>
      </c>
      <c r="B7">
        <v>1.2999999999999999E-2</v>
      </c>
      <c r="C7" s="1">
        <v>-1.9512999999999999E-2</v>
      </c>
      <c r="D7" s="1">
        <v>-0.12999999999999998</v>
      </c>
      <c r="E7" s="7">
        <f t="shared" si="0"/>
        <v>-0.17851202190000001</v>
      </c>
      <c r="F7" s="7">
        <f t="shared" si="1"/>
        <v>-0.17836400000000011</v>
      </c>
      <c r="G7" s="8">
        <f t="shared" si="2"/>
        <v>3.1866541962826081E-2</v>
      </c>
      <c r="H7" s="8">
        <f t="shared" si="3"/>
        <v>3.1813716496000038E-2</v>
      </c>
      <c r="I7" s="1"/>
      <c r="J7" s="1"/>
    </row>
    <row r="8" spans="1:12" x14ac:dyDescent="0.2">
      <c r="A8">
        <v>7</v>
      </c>
      <c r="B8">
        <v>1.6500000000000001E-2</v>
      </c>
      <c r="C8" s="1">
        <v>-2.1087999999999999E-2</v>
      </c>
      <c r="D8" s="1">
        <v>-0.12599999999999997</v>
      </c>
      <c r="E8" s="7">
        <f t="shared" si="0"/>
        <v>-0.1800870219</v>
      </c>
      <c r="F8" s="7">
        <f t="shared" si="1"/>
        <v>-0.1743640000000001</v>
      </c>
      <c r="G8" s="8">
        <f t="shared" si="2"/>
        <v>3.2431335456811081E-2</v>
      </c>
      <c r="H8" s="8">
        <f t="shared" si="3"/>
        <v>3.0402804496000035E-2</v>
      </c>
      <c r="I8" s="1"/>
      <c r="J8" s="1"/>
    </row>
    <row r="9" spans="1:12" x14ac:dyDescent="0.2">
      <c r="A9">
        <v>8</v>
      </c>
      <c r="B9">
        <v>9.5999999999999992E-3</v>
      </c>
      <c r="C9" s="1">
        <v>3.5291999999999997E-2</v>
      </c>
      <c r="D9" s="1">
        <v>-0.12199999999999997</v>
      </c>
      <c r="E9" s="7">
        <f t="shared" si="0"/>
        <v>-0.12370702190000002</v>
      </c>
      <c r="F9" s="7">
        <f t="shared" si="1"/>
        <v>-0.1703640000000001</v>
      </c>
      <c r="G9" s="8">
        <f t="shared" si="2"/>
        <v>1.5303427267367085E-2</v>
      </c>
      <c r="H9" s="8">
        <f t="shared" si="3"/>
        <v>2.9023892496000035E-2</v>
      </c>
      <c r="I9" s="1"/>
      <c r="J9" s="1"/>
    </row>
    <row r="10" spans="1:12" x14ac:dyDescent="0.2">
      <c r="A10">
        <v>9</v>
      </c>
      <c r="B10">
        <v>3.5000000000000001E-3</v>
      </c>
      <c r="C10" s="1">
        <v>-7.4011999999999994E-2</v>
      </c>
      <c r="D10" s="1">
        <v>-0.11799999999999997</v>
      </c>
      <c r="E10" s="7">
        <f t="shared" si="0"/>
        <v>-0.2330110219</v>
      </c>
      <c r="F10" s="7">
        <f t="shared" si="1"/>
        <v>-0.1663640000000001</v>
      </c>
      <c r="G10" s="8">
        <f t="shared" si="2"/>
        <v>5.4294136326882278E-2</v>
      </c>
      <c r="H10" s="8">
        <f t="shared" si="3"/>
        <v>2.7676980496000033E-2</v>
      </c>
      <c r="I10" s="1"/>
      <c r="J10" s="1"/>
    </row>
    <row r="11" spans="1:12" x14ac:dyDescent="0.2">
      <c r="A11">
        <v>10</v>
      </c>
      <c r="B11">
        <v>1.26E-2</v>
      </c>
      <c r="C11" s="1">
        <v>-6.5890000000000002E-3</v>
      </c>
      <c r="D11" s="1">
        <v>-0.11399999999999996</v>
      </c>
      <c r="E11" s="7">
        <f t="shared" si="0"/>
        <v>-0.16558802190000002</v>
      </c>
      <c r="F11" s="7">
        <f t="shared" si="1"/>
        <v>-0.16236400000000009</v>
      </c>
      <c r="G11" s="8">
        <f t="shared" si="2"/>
        <v>2.7419392996754888E-2</v>
      </c>
      <c r="H11" s="8">
        <f t="shared" si="3"/>
        <v>2.6362068496000028E-2</v>
      </c>
      <c r="I11" s="1"/>
      <c r="J11" s="1"/>
    </row>
    <row r="12" spans="1:12" x14ac:dyDescent="0.2">
      <c r="A12">
        <v>11</v>
      </c>
      <c r="B12">
        <v>8.2000000000000007E-3</v>
      </c>
      <c r="C12" s="1">
        <v>-4.9507000000000002E-2</v>
      </c>
      <c r="D12" s="1">
        <v>-0.10999999999999996</v>
      </c>
      <c r="E12" s="7">
        <f t="shared" si="0"/>
        <v>-0.2085060219</v>
      </c>
      <c r="F12" s="7">
        <f t="shared" si="1"/>
        <v>-0.15836400000000009</v>
      </c>
      <c r="G12" s="8">
        <f t="shared" si="2"/>
        <v>4.3474761168563282E-2</v>
      </c>
      <c r="H12" s="8">
        <f t="shared" si="3"/>
        <v>2.5079156496000028E-2</v>
      </c>
      <c r="I12" s="1"/>
      <c r="J12" s="1"/>
    </row>
    <row r="13" spans="1:12" x14ac:dyDescent="0.2">
      <c r="A13">
        <v>12</v>
      </c>
      <c r="B13">
        <v>6.8999999999999999E-3</v>
      </c>
      <c r="C13" s="1">
        <v>-0.111238</v>
      </c>
      <c r="D13" s="1">
        <v>-0.10599999999999996</v>
      </c>
      <c r="E13" s="7">
        <f t="shared" si="0"/>
        <v>-0.27023702189999999</v>
      </c>
      <c r="F13" s="7">
        <f t="shared" si="1"/>
        <v>-0.15436400000000008</v>
      </c>
      <c r="G13" s="8">
        <f t="shared" si="2"/>
        <v>7.3028048005381069E-2</v>
      </c>
      <c r="H13" s="8">
        <f t="shared" si="3"/>
        <v>2.3828244496000028E-2</v>
      </c>
      <c r="I13" s="1"/>
      <c r="J13" s="1"/>
    </row>
    <row r="14" spans="1:12" x14ac:dyDescent="0.2">
      <c r="A14">
        <v>13</v>
      </c>
      <c r="B14">
        <v>1.23E-2</v>
      </c>
      <c r="C14" s="1">
        <v>-4.9355999999999997E-2</v>
      </c>
      <c r="D14" s="1">
        <v>-0.10199999999999995</v>
      </c>
      <c r="E14" s="7">
        <f t="shared" si="0"/>
        <v>-0.20835502189999999</v>
      </c>
      <c r="F14" s="7">
        <f t="shared" si="1"/>
        <v>-0.15036400000000008</v>
      </c>
      <c r="G14" s="8">
        <f t="shared" si="2"/>
        <v>4.3411815150949475E-2</v>
      </c>
      <c r="H14" s="8">
        <f t="shared" si="3"/>
        <v>2.2609332496000025E-2</v>
      </c>
      <c r="I14" s="1"/>
      <c r="J14" s="1"/>
    </row>
    <row r="15" spans="1:12" x14ac:dyDescent="0.2">
      <c r="A15">
        <v>14</v>
      </c>
      <c r="B15">
        <v>2.52E-2</v>
      </c>
      <c r="C15" s="1">
        <v>-8.6430000000000007E-2</v>
      </c>
      <c r="D15" s="1">
        <v>-9.7999999999999948E-2</v>
      </c>
      <c r="E15" s="7">
        <f t="shared" si="0"/>
        <v>-0.24542902190000002</v>
      </c>
      <c r="F15" s="7">
        <f t="shared" si="1"/>
        <v>-0.14636400000000008</v>
      </c>
      <c r="G15" s="8">
        <f t="shared" si="2"/>
        <v>6.0235404790790689E-2</v>
      </c>
      <c r="H15" s="8">
        <f t="shared" si="3"/>
        <v>2.1422420496000023E-2</v>
      </c>
      <c r="I15" s="1"/>
      <c r="J15" s="1"/>
    </row>
    <row r="16" spans="1:12" x14ac:dyDescent="0.2">
      <c r="A16">
        <v>15</v>
      </c>
      <c r="B16">
        <v>1.26E-2</v>
      </c>
      <c r="C16" s="1">
        <v>-2.9270000000000001E-2</v>
      </c>
      <c r="D16" s="1">
        <v>-9.3999999999999945E-2</v>
      </c>
      <c r="E16" s="7">
        <f t="shared" si="0"/>
        <v>-0.1882690219</v>
      </c>
      <c r="F16" s="7">
        <f t="shared" si="1"/>
        <v>-0.14236400000000007</v>
      </c>
      <c r="G16" s="8">
        <f t="shared" si="2"/>
        <v>3.5445224607182677E-2</v>
      </c>
      <c r="H16" s="8">
        <f t="shared" si="3"/>
        <v>2.0267508496000022E-2</v>
      </c>
      <c r="I16" s="1"/>
      <c r="J16" s="1"/>
    </row>
    <row r="17" spans="1:10" x14ac:dyDescent="0.2">
      <c r="A17">
        <v>16</v>
      </c>
      <c r="B17">
        <v>2.8999999999999998E-3</v>
      </c>
      <c r="C17" s="1">
        <v>6.1693999999999999E-2</v>
      </c>
      <c r="D17" s="1">
        <v>-8.9999999999999941E-2</v>
      </c>
      <c r="E17" s="7">
        <f t="shared" si="0"/>
        <v>-9.7305021900000011E-2</v>
      </c>
      <c r="F17" s="7">
        <f t="shared" si="1"/>
        <v>-0.13836400000000007</v>
      </c>
      <c r="G17" s="8">
        <f t="shared" si="2"/>
        <v>9.4682672869594812E-3</v>
      </c>
      <c r="H17" s="8">
        <f t="shared" si="3"/>
        <v>1.9144596496000019E-2</v>
      </c>
      <c r="I17" s="1"/>
      <c r="J17" s="1"/>
    </row>
    <row r="18" spans="1:10" x14ac:dyDescent="0.2">
      <c r="A18">
        <v>17</v>
      </c>
      <c r="B18">
        <v>1.1999999999999999E-3</v>
      </c>
      <c r="C18" s="1">
        <v>-3.049E-2</v>
      </c>
      <c r="D18" s="1">
        <v>-8.5999999999999938E-2</v>
      </c>
      <c r="E18" s="7">
        <f t="shared" si="0"/>
        <v>-0.1894890219</v>
      </c>
      <c r="F18" s="7">
        <f t="shared" si="1"/>
        <v>-0.13436400000000007</v>
      </c>
      <c r="G18" s="8">
        <f t="shared" si="2"/>
        <v>3.5906089420618681E-2</v>
      </c>
      <c r="H18" s="8">
        <f t="shared" si="3"/>
        <v>1.8053684496000019E-2</v>
      </c>
      <c r="I18" s="1"/>
      <c r="J18" s="1"/>
    </row>
    <row r="19" spans="1:10" x14ac:dyDescent="0.2">
      <c r="A19">
        <v>18</v>
      </c>
      <c r="B19">
        <v>1.9599999999999999E-2</v>
      </c>
      <c r="C19" s="1">
        <v>8.8982000000000006E-2</v>
      </c>
      <c r="D19" s="1">
        <v>-8.1999999999999934E-2</v>
      </c>
      <c r="E19" s="7">
        <f t="shared" si="0"/>
        <v>-7.0017021900000004E-2</v>
      </c>
      <c r="F19" s="7">
        <f t="shared" si="1"/>
        <v>-0.13036400000000006</v>
      </c>
      <c r="G19" s="8">
        <f t="shared" si="2"/>
        <v>4.9023833557450798E-3</v>
      </c>
      <c r="H19" s="8">
        <f t="shared" si="3"/>
        <v>1.6994772496000017E-2</v>
      </c>
      <c r="I19" s="1"/>
      <c r="J19" s="1"/>
    </row>
    <row r="20" spans="1:10" x14ac:dyDescent="0.2">
      <c r="A20">
        <v>19</v>
      </c>
      <c r="B20">
        <v>1.12E-2</v>
      </c>
      <c r="C20" s="1">
        <v>4.7031999999999997E-2</v>
      </c>
      <c r="D20" s="1">
        <v>-7.7999999999999931E-2</v>
      </c>
      <c r="E20" s="7">
        <f t="shared" si="0"/>
        <v>-0.11196702190000002</v>
      </c>
      <c r="F20" s="7">
        <f t="shared" si="1"/>
        <v>-0.12636400000000006</v>
      </c>
      <c r="G20" s="8">
        <f t="shared" si="2"/>
        <v>1.2536613993155084E-2</v>
      </c>
      <c r="H20" s="8">
        <f t="shared" si="3"/>
        <v>1.5967860496000016E-2</v>
      </c>
      <c r="I20" s="1"/>
      <c r="J20" s="1"/>
    </row>
    <row r="21" spans="1:10" x14ac:dyDescent="0.2">
      <c r="A21">
        <v>20</v>
      </c>
      <c r="B21">
        <v>1.5E-3</v>
      </c>
      <c r="C21" s="1">
        <v>5.8161999999999998E-2</v>
      </c>
      <c r="D21" s="1">
        <v>-7.3999999999999927E-2</v>
      </c>
      <c r="E21" s="7">
        <f t="shared" si="0"/>
        <v>-0.10083702190000002</v>
      </c>
      <c r="F21" s="7">
        <f t="shared" si="1"/>
        <v>-0.12236400000000006</v>
      </c>
      <c r="G21" s="8">
        <f t="shared" si="2"/>
        <v>1.0168104985661083E-2</v>
      </c>
      <c r="H21" s="8">
        <f t="shared" si="3"/>
        <v>1.4972948496000013E-2</v>
      </c>
      <c r="I21" s="1"/>
      <c r="J21" s="1"/>
    </row>
    <row r="22" spans="1:10" x14ac:dyDescent="0.2">
      <c r="A22">
        <v>21</v>
      </c>
      <c r="B22">
        <v>1.14E-2</v>
      </c>
      <c r="C22" s="1">
        <v>-4.0528000000000002E-2</v>
      </c>
      <c r="D22" s="1">
        <v>-6.9999999999999923E-2</v>
      </c>
      <c r="E22" s="7">
        <f t="shared" si="0"/>
        <v>-0.19952702190000002</v>
      </c>
      <c r="F22" s="7">
        <f t="shared" si="1"/>
        <v>-0.11836400000000005</v>
      </c>
      <c r="G22" s="8">
        <f t="shared" si="2"/>
        <v>3.9811032468283089E-2</v>
      </c>
      <c r="H22" s="8">
        <f t="shared" si="3"/>
        <v>1.4010036496000012E-2</v>
      </c>
      <c r="I22" s="1"/>
      <c r="J22" s="1"/>
    </row>
    <row r="23" spans="1:10" x14ac:dyDescent="0.2">
      <c r="A23">
        <v>22</v>
      </c>
      <c r="B23">
        <v>2.9999999999999997E-4</v>
      </c>
      <c r="C23" s="1">
        <v>9.1851000000000002E-2</v>
      </c>
      <c r="D23" s="1">
        <v>-6.599999999999992E-2</v>
      </c>
      <c r="E23" s="7">
        <f t="shared" si="0"/>
        <v>-6.7148021900000007E-2</v>
      </c>
      <c r="F23" s="7">
        <f t="shared" si="1"/>
        <v>-0.11436400000000005</v>
      </c>
      <c r="G23" s="8">
        <f t="shared" si="2"/>
        <v>4.5088568450828807E-3</v>
      </c>
      <c r="H23" s="8">
        <f t="shared" si="3"/>
        <v>1.3079124496000011E-2</v>
      </c>
      <c r="I23" s="1"/>
      <c r="J23" s="1"/>
    </row>
    <row r="24" spans="1:10" x14ac:dyDescent="0.2">
      <c r="A24">
        <v>23</v>
      </c>
      <c r="B24">
        <v>2.18E-2</v>
      </c>
      <c r="C24" s="1">
        <v>4.4241999999999997E-2</v>
      </c>
      <c r="D24" s="1">
        <v>-6.1999999999999916E-2</v>
      </c>
      <c r="E24" s="7">
        <f t="shared" si="0"/>
        <v>-0.11475702190000001</v>
      </c>
      <c r="F24" s="7">
        <f t="shared" si="1"/>
        <v>-0.11036400000000005</v>
      </c>
      <c r="G24" s="8">
        <f t="shared" si="2"/>
        <v>1.316917407535708E-2</v>
      </c>
      <c r="H24" s="8">
        <f t="shared" si="3"/>
        <v>1.2180212496000009E-2</v>
      </c>
      <c r="I24" s="1"/>
      <c r="J24" s="1"/>
    </row>
    <row r="25" spans="1:10" x14ac:dyDescent="0.2">
      <c r="A25">
        <v>24</v>
      </c>
      <c r="B25">
        <v>7.1000000000000004E-3</v>
      </c>
      <c r="C25" s="1">
        <v>0.108795</v>
      </c>
      <c r="D25" s="1">
        <v>-5.7999999999999913E-2</v>
      </c>
      <c r="E25" s="7">
        <f t="shared" si="0"/>
        <v>-5.0204021900000007E-2</v>
      </c>
      <c r="F25" s="7">
        <f t="shared" si="1"/>
        <v>-0.10636400000000004</v>
      </c>
      <c r="G25" s="8">
        <f t="shared" si="2"/>
        <v>2.5204438149356804E-3</v>
      </c>
      <c r="H25" s="8">
        <f t="shared" si="3"/>
        <v>1.1313300496000009E-2</v>
      </c>
      <c r="I25" s="1"/>
      <c r="J25" s="1"/>
    </row>
    <row r="26" spans="1:10" x14ac:dyDescent="0.2">
      <c r="A26">
        <v>25</v>
      </c>
      <c r="B26">
        <v>1.1900000000000001E-2</v>
      </c>
      <c r="C26" s="1">
        <v>-1.0975E-2</v>
      </c>
      <c r="D26" s="1">
        <v>-5.3999999999999909E-2</v>
      </c>
      <c r="E26" s="7">
        <f t="shared" si="0"/>
        <v>-0.16997402190000002</v>
      </c>
      <c r="F26" s="7">
        <f t="shared" si="1"/>
        <v>-0.10236400000000004</v>
      </c>
      <c r="G26" s="8">
        <f t="shared" si="2"/>
        <v>2.8891168120861687E-2</v>
      </c>
      <c r="H26" s="8">
        <f t="shared" si="3"/>
        <v>1.0478388496000008E-2</v>
      </c>
      <c r="I26" s="1"/>
      <c r="J26" s="1"/>
    </row>
    <row r="27" spans="1:10" x14ac:dyDescent="0.2">
      <c r="A27">
        <v>26</v>
      </c>
      <c r="B27">
        <v>1.9699999999999999E-2</v>
      </c>
      <c r="C27" s="1">
        <v>-2.3709000000000001E-2</v>
      </c>
      <c r="D27" s="1">
        <v>-4.9999999999999906E-2</v>
      </c>
      <c r="E27" s="7">
        <f t="shared" si="0"/>
        <v>-0.18270802190000002</v>
      </c>
      <c r="F27" s="7">
        <f t="shared" si="1"/>
        <v>-9.8364000000000035E-2</v>
      </c>
      <c r="G27" s="8">
        <f t="shared" si="2"/>
        <v>3.3382221266610883E-2</v>
      </c>
      <c r="H27" s="8">
        <f t="shared" si="3"/>
        <v>9.6754764960000073E-3</v>
      </c>
      <c r="I27" s="1"/>
      <c r="J27" s="1"/>
    </row>
    <row r="28" spans="1:10" x14ac:dyDescent="0.2">
      <c r="A28">
        <v>27</v>
      </c>
      <c r="B28">
        <v>1.83E-2</v>
      </c>
      <c r="C28" s="1">
        <v>-1.8717999999999999E-2</v>
      </c>
      <c r="D28" s="1">
        <v>-4.5999999999999902E-2</v>
      </c>
      <c r="E28" s="7">
        <f t="shared" si="0"/>
        <v>-0.17771702189999999</v>
      </c>
      <c r="F28" s="7">
        <f t="shared" si="1"/>
        <v>-9.4364000000000031E-2</v>
      </c>
      <c r="G28" s="8">
        <f t="shared" si="2"/>
        <v>3.158333987300508E-2</v>
      </c>
      <c r="H28" s="8">
        <f t="shared" si="3"/>
        <v>8.9045644960000052E-3</v>
      </c>
      <c r="I28" s="1"/>
      <c r="J28" s="1"/>
    </row>
    <row r="29" spans="1:10" x14ac:dyDescent="0.2">
      <c r="A29">
        <v>28</v>
      </c>
      <c r="B29">
        <v>5.4999999999999997E-3</v>
      </c>
      <c r="C29" s="1">
        <v>-4.7799000000000001E-2</v>
      </c>
      <c r="D29" s="1">
        <v>-4.1999999999999899E-2</v>
      </c>
      <c r="E29" s="7">
        <f t="shared" si="0"/>
        <v>-0.20679802190000002</v>
      </c>
      <c r="F29" s="7">
        <f t="shared" si="1"/>
        <v>-9.0364000000000028E-2</v>
      </c>
      <c r="G29" s="8">
        <f t="shared" si="2"/>
        <v>4.2765421861752889E-2</v>
      </c>
      <c r="H29" s="8">
        <f t="shared" si="3"/>
        <v>8.1656524960000056E-3</v>
      </c>
      <c r="I29" s="1"/>
      <c r="J29" s="1"/>
    </row>
    <row r="30" spans="1:10" x14ac:dyDescent="0.2">
      <c r="A30">
        <v>29</v>
      </c>
      <c r="B30">
        <v>1.0800000000000001E-2</v>
      </c>
      <c r="C30" s="1">
        <v>0.123866</v>
      </c>
      <c r="D30" s="1">
        <v>-3.7999999999999895E-2</v>
      </c>
      <c r="E30" s="7">
        <f t="shared" si="0"/>
        <v>-3.5133021900000005E-2</v>
      </c>
      <c r="F30" s="7">
        <f t="shared" si="1"/>
        <v>-8.6364000000000024E-2</v>
      </c>
      <c r="G30" s="8">
        <f t="shared" si="2"/>
        <v>1.2343292278258801E-3</v>
      </c>
      <c r="H30" s="8">
        <f t="shared" si="3"/>
        <v>7.4587404960000043E-3</v>
      </c>
      <c r="I30" s="1"/>
      <c r="J30" s="1"/>
    </row>
    <row r="31" spans="1:10" x14ac:dyDescent="0.2">
      <c r="A31">
        <v>30</v>
      </c>
      <c r="B31">
        <v>9.2999999999999992E-3</v>
      </c>
      <c r="C31" s="1">
        <v>0.10885400000000001</v>
      </c>
      <c r="D31" s="1">
        <v>-3.3999999999999891E-2</v>
      </c>
      <c r="E31" s="7">
        <f t="shared" si="0"/>
        <v>-5.0145021900000003E-2</v>
      </c>
      <c r="F31" s="7">
        <f t="shared" si="1"/>
        <v>-8.2364000000000021E-2</v>
      </c>
      <c r="G31" s="8">
        <f t="shared" si="2"/>
        <v>2.51452322135148E-3</v>
      </c>
      <c r="H31" s="8">
        <f t="shared" si="3"/>
        <v>6.7838284960000036E-3</v>
      </c>
      <c r="I31" s="1"/>
      <c r="J31" s="1"/>
    </row>
    <row r="32" spans="1:10" x14ac:dyDescent="0.2">
      <c r="A32">
        <v>31</v>
      </c>
      <c r="B32">
        <v>1.5E-3</v>
      </c>
      <c r="C32" s="1">
        <v>0.10144499999999999</v>
      </c>
      <c r="D32" s="1">
        <v>-2.9999999999999891E-2</v>
      </c>
      <c r="E32" s="7">
        <f t="shared" si="0"/>
        <v>-5.7554021900000016E-2</v>
      </c>
      <c r="F32" s="7">
        <f t="shared" si="1"/>
        <v>-7.8364000000000017E-2</v>
      </c>
      <c r="G32" s="8">
        <f t="shared" si="2"/>
        <v>3.3124654368656813E-3</v>
      </c>
      <c r="H32" s="8">
        <f t="shared" si="3"/>
        <v>6.140916496000003E-3</v>
      </c>
      <c r="I32" s="1"/>
      <c r="J32" s="1"/>
    </row>
    <row r="33" spans="1:10" x14ac:dyDescent="0.2">
      <c r="A33">
        <v>32</v>
      </c>
      <c r="B33">
        <v>1.5100000000000001E-2</v>
      </c>
      <c r="C33" s="1">
        <v>0.133659</v>
      </c>
      <c r="D33" s="1">
        <v>-2.5999999999999891E-2</v>
      </c>
      <c r="E33" s="7">
        <f t="shared" si="0"/>
        <v>-2.5340021900000009E-2</v>
      </c>
      <c r="F33" s="7">
        <f t="shared" si="1"/>
        <v>-7.4364000000000013E-2</v>
      </c>
      <c r="G33" s="8">
        <f t="shared" si="2"/>
        <v>6.4211670989248006E-4</v>
      </c>
      <c r="H33" s="8">
        <f t="shared" si="3"/>
        <v>5.5300044960000022E-3</v>
      </c>
      <c r="I33" s="1"/>
      <c r="J33" s="1"/>
    </row>
    <row r="34" spans="1:10" x14ac:dyDescent="0.2">
      <c r="A34">
        <v>33</v>
      </c>
      <c r="B34">
        <v>6.1999999999999998E-3</v>
      </c>
      <c r="C34" s="1">
        <v>0.115755</v>
      </c>
      <c r="D34" s="1">
        <v>-2.1999999999999891E-2</v>
      </c>
      <c r="E34" s="7">
        <f t="shared" ref="E34:E65" si="4">C34-K$2</f>
        <v>-4.3244021900000013E-2</v>
      </c>
      <c r="F34" s="7">
        <f t="shared" ref="F34:F65" si="5">D34-L$2</f>
        <v>-7.0364000000000024E-2</v>
      </c>
      <c r="G34" s="8">
        <f t="shared" si="2"/>
        <v>1.8700454300876806E-3</v>
      </c>
      <c r="H34" s="8">
        <f t="shared" si="3"/>
        <v>4.951092496000003E-3</v>
      </c>
      <c r="I34" s="1"/>
      <c r="J34" s="1"/>
    </row>
    <row r="35" spans="1:10" x14ac:dyDescent="0.2">
      <c r="A35">
        <v>34</v>
      </c>
      <c r="B35">
        <v>1.8800000000000001E-2</v>
      </c>
      <c r="C35" s="1">
        <v>0.175731</v>
      </c>
      <c r="D35" s="1">
        <v>-1.7999999999999891E-2</v>
      </c>
      <c r="E35" s="7">
        <f t="shared" si="4"/>
        <v>1.6731978099999989E-2</v>
      </c>
      <c r="F35" s="7">
        <f t="shared" si="5"/>
        <v>-6.636400000000002E-2</v>
      </c>
      <c r="G35" s="8">
        <f t="shared" si="2"/>
        <v>2.7995909113887925E-4</v>
      </c>
      <c r="H35" s="8">
        <f t="shared" si="3"/>
        <v>4.4041804960000029E-3</v>
      </c>
      <c r="I35" s="1"/>
      <c r="J35" s="1"/>
    </row>
    <row r="36" spans="1:10" x14ac:dyDescent="0.2">
      <c r="A36">
        <v>35</v>
      </c>
      <c r="B36">
        <v>1.9300000000000001E-2</v>
      </c>
      <c r="C36" s="1">
        <v>6.0908999999999998E-2</v>
      </c>
      <c r="D36" s="1">
        <v>-1.3999999999999891E-2</v>
      </c>
      <c r="E36" s="7">
        <f t="shared" si="4"/>
        <v>-9.8090021900000018E-2</v>
      </c>
      <c r="F36" s="7">
        <f t="shared" si="5"/>
        <v>-6.2364000000000017E-2</v>
      </c>
      <c r="G36" s="8">
        <f t="shared" si="2"/>
        <v>9.6216523963424828E-3</v>
      </c>
      <c r="H36" s="8">
        <f t="shared" si="3"/>
        <v>3.8892684960000019E-3</v>
      </c>
      <c r="I36" s="1"/>
      <c r="J36" s="1"/>
    </row>
    <row r="37" spans="1:10" x14ac:dyDescent="0.2">
      <c r="A37">
        <v>36</v>
      </c>
      <c r="B37">
        <v>4.1000000000000003E-3</v>
      </c>
      <c r="C37" s="1">
        <v>-1.1147000000000001E-2</v>
      </c>
      <c r="D37" s="1">
        <v>-9.9999999999998909E-3</v>
      </c>
      <c r="E37" s="7">
        <f t="shared" si="4"/>
        <v>-0.1701460219</v>
      </c>
      <c r="F37" s="7">
        <f t="shared" si="5"/>
        <v>-5.836400000000002E-2</v>
      </c>
      <c r="G37" s="8">
        <f t="shared" si="2"/>
        <v>2.8949668768395279E-2</v>
      </c>
      <c r="H37" s="8">
        <f t="shared" si="3"/>
        <v>3.4063564960000025E-3</v>
      </c>
      <c r="I37" s="1"/>
      <c r="J37" s="1"/>
    </row>
    <row r="38" spans="1:10" x14ac:dyDescent="0.2">
      <c r="A38">
        <v>37</v>
      </c>
      <c r="B38">
        <v>1.8E-3</v>
      </c>
      <c r="C38" s="1">
        <v>7.3766999999999999E-2</v>
      </c>
      <c r="D38" s="1">
        <v>-5.9999999999998908E-3</v>
      </c>
      <c r="E38" s="7">
        <f t="shared" si="4"/>
        <v>-8.523202190000001E-2</v>
      </c>
      <c r="F38" s="7">
        <f t="shared" si="5"/>
        <v>-5.4364000000000023E-2</v>
      </c>
      <c r="G38" s="8">
        <f t="shared" si="2"/>
        <v>7.2644975571620812E-3</v>
      </c>
      <c r="H38" s="8">
        <f t="shared" si="3"/>
        <v>2.9554444960000026E-3</v>
      </c>
      <c r="I38" s="1"/>
      <c r="J38" s="1"/>
    </row>
    <row r="39" spans="1:10" x14ac:dyDescent="0.2">
      <c r="A39">
        <v>38</v>
      </c>
      <c r="B39">
        <v>5.5999999999999999E-3</v>
      </c>
      <c r="C39" s="1">
        <v>0.14630499999999999</v>
      </c>
      <c r="D39" s="1">
        <v>-1.9999999999998908E-3</v>
      </c>
      <c r="E39" s="7">
        <f t="shared" si="4"/>
        <v>-1.2694021900000019E-2</v>
      </c>
      <c r="F39" s="7">
        <f t="shared" si="5"/>
        <v>-5.036400000000002E-2</v>
      </c>
      <c r="G39" s="8">
        <f t="shared" si="2"/>
        <v>1.6113819199768008E-4</v>
      </c>
      <c r="H39" s="8">
        <f t="shared" si="3"/>
        <v>2.5365324960000021E-3</v>
      </c>
      <c r="I39" s="1"/>
      <c r="J39" s="1"/>
    </row>
    <row r="40" spans="1:10" x14ac:dyDescent="0.2">
      <c r="A40">
        <v>39</v>
      </c>
      <c r="B40">
        <v>1.6999999999999999E-3</v>
      </c>
      <c r="C40" s="1">
        <v>9.3863000000000002E-2</v>
      </c>
      <c r="D40" s="1">
        <v>2.0000000000001093E-3</v>
      </c>
      <c r="E40" s="7">
        <f t="shared" si="4"/>
        <v>-6.5136021900000007E-2</v>
      </c>
      <c r="F40" s="7">
        <f t="shared" si="5"/>
        <v>-4.6364000000000016E-2</v>
      </c>
      <c r="G40" s="8">
        <f t="shared" si="2"/>
        <v>4.2427013489572804E-3</v>
      </c>
      <c r="H40" s="8">
        <f t="shared" si="3"/>
        <v>2.1496204960000016E-3</v>
      </c>
      <c r="I40" s="1"/>
      <c r="J40" s="1"/>
    </row>
    <row r="41" spans="1:10" x14ac:dyDescent="0.2">
      <c r="A41">
        <v>40</v>
      </c>
      <c r="B41">
        <v>1.0999999999999999E-2</v>
      </c>
      <c r="C41" s="1">
        <v>7.7088000000000004E-2</v>
      </c>
      <c r="D41" s="1">
        <v>6.0000000000001094E-3</v>
      </c>
      <c r="E41" s="7">
        <f t="shared" si="4"/>
        <v>-8.1911021900000006E-2</v>
      </c>
      <c r="F41" s="7">
        <f t="shared" si="5"/>
        <v>-4.236400000000002E-2</v>
      </c>
      <c r="G41" s="8">
        <f t="shared" si="2"/>
        <v>6.7094155087022806E-3</v>
      </c>
      <c r="H41" s="8">
        <f t="shared" si="3"/>
        <v>1.7947084960000016E-3</v>
      </c>
      <c r="I41" s="1"/>
      <c r="J41" s="1"/>
    </row>
    <row r="42" spans="1:10" x14ac:dyDescent="0.2">
      <c r="A42">
        <v>41</v>
      </c>
      <c r="B42">
        <v>1.0500000000000001E-2</v>
      </c>
      <c r="C42" s="1">
        <v>3.0199E-2</v>
      </c>
      <c r="D42" s="1">
        <v>1.0000000000000109E-2</v>
      </c>
      <c r="E42" s="7">
        <f t="shared" si="4"/>
        <v>-0.12880002190000001</v>
      </c>
      <c r="F42" s="7">
        <f t="shared" si="5"/>
        <v>-3.8364000000000023E-2</v>
      </c>
      <c r="G42" s="8">
        <f t="shared" si="2"/>
        <v>1.6589445641440482E-2</v>
      </c>
      <c r="H42" s="8">
        <f t="shared" si="3"/>
        <v>1.4717964960000017E-3</v>
      </c>
      <c r="I42" s="1"/>
      <c r="J42" s="1"/>
    </row>
    <row r="43" spans="1:10" x14ac:dyDescent="0.2">
      <c r="A43">
        <v>42</v>
      </c>
      <c r="B43">
        <v>4.1999999999999997E-3</v>
      </c>
      <c r="C43" s="1">
        <v>0.10747</v>
      </c>
      <c r="D43" s="1">
        <v>1.400000000000011E-2</v>
      </c>
      <c r="E43" s="7">
        <f t="shared" si="4"/>
        <v>-5.1529021900000013E-2</v>
      </c>
      <c r="F43" s="7">
        <f t="shared" si="5"/>
        <v>-3.436400000000002E-2</v>
      </c>
      <c r="G43" s="8">
        <f t="shared" si="2"/>
        <v>2.6552400979706812E-3</v>
      </c>
      <c r="H43" s="8">
        <f t="shared" si="3"/>
        <v>1.1808844960000014E-3</v>
      </c>
      <c r="I43" s="1"/>
      <c r="J43" s="1"/>
    </row>
    <row r="44" spans="1:10" x14ac:dyDescent="0.2">
      <c r="A44">
        <v>43</v>
      </c>
      <c r="B44">
        <v>1.0999999999999999E-2</v>
      </c>
      <c r="C44" s="1">
        <v>0.11065999999999999</v>
      </c>
      <c r="D44" s="1">
        <v>1.800000000000011E-2</v>
      </c>
      <c r="E44" s="7">
        <f t="shared" si="4"/>
        <v>-4.8339021900000015E-2</v>
      </c>
      <c r="F44" s="7">
        <f t="shared" si="5"/>
        <v>-3.0364000000000019E-2</v>
      </c>
      <c r="G44" s="8">
        <f t="shared" si="2"/>
        <v>2.336661038248681E-3</v>
      </c>
      <c r="H44" s="8">
        <f t="shared" si="3"/>
        <v>9.2197249600000123E-4</v>
      </c>
      <c r="I44" s="1"/>
      <c r="J44" s="1"/>
    </row>
    <row r="45" spans="1:10" x14ac:dyDescent="0.2">
      <c r="A45">
        <v>44</v>
      </c>
      <c r="B45">
        <v>1.0699999999999999E-2</v>
      </c>
      <c r="C45" s="1">
        <v>0.204342</v>
      </c>
      <c r="D45" s="1">
        <v>2.200000000000011E-2</v>
      </c>
      <c r="E45" s="7">
        <f t="shared" si="4"/>
        <v>4.5342978099999987E-2</v>
      </c>
      <c r="F45" s="7">
        <f t="shared" si="5"/>
        <v>-2.6364000000000019E-2</v>
      </c>
      <c r="G45" s="8">
        <f t="shared" si="2"/>
        <v>2.0559856629770784E-3</v>
      </c>
      <c r="H45" s="8">
        <f t="shared" si="3"/>
        <v>6.95060496000001E-4</v>
      </c>
      <c r="I45" s="1"/>
      <c r="J45" s="1"/>
    </row>
    <row r="46" spans="1:10" x14ac:dyDescent="0.2">
      <c r="A46">
        <v>45</v>
      </c>
      <c r="B46">
        <v>1.3100000000000001E-2</v>
      </c>
      <c r="C46" s="1">
        <v>0.14314099999999999</v>
      </c>
      <c r="D46" s="1">
        <v>2.600000000000011E-2</v>
      </c>
      <c r="E46" s="7">
        <f t="shared" si="4"/>
        <v>-1.5858021900000019E-2</v>
      </c>
      <c r="F46" s="7">
        <f t="shared" si="5"/>
        <v>-2.2364000000000019E-2</v>
      </c>
      <c r="G46" s="8">
        <f t="shared" si="2"/>
        <v>2.5147685858088021E-4</v>
      </c>
      <c r="H46" s="8">
        <f t="shared" si="3"/>
        <v>5.001484960000009E-4</v>
      </c>
      <c r="I46" s="1"/>
      <c r="J46" s="1"/>
    </row>
    <row r="47" spans="1:10" x14ac:dyDescent="0.2">
      <c r="A47">
        <v>46</v>
      </c>
      <c r="B47">
        <v>8.9999999999999993E-3</v>
      </c>
      <c r="C47" s="1">
        <v>0.20628299999999999</v>
      </c>
      <c r="D47" s="1">
        <v>3.000000000000011E-2</v>
      </c>
      <c r="E47" s="7">
        <f t="shared" si="4"/>
        <v>4.7283978099999985E-2</v>
      </c>
      <c r="F47" s="7">
        <f t="shared" si="5"/>
        <v>-1.8364000000000019E-2</v>
      </c>
      <c r="G47" s="8">
        <f t="shared" si="2"/>
        <v>2.235774584961278E-3</v>
      </c>
      <c r="H47" s="8">
        <f t="shared" si="3"/>
        <v>3.3723649600000071E-4</v>
      </c>
      <c r="I47" s="1"/>
      <c r="J47" s="1"/>
    </row>
    <row r="48" spans="1:10" x14ac:dyDescent="0.2">
      <c r="A48">
        <v>47</v>
      </c>
      <c r="B48">
        <v>1.34E-2</v>
      </c>
      <c r="C48" s="1">
        <v>0.11242000000000001</v>
      </c>
      <c r="D48" s="1">
        <v>3.4000000000000113E-2</v>
      </c>
      <c r="E48" s="7">
        <f t="shared" si="4"/>
        <v>-4.6579021900000003E-2</v>
      </c>
      <c r="F48" s="7">
        <f t="shared" si="5"/>
        <v>-1.4364000000000016E-2</v>
      </c>
      <c r="G48" s="8">
        <f t="shared" si="2"/>
        <v>2.16960528116068E-3</v>
      </c>
      <c r="H48" s="8">
        <f t="shared" si="3"/>
        <v>2.0632449600000046E-4</v>
      </c>
      <c r="I48" s="1"/>
      <c r="J48" s="1"/>
    </row>
    <row r="49" spans="1:10" x14ac:dyDescent="0.2">
      <c r="A49">
        <v>48</v>
      </c>
      <c r="B49">
        <v>1.3599999999999999E-2</v>
      </c>
      <c r="C49" s="1">
        <v>0.176618</v>
      </c>
      <c r="D49" s="1">
        <v>3.8000000000000117E-2</v>
      </c>
      <c r="E49" s="7">
        <f t="shared" si="4"/>
        <v>1.7618978099999988E-2</v>
      </c>
      <c r="F49" s="7">
        <f t="shared" si="5"/>
        <v>-1.0364000000000012E-2</v>
      </c>
      <c r="G49" s="8">
        <f t="shared" si="2"/>
        <v>3.104283892882792E-4</v>
      </c>
      <c r="H49" s="8">
        <f t="shared" si="3"/>
        <v>1.0741249600000025E-4</v>
      </c>
      <c r="I49" s="1"/>
      <c r="J49" s="1"/>
    </row>
    <row r="50" spans="1:10" x14ac:dyDescent="0.2">
      <c r="A50">
        <v>49</v>
      </c>
      <c r="B50">
        <v>1.4500000000000001E-2</v>
      </c>
      <c r="C50" s="1">
        <v>0.105588</v>
      </c>
      <c r="D50" s="1">
        <v>4.2000000000000121E-2</v>
      </c>
      <c r="E50" s="7">
        <f t="shared" si="4"/>
        <v>-5.3411021900000008E-2</v>
      </c>
      <c r="F50" s="7">
        <f t="shared" si="5"/>
        <v>-6.3640000000000085E-3</v>
      </c>
      <c r="G50" s="8">
        <f t="shared" si="2"/>
        <v>2.8527372604022806E-3</v>
      </c>
      <c r="H50" s="8">
        <f t="shared" si="3"/>
        <v>4.0500496000000107E-5</v>
      </c>
      <c r="I50" s="1"/>
      <c r="J50" s="1"/>
    </row>
    <row r="51" spans="1:10" x14ac:dyDescent="0.2">
      <c r="A51">
        <v>50</v>
      </c>
      <c r="B51">
        <v>9.1999999999999998E-3</v>
      </c>
      <c r="C51" s="1">
        <v>0.18534500000000001</v>
      </c>
      <c r="D51" s="1">
        <v>4.6000000000000124E-2</v>
      </c>
      <c r="E51" s="7">
        <f t="shared" si="4"/>
        <v>2.63459781E-2</v>
      </c>
      <c r="F51" s="7">
        <f t="shared" si="5"/>
        <v>-2.364000000000005E-3</v>
      </c>
      <c r="G51" s="8">
        <f t="shared" si="2"/>
        <v>6.9411056204567959E-4</v>
      </c>
      <c r="H51" s="8">
        <f t="shared" si="3"/>
        <v>5.5884960000000235E-6</v>
      </c>
      <c r="I51" s="1"/>
      <c r="J51" s="1"/>
    </row>
    <row r="52" spans="1:10" x14ac:dyDescent="0.2">
      <c r="A52">
        <v>51</v>
      </c>
      <c r="B52">
        <v>1.5900000000000001E-2</v>
      </c>
      <c r="C52" s="1">
        <v>0.21396699999999999</v>
      </c>
      <c r="D52" s="1">
        <v>5.0000000000000128E-2</v>
      </c>
      <c r="E52" s="7">
        <f t="shared" si="4"/>
        <v>5.4967978099999981E-2</v>
      </c>
      <c r="F52" s="7">
        <f t="shared" si="5"/>
        <v>1.6359999999999986E-3</v>
      </c>
      <c r="G52" s="8">
        <f t="shared" si="2"/>
        <v>3.0214786164020776E-3</v>
      </c>
      <c r="H52" s="8">
        <f t="shared" si="3"/>
        <v>2.6764959999999954E-6</v>
      </c>
      <c r="I52" s="1"/>
      <c r="J52" s="1"/>
    </row>
    <row r="53" spans="1:10" x14ac:dyDescent="0.2">
      <c r="A53">
        <v>52</v>
      </c>
      <c r="B53">
        <v>8.6E-3</v>
      </c>
      <c r="C53" s="1">
        <v>0.223693</v>
      </c>
      <c r="D53" s="1">
        <v>5.4000000000000131E-2</v>
      </c>
      <c r="E53" s="7">
        <f t="shared" si="4"/>
        <v>6.4693978099999994E-2</v>
      </c>
      <c r="F53" s="7">
        <f t="shared" si="5"/>
        <v>5.6360000000000021E-3</v>
      </c>
      <c r="G53" s="8">
        <f t="shared" si="2"/>
        <v>4.1853108024032786E-3</v>
      </c>
      <c r="H53" s="8">
        <f t="shared" si="3"/>
        <v>3.1764496000000027E-5</v>
      </c>
      <c r="I53" s="1"/>
      <c r="J53" s="1"/>
    </row>
    <row r="54" spans="1:10" x14ac:dyDescent="0.2">
      <c r="A54">
        <v>53</v>
      </c>
      <c r="B54">
        <v>1.7600000000000001E-2</v>
      </c>
      <c r="C54" s="1">
        <v>7.0760000000000003E-2</v>
      </c>
      <c r="D54" s="1">
        <v>5.8000000000000135E-2</v>
      </c>
      <c r="E54" s="7">
        <f t="shared" si="4"/>
        <v>-8.8239021900000006E-2</v>
      </c>
      <c r="F54" s="7">
        <f t="shared" si="5"/>
        <v>9.6360000000000057E-3</v>
      </c>
      <c r="G54" s="8">
        <f t="shared" si="2"/>
        <v>7.7861249858686803E-3</v>
      </c>
      <c r="H54" s="8">
        <f t="shared" si="3"/>
        <v>9.2852496000000103E-5</v>
      </c>
      <c r="I54" s="1"/>
      <c r="J54" s="1"/>
    </row>
    <row r="55" spans="1:10" x14ac:dyDescent="0.2">
      <c r="A55">
        <v>54</v>
      </c>
      <c r="B55">
        <v>1.24E-2</v>
      </c>
      <c r="C55" s="1">
        <v>0.24691199999999999</v>
      </c>
      <c r="D55" s="1">
        <v>6.2000000000000138E-2</v>
      </c>
      <c r="E55" s="7">
        <f t="shared" si="4"/>
        <v>8.7912978099999983E-2</v>
      </c>
      <c r="F55" s="7">
        <f t="shared" si="5"/>
        <v>1.3636000000000009E-2</v>
      </c>
      <c r="G55" s="8">
        <f t="shared" si="2"/>
        <v>7.7286917184110765E-3</v>
      </c>
      <c r="H55" s="8">
        <f t="shared" si="3"/>
        <v>1.8594049600000024E-4</v>
      </c>
      <c r="I55" s="1"/>
      <c r="J55" s="1"/>
    </row>
    <row r="56" spans="1:10" x14ac:dyDescent="0.2">
      <c r="A56">
        <v>55</v>
      </c>
      <c r="B56">
        <v>3.0999999999999999E-3</v>
      </c>
      <c r="C56" s="1">
        <v>0.19426399999999999</v>
      </c>
      <c r="D56" s="1">
        <v>6.6000000000000142E-2</v>
      </c>
      <c r="E56" s="7">
        <f t="shared" si="4"/>
        <v>3.5264978099999983E-2</v>
      </c>
      <c r="F56" s="7">
        <f t="shared" si="5"/>
        <v>1.7636000000000013E-2</v>
      </c>
      <c r="G56" s="8">
        <f t="shared" si="2"/>
        <v>1.2436186803934785E-3</v>
      </c>
      <c r="H56" s="8">
        <f t="shared" si="3"/>
        <v>3.1102849600000043E-4</v>
      </c>
      <c r="I56" s="1"/>
      <c r="J56" s="1"/>
    </row>
    <row r="57" spans="1:10" x14ac:dyDescent="0.2">
      <c r="A57">
        <v>56</v>
      </c>
      <c r="B57">
        <v>7.7999999999999996E-3</v>
      </c>
      <c r="C57" s="1">
        <v>0.14302699999999999</v>
      </c>
      <c r="D57" s="1">
        <v>7.0000000000000145E-2</v>
      </c>
      <c r="E57" s="7">
        <f t="shared" si="4"/>
        <v>-1.5972021900000022E-2</v>
      </c>
      <c r="F57" s="7">
        <f t="shared" si="5"/>
        <v>2.1636000000000016E-2</v>
      </c>
      <c r="G57" s="8">
        <f t="shared" si="2"/>
        <v>2.5510548357408029E-4</v>
      </c>
      <c r="H57" s="8">
        <f t="shared" si="3"/>
        <v>4.681164960000007E-4</v>
      </c>
      <c r="I57" s="1"/>
      <c r="J57" s="1"/>
    </row>
    <row r="58" spans="1:10" x14ac:dyDescent="0.2">
      <c r="A58">
        <v>57</v>
      </c>
      <c r="B58">
        <v>5.7999999999999996E-3</v>
      </c>
      <c r="C58" s="1">
        <v>0.248282</v>
      </c>
      <c r="D58" s="1">
        <v>7.4000000000000149E-2</v>
      </c>
      <c r="E58" s="7">
        <f t="shared" si="4"/>
        <v>8.9282978099999993E-2</v>
      </c>
      <c r="F58" s="7">
        <f t="shared" si="5"/>
        <v>2.563600000000002E-2</v>
      </c>
      <c r="G58" s="8">
        <f t="shared" si="2"/>
        <v>7.9714501784050786E-3</v>
      </c>
      <c r="H58" s="8">
        <f t="shared" si="3"/>
        <v>6.5720449600000105E-4</v>
      </c>
      <c r="I58" s="1"/>
      <c r="J58" s="1"/>
    </row>
    <row r="59" spans="1:10" x14ac:dyDescent="0.2">
      <c r="A59">
        <v>58</v>
      </c>
      <c r="B59">
        <v>4.4000000000000003E-3</v>
      </c>
      <c r="C59" s="1">
        <v>0.19824600000000001</v>
      </c>
      <c r="D59" s="1">
        <v>7.8000000000000153E-2</v>
      </c>
      <c r="E59" s="7">
        <f t="shared" si="4"/>
        <v>3.9246978099999996E-2</v>
      </c>
      <c r="F59" s="7">
        <f t="shared" si="5"/>
        <v>2.9636000000000023E-2</v>
      </c>
      <c r="G59" s="8">
        <f t="shared" si="2"/>
        <v>1.5403252899818794E-3</v>
      </c>
      <c r="H59" s="8">
        <f t="shared" si="3"/>
        <v>8.7829249600000141E-4</v>
      </c>
      <c r="I59" s="1"/>
      <c r="J59" s="1"/>
    </row>
    <row r="60" spans="1:10" x14ac:dyDescent="0.2">
      <c r="A60">
        <v>59</v>
      </c>
      <c r="B60">
        <v>2.2000000000000001E-3</v>
      </c>
      <c r="C60" s="1">
        <v>0.20494100000000001</v>
      </c>
      <c r="D60" s="1">
        <v>8.2000000000000156E-2</v>
      </c>
      <c r="E60" s="7">
        <f t="shared" si="4"/>
        <v>4.5941978100000003E-2</v>
      </c>
      <c r="F60" s="7">
        <f t="shared" si="5"/>
        <v>3.3636000000000027E-2</v>
      </c>
      <c r="G60" s="8">
        <f t="shared" si="2"/>
        <v>2.1106653517408798E-3</v>
      </c>
      <c r="H60" s="8">
        <f t="shared" si="3"/>
        <v>1.1313804960000019E-3</v>
      </c>
      <c r="I60" s="1"/>
      <c r="J60" s="1"/>
    </row>
    <row r="61" spans="1:10" x14ac:dyDescent="0.2">
      <c r="A61">
        <v>60</v>
      </c>
      <c r="B61">
        <v>1.43E-2</v>
      </c>
      <c r="C61" s="1">
        <v>0.17860200000000001</v>
      </c>
      <c r="D61" s="1">
        <v>8.600000000000016E-2</v>
      </c>
      <c r="E61" s="7">
        <f t="shared" si="4"/>
        <v>1.9602978100000001E-2</v>
      </c>
      <c r="F61" s="7">
        <f t="shared" si="5"/>
        <v>3.7636000000000031E-2</v>
      </c>
      <c r="G61" s="8">
        <f t="shared" si="2"/>
        <v>3.8427675038907967E-4</v>
      </c>
      <c r="H61" s="8">
        <f t="shared" si="3"/>
        <v>1.4164684960000023E-3</v>
      </c>
      <c r="I61" s="1"/>
      <c r="J61" s="1"/>
    </row>
    <row r="62" spans="1:10" x14ac:dyDescent="0.2">
      <c r="A62">
        <v>61</v>
      </c>
      <c r="B62">
        <v>6.4000000000000003E-3</v>
      </c>
      <c r="C62" s="1">
        <v>0.27222600000000002</v>
      </c>
      <c r="D62" s="1">
        <v>9.0000000000000163E-2</v>
      </c>
      <c r="E62" s="7">
        <f t="shared" si="4"/>
        <v>0.11322697810000001</v>
      </c>
      <c r="F62" s="7">
        <f t="shared" si="5"/>
        <v>4.1636000000000034E-2</v>
      </c>
      <c r="G62" s="8">
        <f t="shared" si="2"/>
        <v>1.2820348569657882E-2</v>
      </c>
      <c r="H62" s="8">
        <f t="shared" si="3"/>
        <v>1.7335564960000028E-3</v>
      </c>
      <c r="I62" s="1"/>
      <c r="J62" s="1"/>
    </row>
    <row r="63" spans="1:10" x14ac:dyDescent="0.2">
      <c r="A63">
        <v>62</v>
      </c>
      <c r="B63">
        <v>4.8999999999999998E-3</v>
      </c>
      <c r="C63" s="1">
        <v>0.26816400000000001</v>
      </c>
      <c r="D63" s="1">
        <v>9.4000000000000167E-2</v>
      </c>
      <c r="E63" s="7">
        <f t="shared" si="4"/>
        <v>0.1091649781</v>
      </c>
      <c r="F63" s="7">
        <f t="shared" si="5"/>
        <v>4.5636000000000038E-2</v>
      </c>
      <c r="G63" s="8">
        <f t="shared" si="2"/>
        <v>1.1916992443573481E-2</v>
      </c>
      <c r="H63" s="8">
        <f t="shared" si="3"/>
        <v>2.0826444960000035E-3</v>
      </c>
      <c r="I63" s="1"/>
      <c r="J63" s="1"/>
    </row>
    <row r="64" spans="1:10" x14ac:dyDescent="0.2">
      <c r="A64">
        <v>63</v>
      </c>
      <c r="B64">
        <v>5.9999999999999995E-4</v>
      </c>
      <c r="C64" s="1">
        <v>0.16825200000000001</v>
      </c>
      <c r="D64" s="1">
        <v>9.800000000000017E-2</v>
      </c>
      <c r="E64" s="7">
        <f t="shared" si="4"/>
        <v>9.2529781000000033E-3</v>
      </c>
      <c r="F64" s="7">
        <f t="shared" si="5"/>
        <v>4.9636000000000041E-2</v>
      </c>
      <c r="G64" s="8">
        <f t="shared" si="2"/>
        <v>8.5617603719079669E-5</v>
      </c>
      <c r="H64" s="8">
        <f t="shared" si="3"/>
        <v>2.4637324960000043E-3</v>
      </c>
      <c r="I64" s="1"/>
      <c r="J64" s="1"/>
    </row>
    <row r="65" spans="1:10" x14ac:dyDescent="0.2">
      <c r="A65">
        <v>64</v>
      </c>
      <c r="B65">
        <v>8.0000000000000004E-4</v>
      </c>
      <c r="C65" s="1">
        <v>0.13961699999999999</v>
      </c>
      <c r="D65" s="1">
        <v>0.10200000000000017</v>
      </c>
      <c r="E65" s="7">
        <f t="shared" si="4"/>
        <v>-1.9382021900000018E-2</v>
      </c>
      <c r="F65" s="7">
        <f t="shared" si="5"/>
        <v>5.3636000000000045E-2</v>
      </c>
      <c r="G65" s="8">
        <f t="shared" si="2"/>
        <v>3.7566277293208034E-4</v>
      </c>
      <c r="H65" s="8">
        <f t="shared" si="3"/>
        <v>2.8768204960000049E-3</v>
      </c>
      <c r="I65" s="1"/>
      <c r="J65" s="1"/>
    </row>
    <row r="66" spans="1:10" x14ac:dyDescent="0.2">
      <c r="A66">
        <v>65</v>
      </c>
      <c r="B66">
        <v>3.3E-3</v>
      </c>
      <c r="C66" s="1">
        <v>0.24648</v>
      </c>
      <c r="D66" s="1">
        <v>0.10600000000000018</v>
      </c>
      <c r="E66" s="7">
        <f t="shared" ref="E66:E101" si="6">C66-K$2</f>
        <v>8.7480978099999995E-2</v>
      </c>
      <c r="F66" s="7">
        <f t="shared" ref="F66:F101" si="7">D66-L$2</f>
        <v>5.7636000000000048E-2</v>
      </c>
      <c r="G66" s="8">
        <f t="shared" si="2"/>
        <v>7.6529215293326784E-3</v>
      </c>
      <c r="H66" s="8">
        <f t="shared" si="3"/>
        <v>3.3219084960000055E-3</v>
      </c>
      <c r="I66" s="1"/>
      <c r="J66" s="1"/>
    </row>
    <row r="67" spans="1:10" x14ac:dyDescent="0.2">
      <c r="A67">
        <v>66</v>
      </c>
      <c r="B67">
        <v>6.4000000000000003E-3</v>
      </c>
      <c r="C67" s="1">
        <v>0.229959</v>
      </c>
      <c r="D67" s="1">
        <v>0.11000000000000018</v>
      </c>
      <c r="E67" s="7">
        <f t="shared" si="6"/>
        <v>7.0959978099999987E-2</v>
      </c>
      <c r="F67" s="7">
        <f t="shared" si="7"/>
        <v>6.1636000000000052E-2</v>
      </c>
      <c r="G67" s="8">
        <f t="shared" ref="G67:G101" si="8">E67^2</f>
        <v>5.0353184919524775E-3</v>
      </c>
      <c r="H67" s="8">
        <f t="shared" ref="H67:H101" si="9">F67^2</f>
        <v>3.7989964960000065E-3</v>
      </c>
      <c r="I67" s="1"/>
      <c r="J67" s="1"/>
    </row>
    <row r="68" spans="1:10" x14ac:dyDescent="0.2">
      <c r="A68">
        <v>67</v>
      </c>
      <c r="B68">
        <v>1.2699999999999999E-2</v>
      </c>
      <c r="C68" s="1">
        <v>0.14562</v>
      </c>
      <c r="D68" s="1">
        <v>0.11400000000000018</v>
      </c>
      <c r="E68" s="7">
        <f t="shared" si="6"/>
        <v>-1.337902190000001E-2</v>
      </c>
      <c r="F68" s="7">
        <f t="shared" si="7"/>
        <v>6.5636000000000055E-2</v>
      </c>
      <c r="G68" s="8">
        <f t="shared" si="8"/>
        <v>1.7899822700067987E-4</v>
      </c>
      <c r="H68" s="8">
        <f t="shared" si="9"/>
        <v>4.3080844960000069E-3</v>
      </c>
      <c r="I68" s="1"/>
      <c r="J68" s="1"/>
    </row>
    <row r="69" spans="1:10" x14ac:dyDescent="0.2">
      <c r="A69">
        <v>68</v>
      </c>
      <c r="B69">
        <v>6.6E-3</v>
      </c>
      <c r="C69" s="1">
        <v>0.26841999999999999</v>
      </c>
      <c r="D69" s="1">
        <v>0.11800000000000019</v>
      </c>
      <c r="E69" s="7">
        <f t="shared" si="6"/>
        <v>0.10942097809999998</v>
      </c>
      <c r="F69" s="7">
        <f t="shared" si="7"/>
        <v>6.9636000000000059E-2</v>
      </c>
      <c r="G69" s="8">
        <f t="shared" si="8"/>
        <v>1.1972950448360676E-2</v>
      </c>
      <c r="H69" s="8">
        <f t="shared" si="9"/>
        <v>4.8491724960000081E-3</v>
      </c>
      <c r="I69" s="1"/>
      <c r="J69" s="1"/>
    </row>
    <row r="70" spans="1:10" x14ac:dyDescent="0.2">
      <c r="A70">
        <v>69</v>
      </c>
      <c r="B70">
        <v>1.7899999999999999E-2</v>
      </c>
      <c r="C70" s="1">
        <v>0.31387100000000001</v>
      </c>
      <c r="D70" s="1">
        <v>0.12200000000000019</v>
      </c>
      <c r="E70" s="7">
        <f t="shared" si="6"/>
        <v>0.1548719781</v>
      </c>
      <c r="F70" s="7">
        <f t="shared" si="7"/>
        <v>7.3636000000000063E-2</v>
      </c>
      <c r="G70" s="8">
        <f t="shared" si="8"/>
        <v>2.398532960060688E-2</v>
      </c>
      <c r="H70" s="8">
        <f t="shared" si="9"/>
        <v>5.4222604960000092E-3</v>
      </c>
      <c r="I70" s="1"/>
      <c r="J70" s="1"/>
    </row>
    <row r="71" spans="1:10" x14ac:dyDescent="0.2">
      <c r="A71">
        <v>70</v>
      </c>
      <c r="B71">
        <v>6.8999999999999999E-3</v>
      </c>
      <c r="C71" s="1">
        <v>0.223938</v>
      </c>
      <c r="D71" s="1">
        <v>0.1260000000000002</v>
      </c>
      <c r="E71" s="7">
        <f t="shared" si="6"/>
        <v>6.4938978099999989E-2</v>
      </c>
      <c r="F71" s="7">
        <f t="shared" si="7"/>
        <v>7.7636000000000066E-2</v>
      </c>
      <c r="G71" s="8">
        <f t="shared" si="8"/>
        <v>4.217070876672278E-3</v>
      </c>
      <c r="H71" s="8">
        <f t="shared" si="9"/>
        <v>6.0273484960000102E-3</v>
      </c>
      <c r="I71" s="1"/>
      <c r="J71" s="1"/>
    </row>
    <row r="72" spans="1:10" x14ac:dyDescent="0.2">
      <c r="A72">
        <v>71</v>
      </c>
      <c r="B72">
        <v>1.72E-2</v>
      </c>
      <c r="C72" s="1">
        <v>0.17270199999999999</v>
      </c>
      <c r="D72" s="1">
        <v>0.1300000000000002</v>
      </c>
      <c r="E72" s="7">
        <f t="shared" si="6"/>
        <v>1.3702978099999985E-2</v>
      </c>
      <c r="F72" s="7">
        <f t="shared" si="7"/>
        <v>8.163600000000007E-2</v>
      </c>
      <c r="G72" s="8">
        <f t="shared" si="8"/>
        <v>1.877716088090792E-4</v>
      </c>
      <c r="H72" s="8">
        <f t="shared" si="9"/>
        <v>6.6644364960000112E-3</v>
      </c>
      <c r="I72" s="1"/>
      <c r="J72" s="1"/>
    </row>
    <row r="73" spans="1:10" x14ac:dyDescent="0.2">
      <c r="A73">
        <v>72</v>
      </c>
      <c r="B73">
        <v>3.5999999999999999E-3</v>
      </c>
      <c r="C73" s="1">
        <v>0.33147399999999999</v>
      </c>
      <c r="D73" s="1">
        <v>0.1340000000000002</v>
      </c>
      <c r="E73" s="7">
        <f t="shared" si="6"/>
        <v>0.17247497809999998</v>
      </c>
      <c r="F73" s="7">
        <f t="shared" si="7"/>
        <v>8.5636000000000073E-2</v>
      </c>
      <c r="G73" s="8">
        <f t="shared" si="8"/>
        <v>2.9747618070595474E-2</v>
      </c>
      <c r="H73" s="8">
        <f t="shared" si="9"/>
        <v>7.3335244960000129E-3</v>
      </c>
      <c r="I73" s="1"/>
      <c r="J73" s="1"/>
    </row>
    <row r="74" spans="1:10" x14ac:dyDescent="0.2">
      <c r="A74">
        <v>73</v>
      </c>
      <c r="B74">
        <v>1E-4</v>
      </c>
      <c r="C74" s="1">
        <v>0.32741199999999998</v>
      </c>
      <c r="D74" s="1">
        <v>0.13800000000000021</v>
      </c>
      <c r="E74" s="7">
        <f t="shared" si="6"/>
        <v>0.16841297809999997</v>
      </c>
      <c r="F74" s="7">
        <f t="shared" si="7"/>
        <v>8.9636000000000077E-2</v>
      </c>
      <c r="G74" s="8">
        <f t="shared" si="8"/>
        <v>2.8362931192511071E-2</v>
      </c>
      <c r="H74" s="8">
        <f t="shared" si="9"/>
        <v>8.0346124960000136E-3</v>
      </c>
      <c r="I74" s="1"/>
      <c r="J74" s="1"/>
    </row>
    <row r="75" spans="1:10" x14ac:dyDescent="0.2">
      <c r="A75">
        <v>74</v>
      </c>
      <c r="B75">
        <v>8.8999999999999999E-3</v>
      </c>
      <c r="C75" s="1">
        <v>0.249389</v>
      </c>
      <c r="D75" s="1">
        <v>0.14200000000000021</v>
      </c>
      <c r="E75" s="7">
        <f t="shared" si="6"/>
        <v>9.038997809999999E-2</v>
      </c>
      <c r="F75" s="7">
        <f t="shared" si="7"/>
        <v>9.363600000000008E-2</v>
      </c>
      <c r="G75" s="8">
        <f t="shared" si="8"/>
        <v>8.1703481409184774E-3</v>
      </c>
      <c r="H75" s="8">
        <f t="shared" si="9"/>
        <v>8.7677004960000152E-3</v>
      </c>
      <c r="I75" s="1"/>
      <c r="J75" s="1"/>
    </row>
    <row r="76" spans="1:10" x14ac:dyDescent="0.2">
      <c r="A76">
        <v>75</v>
      </c>
      <c r="B76">
        <v>7.1999999999999998E-3</v>
      </c>
      <c r="C76" s="1">
        <v>0.35627700000000001</v>
      </c>
      <c r="D76" s="1">
        <v>0.14600000000000021</v>
      </c>
      <c r="E76" s="7">
        <f t="shared" si="6"/>
        <v>0.1972779781</v>
      </c>
      <c r="F76" s="7">
        <f t="shared" si="7"/>
        <v>9.7636000000000084E-2</v>
      </c>
      <c r="G76" s="8">
        <f t="shared" si="8"/>
        <v>3.8918600643224083E-2</v>
      </c>
      <c r="H76" s="8">
        <f t="shared" si="9"/>
        <v>9.5327884960000157E-3</v>
      </c>
      <c r="I76" s="1"/>
      <c r="J76" s="1"/>
    </row>
    <row r="77" spans="1:10" x14ac:dyDescent="0.2">
      <c r="A77">
        <v>76</v>
      </c>
      <c r="B77">
        <v>2.9999999999999997E-4</v>
      </c>
      <c r="C77" s="1">
        <v>0.34458</v>
      </c>
      <c r="D77" s="1">
        <v>0.15000000000000022</v>
      </c>
      <c r="E77" s="7">
        <f t="shared" si="6"/>
        <v>0.18558097809999999</v>
      </c>
      <c r="F77" s="7">
        <f t="shared" si="7"/>
        <v>0.10163600000000009</v>
      </c>
      <c r="G77" s="8">
        <f t="shared" si="8"/>
        <v>3.4440299432552675E-2</v>
      </c>
      <c r="H77" s="8">
        <f t="shared" si="9"/>
        <v>1.0329876496000017E-2</v>
      </c>
      <c r="I77" s="1"/>
      <c r="J77" s="1"/>
    </row>
    <row r="78" spans="1:10" x14ac:dyDescent="0.2">
      <c r="A78">
        <v>77</v>
      </c>
      <c r="B78">
        <v>6.7000000000000002E-3</v>
      </c>
      <c r="C78" s="1">
        <v>0.208872</v>
      </c>
      <c r="D78" s="1">
        <v>0.15400000000000022</v>
      </c>
      <c r="E78" s="7">
        <f t="shared" si="6"/>
        <v>4.9872978099999993E-2</v>
      </c>
      <c r="F78" s="7">
        <f t="shared" si="7"/>
        <v>0.10563600000000009</v>
      </c>
      <c r="G78" s="8">
        <f t="shared" si="8"/>
        <v>2.4873139445630789E-3</v>
      </c>
      <c r="H78" s="8">
        <f t="shared" si="9"/>
        <v>1.1158964496000019E-2</v>
      </c>
      <c r="I78" s="1"/>
      <c r="J78" s="1"/>
    </row>
    <row r="79" spans="1:10" x14ac:dyDescent="0.2">
      <c r="A79">
        <v>78</v>
      </c>
      <c r="B79">
        <v>7.9000000000000008E-3</v>
      </c>
      <c r="C79" s="1">
        <v>0.22727700000000001</v>
      </c>
      <c r="D79" s="1">
        <v>0.15800000000000022</v>
      </c>
      <c r="E79" s="7">
        <f t="shared" si="6"/>
        <v>6.8277978099999997E-2</v>
      </c>
      <c r="F79" s="7">
        <f t="shared" si="7"/>
        <v>0.10963600000000009</v>
      </c>
      <c r="G79" s="8">
        <f t="shared" si="8"/>
        <v>4.6618822934240793E-3</v>
      </c>
      <c r="H79" s="8">
        <f t="shared" si="9"/>
        <v>1.202005249600002E-2</v>
      </c>
      <c r="I79" s="1"/>
      <c r="J79" s="1"/>
    </row>
    <row r="80" spans="1:10" x14ac:dyDescent="0.2">
      <c r="A80">
        <v>79</v>
      </c>
      <c r="B80">
        <v>1.1000000000000001E-3</v>
      </c>
      <c r="C80" s="1">
        <v>0.28078399999999998</v>
      </c>
      <c r="D80" s="1">
        <v>0.16200000000000023</v>
      </c>
      <c r="E80" s="7">
        <f t="shared" si="6"/>
        <v>0.12178497809999997</v>
      </c>
      <c r="F80" s="7">
        <f t="shared" si="7"/>
        <v>0.1136360000000001</v>
      </c>
      <c r="G80" s="8">
        <f t="shared" si="8"/>
        <v>1.4831580890817472E-2</v>
      </c>
      <c r="H80" s="8">
        <f t="shared" si="9"/>
        <v>1.2913140496000022E-2</v>
      </c>
      <c r="I80" s="1"/>
      <c r="J80" s="1"/>
    </row>
    <row r="81" spans="1:10" x14ac:dyDescent="0.2">
      <c r="A81">
        <v>80</v>
      </c>
      <c r="B81">
        <v>1.4E-2</v>
      </c>
      <c r="C81" s="1">
        <v>0.353045</v>
      </c>
      <c r="D81" s="1">
        <v>0.16600000000000023</v>
      </c>
      <c r="E81" s="7">
        <f t="shared" si="6"/>
        <v>0.19404597809999999</v>
      </c>
      <c r="F81" s="7">
        <f t="shared" si="7"/>
        <v>0.1176360000000001</v>
      </c>
      <c r="G81" s="8">
        <f t="shared" si="8"/>
        <v>3.7653841616785678E-2</v>
      </c>
      <c r="H81" s="8">
        <f t="shared" si="9"/>
        <v>1.3838228496000023E-2</v>
      </c>
      <c r="I81" s="1"/>
      <c r="J81" s="1"/>
    </row>
    <row r="82" spans="1:10" x14ac:dyDescent="0.2">
      <c r="A82">
        <v>81</v>
      </c>
      <c r="B82">
        <v>1.26E-2</v>
      </c>
      <c r="C82" s="1">
        <v>0.33614500000000003</v>
      </c>
      <c r="D82" s="1">
        <v>0.17000000000000023</v>
      </c>
      <c r="E82" s="7">
        <f t="shared" si="6"/>
        <v>0.17714597810000002</v>
      </c>
      <c r="F82" s="7">
        <f t="shared" si="7"/>
        <v>0.12163600000000011</v>
      </c>
      <c r="G82" s="8">
        <f t="shared" si="8"/>
        <v>3.1380697557005684E-2</v>
      </c>
      <c r="H82" s="8">
        <f t="shared" si="9"/>
        <v>1.4795316496000025E-2</v>
      </c>
      <c r="I82" s="1"/>
      <c r="J82" s="1"/>
    </row>
    <row r="83" spans="1:10" x14ac:dyDescent="0.2">
      <c r="A83">
        <v>82</v>
      </c>
      <c r="B83">
        <v>1.5699999999999999E-2</v>
      </c>
      <c r="C83" s="1">
        <v>0.25337300000000001</v>
      </c>
      <c r="D83" s="1">
        <v>0.17400000000000024</v>
      </c>
      <c r="E83" s="7">
        <f t="shared" si="6"/>
        <v>9.4373978100000006E-2</v>
      </c>
      <c r="F83" s="7">
        <f t="shared" si="7"/>
        <v>0.12563600000000011</v>
      </c>
      <c r="G83" s="8">
        <f t="shared" si="8"/>
        <v>8.9064477424192802E-3</v>
      </c>
      <c r="H83" s="8">
        <f t="shared" si="9"/>
        <v>1.5784404496000028E-2</v>
      </c>
      <c r="I83" s="1"/>
      <c r="J83" s="1"/>
    </row>
    <row r="84" spans="1:10" x14ac:dyDescent="0.2">
      <c r="A84">
        <v>83</v>
      </c>
      <c r="B84">
        <v>1.41E-2</v>
      </c>
      <c r="C84" s="1">
        <v>0.26518999999999998</v>
      </c>
      <c r="D84" s="1">
        <v>0.17800000000000024</v>
      </c>
      <c r="E84" s="7">
        <f t="shared" si="6"/>
        <v>0.10619097809999997</v>
      </c>
      <c r="F84" s="7">
        <f t="shared" si="7"/>
        <v>0.12963600000000011</v>
      </c>
      <c r="G84" s="8">
        <f t="shared" si="8"/>
        <v>1.1276523829834673E-2</v>
      </c>
      <c r="H84" s="8">
        <f t="shared" si="9"/>
        <v>1.6805492496000028E-2</v>
      </c>
      <c r="I84" s="1"/>
      <c r="J84" s="1"/>
    </row>
    <row r="85" spans="1:10" x14ac:dyDescent="0.2">
      <c r="A85">
        <v>84</v>
      </c>
      <c r="B85">
        <v>1.0699999999999999E-2</v>
      </c>
      <c r="C85" s="1">
        <v>0.402092</v>
      </c>
      <c r="D85" s="1">
        <v>0.18200000000000024</v>
      </c>
      <c r="E85" s="7">
        <f t="shared" si="6"/>
        <v>0.2430929781</v>
      </c>
      <c r="F85" s="7">
        <f t="shared" si="7"/>
        <v>0.13363600000000012</v>
      </c>
      <c r="G85" s="8">
        <f t="shared" si="8"/>
        <v>5.9094196001527079E-2</v>
      </c>
      <c r="H85" s="8">
        <f t="shared" si="9"/>
        <v>1.7858580496000032E-2</v>
      </c>
      <c r="I85" s="1"/>
      <c r="J85" s="1"/>
    </row>
    <row r="86" spans="1:10" x14ac:dyDescent="0.2">
      <c r="A86">
        <v>85</v>
      </c>
      <c r="B86">
        <v>3.8999999999999998E-3</v>
      </c>
      <c r="C86" s="1">
        <v>0.33740700000000001</v>
      </c>
      <c r="D86" s="1">
        <v>0.18600000000000025</v>
      </c>
      <c r="E86" s="7">
        <f t="shared" si="6"/>
        <v>0.1784079781</v>
      </c>
      <c r="F86" s="7">
        <f t="shared" si="7"/>
        <v>0.13763600000000012</v>
      </c>
      <c r="G86" s="8">
        <f t="shared" si="8"/>
        <v>3.182940664973008E-2</v>
      </c>
      <c r="H86" s="8">
        <f t="shared" si="9"/>
        <v>1.8943668496000033E-2</v>
      </c>
      <c r="I86" s="1"/>
      <c r="J86" s="1"/>
    </row>
    <row r="87" spans="1:10" x14ac:dyDescent="0.2">
      <c r="A87">
        <v>86</v>
      </c>
      <c r="B87">
        <v>5.3E-3</v>
      </c>
      <c r="C87" s="1">
        <v>0.30538999999999999</v>
      </c>
      <c r="D87" s="1">
        <v>0.19000000000000025</v>
      </c>
      <c r="E87" s="7">
        <f t="shared" si="6"/>
        <v>0.14639097809999999</v>
      </c>
      <c r="F87" s="7">
        <f t="shared" si="7"/>
        <v>0.14163600000000012</v>
      </c>
      <c r="G87" s="8">
        <f t="shared" si="8"/>
        <v>2.1430318469074675E-2</v>
      </c>
      <c r="H87" s="8">
        <f t="shared" si="9"/>
        <v>2.0060756496000035E-2</v>
      </c>
      <c r="I87" s="1"/>
      <c r="J87" s="1"/>
    </row>
    <row r="88" spans="1:10" x14ac:dyDescent="0.2">
      <c r="A88">
        <v>87</v>
      </c>
      <c r="B88">
        <v>1.7100000000000001E-2</v>
      </c>
      <c r="C88" s="1">
        <v>0.34865099999999999</v>
      </c>
      <c r="D88" s="1">
        <v>0.19400000000000026</v>
      </c>
      <c r="E88" s="7">
        <f t="shared" si="6"/>
        <v>0.18965197809999998</v>
      </c>
      <c r="F88" s="7">
        <f t="shared" si="7"/>
        <v>0.14563600000000013</v>
      </c>
      <c r="G88" s="8">
        <f t="shared" si="8"/>
        <v>3.5967872797242874E-2</v>
      </c>
      <c r="H88" s="8">
        <f t="shared" si="9"/>
        <v>2.1209844496000038E-2</v>
      </c>
      <c r="I88" s="1"/>
      <c r="J88" s="1"/>
    </row>
    <row r="89" spans="1:10" x14ac:dyDescent="0.2">
      <c r="A89">
        <v>88</v>
      </c>
      <c r="B89">
        <v>1.2699999999999999E-2</v>
      </c>
      <c r="C89" s="1">
        <v>0.38972299999999999</v>
      </c>
      <c r="D89" s="1">
        <v>0.19800000000000026</v>
      </c>
      <c r="E89" s="7">
        <f t="shared" si="6"/>
        <v>0.23072397809999998</v>
      </c>
      <c r="F89" s="7">
        <f t="shared" si="7"/>
        <v>0.14963600000000013</v>
      </c>
      <c r="G89" s="8">
        <f t="shared" si="8"/>
        <v>5.323355407028927E-2</v>
      </c>
      <c r="H89" s="8">
        <f t="shared" si="9"/>
        <v>2.2390932496000038E-2</v>
      </c>
      <c r="I89" s="1"/>
      <c r="J89" s="1"/>
    </row>
    <row r="90" spans="1:10" x14ac:dyDescent="0.2">
      <c r="A90">
        <v>89</v>
      </c>
      <c r="B90">
        <v>1.9699999999999999E-2</v>
      </c>
      <c r="C90" s="1">
        <v>0.27685100000000001</v>
      </c>
      <c r="D90" s="1">
        <v>0.20200000000000026</v>
      </c>
      <c r="E90" s="7">
        <f t="shared" si="6"/>
        <v>0.1178519781</v>
      </c>
      <c r="F90" s="7">
        <f t="shared" si="7"/>
        <v>0.15363600000000013</v>
      </c>
      <c r="G90" s="8">
        <f t="shared" si="8"/>
        <v>1.388908874208288E-2</v>
      </c>
      <c r="H90" s="8">
        <f t="shared" si="9"/>
        <v>2.360402049600004E-2</v>
      </c>
      <c r="I90" s="1"/>
      <c r="J90" s="1"/>
    </row>
    <row r="91" spans="1:10" x14ac:dyDescent="0.2">
      <c r="A91">
        <v>90</v>
      </c>
      <c r="B91">
        <v>9.4000000000000004E-3</v>
      </c>
      <c r="C91" s="1">
        <v>0.31424099999999999</v>
      </c>
      <c r="D91" s="1">
        <v>0.20600000000000027</v>
      </c>
      <c r="E91" s="7">
        <f t="shared" si="6"/>
        <v>0.15524197809999998</v>
      </c>
      <c r="F91" s="7">
        <f t="shared" si="7"/>
        <v>0.15763600000000014</v>
      </c>
      <c r="G91" s="8">
        <f t="shared" si="8"/>
        <v>2.4100071764400873E-2</v>
      </c>
      <c r="H91" s="8">
        <f t="shared" si="9"/>
        <v>2.4849108496000045E-2</v>
      </c>
      <c r="I91" s="1"/>
      <c r="J91" s="1"/>
    </row>
    <row r="92" spans="1:10" x14ac:dyDescent="0.2">
      <c r="A92">
        <v>91</v>
      </c>
      <c r="B92">
        <v>1.46E-2</v>
      </c>
      <c r="C92" s="1">
        <v>0.29323500000000002</v>
      </c>
      <c r="D92" s="1">
        <v>0.21000000000000027</v>
      </c>
      <c r="E92" s="7">
        <f t="shared" si="6"/>
        <v>0.13423597810000001</v>
      </c>
      <c r="F92" s="7">
        <f t="shared" si="7"/>
        <v>0.16163600000000014</v>
      </c>
      <c r="G92" s="8">
        <f t="shared" si="8"/>
        <v>1.8019297816463685E-2</v>
      </c>
      <c r="H92" s="8">
        <f t="shared" si="9"/>
        <v>2.6126196496000044E-2</v>
      </c>
      <c r="I92" s="1"/>
      <c r="J92" s="1"/>
    </row>
    <row r="93" spans="1:10" x14ac:dyDescent="0.2">
      <c r="A93">
        <v>92</v>
      </c>
      <c r="B93">
        <v>6.3E-3</v>
      </c>
      <c r="C93" s="1">
        <v>0.347381</v>
      </c>
      <c r="D93" s="1">
        <v>0.21400000000000027</v>
      </c>
      <c r="E93" s="7">
        <f t="shared" si="6"/>
        <v>0.18838197809999999</v>
      </c>
      <c r="F93" s="7">
        <f t="shared" si="7"/>
        <v>0.16563600000000014</v>
      </c>
      <c r="G93" s="8">
        <f t="shared" si="8"/>
        <v>3.5487769672868874E-2</v>
      </c>
      <c r="H93" s="8">
        <f t="shared" si="9"/>
        <v>2.7435284496000047E-2</v>
      </c>
      <c r="I93" s="1"/>
      <c r="J93" s="1"/>
    </row>
    <row r="94" spans="1:10" x14ac:dyDescent="0.2">
      <c r="A94">
        <v>93</v>
      </c>
      <c r="B94">
        <v>1.23E-2</v>
      </c>
      <c r="C94" s="1">
        <v>0.36539199999999999</v>
      </c>
      <c r="D94" s="1">
        <v>0.21800000000000028</v>
      </c>
      <c r="E94" s="7">
        <f t="shared" si="6"/>
        <v>0.20639297809999999</v>
      </c>
      <c r="F94" s="7">
        <f t="shared" si="7"/>
        <v>0.16963600000000015</v>
      </c>
      <c r="G94" s="8">
        <f t="shared" si="8"/>
        <v>4.2598061408987073E-2</v>
      </c>
      <c r="H94" s="8">
        <f t="shared" si="9"/>
        <v>2.8776372496000052E-2</v>
      </c>
      <c r="I94" s="1"/>
      <c r="J94" s="1"/>
    </row>
    <row r="95" spans="1:10" x14ac:dyDescent="0.2">
      <c r="A95">
        <v>94</v>
      </c>
      <c r="B95">
        <v>1.6299999999999999E-2</v>
      </c>
      <c r="C95" s="1">
        <v>0.408972</v>
      </c>
      <c r="D95" s="1">
        <v>0.22200000000000028</v>
      </c>
      <c r="E95" s="7">
        <f t="shared" si="6"/>
        <v>0.24997297809999999</v>
      </c>
      <c r="F95" s="7">
        <f t="shared" si="7"/>
        <v>0.17363600000000015</v>
      </c>
      <c r="G95" s="8">
        <f t="shared" si="8"/>
        <v>6.2486489780183077E-2</v>
      </c>
      <c r="H95" s="8">
        <f t="shared" si="9"/>
        <v>3.0149460496000053E-2</v>
      </c>
      <c r="I95" s="1"/>
      <c r="J95" s="1"/>
    </row>
    <row r="96" spans="1:10" x14ac:dyDescent="0.2">
      <c r="A96">
        <v>95</v>
      </c>
      <c r="B96">
        <v>6.4000000000000003E-3</v>
      </c>
      <c r="C96" s="1">
        <v>0.40795100000000001</v>
      </c>
      <c r="D96" s="1">
        <v>0.22600000000000028</v>
      </c>
      <c r="E96" s="7">
        <f t="shared" si="6"/>
        <v>0.2489519781</v>
      </c>
      <c r="F96" s="7">
        <f t="shared" si="7"/>
        <v>0.17763600000000015</v>
      </c>
      <c r="G96" s="8">
        <f t="shared" si="8"/>
        <v>6.1977087399902882E-2</v>
      </c>
      <c r="H96" s="8">
        <f t="shared" si="9"/>
        <v>3.1554548496000055E-2</v>
      </c>
      <c r="I96" s="1"/>
      <c r="J96" s="1"/>
    </row>
    <row r="97" spans="1:10" x14ac:dyDescent="0.2">
      <c r="A97">
        <v>96</v>
      </c>
      <c r="B97">
        <v>1.2500000000000001E-2</v>
      </c>
      <c r="C97" s="1">
        <v>0.44578299999999998</v>
      </c>
      <c r="D97" s="1">
        <v>0.23000000000000029</v>
      </c>
      <c r="E97" s="7">
        <f t="shared" si="6"/>
        <v>0.2867839781</v>
      </c>
      <c r="F97" s="7">
        <f t="shared" si="7"/>
        <v>0.18163600000000016</v>
      </c>
      <c r="G97" s="8">
        <f t="shared" si="8"/>
        <v>8.2245050094861286E-2</v>
      </c>
      <c r="H97" s="8">
        <f t="shared" si="9"/>
        <v>3.2991636496000058E-2</v>
      </c>
      <c r="I97" s="1"/>
      <c r="J97" s="1"/>
    </row>
    <row r="98" spans="1:10" x14ac:dyDescent="0.2">
      <c r="A98">
        <v>97</v>
      </c>
      <c r="B98">
        <v>1.8499999999999999E-2</v>
      </c>
      <c r="C98" s="1">
        <v>0.37114999999999998</v>
      </c>
      <c r="D98" s="1">
        <v>0.23400000000000029</v>
      </c>
      <c r="E98" s="7">
        <f t="shared" si="6"/>
        <v>0.21215097809999997</v>
      </c>
      <c r="F98" s="7">
        <f t="shared" si="7"/>
        <v>0.18563600000000016</v>
      </c>
      <c r="G98" s="8">
        <f t="shared" si="8"/>
        <v>4.5008037508786666E-2</v>
      </c>
      <c r="H98" s="8">
        <f t="shared" si="9"/>
        <v>3.4460724496000059E-2</v>
      </c>
      <c r="I98" s="1"/>
      <c r="J98" s="1"/>
    </row>
    <row r="99" spans="1:10" x14ac:dyDescent="0.2">
      <c r="A99">
        <v>98</v>
      </c>
      <c r="B99">
        <v>1.9099999999999999E-2</v>
      </c>
      <c r="C99" s="1">
        <v>0.35444900000000001</v>
      </c>
      <c r="D99" s="1">
        <v>0.23800000000000029</v>
      </c>
      <c r="E99" s="7">
        <f t="shared" si="6"/>
        <v>0.1954499781</v>
      </c>
      <c r="F99" s="7">
        <f t="shared" si="7"/>
        <v>0.18963600000000017</v>
      </c>
      <c r="G99" s="8">
        <f t="shared" si="8"/>
        <v>3.820069393929048E-2</v>
      </c>
      <c r="H99" s="8">
        <f t="shared" si="9"/>
        <v>3.5961812496000063E-2</v>
      </c>
      <c r="I99" s="1"/>
      <c r="J99" s="1"/>
    </row>
    <row r="100" spans="1:10" x14ac:dyDescent="0.2">
      <c r="A100">
        <v>99</v>
      </c>
      <c r="B100">
        <v>0.02</v>
      </c>
      <c r="C100" s="1">
        <v>0.33940500000000001</v>
      </c>
      <c r="D100" s="1">
        <v>0.2420000000000003</v>
      </c>
      <c r="E100" s="7">
        <f t="shared" si="6"/>
        <v>0.1804059781</v>
      </c>
      <c r="F100" s="7">
        <f t="shared" si="7"/>
        <v>0.19363600000000017</v>
      </c>
      <c r="G100" s="8">
        <f t="shared" si="8"/>
        <v>3.2546316934217681E-2</v>
      </c>
      <c r="H100" s="8">
        <f t="shared" si="9"/>
        <v>3.7494900496000065E-2</v>
      </c>
      <c r="I100" s="1"/>
      <c r="J100" s="1"/>
    </row>
    <row r="101" spans="1:10" x14ac:dyDescent="0.2">
      <c r="A101">
        <v>100</v>
      </c>
      <c r="B101">
        <v>5.8999999999999999E-3</v>
      </c>
      <c r="C101" s="1">
        <v>0.44458399999999998</v>
      </c>
      <c r="D101" s="1">
        <v>0.2460000000000003</v>
      </c>
      <c r="E101" s="7">
        <f t="shared" si="6"/>
        <v>0.28558497809999994</v>
      </c>
      <c r="F101" s="7">
        <f t="shared" si="7"/>
        <v>0.19763600000000017</v>
      </c>
      <c r="G101" s="8">
        <f t="shared" si="8"/>
        <v>8.1558779716377441E-2</v>
      </c>
      <c r="H101" s="8">
        <f t="shared" si="9"/>
        <v>3.9059988496000071E-2</v>
      </c>
      <c r="I101" s="1"/>
      <c r="J101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86C3B-E9B3-4BE9-A819-F9EC29947E9F}">
  <sheetPr codeName="Sheet2"/>
  <dimension ref="A1:L523"/>
  <sheetViews>
    <sheetView zoomScaleNormal="100" workbookViewId="0"/>
  </sheetViews>
  <sheetFormatPr baseColWidth="10" defaultColWidth="8.83203125" defaultRowHeight="15" x14ac:dyDescent="0.2"/>
  <cols>
    <col min="1" max="1" width="12.1640625" customWidth="1"/>
    <col min="2" max="3" width="9.83203125" customWidth="1"/>
    <col min="4" max="5" width="11.1640625" customWidth="1"/>
    <col min="6" max="6" width="4.5" customWidth="1"/>
    <col min="7" max="7" width="14" bestFit="1" customWidth="1"/>
    <col min="12" max="12" width="5.6640625" customWidth="1"/>
  </cols>
  <sheetData>
    <row r="1" spans="1:12" ht="16" x14ac:dyDescent="0.2">
      <c r="A1" s="2" t="s">
        <v>10</v>
      </c>
      <c r="B1" s="2" t="s">
        <v>34</v>
      </c>
      <c r="C1" s="2" t="s">
        <v>39</v>
      </c>
      <c r="D1" s="2" t="s">
        <v>35</v>
      </c>
      <c r="E1" s="2" t="s">
        <v>40</v>
      </c>
      <c r="G1" s="3"/>
      <c r="H1" s="3" t="s">
        <v>33</v>
      </c>
      <c r="I1" s="3" t="s">
        <v>36</v>
      </c>
      <c r="K1" t="s">
        <v>12</v>
      </c>
      <c r="L1">
        <v>261</v>
      </c>
    </row>
    <row r="2" spans="1:12" x14ac:dyDescent="0.2">
      <c r="A2" s="6">
        <v>43832</v>
      </c>
      <c r="B2">
        <v>12</v>
      </c>
      <c r="C2">
        <v>2683</v>
      </c>
      <c r="G2" s="5" t="s">
        <v>13</v>
      </c>
      <c r="H2" s="9">
        <f>AVERAGE(D3:D523)*$L1</f>
        <v>0.21910982966065312</v>
      </c>
      <c r="I2" s="9">
        <f>AVERAGE(E3:E523)*$L1</f>
        <v>3.086438910553917E-2</v>
      </c>
    </row>
    <row r="3" spans="1:12" x14ac:dyDescent="0.2">
      <c r="A3" s="6">
        <v>43833</v>
      </c>
      <c r="B3">
        <v>12.061</v>
      </c>
      <c r="C3">
        <v>2693.3548999999998</v>
      </c>
      <c r="D3" s="7">
        <f>B3/B2-1</f>
        <v>5.0833333333333286E-3</v>
      </c>
      <c r="E3" s="7">
        <f>C3/C2-1</f>
        <v>3.8594483786804634E-3</v>
      </c>
      <c r="G3" s="5" t="s">
        <v>3</v>
      </c>
      <c r="H3" s="10">
        <f>_xlfn.VAR.S(D3:D523)*$L1</f>
        <v>1.443369071872516E-2</v>
      </c>
      <c r="I3" s="10">
        <f>_xlfn.VAR.S(E3:E523)*$L1</f>
        <v>1.5435750100050034E-2</v>
      </c>
    </row>
    <row r="4" spans="1:12" x14ac:dyDescent="0.2">
      <c r="A4" s="6">
        <v>43836</v>
      </c>
      <c r="B4">
        <v>11.926299999999999</v>
      </c>
      <c r="C4">
        <v>2662.7465000000002</v>
      </c>
      <c r="D4" s="7">
        <f t="shared" ref="D4:D67" si="0">B4/B3-1</f>
        <v>-1.1168228173451644E-2</v>
      </c>
      <c r="E4" s="7">
        <f t="shared" ref="E4:E67" si="1">C4/C3-1</f>
        <v>-1.1364413950794128E-2</v>
      </c>
      <c r="G4" s="5" t="s">
        <v>4</v>
      </c>
      <c r="H4" s="10">
        <f>_xlfn.STDEV.S(D3:D523)*SQRT($L1)</f>
        <v>0.12014029598234373</v>
      </c>
      <c r="I4" s="10">
        <f>_xlfn.STDEV.S(E3:E523)*SQRT($L1)</f>
        <v>0.12424069421912465</v>
      </c>
    </row>
    <row r="5" spans="1:12" x14ac:dyDescent="0.2">
      <c r="A5" s="6">
        <v>43837</v>
      </c>
      <c r="B5">
        <v>11.755100000000001</v>
      </c>
      <c r="C5">
        <v>2630.7894000000001</v>
      </c>
      <c r="D5" s="7">
        <f t="shared" si="0"/>
        <v>-1.4354829242933631E-2</v>
      </c>
      <c r="E5" s="7">
        <f t="shared" si="1"/>
        <v>-1.2001555536736208E-2</v>
      </c>
      <c r="G5" s="5" t="s">
        <v>9</v>
      </c>
      <c r="H5" s="10">
        <f>SLOPE(D3:D523,E3:E523)</f>
        <v>0.90725819135871855</v>
      </c>
      <c r="I5" s="4"/>
    </row>
    <row r="6" spans="1:12" x14ac:dyDescent="0.2">
      <c r="A6" s="6">
        <v>43838</v>
      </c>
      <c r="B6">
        <v>11.6706</v>
      </c>
      <c r="C6">
        <v>2616.8343</v>
      </c>
      <c r="D6" s="7">
        <f t="shared" si="0"/>
        <v>-7.1883693035363905E-3</v>
      </c>
      <c r="E6" s="7">
        <f t="shared" si="1"/>
        <v>-5.304529507379141E-3</v>
      </c>
      <c r="G6" s="5" t="s">
        <v>42</v>
      </c>
      <c r="H6" s="11">
        <f>CORREL(D3:D522,D4:D523)</f>
        <v>0.2617060754075124</v>
      </c>
      <c r="I6" s="11">
        <f>CORREL(E3:E522,E4:E523)</f>
        <v>-2.4778898980875295E-2</v>
      </c>
    </row>
    <row r="7" spans="1:12" x14ac:dyDescent="0.2">
      <c r="A7" s="6">
        <v>43839</v>
      </c>
      <c r="B7">
        <v>11.7052</v>
      </c>
      <c r="C7">
        <v>2621.2505999999998</v>
      </c>
      <c r="D7" s="7">
        <f t="shared" si="0"/>
        <v>2.9647147533116147E-3</v>
      </c>
      <c r="E7" s="7">
        <f t="shared" si="1"/>
        <v>1.6876498446996013E-3</v>
      </c>
    </row>
    <row r="8" spans="1:12" x14ac:dyDescent="0.2">
      <c r="A8" s="6">
        <v>43840</v>
      </c>
      <c r="B8">
        <v>11.729799999999999</v>
      </c>
      <c r="C8">
        <v>2617.6532000000002</v>
      </c>
      <c r="D8" s="7">
        <f t="shared" si="0"/>
        <v>2.1016300447664893E-3</v>
      </c>
      <c r="E8" s="7">
        <f t="shared" si="1"/>
        <v>-1.3723983506191972E-3</v>
      </c>
    </row>
    <row r="9" spans="1:12" x14ac:dyDescent="0.2">
      <c r="A9" s="6">
        <v>43843</v>
      </c>
      <c r="B9">
        <v>11.633699999999999</v>
      </c>
      <c r="C9">
        <v>2590.1021000000001</v>
      </c>
      <c r="D9" s="7">
        <f t="shared" si="0"/>
        <v>-8.1928080615185639E-3</v>
      </c>
      <c r="E9" s="7">
        <f t="shared" si="1"/>
        <v>-1.0525114633214261E-2</v>
      </c>
    </row>
    <row r="10" spans="1:12" x14ac:dyDescent="0.2">
      <c r="A10" s="6">
        <v>43844</v>
      </c>
      <c r="B10">
        <v>11.6402</v>
      </c>
      <c r="C10">
        <v>2605.8049000000001</v>
      </c>
      <c r="D10" s="7">
        <f t="shared" si="0"/>
        <v>5.5872164487658083E-4</v>
      </c>
      <c r="E10" s="7">
        <f t="shared" si="1"/>
        <v>6.0626181492999809E-3</v>
      </c>
    </row>
    <row r="11" spans="1:12" x14ac:dyDescent="0.2">
      <c r="A11" s="6">
        <v>43845</v>
      </c>
      <c r="B11">
        <v>11.6972</v>
      </c>
      <c r="C11">
        <v>2619.5273999999999</v>
      </c>
      <c r="D11" s="7">
        <f t="shared" si="0"/>
        <v>4.8968230786412548E-3</v>
      </c>
      <c r="E11" s="7">
        <f t="shared" si="1"/>
        <v>5.2661271762901585E-3</v>
      </c>
    </row>
    <row r="12" spans="1:12" x14ac:dyDescent="0.2">
      <c r="A12" s="6">
        <v>43846</v>
      </c>
      <c r="B12">
        <v>11.6266</v>
      </c>
      <c r="C12">
        <v>2599.5544</v>
      </c>
      <c r="D12" s="7">
        <f t="shared" si="0"/>
        <v>-6.0356324590500332E-3</v>
      </c>
      <c r="E12" s="7">
        <f t="shared" si="1"/>
        <v>-7.6246577913252622E-3</v>
      </c>
    </row>
    <row r="13" spans="1:12" x14ac:dyDescent="0.2">
      <c r="A13" s="6">
        <v>43847</v>
      </c>
      <c r="B13">
        <v>11.690099999999999</v>
      </c>
      <c r="C13">
        <v>2625.4113000000002</v>
      </c>
      <c r="D13" s="7">
        <f t="shared" si="0"/>
        <v>5.4616138854006735E-3</v>
      </c>
      <c r="E13" s="7">
        <f t="shared" si="1"/>
        <v>9.9466662440301779E-3</v>
      </c>
    </row>
    <row r="14" spans="1:12" x14ac:dyDescent="0.2">
      <c r="A14" s="6">
        <v>43850</v>
      </c>
      <c r="B14">
        <v>11.699299999999999</v>
      </c>
      <c r="C14">
        <v>2614.7325999999998</v>
      </c>
      <c r="D14" s="7">
        <f t="shared" si="0"/>
        <v>7.8699070153387396E-4</v>
      </c>
      <c r="E14" s="7">
        <f t="shared" si="1"/>
        <v>-4.0674388809099904E-3</v>
      </c>
    </row>
    <row r="15" spans="1:12" x14ac:dyDescent="0.2">
      <c r="A15" s="6">
        <v>43851</v>
      </c>
      <c r="B15">
        <v>11.63</v>
      </c>
      <c r="C15">
        <v>2597.5444000000002</v>
      </c>
      <c r="D15" s="7">
        <f t="shared" si="0"/>
        <v>-5.9234313164033825E-3</v>
      </c>
      <c r="E15" s="7">
        <f t="shared" si="1"/>
        <v>-6.5735976214162939E-3</v>
      </c>
    </row>
    <row r="16" spans="1:12" x14ac:dyDescent="0.2">
      <c r="A16" s="6">
        <v>43852</v>
      </c>
      <c r="B16">
        <v>11.5505</v>
      </c>
      <c r="C16">
        <v>2579.0043000000001</v>
      </c>
      <c r="D16" s="7">
        <f t="shared" si="0"/>
        <v>-6.8357695614790215E-3</v>
      </c>
      <c r="E16" s="7">
        <f t="shared" si="1"/>
        <v>-7.1375488326590464E-3</v>
      </c>
    </row>
    <row r="17" spans="1:5" x14ac:dyDescent="0.2">
      <c r="A17" s="6">
        <v>43853</v>
      </c>
      <c r="B17">
        <v>11.4618</v>
      </c>
      <c r="C17">
        <v>2567.5205000000001</v>
      </c>
      <c r="D17" s="7">
        <f t="shared" si="0"/>
        <v>-7.6793212415046108E-3</v>
      </c>
      <c r="E17" s="7">
        <f t="shared" si="1"/>
        <v>-4.4528037429018008E-3</v>
      </c>
    </row>
    <row r="18" spans="1:5" x14ac:dyDescent="0.2">
      <c r="A18" s="6">
        <v>43854</v>
      </c>
      <c r="B18">
        <v>11.552300000000001</v>
      </c>
      <c r="C18">
        <v>2596.6001999999999</v>
      </c>
      <c r="D18" s="7">
        <f t="shared" si="0"/>
        <v>7.8957929819052364E-3</v>
      </c>
      <c r="E18" s="7">
        <f t="shared" si="1"/>
        <v>1.13259855179344E-2</v>
      </c>
    </row>
    <row r="19" spans="1:5" x14ac:dyDescent="0.2">
      <c r="A19" s="6">
        <v>43857</v>
      </c>
      <c r="B19">
        <v>11.5943</v>
      </c>
      <c r="C19">
        <v>2594.48</v>
      </c>
      <c r="D19" s="7">
        <f t="shared" si="0"/>
        <v>3.635639656172307E-3</v>
      </c>
      <c r="E19" s="7">
        <f t="shared" si="1"/>
        <v>-8.165292446637995E-4</v>
      </c>
    </row>
    <row r="20" spans="1:5" x14ac:dyDescent="0.2">
      <c r="A20" s="6">
        <v>43858</v>
      </c>
      <c r="B20">
        <v>11.717700000000001</v>
      </c>
      <c r="C20">
        <v>2625.4960000000001</v>
      </c>
      <c r="D20" s="7">
        <f t="shared" si="0"/>
        <v>1.064316086352779E-2</v>
      </c>
      <c r="E20" s="7">
        <f t="shared" si="1"/>
        <v>1.1954611328667042E-2</v>
      </c>
    </row>
    <row r="21" spans="1:5" x14ac:dyDescent="0.2">
      <c r="A21" s="6">
        <v>43859</v>
      </c>
      <c r="B21">
        <v>11.685499999999999</v>
      </c>
      <c r="C21">
        <v>2605.7953000000002</v>
      </c>
      <c r="D21" s="7">
        <f t="shared" si="0"/>
        <v>-2.7479795523013273E-3</v>
      </c>
      <c r="E21" s="7">
        <f t="shared" si="1"/>
        <v>-7.5036107463122281E-3</v>
      </c>
    </row>
    <row r="22" spans="1:5" x14ac:dyDescent="0.2">
      <c r="A22" s="6">
        <v>43860</v>
      </c>
      <c r="B22">
        <v>11.5618</v>
      </c>
      <c r="C22">
        <v>2576.1280999999999</v>
      </c>
      <c r="D22" s="7">
        <f t="shared" si="0"/>
        <v>-1.0585768687689789E-2</v>
      </c>
      <c r="E22" s="7">
        <f t="shared" si="1"/>
        <v>-1.1385084622725472E-2</v>
      </c>
    </row>
    <row r="23" spans="1:5" x14ac:dyDescent="0.2">
      <c r="A23" s="6">
        <v>43861</v>
      </c>
      <c r="B23">
        <v>11.634399999999999</v>
      </c>
      <c r="C23">
        <v>2597.5704000000001</v>
      </c>
      <c r="D23" s="7">
        <f t="shared" si="0"/>
        <v>6.2792990710789365E-3</v>
      </c>
      <c r="E23" s="7">
        <f t="shared" si="1"/>
        <v>8.3234603123967243E-3</v>
      </c>
    </row>
    <row r="24" spans="1:5" x14ac:dyDescent="0.2">
      <c r="A24" s="6">
        <v>43864</v>
      </c>
      <c r="B24">
        <v>11.7492</v>
      </c>
      <c r="C24">
        <v>2620.1875</v>
      </c>
      <c r="D24" s="7">
        <f t="shared" si="0"/>
        <v>9.867290105205262E-3</v>
      </c>
      <c r="E24" s="7">
        <f t="shared" si="1"/>
        <v>8.7070209916157992E-3</v>
      </c>
    </row>
    <row r="25" spans="1:5" x14ac:dyDescent="0.2">
      <c r="A25" s="6">
        <v>43865</v>
      </c>
      <c r="B25">
        <v>11.7882</v>
      </c>
      <c r="C25">
        <v>2617.1552999999999</v>
      </c>
      <c r="D25" s="7">
        <f t="shared" si="0"/>
        <v>3.3193749361657421E-3</v>
      </c>
      <c r="E25" s="7">
        <f t="shared" si="1"/>
        <v>-1.1572454261384868E-3</v>
      </c>
    </row>
    <row r="26" spans="1:5" x14ac:dyDescent="0.2">
      <c r="A26" s="6">
        <v>43866</v>
      </c>
      <c r="B26">
        <v>11.728400000000001</v>
      </c>
      <c r="C26">
        <v>2596.4494</v>
      </c>
      <c r="D26" s="7">
        <f t="shared" si="0"/>
        <v>-5.0728694796490226E-3</v>
      </c>
      <c r="E26" s="7">
        <f t="shared" si="1"/>
        <v>-7.9116053984262802E-3</v>
      </c>
    </row>
    <row r="27" spans="1:5" x14ac:dyDescent="0.2">
      <c r="A27" s="6">
        <v>43867</v>
      </c>
      <c r="B27">
        <v>11.669600000000001</v>
      </c>
      <c r="C27">
        <v>2583.2064</v>
      </c>
      <c r="D27" s="7">
        <f t="shared" si="0"/>
        <v>-5.0134715732751411E-3</v>
      </c>
      <c r="E27" s="7">
        <f t="shared" si="1"/>
        <v>-5.1004267597126729E-3</v>
      </c>
    </row>
    <row r="28" spans="1:5" x14ac:dyDescent="0.2">
      <c r="A28" s="6">
        <v>43868</v>
      </c>
      <c r="B28">
        <v>11.581099999999999</v>
      </c>
      <c r="C28">
        <v>2561.0931</v>
      </c>
      <c r="D28" s="7">
        <f t="shared" si="0"/>
        <v>-7.5838074998287874E-3</v>
      </c>
      <c r="E28" s="7">
        <f t="shared" si="1"/>
        <v>-8.560407716549423E-3</v>
      </c>
    </row>
    <row r="29" spans="1:5" x14ac:dyDescent="0.2">
      <c r="A29" s="6">
        <v>43871</v>
      </c>
      <c r="B29">
        <v>11.525399999999999</v>
      </c>
      <c r="C29">
        <v>2552.8004000000001</v>
      </c>
      <c r="D29" s="7">
        <f t="shared" si="0"/>
        <v>-4.8095604044520179E-3</v>
      </c>
      <c r="E29" s="7">
        <f t="shared" si="1"/>
        <v>-3.2379533567131746E-3</v>
      </c>
    </row>
    <row r="30" spans="1:5" x14ac:dyDescent="0.2">
      <c r="A30" s="6">
        <v>43872</v>
      </c>
      <c r="B30">
        <v>11.416</v>
      </c>
      <c r="C30">
        <v>2526.1835999999998</v>
      </c>
      <c r="D30" s="7">
        <f t="shared" si="0"/>
        <v>-9.4920783660435992E-3</v>
      </c>
      <c r="E30" s="7">
        <f t="shared" si="1"/>
        <v>-1.0426510431446268E-2</v>
      </c>
    </row>
    <row r="31" spans="1:5" x14ac:dyDescent="0.2">
      <c r="A31" s="6">
        <v>43873</v>
      </c>
      <c r="B31">
        <v>11.495900000000001</v>
      </c>
      <c r="C31">
        <v>2548.0605</v>
      </c>
      <c r="D31" s="7">
        <f t="shared" si="0"/>
        <v>6.9989488437280922E-3</v>
      </c>
      <c r="E31" s="7">
        <f t="shared" si="1"/>
        <v>8.6600593876076104E-3</v>
      </c>
    </row>
    <row r="32" spans="1:5" x14ac:dyDescent="0.2">
      <c r="A32" s="6">
        <v>43874</v>
      </c>
      <c r="B32">
        <v>11.434200000000001</v>
      </c>
      <c r="C32">
        <v>2524.6880999999998</v>
      </c>
      <c r="D32" s="7">
        <f t="shared" si="0"/>
        <v>-5.3671308901434012E-3</v>
      </c>
      <c r="E32" s="7">
        <f t="shared" si="1"/>
        <v>-9.1726236484573898E-3</v>
      </c>
    </row>
    <row r="33" spans="1:5" x14ac:dyDescent="0.2">
      <c r="A33" s="6">
        <v>43875</v>
      </c>
      <c r="B33">
        <v>11.482699999999999</v>
      </c>
      <c r="C33">
        <v>2543.0021000000002</v>
      </c>
      <c r="D33" s="7">
        <f t="shared" si="0"/>
        <v>4.241660981966211E-3</v>
      </c>
      <c r="E33" s="7">
        <f t="shared" si="1"/>
        <v>7.2539653512053714E-3</v>
      </c>
    </row>
    <row r="34" spans="1:5" x14ac:dyDescent="0.2">
      <c r="A34" s="6">
        <v>43878</v>
      </c>
      <c r="B34">
        <v>11.459199999999999</v>
      </c>
      <c r="C34">
        <v>2531.7327</v>
      </c>
      <c r="D34" s="7">
        <f t="shared" si="0"/>
        <v>-2.0465569944351225E-3</v>
      </c>
      <c r="E34" s="7">
        <f t="shared" si="1"/>
        <v>-4.4315338945257743E-3</v>
      </c>
    </row>
    <row r="35" spans="1:5" x14ac:dyDescent="0.2">
      <c r="A35" s="6">
        <v>43879</v>
      </c>
      <c r="B35">
        <v>11.485200000000001</v>
      </c>
      <c r="C35">
        <v>2536.134</v>
      </c>
      <c r="D35" s="7">
        <f t="shared" si="0"/>
        <v>2.2689192962861426E-3</v>
      </c>
      <c r="E35" s="7">
        <f t="shared" si="1"/>
        <v>1.7384536685092211E-3</v>
      </c>
    </row>
    <row r="36" spans="1:5" x14ac:dyDescent="0.2">
      <c r="A36" s="6">
        <v>43880</v>
      </c>
      <c r="B36">
        <v>11.562799999999999</v>
      </c>
      <c r="C36">
        <v>2555.0916999999999</v>
      </c>
      <c r="D36" s="7">
        <f t="shared" si="0"/>
        <v>6.756521436283025E-3</v>
      </c>
      <c r="E36" s="7">
        <f t="shared" si="1"/>
        <v>7.4750387794966233E-3</v>
      </c>
    </row>
    <row r="37" spans="1:5" x14ac:dyDescent="0.2">
      <c r="A37" s="6">
        <v>43881</v>
      </c>
      <c r="B37">
        <v>11.503399999999999</v>
      </c>
      <c r="C37">
        <v>2529.8305999999998</v>
      </c>
      <c r="D37" s="7">
        <f t="shared" si="0"/>
        <v>-5.1371640087176651E-3</v>
      </c>
      <c r="E37" s="7">
        <f t="shared" si="1"/>
        <v>-9.8865727597957642E-3</v>
      </c>
    </row>
    <row r="38" spans="1:5" x14ac:dyDescent="0.2">
      <c r="A38" s="6">
        <v>43882</v>
      </c>
      <c r="B38">
        <v>11.5518</v>
      </c>
      <c r="C38">
        <v>2541.8067999999998</v>
      </c>
      <c r="D38" s="7">
        <f t="shared" si="0"/>
        <v>4.2074517099293107E-3</v>
      </c>
      <c r="E38" s="7">
        <f t="shared" si="1"/>
        <v>4.733992861023939E-3</v>
      </c>
    </row>
    <row r="39" spans="1:5" x14ac:dyDescent="0.2">
      <c r="A39" s="6">
        <v>43885</v>
      </c>
      <c r="B39">
        <v>11.7011</v>
      </c>
      <c r="C39">
        <v>2571.498</v>
      </c>
      <c r="D39" s="7">
        <f t="shared" si="0"/>
        <v>1.2924392735331303E-2</v>
      </c>
      <c r="E39" s="7">
        <f t="shared" si="1"/>
        <v>1.1681139573629373E-2</v>
      </c>
    </row>
    <row r="40" spans="1:5" x14ac:dyDescent="0.2">
      <c r="A40" s="6">
        <v>43886</v>
      </c>
      <c r="B40">
        <v>11.699</v>
      </c>
      <c r="C40">
        <v>2555.9117999999999</v>
      </c>
      <c r="D40" s="7">
        <f t="shared" si="0"/>
        <v>-1.7947030621057181E-4</v>
      </c>
      <c r="E40" s="7">
        <f t="shared" si="1"/>
        <v>-6.0611363493185966E-3</v>
      </c>
    </row>
    <row r="41" spans="1:5" x14ac:dyDescent="0.2">
      <c r="A41" s="6">
        <v>43887</v>
      </c>
      <c r="B41">
        <v>11.724299999999999</v>
      </c>
      <c r="C41">
        <v>2563.0088000000001</v>
      </c>
      <c r="D41" s="7">
        <f t="shared" si="0"/>
        <v>2.1625779981193638E-3</v>
      </c>
      <c r="E41" s="7">
        <f t="shared" si="1"/>
        <v>2.776699884557976E-3</v>
      </c>
    </row>
    <row r="42" spans="1:5" x14ac:dyDescent="0.2">
      <c r="A42" s="6">
        <v>43888</v>
      </c>
      <c r="B42">
        <v>11.630100000000001</v>
      </c>
      <c r="C42">
        <v>2534.2968999999998</v>
      </c>
      <c r="D42" s="7">
        <f t="shared" si="0"/>
        <v>-8.0345948158950797E-3</v>
      </c>
      <c r="E42" s="7">
        <f t="shared" si="1"/>
        <v>-1.1202419593721369E-2</v>
      </c>
    </row>
    <row r="43" spans="1:5" x14ac:dyDescent="0.2">
      <c r="A43" s="6">
        <v>43889</v>
      </c>
      <c r="B43">
        <v>11.6242</v>
      </c>
      <c r="C43">
        <v>2532.8779</v>
      </c>
      <c r="D43" s="7">
        <f t="shared" si="0"/>
        <v>-5.0730432240486678E-4</v>
      </c>
      <c r="E43" s="7">
        <f t="shared" si="1"/>
        <v>-5.5991861095672224E-4</v>
      </c>
    </row>
    <row r="44" spans="1:5" x14ac:dyDescent="0.2">
      <c r="A44" s="6">
        <v>43892</v>
      </c>
      <c r="B44">
        <v>11.6205</v>
      </c>
      <c r="C44">
        <v>2532.9124999999999</v>
      </c>
      <c r="D44" s="7">
        <f t="shared" si="0"/>
        <v>-3.1830147451006319E-4</v>
      </c>
      <c r="E44" s="7">
        <f t="shared" si="1"/>
        <v>1.3660350544286715E-5</v>
      </c>
    </row>
    <row r="45" spans="1:5" x14ac:dyDescent="0.2">
      <c r="A45" s="6">
        <v>43893</v>
      </c>
      <c r="B45">
        <v>11.5863</v>
      </c>
      <c r="C45">
        <v>2517.2891</v>
      </c>
      <c r="D45" s="7">
        <f t="shared" si="0"/>
        <v>-2.9430747386085532E-3</v>
      </c>
      <c r="E45" s="7">
        <f t="shared" si="1"/>
        <v>-6.1681562233200093E-3</v>
      </c>
    </row>
    <row r="46" spans="1:5" x14ac:dyDescent="0.2">
      <c r="A46" s="6">
        <v>43894</v>
      </c>
      <c r="B46">
        <v>11.577299999999999</v>
      </c>
      <c r="C46">
        <v>2516.1093999999998</v>
      </c>
      <c r="D46" s="7">
        <f t="shared" si="0"/>
        <v>-7.7677947230780919E-4</v>
      </c>
      <c r="E46" s="7">
        <f t="shared" si="1"/>
        <v>-4.6863906096450414E-4</v>
      </c>
    </row>
    <row r="47" spans="1:5" x14ac:dyDescent="0.2">
      <c r="A47" s="6">
        <v>43895</v>
      </c>
      <c r="B47">
        <v>11.4786</v>
      </c>
      <c r="C47">
        <v>2495.6929</v>
      </c>
      <c r="D47" s="7">
        <f t="shared" si="0"/>
        <v>-8.5253038273171988E-3</v>
      </c>
      <c r="E47" s="7">
        <f t="shared" si="1"/>
        <v>-8.1143133124497169E-3</v>
      </c>
    </row>
    <row r="48" spans="1:5" x14ac:dyDescent="0.2">
      <c r="A48" s="6">
        <v>43896</v>
      </c>
      <c r="B48">
        <v>11.3089</v>
      </c>
      <c r="C48">
        <v>2463.4362000000001</v>
      </c>
      <c r="D48" s="7">
        <f t="shared" si="0"/>
        <v>-1.4784032895997834E-2</v>
      </c>
      <c r="E48" s="7">
        <f t="shared" si="1"/>
        <v>-1.2924947616752003E-2</v>
      </c>
    </row>
    <row r="49" spans="1:5" x14ac:dyDescent="0.2">
      <c r="A49" s="6">
        <v>43899</v>
      </c>
      <c r="B49">
        <v>11.3147</v>
      </c>
      <c r="C49">
        <v>2473.1659</v>
      </c>
      <c r="D49" s="7">
        <f t="shared" si="0"/>
        <v>5.1287039411440638E-4</v>
      </c>
      <c r="E49" s="7">
        <f t="shared" si="1"/>
        <v>3.9496456210230679E-3</v>
      </c>
    </row>
    <row r="50" spans="1:5" x14ac:dyDescent="0.2">
      <c r="A50" s="6">
        <v>43900</v>
      </c>
      <c r="B50">
        <v>11.2079</v>
      </c>
      <c r="C50">
        <v>2449.0531999999998</v>
      </c>
      <c r="D50" s="7">
        <f t="shared" si="0"/>
        <v>-9.4390483176751694E-3</v>
      </c>
      <c r="E50" s="7">
        <f t="shared" si="1"/>
        <v>-9.7497300929145769E-3</v>
      </c>
    </row>
    <row r="51" spans="1:5" x14ac:dyDescent="0.2">
      <c r="A51" s="6">
        <v>43901</v>
      </c>
      <c r="B51">
        <v>11.0329</v>
      </c>
      <c r="C51">
        <v>2416.7037</v>
      </c>
      <c r="D51" s="7">
        <f t="shared" si="0"/>
        <v>-1.5613986563049354E-2</v>
      </c>
      <c r="E51" s="7">
        <f t="shared" si="1"/>
        <v>-1.3208982148693149E-2</v>
      </c>
    </row>
    <row r="52" spans="1:5" x14ac:dyDescent="0.2">
      <c r="A52" s="6">
        <v>43902</v>
      </c>
      <c r="B52">
        <v>11.024900000000001</v>
      </c>
      <c r="C52">
        <v>2432.2856999999999</v>
      </c>
      <c r="D52" s="7">
        <f t="shared" si="0"/>
        <v>-7.2510400710590339E-4</v>
      </c>
      <c r="E52" s="7">
        <f t="shared" si="1"/>
        <v>6.4476253336309686E-3</v>
      </c>
    </row>
    <row r="53" spans="1:5" x14ac:dyDescent="0.2">
      <c r="A53" s="6">
        <v>43903</v>
      </c>
      <c r="B53">
        <v>11.050599999999999</v>
      </c>
      <c r="C53">
        <v>2436.6361999999999</v>
      </c>
      <c r="D53" s="7">
        <f t="shared" si="0"/>
        <v>2.3310869032824311E-3</v>
      </c>
      <c r="E53" s="7">
        <f t="shared" si="1"/>
        <v>1.7886467860250832E-3</v>
      </c>
    </row>
    <row r="54" spans="1:5" x14ac:dyDescent="0.2">
      <c r="A54" s="6">
        <v>43906</v>
      </c>
      <c r="B54">
        <v>11.1328</v>
      </c>
      <c r="C54">
        <v>2459.1349</v>
      </c>
      <c r="D54" s="7">
        <f t="shared" si="0"/>
        <v>7.4385101261469355E-3</v>
      </c>
      <c r="E54" s="7">
        <f t="shared" si="1"/>
        <v>9.2335080632883759E-3</v>
      </c>
    </row>
    <row r="55" spans="1:5" x14ac:dyDescent="0.2">
      <c r="A55" s="6">
        <v>43907</v>
      </c>
      <c r="B55">
        <v>11.0623</v>
      </c>
      <c r="C55">
        <v>2432.0070999999998</v>
      </c>
      <c r="D55" s="7">
        <f t="shared" si="0"/>
        <v>-6.3326386892784692E-3</v>
      </c>
      <c r="E55" s="7">
        <f t="shared" si="1"/>
        <v>-1.1031440365471656E-2</v>
      </c>
    </row>
    <row r="56" spans="1:5" x14ac:dyDescent="0.2">
      <c r="A56" s="6">
        <v>43908</v>
      </c>
      <c r="B56">
        <v>11.0657</v>
      </c>
      <c r="C56">
        <v>2430.1968000000002</v>
      </c>
      <c r="D56" s="7">
        <f t="shared" si="0"/>
        <v>3.0735018938177205E-4</v>
      </c>
      <c r="E56" s="7">
        <f t="shared" si="1"/>
        <v>-7.4436460321170017E-4</v>
      </c>
    </row>
    <row r="57" spans="1:5" x14ac:dyDescent="0.2">
      <c r="A57" s="6">
        <v>43909</v>
      </c>
      <c r="B57">
        <v>11.086399999999999</v>
      </c>
      <c r="C57">
        <v>2435.1835999999998</v>
      </c>
      <c r="D57" s="7">
        <f t="shared" si="0"/>
        <v>1.8706453274532908E-3</v>
      </c>
      <c r="E57" s="7">
        <f t="shared" si="1"/>
        <v>2.0520148820868389E-3</v>
      </c>
    </row>
    <row r="58" spans="1:5" x14ac:dyDescent="0.2">
      <c r="A58" s="6">
        <v>43910</v>
      </c>
      <c r="B58">
        <v>11.184100000000001</v>
      </c>
      <c r="C58">
        <v>2453.5684999999999</v>
      </c>
      <c r="D58" s="7">
        <f t="shared" si="0"/>
        <v>8.8125992206669057E-3</v>
      </c>
      <c r="E58" s="7">
        <f t="shared" si="1"/>
        <v>7.5496976901454627E-3</v>
      </c>
    </row>
    <row r="59" spans="1:5" x14ac:dyDescent="0.2">
      <c r="A59" s="6">
        <v>43913</v>
      </c>
      <c r="B59">
        <v>11.307399999999999</v>
      </c>
      <c r="C59">
        <v>2477.5293999999999</v>
      </c>
      <c r="D59" s="7">
        <f t="shared" si="0"/>
        <v>1.1024579537021184E-2</v>
      </c>
      <c r="E59" s="7">
        <f t="shared" si="1"/>
        <v>9.7657350915616448E-3</v>
      </c>
    </row>
    <row r="60" spans="1:5" x14ac:dyDescent="0.2">
      <c r="A60" s="6">
        <v>43914</v>
      </c>
      <c r="B60">
        <v>11.364599999999999</v>
      </c>
      <c r="C60">
        <v>2481.7033999999999</v>
      </c>
      <c r="D60" s="7">
        <f t="shared" si="0"/>
        <v>5.0586341687743897E-3</v>
      </c>
      <c r="E60" s="7">
        <f t="shared" si="1"/>
        <v>1.6847428732833514E-3</v>
      </c>
    </row>
    <row r="61" spans="1:5" x14ac:dyDescent="0.2">
      <c r="A61" s="6">
        <v>43915</v>
      </c>
      <c r="B61">
        <v>11.365600000000001</v>
      </c>
      <c r="C61">
        <v>2474.7260999999999</v>
      </c>
      <c r="D61" s="7">
        <f t="shared" si="0"/>
        <v>8.7992538232883888E-5</v>
      </c>
      <c r="E61" s="7">
        <f t="shared" si="1"/>
        <v>-2.8114963294969542E-3</v>
      </c>
    </row>
    <row r="62" spans="1:5" x14ac:dyDescent="0.2">
      <c r="A62" s="6">
        <v>43916</v>
      </c>
      <c r="B62">
        <v>11.3392</v>
      </c>
      <c r="C62">
        <v>2459.1610000000001</v>
      </c>
      <c r="D62" s="7">
        <f t="shared" si="0"/>
        <v>-2.3227986203984141E-3</v>
      </c>
      <c r="E62" s="7">
        <f t="shared" si="1"/>
        <v>-6.2896253448007089E-3</v>
      </c>
    </row>
    <row r="63" spans="1:5" x14ac:dyDescent="0.2">
      <c r="A63" s="6">
        <v>43917</v>
      </c>
      <c r="B63">
        <v>11.466900000000001</v>
      </c>
      <c r="C63">
        <v>2488.0277999999998</v>
      </c>
      <c r="D63" s="7">
        <f t="shared" si="0"/>
        <v>1.1261817412163255E-2</v>
      </c>
      <c r="E63" s="7">
        <f t="shared" si="1"/>
        <v>1.1738475032744722E-2</v>
      </c>
    </row>
    <row r="64" spans="1:5" x14ac:dyDescent="0.2">
      <c r="A64" s="6">
        <v>43920</v>
      </c>
      <c r="B64">
        <v>11.4406</v>
      </c>
      <c r="C64">
        <v>2469.6817000000001</v>
      </c>
      <c r="D64" s="7">
        <f t="shared" si="0"/>
        <v>-2.2935579799249206E-3</v>
      </c>
      <c r="E64" s="7">
        <f t="shared" si="1"/>
        <v>-7.3737520135425116E-3</v>
      </c>
    </row>
    <row r="65" spans="1:5" x14ac:dyDescent="0.2">
      <c r="A65" s="6">
        <v>43921</v>
      </c>
      <c r="B65">
        <v>11.4483</v>
      </c>
      <c r="C65">
        <v>2468.4423000000002</v>
      </c>
      <c r="D65" s="7">
        <f t="shared" si="0"/>
        <v>6.7304162369108411E-4</v>
      </c>
      <c r="E65" s="7">
        <f t="shared" si="1"/>
        <v>-5.0184604761005502E-4</v>
      </c>
    </row>
    <row r="66" spans="1:5" x14ac:dyDescent="0.2">
      <c r="A66" s="6">
        <v>43922</v>
      </c>
      <c r="B66">
        <v>11.404299999999999</v>
      </c>
      <c r="C66">
        <v>2457.4803000000002</v>
      </c>
      <c r="D66" s="7">
        <f t="shared" si="0"/>
        <v>-3.8433653904946796E-3</v>
      </c>
      <c r="E66" s="7">
        <f t="shared" si="1"/>
        <v>-4.4408572969276694E-3</v>
      </c>
    </row>
    <row r="67" spans="1:5" x14ac:dyDescent="0.2">
      <c r="A67" s="6">
        <v>43923</v>
      </c>
      <c r="B67">
        <v>11.4428</v>
      </c>
      <c r="C67">
        <v>2467.4398000000001</v>
      </c>
      <c r="D67" s="7">
        <f t="shared" si="0"/>
        <v>3.3759196092701949E-3</v>
      </c>
      <c r="E67" s="7">
        <f t="shared" si="1"/>
        <v>4.0527283168860784E-3</v>
      </c>
    </row>
    <row r="68" spans="1:5" x14ac:dyDescent="0.2">
      <c r="A68" s="6">
        <v>43924</v>
      </c>
      <c r="B68">
        <v>11.369</v>
      </c>
      <c r="C68">
        <v>2442.8337000000001</v>
      </c>
      <c r="D68" s="7">
        <f t="shared" ref="D68:D131" si="2">B68/B67-1</f>
        <v>-6.4494704093404076E-3</v>
      </c>
      <c r="E68" s="7">
        <f t="shared" ref="E68:E131" si="3">C68/C67-1</f>
        <v>-9.9723202973381886E-3</v>
      </c>
    </row>
    <row r="69" spans="1:5" x14ac:dyDescent="0.2">
      <c r="A69" s="6">
        <v>43927</v>
      </c>
      <c r="B69">
        <v>11.327299999999999</v>
      </c>
      <c r="C69">
        <v>2437.5092</v>
      </c>
      <c r="D69" s="7">
        <f t="shared" si="2"/>
        <v>-3.6678687659424947E-3</v>
      </c>
      <c r="E69" s="7">
        <f t="shared" si="3"/>
        <v>-2.1796407999448153E-3</v>
      </c>
    </row>
    <row r="70" spans="1:5" x14ac:dyDescent="0.2">
      <c r="A70" s="6">
        <v>43928</v>
      </c>
      <c r="B70">
        <v>11.404400000000001</v>
      </c>
      <c r="C70">
        <v>2458.1385</v>
      </c>
      <c r="D70" s="7">
        <f t="shared" si="2"/>
        <v>6.806564671192783E-3</v>
      </c>
      <c r="E70" s="7">
        <f t="shared" si="3"/>
        <v>8.4632706206810848E-3</v>
      </c>
    </row>
    <row r="71" spans="1:5" x14ac:dyDescent="0.2">
      <c r="A71" s="6">
        <v>43929</v>
      </c>
      <c r="B71">
        <v>11.3971</v>
      </c>
      <c r="C71">
        <v>2444.7498000000001</v>
      </c>
      <c r="D71" s="7">
        <f t="shared" si="2"/>
        <v>-6.4010381957846363E-4</v>
      </c>
      <c r="E71" s="7">
        <f t="shared" si="3"/>
        <v>-5.4466825201264779E-3</v>
      </c>
    </row>
    <row r="72" spans="1:5" x14ac:dyDescent="0.2">
      <c r="A72" s="6">
        <v>43930</v>
      </c>
      <c r="B72">
        <v>11.536099999999999</v>
      </c>
      <c r="C72">
        <v>2477.3598000000002</v>
      </c>
      <c r="D72" s="7">
        <f t="shared" si="2"/>
        <v>1.2196084968983278E-2</v>
      </c>
      <c r="E72" s="7">
        <f t="shared" si="3"/>
        <v>1.3338788288274062E-2</v>
      </c>
    </row>
    <row r="73" spans="1:5" x14ac:dyDescent="0.2">
      <c r="A73" s="6">
        <v>43931</v>
      </c>
      <c r="B73">
        <v>11.4594</v>
      </c>
      <c r="C73">
        <v>2446.7031999999999</v>
      </c>
      <c r="D73" s="7">
        <f t="shared" si="2"/>
        <v>-6.6486940993922827E-3</v>
      </c>
      <c r="E73" s="7">
        <f t="shared" si="3"/>
        <v>-1.2374706330505636E-2</v>
      </c>
    </row>
    <row r="74" spans="1:5" x14ac:dyDescent="0.2">
      <c r="A74" s="6">
        <v>43934</v>
      </c>
      <c r="B74">
        <v>11.371700000000001</v>
      </c>
      <c r="C74">
        <v>2431.1451000000002</v>
      </c>
      <c r="D74" s="7">
        <f t="shared" si="2"/>
        <v>-7.6531057472467579E-3</v>
      </c>
      <c r="E74" s="7">
        <f t="shared" si="3"/>
        <v>-6.3588015089037775E-3</v>
      </c>
    </row>
    <row r="75" spans="1:5" x14ac:dyDescent="0.2">
      <c r="A75" s="6">
        <v>43935</v>
      </c>
      <c r="B75">
        <v>11.299200000000001</v>
      </c>
      <c r="C75">
        <v>2419.0367000000001</v>
      </c>
      <c r="D75" s="7">
        <f t="shared" si="2"/>
        <v>-6.3754759622571822E-3</v>
      </c>
      <c r="E75" s="7">
        <f t="shared" si="3"/>
        <v>-4.9805336588095717E-3</v>
      </c>
    </row>
    <row r="76" spans="1:5" x14ac:dyDescent="0.2">
      <c r="A76" s="6">
        <v>43936</v>
      </c>
      <c r="B76">
        <v>11.2088</v>
      </c>
      <c r="C76">
        <v>2403.1572999999999</v>
      </c>
      <c r="D76" s="7">
        <f t="shared" si="2"/>
        <v>-8.0005664117813735E-3</v>
      </c>
      <c r="E76" s="7">
        <f t="shared" si="3"/>
        <v>-6.5643485276598579E-3</v>
      </c>
    </row>
    <row r="77" spans="1:5" x14ac:dyDescent="0.2">
      <c r="A77" s="6">
        <v>43937</v>
      </c>
      <c r="B77">
        <v>11.2889</v>
      </c>
      <c r="C77">
        <v>2429.5500000000002</v>
      </c>
      <c r="D77" s="7">
        <f t="shared" si="2"/>
        <v>7.1461708657483136E-3</v>
      </c>
      <c r="E77" s="7">
        <f t="shared" si="3"/>
        <v>1.0982510383319655E-2</v>
      </c>
    </row>
    <row r="78" spans="1:5" x14ac:dyDescent="0.2">
      <c r="A78" s="6">
        <v>43938</v>
      </c>
      <c r="B78">
        <v>11.3339</v>
      </c>
      <c r="C78">
        <v>2431.5345000000002</v>
      </c>
      <c r="D78" s="7">
        <f t="shared" si="2"/>
        <v>3.9862165489994439E-3</v>
      </c>
      <c r="E78" s="7">
        <f t="shared" si="3"/>
        <v>8.1681792924626073E-4</v>
      </c>
    </row>
    <row r="79" spans="1:5" x14ac:dyDescent="0.2">
      <c r="A79" s="6">
        <v>43941</v>
      </c>
      <c r="B79">
        <v>11.457599999999999</v>
      </c>
      <c r="C79">
        <v>2457.2289999999998</v>
      </c>
      <c r="D79" s="7">
        <f t="shared" si="2"/>
        <v>1.0914160174344101E-2</v>
      </c>
      <c r="E79" s="7">
        <f t="shared" si="3"/>
        <v>1.0567195324598266E-2</v>
      </c>
    </row>
    <row r="80" spans="1:5" x14ac:dyDescent="0.2">
      <c r="A80" s="6">
        <v>43942</v>
      </c>
      <c r="B80">
        <v>11.373799999999999</v>
      </c>
      <c r="C80">
        <v>2431.4875999999999</v>
      </c>
      <c r="D80" s="7">
        <f t="shared" si="2"/>
        <v>-7.3139226365033227E-3</v>
      </c>
      <c r="E80" s="7">
        <f t="shared" si="3"/>
        <v>-1.0475783901296887E-2</v>
      </c>
    </row>
    <row r="81" spans="1:5" x14ac:dyDescent="0.2">
      <c r="A81" s="6">
        <v>43943</v>
      </c>
      <c r="B81">
        <v>11.4222</v>
      </c>
      <c r="C81">
        <v>2445.8220000000001</v>
      </c>
      <c r="D81" s="7">
        <f t="shared" si="2"/>
        <v>4.2553939756282411E-3</v>
      </c>
      <c r="E81" s="7">
        <f t="shared" si="3"/>
        <v>5.8953210372121312E-3</v>
      </c>
    </row>
    <row r="82" spans="1:5" x14ac:dyDescent="0.2">
      <c r="A82" s="6">
        <v>43944</v>
      </c>
      <c r="B82">
        <v>11.5672</v>
      </c>
      <c r="C82">
        <v>2475.9488000000001</v>
      </c>
      <c r="D82" s="7">
        <f t="shared" si="2"/>
        <v>1.2694577226803894E-2</v>
      </c>
      <c r="E82" s="7">
        <f t="shared" si="3"/>
        <v>1.2317658439575663E-2</v>
      </c>
    </row>
    <row r="83" spans="1:5" x14ac:dyDescent="0.2">
      <c r="A83" s="6">
        <v>43945</v>
      </c>
      <c r="B83">
        <v>11.492000000000001</v>
      </c>
      <c r="C83">
        <v>2447.6767</v>
      </c>
      <c r="D83" s="7">
        <f t="shared" si="2"/>
        <v>-6.5011411577563516E-3</v>
      </c>
      <c r="E83" s="7">
        <f t="shared" si="3"/>
        <v>-1.1418693310621064E-2</v>
      </c>
    </row>
    <row r="84" spans="1:5" x14ac:dyDescent="0.2">
      <c r="A84" s="6">
        <v>43948</v>
      </c>
      <c r="B84">
        <v>11.4145</v>
      </c>
      <c r="C84">
        <v>2434.8870999999999</v>
      </c>
      <c r="D84" s="7">
        <f t="shared" si="2"/>
        <v>-6.7438217890707364E-3</v>
      </c>
      <c r="E84" s="7">
        <f t="shared" si="3"/>
        <v>-5.2251998803600763E-3</v>
      </c>
    </row>
    <row r="85" spans="1:5" x14ac:dyDescent="0.2">
      <c r="A85" s="6">
        <v>43949</v>
      </c>
      <c r="B85">
        <v>11.4231</v>
      </c>
      <c r="C85">
        <v>2447.3986</v>
      </c>
      <c r="D85" s="7">
        <f t="shared" si="2"/>
        <v>7.5342765780361809E-4</v>
      </c>
      <c r="E85" s="7">
        <f t="shared" si="3"/>
        <v>5.1384312644311425E-3</v>
      </c>
    </row>
    <row r="86" spans="1:5" x14ac:dyDescent="0.2">
      <c r="A86" s="6">
        <v>43950</v>
      </c>
      <c r="B86">
        <v>11.4933</v>
      </c>
      <c r="C86">
        <v>2462.6918999999998</v>
      </c>
      <c r="D86" s="7">
        <f t="shared" si="2"/>
        <v>6.1454421304198981E-3</v>
      </c>
      <c r="E86" s="7">
        <f t="shared" si="3"/>
        <v>6.2487982137440223E-3</v>
      </c>
    </row>
    <row r="87" spans="1:5" x14ac:dyDescent="0.2">
      <c r="A87" s="6">
        <v>43951</v>
      </c>
      <c r="B87">
        <v>11.487</v>
      </c>
      <c r="C87">
        <v>2456.9076</v>
      </c>
      <c r="D87" s="7">
        <f t="shared" si="2"/>
        <v>-5.481454412570308E-4</v>
      </c>
      <c r="E87" s="7">
        <f t="shared" si="3"/>
        <v>-2.3487712774787894E-3</v>
      </c>
    </row>
    <row r="88" spans="1:5" x14ac:dyDescent="0.2">
      <c r="A88" s="6">
        <v>43952</v>
      </c>
      <c r="B88">
        <v>11.377800000000001</v>
      </c>
      <c r="C88">
        <v>2431.92</v>
      </c>
      <c r="D88" s="7">
        <f t="shared" si="2"/>
        <v>-9.5063985374771454E-3</v>
      </c>
      <c r="E88" s="7">
        <f t="shared" si="3"/>
        <v>-1.0170345844507933E-2</v>
      </c>
    </row>
    <row r="89" spans="1:5" x14ac:dyDescent="0.2">
      <c r="A89" s="6">
        <v>43955</v>
      </c>
      <c r="B89">
        <v>11.348000000000001</v>
      </c>
      <c r="C89">
        <v>2429.6192000000001</v>
      </c>
      <c r="D89" s="7">
        <f t="shared" si="2"/>
        <v>-2.6191355095009916E-3</v>
      </c>
      <c r="E89" s="7">
        <f t="shared" si="3"/>
        <v>-9.4608375275506695E-4</v>
      </c>
    </row>
    <row r="90" spans="1:5" x14ac:dyDescent="0.2">
      <c r="A90" s="6">
        <v>43956</v>
      </c>
      <c r="B90">
        <v>11.2212</v>
      </c>
      <c r="C90">
        <v>2405.0945999999999</v>
      </c>
      <c r="D90" s="7">
        <f t="shared" si="2"/>
        <v>-1.1173775114557749E-2</v>
      </c>
      <c r="E90" s="7">
        <f t="shared" si="3"/>
        <v>-1.0094009793798264E-2</v>
      </c>
    </row>
    <row r="91" spans="1:5" x14ac:dyDescent="0.2">
      <c r="A91" s="6">
        <v>43957</v>
      </c>
      <c r="B91">
        <v>11.1196</v>
      </c>
      <c r="C91">
        <v>2387.1893</v>
      </c>
      <c r="D91" s="7">
        <f t="shared" si="2"/>
        <v>-9.0542900937510273E-3</v>
      </c>
      <c r="E91" s="7">
        <f t="shared" si="3"/>
        <v>-7.4447383483376983E-3</v>
      </c>
    </row>
    <row r="92" spans="1:5" x14ac:dyDescent="0.2">
      <c r="A92" s="6">
        <v>43958</v>
      </c>
      <c r="B92">
        <v>11.237299999999999</v>
      </c>
      <c r="C92">
        <v>2414.8442</v>
      </c>
      <c r="D92" s="7">
        <f t="shared" si="2"/>
        <v>1.0584913126371331E-2</v>
      </c>
      <c r="E92" s="7">
        <f t="shared" si="3"/>
        <v>1.1584711777989254E-2</v>
      </c>
    </row>
    <row r="93" spans="1:5" x14ac:dyDescent="0.2">
      <c r="A93" s="6">
        <v>43959</v>
      </c>
      <c r="B93">
        <v>11.3344</v>
      </c>
      <c r="C93">
        <v>2423.7948000000001</v>
      </c>
      <c r="D93" s="7">
        <f t="shared" si="2"/>
        <v>8.6408656883771862E-3</v>
      </c>
      <c r="E93" s="7">
        <f t="shared" si="3"/>
        <v>3.7064917065872116E-3</v>
      </c>
    </row>
    <row r="94" spans="1:5" x14ac:dyDescent="0.2">
      <c r="A94" s="6">
        <v>43962</v>
      </c>
      <c r="B94">
        <v>11.353999999999999</v>
      </c>
      <c r="C94">
        <v>2421.0409</v>
      </c>
      <c r="D94" s="7">
        <f t="shared" si="2"/>
        <v>1.7292490118576698E-3</v>
      </c>
      <c r="E94" s="7">
        <f t="shared" si="3"/>
        <v>-1.1361935424567537E-3</v>
      </c>
    </row>
    <row r="95" spans="1:5" x14ac:dyDescent="0.2">
      <c r="A95" s="6">
        <v>43963</v>
      </c>
      <c r="B95">
        <v>11.5045</v>
      </c>
      <c r="C95">
        <v>2453.9252999999999</v>
      </c>
      <c r="D95" s="7">
        <f t="shared" si="2"/>
        <v>1.3255240443896588E-2</v>
      </c>
      <c r="E95" s="7">
        <f t="shared" si="3"/>
        <v>1.3582752773817264E-2</v>
      </c>
    </row>
    <row r="96" spans="1:5" x14ac:dyDescent="0.2">
      <c r="A96" s="6">
        <v>43964</v>
      </c>
      <c r="B96">
        <v>11.6327</v>
      </c>
      <c r="C96">
        <v>2474.1889000000001</v>
      </c>
      <c r="D96" s="7">
        <f t="shared" si="2"/>
        <v>1.1143465600417235E-2</v>
      </c>
      <c r="E96" s="7">
        <f t="shared" si="3"/>
        <v>8.2576270760972292E-3</v>
      </c>
    </row>
    <row r="97" spans="1:5" x14ac:dyDescent="0.2">
      <c r="A97" s="6">
        <v>43965</v>
      </c>
      <c r="B97">
        <v>11.692399999999999</v>
      </c>
      <c r="C97">
        <v>2480.3778000000002</v>
      </c>
      <c r="D97" s="7">
        <f t="shared" si="2"/>
        <v>5.1320845547464522E-3</v>
      </c>
      <c r="E97" s="7">
        <f t="shared" si="3"/>
        <v>2.5013854035154104E-3</v>
      </c>
    </row>
    <row r="98" spans="1:5" x14ac:dyDescent="0.2">
      <c r="A98" s="6">
        <v>43966</v>
      </c>
      <c r="B98">
        <v>11.6854</v>
      </c>
      <c r="C98">
        <v>2474.9845</v>
      </c>
      <c r="D98" s="7">
        <f t="shared" si="2"/>
        <v>-5.9867948410929905E-4</v>
      </c>
      <c r="E98" s="7">
        <f t="shared" si="3"/>
        <v>-2.1743864987020523E-3</v>
      </c>
    </row>
    <row r="99" spans="1:5" x14ac:dyDescent="0.2">
      <c r="A99" s="6">
        <v>43969</v>
      </c>
      <c r="B99">
        <v>11.718400000000001</v>
      </c>
      <c r="C99">
        <v>2479.8436999999999</v>
      </c>
      <c r="D99" s="7">
        <f t="shared" si="2"/>
        <v>2.8240368322864917E-3</v>
      </c>
      <c r="E99" s="7">
        <f t="shared" si="3"/>
        <v>1.9633254268864864E-3</v>
      </c>
    </row>
    <row r="100" spans="1:5" x14ac:dyDescent="0.2">
      <c r="A100" s="6">
        <v>43970</v>
      </c>
      <c r="B100">
        <v>11.7614</v>
      </c>
      <c r="C100">
        <v>2488.1399000000001</v>
      </c>
      <c r="D100" s="7">
        <f t="shared" si="2"/>
        <v>3.6694429273620432E-3</v>
      </c>
      <c r="E100" s="7">
        <f t="shared" si="3"/>
        <v>3.3454527799474665E-3</v>
      </c>
    </row>
    <row r="101" spans="1:5" x14ac:dyDescent="0.2">
      <c r="A101" s="6">
        <v>43971</v>
      </c>
      <c r="B101">
        <v>11.7834</v>
      </c>
      <c r="C101">
        <v>2485.6089000000002</v>
      </c>
      <c r="D101" s="7">
        <f t="shared" si="2"/>
        <v>1.8705256176985152E-3</v>
      </c>
      <c r="E101" s="7">
        <f t="shared" si="3"/>
        <v>-1.0172257596929857E-3</v>
      </c>
    </row>
    <row r="102" spans="1:5" x14ac:dyDescent="0.2">
      <c r="A102" s="6">
        <v>43972</v>
      </c>
      <c r="B102">
        <v>11.708</v>
      </c>
      <c r="C102">
        <v>2466.3676999999998</v>
      </c>
      <c r="D102" s="7">
        <f t="shared" si="2"/>
        <v>-6.3988322555459387E-3</v>
      </c>
      <c r="E102" s="7">
        <f t="shared" si="3"/>
        <v>-7.7410408371165751E-3</v>
      </c>
    </row>
    <row r="103" spans="1:5" x14ac:dyDescent="0.2">
      <c r="A103" s="6">
        <v>43973</v>
      </c>
      <c r="B103">
        <v>11.7172</v>
      </c>
      <c r="C103">
        <v>2478.3521999999998</v>
      </c>
      <c r="D103" s="7">
        <f t="shared" si="2"/>
        <v>7.8578749572932871E-4</v>
      </c>
      <c r="E103" s="7">
        <f t="shared" si="3"/>
        <v>4.8591700256210846E-3</v>
      </c>
    </row>
    <row r="104" spans="1:5" x14ac:dyDescent="0.2">
      <c r="A104" s="6">
        <v>43976</v>
      </c>
      <c r="B104">
        <v>11.7768</v>
      </c>
      <c r="C104">
        <v>2490.5506999999998</v>
      </c>
      <c r="D104" s="7">
        <f t="shared" si="2"/>
        <v>5.0865394462840108E-3</v>
      </c>
      <c r="E104" s="7">
        <f t="shared" si="3"/>
        <v>4.9220203649829042E-3</v>
      </c>
    </row>
    <row r="105" spans="1:5" x14ac:dyDescent="0.2">
      <c r="A105" s="6">
        <v>43977</v>
      </c>
      <c r="B105">
        <v>11.923500000000001</v>
      </c>
      <c r="C105">
        <v>2521.0144</v>
      </c>
      <c r="D105" s="7">
        <f t="shared" si="2"/>
        <v>1.2456694518035549E-2</v>
      </c>
      <c r="E105" s="7">
        <f t="shared" si="3"/>
        <v>1.2231712448174781E-2</v>
      </c>
    </row>
    <row r="106" spans="1:5" x14ac:dyDescent="0.2">
      <c r="A106" s="6">
        <v>43978</v>
      </c>
      <c r="B106">
        <v>12.03</v>
      </c>
      <c r="C106">
        <v>2544.5412000000001</v>
      </c>
      <c r="D106" s="7">
        <f t="shared" si="2"/>
        <v>8.9319411246695513E-3</v>
      </c>
      <c r="E106" s="7">
        <f t="shared" si="3"/>
        <v>9.3322751349615984E-3</v>
      </c>
    </row>
    <row r="107" spans="1:5" x14ac:dyDescent="0.2">
      <c r="A107" s="6">
        <v>43979</v>
      </c>
      <c r="B107">
        <v>12.1084</v>
      </c>
      <c r="C107">
        <v>2549.2071999999998</v>
      </c>
      <c r="D107" s="7">
        <f t="shared" si="2"/>
        <v>6.5170407315044976E-3</v>
      </c>
      <c r="E107" s="7">
        <f t="shared" si="3"/>
        <v>1.8337293968750945E-3</v>
      </c>
    </row>
    <row r="108" spans="1:5" x14ac:dyDescent="0.2">
      <c r="A108" s="6">
        <v>43980</v>
      </c>
      <c r="B108">
        <v>12.081799999999999</v>
      </c>
      <c r="C108">
        <v>2535.5329999999999</v>
      </c>
      <c r="D108" s="7">
        <f t="shared" si="2"/>
        <v>-2.1968220408972172E-3</v>
      </c>
      <c r="E108" s="7">
        <f t="shared" si="3"/>
        <v>-5.3640990814712852E-3</v>
      </c>
    </row>
    <row r="109" spans="1:5" x14ac:dyDescent="0.2">
      <c r="A109" s="6">
        <v>43983</v>
      </c>
      <c r="B109">
        <v>12.094799999999999</v>
      </c>
      <c r="C109">
        <v>2532.8579</v>
      </c>
      <c r="D109" s="7">
        <f t="shared" si="2"/>
        <v>1.0759986094786012E-3</v>
      </c>
      <c r="E109" s="7">
        <f t="shared" si="3"/>
        <v>-1.0550444423321759E-3</v>
      </c>
    </row>
    <row r="110" spans="1:5" x14ac:dyDescent="0.2">
      <c r="A110" s="6">
        <v>43984</v>
      </c>
      <c r="B110">
        <v>12.2456</v>
      </c>
      <c r="C110">
        <v>2560.9987999999998</v>
      </c>
      <c r="D110" s="7">
        <f t="shared" si="2"/>
        <v>1.2468168138373592E-2</v>
      </c>
      <c r="E110" s="7">
        <f t="shared" si="3"/>
        <v>1.1110335088281076E-2</v>
      </c>
    </row>
    <row r="111" spans="1:5" x14ac:dyDescent="0.2">
      <c r="A111" s="6">
        <v>43985</v>
      </c>
      <c r="B111">
        <v>12.424099999999999</v>
      </c>
      <c r="C111">
        <v>2590.9594000000002</v>
      </c>
      <c r="D111" s="7">
        <f t="shared" si="2"/>
        <v>1.4576664271248374E-2</v>
      </c>
      <c r="E111" s="7">
        <f t="shared" si="3"/>
        <v>1.169879501700688E-2</v>
      </c>
    </row>
    <row r="112" spans="1:5" x14ac:dyDescent="0.2">
      <c r="A112" s="6">
        <v>43986</v>
      </c>
      <c r="B112">
        <v>12.518000000000001</v>
      </c>
      <c r="C112">
        <v>2602.4245000000001</v>
      </c>
      <c r="D112" s="7">
        <f t="shared" si="2"/>
        <v>7.557891517293136E-3</v>
      </c>
      <c r="E112" s="7">
        <f t="shared" si="3"/>
        <v>4.4250403923735693E-3</v>
      </c>
    </row>
    <row r="113" spans="1:5" x14ac:dyDescent="0.2">
      <c r="A113" s="6">
        <v>43987</v>
      </c>
      <c r="B113">
        <v>12.439500000000001</v>
      </c>
      <c r="C113">
        <v>2578.4647</v>
      </c>
      <c r="D113" s="7">
        <f t="shared" si="2"/>
        <v>-6.270969803482962E-3</v>
      </c>
      <c r="E113" s="7">
        <f t="shared" si="3"/>
        <v>-9.2067224236477285E-3</v>
      </c>
    </row>
    <row r="114" spans="1:5" x14ac:dyDescent="0.2">
      <c r="A114" s="6">
        <v>43990</v>
      </c>
      <c r="B114">
        <v>12.4368</v>
      </c>
      <c r="C114">
        <v>2578.7539999999999</v>
      </c>
      <c r="D114" s="7">
        <f t="shared" si="2"/>
        <v>-2.170505245387977E-4</v>
      </c>
      <c r="E114" s="7">
        <f t="shared" si="3"/>
        <v>1.1219854978028465E-4</v>
      </c>
    </row>
    <row r="115" spans="1:5" x14ac:dyDescent="0.2">
      <c r="A115" s="6">
        <v>43991</v>
      </c>
      <c r="B115">
        <v>12.434699999999999</v>
      </c>
      <c r="C115">
        <v>2579.3103000000001</v>
      </c>
      <c r="D115" s="7">
        <f t="shared" si="2"/>
        <v>-1.6885372443076196E-4</v>
      </c>
      <c r="E115" s="7">
        <f t="shared" si="3"/>
        <v>2.1572433818817238E-4</v>
      </c>
    </row>
    <row r="116" spans="1:5" x14ac:dyDescent="0.2">
      <c r="A116" s="6">
        <v>43992</v>
      </c>
      <c r="B116">
        <v>12.4198</v>
      </c>
      <c r="C116">
        <v>2576.9798000000001</v>
      </c>
      <c r="D116" s="7">
        <f t="shared" si="2"/>
        <v>-1.1982597087182301E-3</v>
      </c>
      <c r="E116" s="7">
        <f t="shared" si="3"/>
        <v>-9.0353611195981287E-4</v>
      </c>
    </row>
    <row r="117" spans="1:5" x14ac:dyDescent="0.2">
      <c r="A117" s="6">
        <v>43993</v>
      </c>
      <c r="B117">
        <v>12.5589</v>
      </c>
      <c r="C117">
        <v>2610.672</v>
      </c>
      <c r="D117" s="7">
        <f t="shared" si="2"/>
        <v>1.1199858290793729E-2</v>
      </c>
      <c r="E117" s="7">
        <f t="shared" si="3"/>
        <v>1.3074297283975689E-2</v>
      </c>
    </row>
    <row r="118" spans="1:5" x14ac:dyDescent="0.2">
      <c r="A118" s="6">
        <v>43994</v>
      </c>
      <c r="B118">
        <v>12.453200000000001</v>
      </c>
      <c r="C118">
        <v>2578.2676000000001</v>
      </c>
      <c r="D118" s="7">
        <f t="shared" si="2"/>
        <v>-8.4163421955744111E-3</v>
      </c>
      <c r="E118" s="7">
        <f t="shared" si="3"/>
        <v>-1.2412283120974199E-2</v>
      </c>
    </row>
    <row r="119" spans="1:5" x14ac:dyDescent="0.2">
      <c r="A119" s="6">
        <v>43997</v>
      </c>
      <c r="B119">
        <v>12.4549</v>
      </c>
      <c r="C119">
        <v>2577.4218999999998</v>
      </c>
      <c r="D119" s="7">
        <f t="shared" si="2"/>
        <v>1.3651109754908575E-4</v>
      </c>
      <c r="E119" s="7">
        <f t="shared" si="3"/>
        <v>-3.2801094812673348E-4</v>
      </c>
    </row>
    <row r="120" spans="1:5" x14ac:dyDescent="0.2">
      <c r="A120" s="6">
        <v>43998</v>
      </c>
      <c r="B120">
        <v>12.5816</v>
      </c>
      <c r="C120">
        <v>2604.4953999999998</v>
      </c>
      <c r="D120" s="7">
        <f t="shared" si="2"/>
        <v>1.0172703112831138E-2</v>
      </c>
      <c r="E120" s="7">
        <f t="shared" si="3"/>
        <v>1.0504101016601153E-2</v>
      </c>
    </row>
    <row r="121" spans="1:5" x14ac:dyDescent="0.2">
      <c r="A121" s="6">
        <v>43999</v>
      </c>
      <c r="B121">
        <v>12.737</v>
      </c>
      <c r="C121">
        <v>2630.9666000000002</v>
      </c>
      <c r="D121" s="7">
        <f t="shared" si="2"/>
        <v>1.2351370254975569E-2</v>
      </c>
      <c r="E121" s="7">
        <f t="shared" si="3"/>
        <v>1.0163657804886261E-2</v>
      </c>
    </row>
    <row r="122" spans="1:5" x14ac:dyDescent="0.2">
      <c r="A122" s="6">
        <v>44000</v>
      </c>
      <c r="B122">
        <v>12.893599999999999</v>
      </c>
      <c r="C122">
        <v>2654.8263999999999</v>
      </c>
      <c r="D122" s="7">
        <f t="shared" si="2"/>
        <v>1.2294888906335899E-2</v>
      </c>
      <c r="E122" s="7">
        <f t="shared" si="3"/>
        <v>9.0688342451781256E-3</v>
      </c>
    </row>
    <row r="123" spans="1:5" x14ac:dyDescent="0.2">
      <c r="A123" s="6">
        <v>44001</v>
      </c>
      <c r="B123">
        <v>12.835599999999999</v>
      </c>
      <c r="C123">
        <v>2634.5063</v>
      </c>
      <c r="D123" s="7">
        <f t="shared" si="2"/>
        <v>-4.498355773406959E-3</v>
      </c>
      <c r="E123" s="7">
        <f t="shared" si="3"/>
        <v>-7.6540221236310879E-3</v>
      </c>
    </row>
    <row r="124" spans="1:5" x14ac:dyDescent="0.2">
      <c r="A124" s="6">
        <v>44004</v>
      </c>
      <c r="B124">
        <v>12.880100000000001</v>
      </c>
      <c r="C124">
        <v>2645.681</v>
      </c>
      <c r="D124" s="7">
        <f t="shared" si="2"/>
        <v>3.4669201283930029E-3</v>
      </c>
      <c r="E124" s="7">
        <f t="shared" si="3"/>
        <v>4.2416675944179083E-3</v>
      </c>
    </row>
    <row r="125" spans="1:5" x14ac:dyDescent="0.2">
      <c r="A125" s="6">
        <v>44005</v>
      </c>
      <c r="B125">
        <v>12.8179</v>
      </c>
      <c r="C125">
        <v>2628.0048000000002</v>
      </c>
      <c r="D125" s="7">
        <f t="shared" si="2"/>
        <v>-4.8291550531440741E-3</v>
      </c>
      <c r="E125" s="7">
        <f t="shared" si="3"/>
        <v>-6.6811531700154969E-3</v>
      </c>
    </row>
    <row r="126" spans="1:5" x14ac:dyDescent="0.2">
      <c r="A126" s="6">
        <v>44006</v>
      </c>
      <c r="B126">
        <v>12.829599999999999</v>
      </c>
      <c r="C126">
        <v>2632.4706000000001</v>
      </c>
      <c r="D126" s="7">
        <f t="shared" si="2"/>
        <v>9.1278602579203394E-4</v>
      </c>
      <c r="E126" s="7">
        <f t="shared" si="3"/>
        <v>1.6993119647270571E-3</v>
      </c>
    </row>
    <row r="127" spans="1:5" x14ac:dyDescent="0.2">
      <c r="A127" s="6">
        <v>44007</v>
      </c>
      <c r="B127">
        <v>12.8947</v>
      </c>
      <c r="C127">
        <v>2647.9265999999998</v>
      </c>
      <c r="D127" s="7">
        <f t="shared" si="2"/>
        <v>5.0742034046269424E-3</v>
      </c>
      <c r="E127" s="7">
        <f t="shared" si="3"/>
        <v>5.8712906423341593E-3</v>
      </c>
    </row>
    <row r="128" spans="1:5" x14ac:dyDescent="0.2">
      <c r="A128" s="6">
        <v>44008</v>
      </c>
      <c r="B128">
        <v>12.9819</v>
      </c>
      <c r="C128">
        <v>2663.4582</v>
      </c>
      <c r="D128" s="7">
        <f t="shared" si="2"/>
        <v>6.762468300929747E-3</v>
      </c>
      <c r="E128" s="7">
        <f t="shared" si="3"/>
        <v>5.865570442927126E-3</v>
      </c>
    </row>
    <row r="129" spans="1:5" x14ac:dyDescent="0.2">
      <c r="A129" s="6">
        <v>44011</v>
      </c>
      <c r="B129">
        <v>12.998100000000001</v>
      </c>
      <c r="C129">
        <v>2656.9069</v>
      </c>
      <c r="D129" s="7">
        <f t="shared" si="2"/>
        <v>1.2478912948028498E-3</v>
      </c>
      <c r="E129" s="7">
        <f t="shared" si="3"/>
        <v>-2.4596969458728912E-3</v>
      </c>
    </row>
    <row r="130" spans="1:5" x14ac:dyDescent="0.2">
      <c r="A130" s="6">
        <v>44012</v>
      </c>
      <c r="B130">
        <v>13.1717</v>
      </c>
      <c r="C130">
        <v>2691.8022999999998</v>
      </c>
      <c r="D130" s="7">
        <f t="shared" si="2"/>
        <v>1.3355798155114895E-2</v>
      </c>
      <c r="E130" s="7">
        <f t="shared" si="3"/>
        <v>1.3133843718799332E-2</v>
      </c>
    </row>
    <row r="131" spans="1:5" x14ac:dyDescent="0.2">
      <c r="A131" s="6">
        <v>44013</v>
      </c>
      <c r="B131">
        <v>13.333</v>
      </c>
      <c r="C131">
        <v>2721.9358999999999</v>
      </c>
      <c r="D131" s="7">
        <f t="shared" si="2"/>
        <v>1.2245951547636302E-2</v>
      </c>
      <c r="E131" s="7">
        <f t="shared" si="3"/>
        <v>1.1194581414838645E-2</v>
      </c>
    </row>
    <row r="132" spans="1:5" x14ac:dyDescent="0.2">
      <c r="A132" s="6">
        <v>44014</v>
      </c>
      <c r="B132">
        <v>13.489800000000001</v>
      </c>
      <c r="C132">
        <v>2747.1192000000001</v>
      </c>
      <c r="D132" s="7">
        <f t="shared" ref="D132:D195" si="4">B132/B131-1</f>
        <v>1.1760294007350236E-2</v>
      </c>
      <c r="E132" s="7">
        <f t="shared" ref="E132:E195" si="5">C132/C131-1</f>
        <v>9.251981282880406E-3</v>
      </c>
    </row>
    <row r="133" spans="1:5" x14ac:dyDescent="0.2">
      <c r="A133" s="6">
        <v>44015</v>
      </c>
      <c r="B133">
        <v>13.6805</v>
      </c>
      <c r="C133">
        <v>2779.2788</v>
      </c>
      <c r="D133" s="7">
        <f t="shared" si="4"/>
        <v>1.4136606917819261E-2</v>
      </c>
      <c r="E133" s="7">
        <f t="shared" si="5"/>
        <v>1.1706663474959411E-2</v>
      </c>
    </row>
    <row r="134" spans="1:5" x14ac:dyDescent="0.2">
      <c r="A134" s="6">
        <v>44018</v>
      </c>
      <c r="B134">
        <v>13.638</v>
      </c>
      <c r="C134">
        <v>2751.6574999999998</v>
      </c>
      <c r="D134" s="7">
        <f t="shared" si="4"/>
        <v>-3.106611600453224E-3</v>
      </c>
      <c r="E134" s="7">
        <f t="shared" si="5"/>
        <v>-9.9382976619690755E-3</v>
      </c>
    </row>
    <row r="135" spans="1:5" x14ac:dyDescent="0.2">
      <c r="A135" s="6">
        <v>44019</v>
      </c>
      <c r="B135">
        <v>13.5769</v>
      </c>
      <c r="C135">
        <v>2741.6936999999998</v>
      </c>
      <c r="D135" s="7">
        <f t="shared" si="4"/>
        <v>-4.4801290511805592E-3</v>
      </c>
      <c r="E135" s="7">
        <f t="shared" si="5"/>
        <v>-3.6210175139892442E-3</v>
      </c>
    </row>
    <row r="136" spans="1:5" x14ac:dyDescent="0.2">
      <c r="A136" s="6">
        <v>44020</v>
      </c>
      <c r="B136">
        <v>13.597099999999999</v>
      </c>
      <c r="C136">
        <v>2741.6226999999999</v>
      </c>
      <c r="D136" s="7">
        <f t="shared" si="4"/>
        <v>1.4878212257583012E-3</v>
      </c>
      <c r="E136" s="7">
        <f t="shared" si="5"/>
        <v>-2.5896401191660701E-5</v>
      </c>
    </row>
    <row r="137" spans="1:5" x14ac:dyDescent="0.2">
      <c r="A137" s="6">
        <v>44021</v>
      </c>
      <c r="B137">
        <v>13.5753</v>
      </c>
      <c r="C137">
        <v>2736.1297</v>
      </c>
      <c r="D137" s="7">
        <f t="shared" si="4"/>
        <v>-1.6032830530038344E-3</v>
      </c>
      <c r="E137" s="7">
        <f t="shared" si="5"/>
        <v>-2.0035579658718161E-3</v>
      </c>
    </row>
    <row r="138" spans="1:5" x14ac:dyDescent="0.2">
      <c r="A138" s="6">
        <v>44022</v>
      </c>
      <c r="B138">
        <v>13.4899</v>
      </c>
      <c r="C138">
        <v>2709.9486999999999</v>
      </c>
      <c r="D138" s="7">
        <f t="shared" si="4"/>
        <v>-6.2908370349089582E-3</v>
      </c>
      <c r="E138" s="7">
        <f t="shared" si="5"/>
        <v>-9.5686253469636773E-3</v>
      </c>
    </row>
    <row r="139" spans="1:5" x14ac:dyDescent="0.2">
      <c r="A139" s="6">
        <v>44025</v>
      </c>
      <c r="B139">
        <v>13.3263</v>
      </c>
      <c r="C139">
        <v>2678.4175</v>
      </c>
      <c r="D139" s="7">
        <f t="shared" si="4"/>
        <v>-1.2127591753830713E-2</v>
      </c>
      <c r="E139" s="7">
        <f t="shared" si="5"/>
        <v>-1.1635349407167705E-2</v>
      </c>
    </row>
    <row r="140" spans="1:5" x14ac:dyDescent="0.2">
      <c r="A140" s="6">
        <v>44026</v>
      </c>
      <c r="B140">
        <v>13.3079</v>
      </c>
      <c r="C140">
        <v>2681.4879000000001</v>
      </c>
      <c r="D140" s="7">
        <f t="shared" si="4"/>
        <v>-1.380728334196224E-3</v>
      </c>
      <c r="E140" s="7">
        <f t="shared" si="5"/>
        <v>1.1463485434963783E-3</v>
      </c>
    </row>
    <row r="141" spans="1:5" x14ac:dyDescent="0.2">
      <c r="A141" s="6">
        <v>44027</v>
      </c>
      <c r="B141">
        <v>13.363899999999999</v>
      </c>
      <c r="C141">
        <v>2691.6179000000002</v>
      </c>
      <c r="D141" s="7">
        <f t="shared" si="4"/>
        <v>4.2080268111421848E-3</v>
      </c>
      <c r="E141" s="7">
        <f t="shared" si="5"/>
        <v>3.7777533883334158E-3</v>
      </c>
    </row>
    <row r="142" spans="1:5" x14ac:dyDescent="0.2">
      <c r="A142" s="6">
        <v>44028</v>
      </c>
      <c r="B142">
        <v>13.308400000000001</v>
      </c>
      <c r="C142">
        <v>2672.72</v>
      </c>
      <c r="D142" s="7">
        <f t="shared" si="4"/>
        <v>-4.1529792949661637E-3</v>
      </c>
      <c r="E142" s="7">
        <f t="shared" si="5"/>
        <v>-7.0210188452084488E-3</v>
      </c>
    </row>
    <row r="143" spans="1:5" x14ac:dyDescent="0.2">
      <c r="A143" s="6">
        <v>44029</v>
      </c>
      <c r="B143">
        <v>13.413</v>
      </c>
      <c r="C143">
        <v>2696.4479000000001</v>
      </c>
      <c r="D143" s="7">
        <f t="shared" si="4"/>
        <v>7.8596976345766123E-3</v>
      </c>
      <c r="E143" s="7">
        <f t="shared" si="5"/>
        <v>8.877809871591591E-3</v>
      </c>
    </row>
    <row r="144" spans="1:5" x14ac:dyDescent="0.2">
      <c r="A144" s="6">
        <v>44032</v>
      </c>
      <c r="B144">
        <v>13.5025</v>
      </c>
      <c r="C144">
        <v>2706.8226</v>
      </c>
      <c r="D144" s="7">
        <f t="shared" si="4"/>
        <v>6.6726310295981417E-3</v>
      </c>
      <c r="E144" s="7">
        <f t="shared" si="5"/>
        <v>3.8475432809215171E-3</v>
      </c>
    </row>
    <row r="145" spans="1:5" x14ac:dyDescent="0.2">
      <c r="A145" s="6">
        <v>44033</v>
      </c>
      <c r="B145">
        <v>13.4505</v>
      </c>
      <c r="C145">
        <v>2684.5119</v>
      </c>
      <c r="D145" s="7">
        <f t="shared" si="4"/>
        <v>-3.8511386780225587E-3</v>
      </c>
      <c r="E145" s="7">
        <f t="shared" si="5"/>
        <v>-8.2423946068722609E-3</v>
      </c>
    </row>
    <row r="146" spans="1:5" x14ac:dyDescent="0.2">
      <c r="A146" s="6">
        <v>44034</v>
      </c>
      <c r="B146">
        <v>13.295500000000001</v>
      </c>
      <c r="C146">
        <v>2651.1631000000002</v>
      </c>
      <c r="D146" s="7">
        <f t="shared" si="4"/>
        <v>-1.15237351771309E-2</v>
      </c>
      <c r="E146" s="7">
        <f t="shared" si="5"/>
        <v>-1.2422667971782819E-2</v>
      </c>
    </row>
    <row r="147" spans="1:5" x14ac:dyDescent="0.2">
      <c r="A147" s="6">
        <v>44035</v>
      </c>
      <c r="B147">
        <v>13.343299999999999</v>
      </c>
      <c r="C147">
        <v>2672.3688999999999</v>
      </c>
      <c r="D147" s="7">
        <f t="shared" si="4"/>
        <v>3.5952013839268826E-3</v>
      </c>
      <c r="E147" s="7">
        <f t="shared" si="5"/>
        <v>7.9986780141891867E-3</v>
      </c>
    </row>
    <row r="148" spans="1:5" x14ac:dyDescent="0.2">
      <c r="A148" s="6">
        <v>44036</v>
      </c>
      <c r="B148">
        <v>13.2598</v>
      </c>
      <c r="C148">
        <v>2653.0751</v>
      </c>
      <c r="D148" s="7">
        <f t="shared" si="4"/>
        <v>-6.2578222778472137E-3</v>
      </c>
      <c r="E148" s="7">
        <f t="shared" si="5"/>
        <v>-7.219736766132856E-3</v>
      </c>
    </row>
    <row r="149" spans="1:5" x14ac:dyDescent="0.2">
      <c r="A149" s="6">
        <v>44039</v>
      </c>
      <c r="B149">
        <v>13.3226</v>
      </c>
      <c r="C149">
        <v>2665.9515000000001</v>
      </c>
      <c r="D149" s="7">
        <f t="shared" si="4"/>
        <v>4.7361197001463129E-3</v>
      </c>
      <c r="E149" s="7">
        <f t="shared" si="5"/>
        <v>4.8533869244786754E-3</v>
      </c>
    </row>
    <row r="150" spans="1:5" x14ac:dyDescent="0.2">
      <c r="A150" s="6">
        <v>44040</v>
      </c>
      <c r="B150">
        <v>13.302899999999999</v>
      </c>
      <c r="C150">
        <v>2648.7114000000001</v>
      </c>
      <c r="D150" s="7">
        <f t="shared" si="4"/>
        <v>-1.4786903457283396E-3</v>
      </c>
      <c r="E150" s="7">
        <f t="shared" si="5"/>
        <v>-6.4667718073641023E-3</v>
      </c>
    </row>
    <row r="151" spans="1:5" x14ac:dyDescent="0.2">
      <c r="A151" s="6">
        <v>44041</v>
      </c>
      <c r="B151">
        <v>13.2194</v>
      </c>
      <c r="C151">
        <v>2630.1617999999999</v>
      </c>
      <c r="D151" s="7">
        <f t="shared" si="4"/>
        <v>-6.2768268573016872E-3</v>
      </c>
      <c r="E151" s="7">
        <f t="shared" si="5"/>
        <v>-7.0032544882013825E-3</v>
      </c>
    </row>
    <row r="152" spans="1:5" x14ac:dyDescent="0.2">
      <c r="A152" s="6">
        <v>44042</v>
      </c>
      <c r="B152">
        <v>13.0914</v>
      </c>
      <c r="C152">
        <v>2611.8768</v>
      </c>
      <c r="D152" s="7">
        <f t="shared" si="4"/>
        <v>-9.6827390047959927E-3</v>
      </c>
      <c r="E152" s="7">
        <f t="shared" si="5"/>
        <v>-6.9520437868118012E-3</v>
      </c>
    </row>
    <row r="153" spans="1:5" x14ac:dyDescent="0.2">
      <c r="A153" s="6">
        <v>44043</v>
      </c>
      <c r="B153">
        <v>12.999499999999999</v>
      </c>
      <c r="C153">
        <v>2595.2982000000002</v>
      </c>
      <c r="D153" s="7">
        <f t="shared" si="4"/>
        <v>-7.0198756435523313E-3</v>
      </c>
      <c r="E153" s="7">
        <f t="shared" si="5"/>
        <v>-6.3473897390565748E-3</v>
      </c>
    </row>
    <row r="154" spans="1:5" x14ac:dyDescent="0.2">
      <c r="A154" s="6">
        <v>44046</v>
      </c>
      <c r="B154">
        <v>12.9903</v>
      </c>
      <c r="C154">
        <v>2594.9897999999998</v>
      </c>
      <c r="D154" s="7">
        <f t="shared" si="4"/>
        <v>-7.0771952767412216E-4</v>
      </c>
      <c r="E154" s="7">
        <f t="shared" si="5"/>
        <v>-1.1883027545744884E-4</v>
      </c>
    </row>
    <row r="155" spans="1:5" x14ac:dyDescent="0.2">
      <c r="A155" s="6">
        <v>44047</v>
      </c>
      <c r="B155">
        <v>12.9849</v>
      </c>
      <c r="C155">
        <v>2588.1077</v>
      </c>
      <c r="D155" s="7">
        <f t="shared" si="4"/>
        <v>-4.1569478764924561E-4</v>
      </c>
      <c r="E155" s="7">
        <f t="shared" si="5"/>
        <v>-2.6520720813622001E-3</v>
      </c>
    </row>
    <row r="156" spans="1:5" x14ac:dyDescent="0.2">
      <c r="A156" s="6">
        <v>44048</v>
      </c>
      <c r="B156">
        <v>12.8977</v>
      </c>
      <c r="C156">
        <v>2562.7337000000002</v>
      </c>
      <c r="D156" s="7">
        <f t="shared" si="4"/>
        <v>-6.7154926106477442E-3</v>
      </c>
      <c r="E156" s="7">
        <f t="shared" si="5"/>
        <v>-9.8040742276682691E-3</v>
      </c>
    </row>
    <row r="157" spans="1:5" x14ac:dyDescent="0.2">
      <c r="A157" s="6">
        <v>44049</v>
      </c>
      <c r="B157">
        <v>12.891400000000001</v>
      </c>
      <c r="C157">
        <v>2560.9863999999998</v>
      </c>
      <c r="D157" s="7">
        <f t="shared" si="4"/>
        <v>-4.8845918264495136E-4</v>
      </c>
      <c r="E157" s="7">
        <f t="shared" si="5"/>
        <v>-6.8181098956965336E-4</v>
      </c>
    </row>
    <row r="158" spans="1:5" x14ac:dyDescent="0.2">
      <c r="A158" s="6">
        <v>44050</v>
      </c>
      <c r="B158">
        <v>12.88</v>
      </c>
      <c r="C158">
        <v>2559.2518</v>
      </c>
      <c r="D158" s="7">
        <f t="shared" si="4"/>
        <v>-8.8431047054626788E-4</v>
      </c>
      <c r="E158" s="7">
        <f t="shared" si="5"/>
        <v>-6.7731714623697759E-4</v>
      </c>
    </row>
    <row r="159" spans="1:5" x14ac:dyDescent="0.2">
      <c r="A159" s="6">
        <v>44053</v>
      </c>
      <c r="B159">
        <v>12.7676</v>
      </c>
      <c r="C159">
        <v>2532.4254000000001</v>
      </c>
      <c r="D159" s="7">
        <f t="shared" si="4"/>
        <v>-8.7267080745342396E-3</v>
      </c>
      <c r="E159" s="7">
        <f t="shared" si="5"/>
        <v>-1.0482126065125774E-2</v>
      </c>
    </row>
    <row r="160" spans="1:5" x14ac:dyDescent="0.2">
      <c r="A160" s="6">
        <v>44054</v>
      </c>
      <c r="B160">
        <v>12.7623</v>
      </c>
      <c r="C160">
        <v>2536.6516999999999</v>
      </c>
      <c r="D160" s="7">
        <f t="shared" si="4"/>
        <v>-4.1511325542775701E-4</v>
      </c>
      <c r="E160" s="7">
        <f t="shared" si="5"/>
        <v>1.6688744316022408E-3</v>
      </c>
    </row>
    <row r="161" spans="1:5" x14ac:dyDescent="0.2">
      <c r="A161" s="6">
        <v>44055</v>
      </c>
      <c r="B161">
        <v>12.679600000000001</v>
      </c>
      <c r="C161">
        <v>2518.7802000000001</v>
      </c>
      <c r="D161" s="7">
        <f t="shared" si="4"/>
        <v>-6.4800231933115349E-3</v>
      </c>
      <c r="E161" s="7">
        <f t="shared" si="5"/>
        <v>-7.0453109506518619E-3</v>
      </c>
    </row>
    <row r="162" spans="1:5" x14ac:dyDescent="0.2">
      <c r="A162" s="6">
        <v>44056</v>
      </c>
      <c r="B162">
        <v>12.5655</v>
      </c>
      <c r="C162">
        <v>2496.1280000000002</v>
      </c>
      <c r="D162" s="7">
        <f t="shared" si="4"/>
        <v>-8.9987065838039726E-3</v>
      </c>
      <c r="E162" s="7">
        <f t="shared" si="5"/>
        <v>-8.9933214498033598E-3</v>
      </c>
    </row>
    <row r="163" spans="1:5" x14ac:dyDescent="0.2">
      <c r="A163" s="6">
        <v>44057</v>
      </c>
      <c r="B163">
        <v>12.453799999999999</v>
      </c>
      <c r="C163">
        <v>2478.6284000000001</v>
      </c>
      <c r="D163" s="7">
        <f t="shared" si="4"/>
        <v>-8.8894194421232919E-3</v>
      </c>
      <c r="E163" s="7">
        <f t="shared" si="5"/>
        <v>-7.0106981693246473E-3</v>
      </c>
    </row>
    <row r="164" spans="1:5" x14ac:dyDescent="0.2">
      <c r="A164" s="6">
        <v>44060</v>
      </c>
      <c r="B164">
        <v>12.526199999999999</v>
      </c>
      <c r="C164">
        <v>2498.3672999999999</v>
      </c>
      <c r="D164" s="7">
        <f t="shared" si="4"/>
        <v>5.8134866466459378E-3</v>
      </c>
      <c r="E164" s="7">
        <f t="shared" si="5"/>
        <v>7.9636382767178659E-3</v>
      </c>
    </row>
    <row r="165" spans="1:5" x14ac:dyDescent="0.2">
      <c r="A165" s="6">
        <v>44061</v>
      </c>
      <c r="B165">
        <v>12.601800000000001</v>
      </c>
      <c r="C165">
        <v>2506.1122</v>
      </c>
      <c r="D165" s="7">
        <f t="shared" si="4"/>
        <v>6.0353499065959326E-3</v>
      </c>
      <c r="E165" s="7">
        <f t="shared" si="5"/>
        <v>3.0999845379020563E-3</v>
      </c>
    </row>
    <row r="166" spans="1:5" x14ac:dyDescent="0.2">
      <c r="A166" s="6">
        <v>44062</v>
      </c>
      <c r="B166">
        <v>12.488799999999999</v>
      </c>
      <c r="C166">
        <v>2479.2624999999998</v>
      </c>
      <c r="D166" s="7">
        <f t="shared" si="4"/>
        <v>-8.9669729721152391E-3</v>
      </c>
      <c r="E166" s="7">
        <f t="shared" si="5"/>
        <v>-1.0713686322583738E-2</v>
      </c>
    </row>
    <row r="167" spans="1:5" x14ac:dyDescent="0.2">
      <c r="A167" s="6">
        <v>44063</v>
      </c>
      <c r="B167">
        <v>12.5745</v>
      </c>
      <c r="C167">
        <v>2505.5709999999999</v>
      </c>
      <c r="D167" s="7">
        <f t="shared" si="4"/>
        <v>6.8621484850426295E-3</v>
      </c>
      <c r="E167" s="7">
        <f t="shared" si="5"/>
        <v>1.0611421743361271E-2</v>
      </c>
    </row>
    <row r="168" spans="1:5" x14ac:dyDescent="0.2">
      <c r="A168" s="6">
        <v>44064</v>
      </c>
      <c r="B168">
        <v>12.662100000000001</v>
      </c>
      <c r="C168">
        <v>2514.1806000000001</v>
      </c>
      <c r="D168" s="7">
        <f t="shared" si="4"/>
        <v>6.966479780508239E-3</v>
      </c>
      <c r="E168" s="7">
        <f t="shared" si="5"/>
        <v>3.4361828102258407E-3</v>
      </c>
    </row>
    <row r="169" spans="1:5" x14ac:dyDescent="0.2">
      <c r="A169" s="6">
        <v>44067</v>
      </c>
      <c r="B169">
        <v>12.6241</v>
      </c>
      <c r="C169">
        <v>2496.5007000000001</v>
      </c>
      <c r="D169" s="7">
        <f t="shared" si="4"/>
        <v>-3.0010819690257096E-3</v>
      </c>
      <c r="E169" s="7">
        <f t="shared" si="5"/>
        <v>-7.032072397663125E-3</v>
      </c>
    </row>
    <row r="170" spans="1:5" x14ac:dyDescent="0.2">
      <c r="A170" s="6">
        <v>44068</v>
      </c>
      <c r="B170">
        <v>12.6891</v>
      </c>
      <c r="C170">
        <v>2511.4998999999998</v>
      </c>
      <c r="D170" s="7">
        <f t="shared" si="4"/>
        <v>5.1488819004918973E-3</v>
      </c>
      <c r="E170" s="7">
        <f t="shared" si="5"/>
        <v>6.0080896432352926E-3</v>
      </c>
    </row>
    <row r="171" spans="1:5" x14ac:dyDescent="0.2">
      <c r="A171" s="6">
        <v>44069</v>
      </c>
      <c r="B171">
        <v>12.8245</v>
      </c>
      <c r="C171">
        <v>2536.5212999999999</v>
      </c>
      <c r="D171" s="7">
        <f t="shared" si="4"/>
        <v>1.0670575533331839E-2</v>
      </c>
      <c r="E171" s="7">
        <f t="shared" si="5"/>
        <v>9.9627318320816283E-3</v>
      </c>
    </row>
    <row r="172" spans="1:5" x14ac:dyDescent="0.2">
      <c r="A172" s="6">
        <v>44070</v>
      </c>
      <c r="B172">
        <v>12.7354</v>
      </c>
      <c r="C172">
        <v>2507.2022000000002</v>
      </c>
      <c r="D172" s="7">
        <f t="shared" si="4"/>
        <v>-6.9476392841826273E-3</v>
      </c>
      <c r="E172" s="7">
        <f t="shared" si="5"/>
        <v>-1.1558783283231122E-2</v>
      </c>
    </row>
    <row r="173" spans="1:5" x14ac:dyDescent="0.2">
      <c r="A173" s="6">
        <v>44071</v>
      </c>
      <c r="B173">
        <v>12.8323</v>
      </c>
      <c r="C173">
        <v>2536.0978</v>
      </c>
      <c r="D173" s="7">
        <f t="shared" si="4"/>
        <v>7.6087127220190176E-3</v>
      </c>
      <c r="E173" s="7">
        <f t="shared" si="5"/>
        <v>1.1525037749248845E-2</v>
      </c>
    </row>
    <row r="174" spans="1:5" x14ac:dyDescent="0.2">
      <c r="A174" s="6">
        <v>44074</v>
      </c>
      <c r="B174">
        <v>12.761799999999999</v>
      </c>
      <c r="C174">
        <v>2510.5641999999998</v>
      </c>
      <c r="D174" s="7">
        <f t="shared" si="4"/>
        <v>-5.4939488634150324E-3</v>
      </c>
      <c r="E174" s="7">
        <f t="shared" si="5"/>
        <v>-1.0068065987045238E-2</v>
      </c>
    </row>
    <row r="175" spans="1:5" x14ac:dyDescent="0.2">
      <c r="A175" s="6">
        <v>44075</v>
      </c>
      <c r="B175">
        <v>12.7303</v>
      </c>
      <c r="C175">
        <v>2509.2157000000002</v>
      </c>
      <c r="D175" s="7">
        <f t="shared" si="4"/>
        <v>-2.4683038442852023E-3</v>
      </c>
      <c r="E175" s="7">
        <f t="shared" si="5"/>
        <v>-5.3713025940527181E-4</v>
      </c>
    </row>
    <row r="176" spans="1:5" x14ac:dyDescent="0.2">
      <c r="A176" s="6">
        <v>44076</v>
      </c>
      <c r="B176">
        <v>12.7333</v>
      </c>
      <c r="C176">
        <v>2508.5409</v>
      </c>
      <c r="D176" s="7">
        <f t="shared" si="4"/>
        <v>2.3565823272031494E-4</v>
      </c>
      <c r="E176" s="7">
        <f t="shared" si="5"/>
        <v>-2.6892865368255414E-4</v>
      </c>
    </row>
    <row r="177" spans="1:5" x14ac:dyDescent="0.2">
      <c r="A177" s="6">
        <v>44077</v>
      </c>
      <c r="B177">
        <v>12.6241</v>
      </c>
      <c r="C177">
        <v>2484.7107000000001</v>
      </c>
      <c r="D177" s="7">
        <f t="shared" si="4"/>
        <v>-8.5759386804676874E-3</v>
      </c>
      <c r="E177" s="7">
        <f t="shared" si="5"/>
        <v>-9.4996258582030757E-3</v>
      </c>
    </row>
    <row r="178" spans="1:5" x14ac:dyDescent="0.2">
      <c r="A178" s="6">
        <v>44078</v>
      </c>
      <c r="B178">
        <v>12.6144</v>
      </c>
      <c r="C178">
        <v>2489.3247000000001</v>
      </c>
      <c r="D178" s="7">
        <f t="shared" si="4"/>
        <v>-7.6837160668885574E-4</v>
      </c>
      <c r="E178" s="7">
        <f t="shared" si="5"/>
        <v>1.8569566267816473E-3</v>
      </c>
    </row>
    <row r="179" spans="1:5" x14ac:dyDescent="0.2">
      <c r="A179" s="6">
        <v>44081</v>
      </c>
      <c r="B179">
        <v>12.488799999999999</v>
      </c>
      <c r="C179">
        <v>2467.4618</v>
      </c>
      <c r="D179" s="7">
        <f t="shared" si="4"/>
        <v>-9.9568746829020727E-3</v>
      </c>
      <c r="E179" s="7">
        <f t="shared" si="5"/>
        <v>-8.7826630250364968E-3</v>
      </c>
    </row>
    <row r="180" spans="1:5" x14ac:dyDescent="0.2">
      <c r="A180" s="6">
        <v>44082</v>
      </c>
      <c r="B180">
        <v>12.424300000000001</v>
      </c>
      <c r="C180">
        <v>2462.4067</v>
      </c>
      <c r="D180" s="7">
        <f t="shared" si="4"/>
        <v>-5.1646275062454672E-3</v>
      </c>
      <c r="E180" s="7">
        <f t="shared" si="5"/>
        <v>-2.0487044622129469E-3</v>
      </c>
    </row>
    <row r="181" spans="1:5" x14ac:dyDescent="0.2">
      <c r="A181" s="6">
        <v>44083</v>
      </c>
      <c r="B181">
        <v>12.536799999999999</v>
      </c>
      <c r="C181">
        <v>2488.8712</v>
      </c>
      <c r="D181" s="7">
        <f t="shared" si="4"/>
        <v>9.0548360873448086E-3</v>
      </c>
      <c r="E181" s="7">
        <f t="shared" si="5"/>
        <v>1.0747412277590129E-2</v>
      </c>
    </row>
    <row r="182" spans="1:5" x14ac:dyDescent="0.2">
      <c r="A182" s="6">
        <v>44084</v>
      </c>
      <c r="B182">
        <v>12.504</v>
      </c>
      <c r="C182">
        <v>2471.7022000000002</v>
      </c>
      <c r="D182" s="7">
        <f t="shared" si="4"/>
        <v>-2.6162976198073062E-3</v>
      </c>
      <c r="E182" s="7">
        <f t="shared" si="5"/>
        <v>-6.8983079558314619E-3</v>
      </c>
    </row>
    <row r="183" spans="1:5" x14ac:dyDescent="0.2">
      <c r="A183" s="6">
        <v>44085</v>
      </c>
      <c r="B183">
        <v>12.5954</v>
      </c>
      <c r="C183">
        <v>2495.8447999999999</v>
      </c>
      <c r="D183" s="7">
        <f t="shared" si="4"/>
        <v>7.3096609085092634E-3</v>
      </c>
      <c r="E183" s="7">
        <f t="shared" si="5"/>
        <v>9.7676006437990015E-3</v>
      </c>
    </row>
    <row r="184" spans="1:5" x14ac:dyDescent="0.2">
      <c r="A184" s="6">
        <v>44088</v>
      </c>
      <c r="B184">
        <v>12.542400000000001</v>
      </c>
      <c r="C184">
        <v>2479.2597999999998</v>
      </c>
      <c r="D184" s="7">
        <f t="shared" si="4"/>
        <v>-4.2078854184860459E-3</v>
      </c>
      <c r="E184" s="7">
        <f t="shared" si="5"/>
        <v>-6.645044595721683E-3</v>
      </c>
    </row>
    <row r="185" spans="1:5" x14ac:dyDescent="0.2">
      <c r="A185" s="6">
        <v>44089</v>
      </c>
      <c r="B185">
        <v>12.4755</v>
      </c>
      <c r="C185">
        <v>2464.645</v>
      </c>
      <c r="D185" s="7">
        <f t="shared" si="4"/>
        <v>-5.3339073861462527E-3</v>
      </c>
      <c r="E185" s="7">
        <f t="shared" si="5"/>
        <v>-5.8948239309167816E-3</v>
      </c>
    </row>
    <row r="186" spans="1:5" x14ac:dyDescent="0.2">
      <c r="A186" s="6">
        <v>44090</v>
      </c>
      <c r="B186">
        <v>12.366899999999999</v>
      </c>
      <c r="C186">
        <v>2444.5522999999998</v>
      </c>
      <c r="D186" s="7">
        <f t="shared" si="4"/>
        <v>-8.7050619213659974E-3</v>
      </c>
      <c r="E186" s="7">
        <f t="shared" si="5"/>
        <v>-8.1523708282532636E-3</v>
      </c>
    </row>
    <row r="187" spans="1:5" x14ac:dyDescent="0.2">
      <c r="A187" s="6">
        <v>44091</v>
      </c>
      <c r="B187">
        <v>12.5062</v>
      </c>
      <c r="C187">
        <v>2477.6558</v>
      </c>
      <c r="D187" s="7">
        <f t="shared" si="4"/>
        <v>1.1263938416256281E-2</v>
      </c>
      <c r="E187" s="7">
        <f t="shared" si="5"/>
        <v>1.3541743410439677E-2</v>
      </c>
    </row>
    <row r="188" spans="1:5" x14ac:dyDescent="0.2">
      <c r="A188" s="6">
        <v>44092</v>
      </c>
      <c r="B188">
        <v>12.5198</v>
      </c>
      <c r="C188">
        <v>2473.9416000000001</v>
      </c>
      <c r="D188" s="7">
        <f t="shared" si="4"/>
        <v>1.0874606195327985E-3</v>
      </c>
      <c r="E188" s="7">
        <f t="shared" si="5"/>
        <v>-1.4990782819792603E-3</v>
      </c>
    </row>
    <row r="189" spans="1:5" x14ac:dyDescent="0.2">
      <c r="A189" s="6">
        <v>44095</v>
      </c>
      <c r="B189">
        <v>12.5176</v>
      </c>
      <c r="C189">
        <v>2470.5387000000001</v>
      </c>
      <c r="D189" s="7">
        <f t="shared" si="4"/>
        <v>-1.7572165689550001E-4</v>
      </c>
      <c r="E189" s="7">
        <f t="shared" si="5"/>
        <v>-1.3754973035742246E-3</v>
      </c>
    </row>
    <row r="190" spans="1:5" x14ac:dyDescent="0.2">
      <c r="A190" s="6">
        <v>44096</v>
      </c>
      <c r="B190">
        <v>12.4039</v>
      </c>
      <c r="C190">
        <v>2447.7528000000002</v>
      </c>
      <c r="D190" s="7">
        <f t="shared" si="4"/>
        <v>-9.0832108391384336E-3</v>
      </c>
      <c r="E190" s="7">
        <f t="shared" si="5"/>
        <v>-9.2230492078508863E-3</v>
      </c>
    </row>
    <row r="191" spans="1:5" x14ac:dyDescent="0.2">
      <c r="A191" s="6">
        <v>44097</v>
      </c>
      <c r="B191">
        <v>12.439299999999999</v>
      </c>
      <c r="C191">
        <v>2459.0252</v>
      </c>
      <c r="D191" s="7">
        <f t="shared" si="4"/>
        <v>2.8539410991703651E-3</v>
      </c>
      <c r="E191" s="7">
        <f t="shared" si="5"/>
        <v>4.6052035973567218E-3</v>
      </c>
    </row>
    <row r="192" spans="1:5" x14ac:dyDescent="0.2">
      <c r="A192" s="6">
        <v>44098</v>
      </c>
      <c r="B192">
        <v>12.513</v>
      </c>
      <c r="C192">
        <v>2476.4810000000002</v>
      </c>
      <c r="D192" s="7">
        <f t="shared" si="4"/>
        <v>5.9247706864533622E-3</v>
      </c>
      <c r="E192" s="7">
        <f t="shared" si="5"/>
        <v>7.0986665773087321E-3</v>
      </c>
    </row>
    <row r="193" spans="1:5" x14ac:dyDescent="0.2">
      <c r="A193" s="6">
        <v>44099</v>
      </c>
      <c r="B193">
        <v>12.644399999999999</v>
      </c>
      <c r="C193">
        <v>2499.4423999999999</v>
      </c>
      <c r="D193" s="7">
        <f t="shared" si="4"/>
        <v>1.0501078877966918E-2</v>
      </c>
      <c r="E193" s="7">
        <f t="shared" si="5"/>
        <v>9.271785246888431E-3</v>
      </c>
    </row>
    <row r="194" spans="1:5" x14ac:dyDescent="0.2">
      <c r="A194" s="6">
        <v>44102</v>
      </c>
      <c r="B194">
        <v>12.783300000000001</v>
      </c>
      <c r="C194">
        <v>2519.3787000000002</v>
      </c>
      <c r="D194" s="7">
        <f t="shared" si="4"/>
        <v>1.0985100123374947E-2</v>
      </c>
      <c r="E194" s="7">
        <f t="shared" si="5"/>
        <v>7.9762990337366446E-3</v>
      </c>
    </row>
    <row r="195" spans="1:5" x14ac:dyDescent="0.2">
      <c r="A195" s="6">
        <v>44103</v>
      </c>
      <c r="B195">
        <v>12.817</v>
      </c>
      <c r="C195">
        <v>2513.2024000000001</v>
      </c>
      <c r="D195" s="7">
        <f t="shared" si="4"/>
        <v>2.6362519850116062E-3</v>
      </c>
      <c r="E195" s="7">
        <f t="shared" si="5"/>
        <v>-2.4515171141202829E-3</v>
      </c>
    </row>
    <row r="196" spans="1:5" x14ac:dyDescent="0.2">
      <c r="A196" s="6">
        <v>44104</v>
      </c>
      <c r="B196">
        <v>12.932</v>
      </c>
      <c r="C196">
        <v>2534.8751000000002</v>
      </c>
      <c r="D196" s="7">
        <f t="shared" ref="D196:D259" si="6">B196/B195-1</f>
        <v>8.9724584536163832E-3</v>
      </c>
      <c r="E196" s="7">
        <f t="shared" ref="E196:E259" si="7">C196/C195-1</f>
        <v>8.6235394331948267E-3</v>
      </c>
    </row>
    <row r="197" spans="1:5" x14ac:dyDescent="0.2">
      <c r="A197" s="6">
        <v>44105</v>
      </c>
      <c r="B197">
        <v>12.973599999999999</v>
      </c>
      <c r="C197">
        <v>2532.7217999999998</v>
      </c>
      <c r="D197" s="7">
        <f t="shared" si="6"/>
        <v>3.2168264769563137E-3</v>
      </c>
      <c r="E197" s="7">
        <f t="shared" si="7"/>
        <v>-8.4946986145406633E-4</v>
      </c>
    </row>
    <row r="198" spans="1:5" x14ac:dyDescent="0.2">
      <c r="A198" s="6">
        <v>44106</v>
      </c>
      <c r="B198">
        <v>13.085100000000001</v>
      </c>
      <c r="C198">
        <v>2557.2835</v>
      </c>
      <c r="D198" s="7">
        <f t="shared" si="6"/>
        <v>8.5943762718136973E-3</v>
      </c>
      <c r="E198" s="7">
        <f t="shared" si="7"/>
        <v>9.6977488802758582E-3</v>
      </c>
    </row>
    <row r="199" spans="1:5" x14ac:dyDescent="0.2">
      <c r="A199" s="6">
        <v>44109</v>
      </c>
      <c r="B199">
        <v>13.1631</v>
      </c>
      <c r="C199">
        <v>2558.7966999999999</v>
      </c>
      <c r="D199" s="7">
        <f t="shared" si="6"/>
        <v>5.9609785175505081E-3</v>
      </c>
      <c r="E199" s="7">
        <f t="shared" si="7"/>
        <v>5.917216452535623E-4</v>
      </c>
    </row>
    <row r="200" spans="1:5" x14ac:dyDescent="0.2">
      <c r="A200" s="6">
        <v>44110</v>
      </c>
      <c r="B200">
        <v>13.266999999999999</v>
      </c>
      <c r="C200">
        <v>2563.4065999999998</v>
      </c>
      <c r="D200" s="7">
        <f t="shared" si="6"/>
        <v>7.8932774194528932E-3</v>
      </c>
      <c r="E200" s="7">
        <f t="shared" si="7"/>
        <v>1.8015890047067273E-3</v>
      </c>
    </row>
    <row r="201" spans="1:5" x14ac:dyDescent="0.2">
      <c r="A201" s="6">
        <v>44111</v>
      </c>
      <c r="B201">
        <v>13.5274</v>
      </c>
      <c r="C201">
        <v>2599.6947</v>
      </c>
      <c r="D201" s="7">
        <f t="shared" si="6"/>
        <v>1.9627647546544003E-2</v>
      </c>
      <c r="E201" s="7">
        <f t="shared" si="7"/>
        <v>1.4156201361110732E-2</v>
      </c>
    </row>
    <row r="202" spans="1:5" x14ac:dyDescent="0.2">
      <c r="A202" s="6">
        <v>44112</v>
      </c>
      <c r="B202">
        <v>13.479699999999999</v>
      </c>
      <c r="C202">
        <v>2572.4965999999999</v>
      </c>
      <c r="D202" s="7">
        <f t="shared" si="6"/>
        <v>-3.5261765010276003E-3</v>
      </c>
      <c r="E202" s="7">
        <f t="shared" si="7"/>
        <v>-1.0462036176786427E-2</v>
      </c>
    </row>
    <row r="203" spans="1:5" x14ac:dyDescent="0.2">
      <c r="A203" s="6">
        <v>44113</v>
      </c>
      <c r="B203">
        <v>13.539199999999999</v>
      </c>
      <c r="C203">
        <v>2593.3530999999998</v>
      </c>
      <c r="D203" s="7">
        <f t="shared" si="6"/>
        <v>4.4140448229559315E-3</v>
      </c>
      <c r="E203" s="7">
        <f t="shared" si="7"/>
        <v>8.1074937086407228E-3</v>
      </c>
    </row>
    <row r="204" spans="1:5" x14ac:dyDescent="0.2">
      <c r="A204" s="6">
        <v>44116</v>
      </c>
      <c r="B204">
        <v>13.6892</v>
      </c>
      <c r="C204">
        <v>2618.627</v>
      </c>
      <c r="D204" s="7">
        <f t="shared" si="6"/>
        <v>1.10789411486647E-2</v>
      </c>
      <c r="E204" s="7">
        <f t="shared" si="7"/>
        <v>9.7456455119822039E-3</v>
      </c>
    </row>
    <row r="205" spans="1:5" x14ac:dyDescent="0.2">
      <c r="A205" s="6">
        <v>44117</v>
      </c>
      <c r="B205">
        <v>13.7592</v>
      </c>
      <c r="C205">
        <v>2629.3130000000001</v>
      </c>
      <c r="D205" s="7">
        <f t="shared" si="6"/>
        <v>5.1135201472694014E-3</v>
      </c>
      <c r="E205" s="7">
        <f t="shared" si="7"/>
        <v>4.0807644616815963E-3</v>
      </c>
    </row>
    <row r="206" spans="1:5" x14ac:dyDescent="0.2">
      <c r="A206" s="6">
        <v>44118</v>
      </c>
      <c r="B206">
        <v>13.584</v>
      </c>
      <c r="C206">
        <v>2589.3838000000001</v>
      </c>
      <c r="D206" s="7">
        <f t="shared" si="6"/>
        <v>-1.2733298447584196E-2</v>
      </c>
      <c r="E206" s="7">
        <f t="shared" si="7"/>
        <v>-1.5186172205439274E-2</v>
      </c>
    </row>
    <row r="207" spans="1:5" x14ac:dyDescent="0.2">
      <c r="A207" s="6">
        <v>44119</v>
      </c>
      <c r="B207">
        <v>13.5717</v>
      </c>
      <c r="C207">
        <v>2592.9050000000002</v>
      </c>
      <c r="D207" s="7">
        <f t="shared" si="6"/>
        <v>-9.0547703180210437E-4</v>
      </c>
      <c r="E207" s="7">
        <f t="shared" si="7"/>
        <v>1.3598602107576241E-3</v>
      </c>
    </row>
    <row r="208" spans="1:5" x14ac:dyDescent="0.2">
      <c r="A208" s="6">
        <v>44120</v>
      </c>
      <c r="B208">
        <v>13.5899</v>
      </c>
      <c r="C208">
        <v>2594.7374</v>
      </c>
      <c r="D208" s="7">
        <f t="shared" si="6"/>
        <v>1.3410258110626572E-3</v>
      </c>
      <c r="E208" s="7">
        <f t="shared" si="7"/>
        <v>7.0669770006981381E-4</v>
      </c>
    </row>
    <row r="209" spans="1:5" x14ac:dyDescent="0.2">
      <c r="A209" s="6">
        <v>44123</v>
      </c>
      <c r="B209">
        <v>13.487</v>
      </c>
      <c r="C209">
        <v>2568.3991000000001</v>
      </c>
      <c r="D209" s="7">
        <f t="shared" si="6"/>
        <v>-7.5717996453248393E-3</v>
      </c>
      <c r="E209" s="7">
        <f t="shared" si="7"/>
        <v>-1.0150661103508929E-2</v>
      </c>
    </row>
    <row r="210" spans="1:5" x14ac:dyDescent="0.2">
      <c r="A210" s="6">
        <v>44124</v>
      </c>
      <c r="B210">
        <v>13.464</v>
      </c>
      <c r="C210">
        <v>2565.2222999999999</v>
      </c>
      <c r="D210" s="7">
        <f t="shared" si="6"/>
        <v>-1.7053458886334694E-3</v>
      </c>
      <c r="E210" s="7">
        <f t="shared" si="7"/>
        <v>-1.2368794242297865E-3</v>
      </c>
    </row>
    <row r="211" spans="1:5" x14ac:dyDescent="0.2">
      <c r="A211" s="6">
        <v>44125</v>
      </c>
      <c r="B211">
        <v>13.544499999999999</v>
      </c>
      <c r="C211">
        <v>2585.0410000000002</v>
      </c>
      <c r="D211" s="7">
        <f t="shared" si="6"/>
        <v>5.9789067142006491E-3</v>
      </c>
      <c r="E211" s="7">
        <f t="shared" si="7"/>
        <v>7.72591911430065E-3</v>
      </c>
    </row>
    <row r="212" spans="1:5" x14ac:dyDescent="0.2">
      <c r="A212" s="6">
        <v>44126</v>
      </c>
      <c r="B212">
        <v>13.4285</v>
      </c>
      <c r="C212">
        <v>2556.7075</v>
      </c>
      <c r="D212" s="7">
        <f t="shared" si="6"/>
        <v>-8.5643619181217101E-3</v>
      </c>
      <c r="E212" s="7">
        <f t="shared" si="7"/>
        <v>-1.0960561167114968E-2</v>
      </c>
    </row>
    <row r="213" spans="1:5" x14ac:dyDescent="0.2">
      <c r="A213" s="6">
        <v>44127</v>
      </c>
      <c r="B213">
        <v>13.530099999999999</v>
      </c>
      <c r="C213">
        <v>2583.5744</v>
      </c>
      <c r="D213" s="7">
        <f t="shared" si="6"/>
        <v>7.5659976914770333E-3</v>
      </c>
      <c r="E213" s="7">
        <f t="shared" si="7"/>
        <v>1.0508398007984976E-2</v>
      </c>
    </row>
    <row r="214" spans="1:5" x14ac:dyDescent="0.2">
      <c r="A214" s="6">
        <v>44130</v>
      </c>
      <c r="B214">
        <v>13.4284</v>
      </c>
      <c r="C214">
        <v>2556.8951999999999</v>
      </c>
      <c r="D214" s="7">
        <f t="shared" si="6"/>
        <v>-7.516574156879785E-3</v>
      </c>
      <c r="E214" s="7">
        <f t="shared" si="7"/>
        <v>-1.0326468631985275E-2</v>
      </c>
    </row>
    <row r="215" spans="1:5" x14ac:dyDescent="0.2">
      <c r="A215" s="6">
        <v>44131</v>
      </c>
      <c r="B215">
        <v>13.2644</v>
      </c>
      <c r="C215">
        <v>2531.2503000000002</v>
      </c>
      <c r="D215" s="7">
        <f t="shared" si="6"/>
        <v>-1.2212921867087667E-2</v>
      </c>
      <c r="E215" s="7">
        <f t="shared" si="7"/>
        <v>-1.0029703211926644E-2</v>
      </c>
    </row>
    <row r="216" spans="1:5" x14ac:dyDescent="0.2">
      <c r="A216" s="6">
        <v>44132</v>
      </c>
      <c r="B216">
        <v>13.3515</v>
      </c>
      <c r="C216">
        <v>2555.9672999999998</v>
      </c>
      <c r="D216" s="7">
        <f t="shared" si="6"/>
        <v>6.566448538946279E-3</v>
      </c>
      <c r="E216" s="7">
        <f t="shared" si="7"/>
        <v>9.7647395834381534E-3</v>
      </c>
    </row>
    <row r="217" spans="1:5" x14ac:dyDescent="0.2">
      <c r="A217" s="6">
        <v>44133</v>
      </c>
      <c r="B217">
        <v>13.507</v>
      </c>
      <c r="C217">
        <v>2582.846</v>
      </c>
      <c r="D217" s="7">
        <f t="shared" si="6"/>
        <v>1.164663146462952E-2</v>
      </c>
      <c r="E217" s="7">
        <f t="shared" si="7"/>
        <v>1.051605785410481E-2</v>
      </c>
    </row>
    <row r="218" spans="1:5" x14ac:dyDescent="0.2">
      <c r="A218" s="6">
        <v>44134</v>
      </c>
      <c r="B218">
        <v>13.6159</v>
      </c>
      <c r="C218">
        <v>2595.9571999999998</v>
      </c>
      <c r="D218" s="7">
        <f t="shared" si="6"/>
        <v>8.0624861183089536E-3</v>
      </c>
      <c r="E218" s="7">
        <f t="shared" si="7"/>
        <v>5.0762608378509544E-3</v>
      </c>
    </row>
    <row r="219" spans="1:5" x14ac:dyDescent="0.2">
      <c r="A219" s="6">
        <v>44137</v>
      </c>
      <c r="B219">
        <v>13.487399999999999</v>
      </c>
      <c r="C219">
        <v>2567.1212</v>
      </c>
      <c r="D219" s="7">
        <f t="shared" si="6"/>
        <v>-9.437495868800494E-3</v>
      </c>
      <c r="E219" s="7">
        <f t="shared" si="7"/>
        <v>-1.1108041380651357E-2</v>
      </c>
    </row>
    <row r="220" spans="1:5" x14ac:dyDescent="0.2">
      <c r="A220" s="6">
        <v>44138</v>
      </c>
      <c r="B220">
        <v>13.321099999999999</v>
      </c>
      <c r="C220">
        <v>2544.3416000000002</v>
      </c>
      <c r="D220" s="7">
        <f t="shared" si="6"/>
        <v>-1.2330026543292183E-2</v>
      </c>
      <c r="E220" s="7">
        <f t="shared" si="7"/>
        <v>-8.8735973977387417E-3</v>
      </c>
    </row>
    <row r="221" spans="1:5" x14ac:dyDescent="0.2">
      <c r="A221" s="6">
        <v>44139</v>
      </c>
      <c r="B221">
        <v>13.1646</v>
      </c>
      <c r="C221">
        <v>2517.511</v>
      </c>
      <c r="D221" s="7">
        <f t="shared" si="6"/>
        <v>-1.1748279046024712E-2</v>
      </c>
      <c r="E221" s="7">
        <f t="shared" si="7"/>
        <v>-1.0545203521414082E-2</v>
      </c>
    </row>
    <row r="222" spans="1:5" x14ac:dyDescent="0.2">
      <c r="A222" s="6">
        <v>44140</v>
      </c>
      <c r="B222">
        <v>13.106</v>
      </c>
      <c r="C222">
        <v>2513.8791000000001</v>
      </c>
      <c r="D222" s="7">
        <f t="shared" si="6"/>
        <v>-4.4513316014159754E-3</v>
      </c>
      <c r="E222" s="7">
        <f t="shared" si="7"/>
        <v>-1.4426550668497073E-3</v>
      </c>
    </row>
    <row r="223" spans="1:5" x14ac:dyDescent="0.2">
      <c r="A223" s="6">
        <v>44141</v>
      </c>
      <c r="B223">
        <v>13.019600000000001</v>
      </c>
      <c r="C223">
        <v>2497.3188</v>
      </c>
      <c r="D223" s="7">
        <f t="shared" si="6"/>
        <v>-6.59240042728515E-3</v>
      </c>
      <c r="E223" s="7">
        <f t="shared" si="7"/>
        <v>-6.5875483033372983E-3</v>
      </c>
    </row>
    <row r="224" spans="1:5" x14ac:dyDescent="0.2">
      <c r="A224" s="6">
        <v>44144</v>
      </c>
      <c r="B224">
        <v>13.139099999999999</v>
      </c>
      <c r="C224">
        <v>2523.4418000000001</v>
      </c>
      <c r="D224" s="7">
        <f t="shared" si="6"/>
        <v>9.1784693846199694E-3</v>
      </c>
      <c r="E224" s="7">
        <f t="shared" si="7"/>
        <v>1.0460418589729237E-2</v>
      </c>
    </row>
    <row r="225" spans="1:5" x14ac:dyDescent="0.2">
      <c r="A225" s="6">
        <v>44145</v>
      </c>
      <c r="B225">
        <v>13.062900000000001</v>
      </c>
      <c r="C225">
        <v>2498.1046999999999</v>
      </c>
      <c r="D225" s="7">
        <f t="shared" si="6"/>
        <v>-5.799483982921072E-3</v>
      </c>
      <c r="E225" s="7">
        <f t="shared" si="7"/>
        <v>-1.0040691249546652E-2</v>
      </c>
    </row>
    <row r="226" spans="1:5" x14ac:dyDescent="0.2">
      <c r="A226" s="6">
        <v>44146</v>
      </c>
      <c r="B226">
        <v>12.9937</v>
      </c>
      <c r="C226">
        <v>2485.8058999999998</v>
      </c>
      <c r="D226" s="7">
        <f t="shared" si="6"/>
        <v>-5.2974454370775526E-3</v>
      </c>
      <c r="E226" s="7">
        <f t="shared" si="7"/>
        <v>-4.9232524161216817E-3</v>
      </c>
    </row>
    <row r="227" spans="1:5" x14ac:dyDescent="0.2">
      <c r="A227" s="6">
        <v>44147</v>
      </c>
      <c r="B227">
        <v>12.850899999999999</v>
      </c>
      <c r="C227">
        <v>2462.6386000000002</v>
      </c>
      <c r="D227" s="7">
        <f t="shared" si="6"/>
        <v>-1.098994127923536E-2</v>
      </c>
      <c r="E227" s="7">
        <f t="shared" si="7"/>
        <v>-9.3198346660934295E-3</v>
      </c>
    </row>
    <row r="228" spans="1:5" x14ac:dyDescent="0.2">
      <c r="A228" s="6">
        <v>44148</v>
      </c>
      <c r="B228">
        <v>12.9215</v>
      </c>
      <c r="C228">
        <v>2485.2377999999999</v>
      </c>
      <c r="D228" s="7">
        <f t="shared" si="6"/>
        <v>5.493778645853542E-3</v>
      </c>
      <c r="E228" s="7">
        <f t="shared" si="7"/>
        <v>9.1768235907614404E-3</v>
      </c>
    </row>
    <row r="229" spans="1:5" x14ac:dyDescent="0.2">
      <c r="A229" s="6">
        <v>44151</v>
      </c>
      <c r="B229">
        <v>13.024100000000001</v>
      </c>
      <c r="C229">
        <v>2505.7026999999998</v>
      </c>
      <c r="D229" s="7">
        <f t="shared" si="6"/>
        <v>7.9402546144025088E-3</v>
      </c>
      <c r="E229" s="7">
        <f t="shared" si="7"/>
        <v>8.2345842317383955E-3</v>
      </c>
    </row>
    <row r="230" spans="1:5" x14ac:dyDescent="0.2">
      <c r="A230" s="6">
        <v>44152</v>
      </c>
      <c r="B230">
        <v>13.0054</v>
      </c>
      <c r="C230">
        <v>2494.6538</v>
      </c>
      <c r="D230" s="7">
        <f t="shared" si="6"/>
        <v>-1.4357997865496186E-3</v>
      </c>
      <c r="E230" s="7">
        <f t="shared" si="7"/>
        <v>-4.4095015741490995E-3</v>
      </c>
    </row>
    <row r="231" spans="1:5" x14ac:dyDescent="0.2">
      <c r="A231" s="6">
        <v>44153</v>
      </c>
      <c r="B231">
        <v>12.9643</v>
      </c>
      <c r="C231">
        <v>2488.4830999999999</v>
      </c>
      <c r="D231" s="7">
        <f t="shared" si="6"/>
        <v>-3.1602257523798416E-3</v>
      </c>
      <c r="E231" s="7">
        <f t="shared" si="7"/>
        <v>-2.4735696792878015E-3</v>
      </c>
    </row>
    <row r="232" spans="1:5" x14ac:dyDescent="0.2">
      <c r="A232" s="6">
        <v>44154</v>
      </c>
      <c r="B232">
        <v>13.084199999999999</v>
      </c>
      <c r="C232">
        <v>2515.7595999999999</v>
      </c>
      <c r="D232" s="7">
        <f t="shared" si="6"/>
        <v>9.2484746573282539E-3</v>
      </c>
      <c r="E232" s="7">
        <f t="shared" si="7"/>
        <v>1.0961095134622401E-2</v>
      </c>
    </row>
    <row r="233" spans="1:5" x14ac:dyDescent="0.2">
      <c r="A233" s="6">
        <v>44155</v>
      </c>
      <c r="B233">
        <v>13.2217</v>
      </c>
      <c r="C233">
        <v>2534.8197</v>
      </c>
      <c r="D233" s="7">
        <f t="shared" si="6"/>
        <v>1.0508858011953448E-2</v>
      </c>
      <c r="E233" s="7">
        <f t="shared" si="7"/>
        <v>7.5762803409356039E-3</v>
      </c>
    </row>
    <row r="234" spans="1:5" x14ac:dyDescent="0.2">
      <c r="A234" s="6">
        <v>44158</v>
      </c>
      <c r="B234">
        <v>13.357699999999999</v>
      </c>
      <c r="C234">
        <v>2559.4751999999999</v>
      </c>
      <c r="D234" s="7">
        <f t="shared" si="6"/>
        <v>1.0286120544256816E-2</v>
      </c>
      <c r="E234" s="7">
        <f t="shared" si="7"/>
        <v>9.7267273092440654E-3</v>
      </c>
    </row>
    <row r="235" spans="1:5" x14ac:dyDescent="0.2">
      <c r="A235" s="6">
        <v>44159</v>
      </c>
      <c r="B235">
        <v>13.4794</v>
      </c>
      <c r="C235">
        <v>2577.1844000000001</v>
      </c>
      <c r="D235" s="7">
        <f t="shared" si="6"/>
        <v>9.1108499217680272E-3</v>
      </c>
      <c r="E235" s="7">
        <f t="shared" si="7"/>
        <v>6.919074660305391E-3</v>
      </c>
    </row>
    <row r="236" spans="1:5" x14ac:dyDescent="0.2">
      <c r="A236" s="6">
        <v>44160</v>
      </c>
      <c r="B236">
        <v>13.354699999999999</v>
      </c>
      <c r="C236">
        <v>2539.4483</v>
      </c>
      <c r="D236" s="7">
        <f t="shared" si="6"/>
        <v>-9.2511536121786531E-3</v>
      </c>
      <c r="E236" s="7">
        <f t="shared" si="7"/>
        <v>-1.464237483355868E-2</v>
      </c>
    </row>
    <row r="237" spans="1:5" x14ac:dyDescent="0.2">
      <c r="A237" s="6">
        <v>44161</v>
      </c>
      <c r="B237">
        <v>13.325100000000001</v>
      </c>
      <c r="C237">
        <v>2551.2343000000001</v>
      </c>
      <c r="D237" s="7">
        <f t="shared" si="6"/>
        <v>-2.2164481418526227E-3</v>
      </c>
      <c r="E237" s="7">
        <f t="shared" si="7"/>
        <v>4.6411655634022164E-3</v>
      </c>
    </row>
    <row r="238" spans="1:5" x14ac:dyDescent="0.2">
      <c r="A238" s="6">
        <v>44162</v>
      </c>
      <c r="B238">
        <v>13.4171</v>
      </c>
      <c r="C238">
        <v>2572.2368000000001</v>
      </c>
      <c r="D238" s="7">
        <f t="shared" si="6"/>
        <v>6.9042633826386091E-3</v>
      </c>
      <c r="E238" s="7">
        <f t="shared" si="7"/>
        <v>8.2322897587259192E-3</v>
      </c>
    </row>
    <row r="239" spans="1:5" x14ac:dyDescent="0.2">
      <c r="A239" s="6">
        <v>44165</v>
      </c>
      <c r="B239">
        <v>13.4941</v>
      </c>
      <c r="C239">
        <v>2584.7496999999998</v>
      </c>
      <c r="D239" s="7">
        <f t="shared" si="6"/>
        <v>5.7389450775502393E-3</v>
      </c>
      <c r="E239" s="7">
        <f t="shared" si="7"/>
        <v>4.8645987803299651E-3</v>
      </c>
    </row>
    <row r="240" spans="1:5" x14ac:dyDescent="0.2">
      <c r="A240" s="6">
        <v>44166</v>
      </c>
      <c r="B240">
        <v>13.6068</v>
      </c>
      <c r="C240">
        <v>2605.5174999999999</v>
      </c>
      <c r="D240" s="7">
        <f t="shared" si="6"/>
        <v>8.3517981932845764E-3</v>
      </c>
      <c r="E240" s="7">
        <f t="shared" si="7"/>
        <v>8.0347431706830896E-3</v>
      </c>
    </row>
    <row r="241" spans="1:5" x14ac:dyDescent="0.2">
      <c r="A241" s="6">
        <v>44167</v>
      </c>
      <c r="B241">
        <v>13.7737</v>
      </c>
      <c r="C241">
        <v>2633.5322999999999</v>
      </c>
      <c r="D241" s="7">
        <f t="shared" si="6"/>
        <v>1.2265925860599047E-2</v>
      </c>
      <c r="E241" s="7">
        <f t="shared" si="7"/>
        <v>1.0752105867644302E-2</v>
      </c>
    </row>
    <row r="242" spans="1:5" x14ac:dyDescent="0.2">
      <c r="A242" s="6">
        <v>44168</v>
      </c>
      <c r="B242">
        <v>13.7376</v>
      </c>
      <c r="C242">
        <v>2613.3915000000002</v>
      </c>
      <c r="D242" s="7">
        <f t="shared" si="6"/>
        <v>-2.6209370031291535E-3</v>
      </c>
      <c r="E242" s="7">
        <f t="shared" si="7"/>
        <v>-7.6478272167004313E-3</v>
      </c>
    </row>
    <row r="243" spans="1:5" x14ac:dyDescent="0.2">
      <c r="A243" s="6">
        <v>44169</v>
      </c>
      <c r="B243">
        <v>13.6652</v>
      </c>
      <c r="C243">
        <v>2601.7894999999999</v>
      </c>
      <c r="D243" s="7">
        <f t="shared" si="6"/>
        <v>-5.2702073142324446E-3</v>
      </c>
      <c r="E243" s="7">
        <f t="shared" si="7"/>
        <v>-4.4394420047667582E-3</v>
      </c>
    </row>
    <row r="244" spans="1:5" x14ac:dyDescent="0.2">
      <c r="A244" s="6">
        <v>44172</v>
      </c>
      <c r="B244">
        <v>13.7966</v>
      </c>
      <c r="C244">
        <v>2626.5243</v>
      </c>
      <c r="D244" s="7">
        <f t="shared" si="6"/>
        <v>9.6156660714807884E-3</v>
      </c>
      <c r="E244" s="7">
        <f t="shared" si="7"/>
        <v>9.5068413490022596E-3</v>
      </c>
    </row>
    <row r="245" spans="1:5" x14ac:dyDescent="0.2">
      <c r="A245" s="6">
        <v>44173</v>
      </c>
      <c r="B245">
        <v>13.7417</v>
      </c>
      <c r="C245">
        <v>2604.0196000000001</v>
      </c>
      <c r="D245" s="7">
        <f t="shared" si="6"/>
        <v>-3.9792412623399498E-3</v>
      </c>
      <c r="E245" s="7">
        <f t="shared" si="7"/>
        <v>-8.5682435909691934E-3</v>
      </c>
    </row>
    <row r="246" spans="1:5" x14ac:dyDescent="0.2">
      <c r="A246" s="6">
        <v>44174</v>
      </c>
      <c r="B246">
        <v>13.8399</v>
      </c>
      <c r="C246">
        <v>2624.9744000000001</v>
      </c>
      <c r="D246" s="7">
        <f t="shared" si="6"/>
        <v>7.1461318468604151E-3</v>
      </c>
      <c r="E246" s="7">
        <f t="shared" si="7"/>
        <v>8.0470976485738088E-3</v>
      </c>
    </row>
    <row r="247" spans="1:5" x14ac:dyDescent="0.2">
      <c r="A247" s="6">
        <v>44175</v>
      </c>
      <c r="B247">
        <v>13.946199999999999</v>
      </c>
      <c r="C247">
        <v>2635.692</v>
      </c>
      <c r="D247" s="7">
        <f t="shared" si="6"/>
        <v>7.6806913344749095E-3</v>
      </c>
      <c r="E247" s="7">
        <f t="shared" si="7"/>
        <v>4.0829350564333122E-3</v>
      </c>
    </row>
    <row r="248" spans="1:5" x14ac:dyDescent="0.2">
      <c r="A248" s="6">
        <v>44176</v>
      </c>
      <c r="B248">
        <v>13.956099999999999</v>
      </c>
      <c r="C248">
        <v>2621.8872000000001</v>
      </c>
      <c r="D248" s="7">
        <f t="shared" si="6"/>
        <v>7.0987078917550406E-4</v>
      </c>
      <c r="E248" s="7">
        <f t="shared" si="7"/>
        <v>-5.2376377816527597E-3</v>
      </c>
    </row>
    <row r="249" spans="1:5" x14ac:dyDescent="0.2">
      <c r="A249" s="6">
        <v>44179</v>
      </c>
      <c r="B249">
        <v>14.0358</v>
      </c>
      <c r="C249">
        <v>2635.7548999999999</v>
      </c>
      <c r="D249" s="7">
        <f t="shared" si="6"/>
        <v>5.7107644685836512E-3</v>
      </c>
      <c r="E249" s="7">
        <f t="shared" si="7"/>
        <v>5.2892054242454911E-3</v>
      </c>
    </row>
    <row r="250" spans="1:5" x14ac:dyDescent="0.2">
      <c r="A250" s="6">
        <v>44180</v>
      </c>
      <c r="B250">
        <v>13.8287</v>
      </c>
      <c r="C250">
        <v>2597.4789999999998</v>
      </c>
      <c r="D250" s="7">
        <f t="shared" si="6"/>
        <v>-1.4755126177346534E-2</v>
      </c>
      <c r="E250" s="7">
        <f t="shared" si="7"/>
        <v>-1.4521797910723833E-2</v>
      </c>
    </row>
    <row r="251" spans="1:5" x14ac:dyDescent="0.2">
      <c r="A251" s="6">
        <v>44181</v>
      </c>
      <c r="B251">
        <v>13.860200000000001</v>
      </c>
      <c r="C251">
        <v>2610.6134999999999</v>
      </c>
      <c r="D251" s="7">
        <f t="shared" si="6"/>
        <v>2.2778713834272768E-3</v>
      </c>
      <c r="E251" s="7">
        <f t="shared" si="7"/>
        <v>5.0566337591180233E-3</v>
      </c>
    </row>
    <row r="252" spans="1:5" x14ac:dyDescent="0.2">
      <c r="A252" s="6">
        <v>44182</v>
      </c>
      <c r="B252">
        <v>13.7324</v>
      </c>
      <c r="C252">
        <v>2580.7692000000002</v>
      </c>
      <c r="D252" s="7">
        <f t="shared" si="6"/>
        <v>-9.2206461667220241E-3</v>
      </c>
      <c r="E252" s="7">
        <f t="shared" si="7"/>
        <v>-1.1431910545164903E-2</v>
      </c>
    </row>
    <row r="253" spans="1:5" x14ac:dyDescent="0.2">
      <c r="A253" s="6">
        <v>44183</v>
      </c>
      <c r="B253">
        <v>13.8256</v>
      </c>
      <c r="C253">
        <v>2602.2532000000001</v>
      </c>
      <c r="D253" s="7">
        <f t="shared" si="6"/>
        <v>6.786869010515284E-3</v>
      </c>
      <c r="E253" s="7">
        <f t="shared" si="7"/>
        <v>8.3246498757036935E-3</v>
      </c>
    </row>
    <row r="254" spans="1:5" x14ac:dyDescent="0.2">
      <c r="A254" s="6">
        <v>44186</v>
      </c>
      <c r="B254">
        <v>13.944000000000001</v>
      </c>
      <c r="C254">
        <v>2621.6938</v>
      </c>
      <c r="D254" s="7">
        <f t="shared" si="6"/>
        <v>8.5638236315241922E-3</v>
      </c>
      <c r="E254" s="7">
        <f t="shared" si="7"/>
        <v>7.470679640243949E-3</v>
      </c>
    </row>
    <row r="255" spans="1:5" x14ac:dyDescent="0.2">
      <c r="A255" s="6">
        <v>44187</v>
      </c>
      <c r="B255">
        <v>14.047499999999999</v>
      </c>
      <c r="C255">
        <v>2632.6120999999998</v>
      </c>
      <c r="D255" s="7">
        <f t="shared" si="6"/>
        <v>7.422547332185836E-3</v>
      </c>
      <c r="E255" s="7">
        <f t="shared" si="7"/>
        <v>4.164597711601381E-3</v>
      </c>
    </row>
    <row r="256" spans="1:5" x14ac:dyDescent="0.2">
      <c r="A256" s="6">
        <v>44188</v>
      </c>
      <c r="B256">
        <v>13.9861</v>
      </c>
      <c r="C256">
        <v>2606.7103000000002</v>
      </c>
      <c r="D256" s="7">
        <f t="shared" si="6"/>
        <v>-4.3708844990211215E-3</v>
      </c>
      <c r="E256" s="7">
        <f t="shared" si="7"/>
        <v>-9.8388212984357182E-3</v>
      </c>
    </row>
    <row r="257" spans="1:5" x14ac:dyDescent="0.2">
      <c r="A257" s="6">
        <v>44189</v>
      </c>
      <c r="B257">
        <v>14.0695</v>
      </c>
      <c r="C257">
        <v>2631.2487999999998</v>
      </c>
      <c r="D257" s="7">
        <f t="shared" si="6"/>
        <v>5.9630633271605671E-3</v>
      </c>
      <c r="E257" s="7">
        <f t="shared" si="7"/>
        <v>9.4135892277709132E-3</v>
      </c>
    </row>
    <row r="258" spans="1:5" x14ac:dyDescent="0.2">
      <c r="A258" s="6">
        <v>44190</v>
      </c>
      <c r="B258">
        <v>14.198700000000001</v>
      </c>
      <c r="C258">
        <v>2651.7961</v>
      </c>
      <c r="D258" s="7">
        <f t="shared" si="6"/>
        <v>9.182984469952693E-3</v>
      </c>
      <c r="E258" s="7">
        <f t="shared" si="7"/>
        <v>7.8089536800929338E-3</v>
      </c>
    </row>
    <row r="259" spans="1:5" x14ac:dyDescent="0.2">
      <c r="A259" s="6">
        <v>44193</v>
      </c>
      <c r="B259">
        <v>14.337899999999999</v>
      </c>
      <c r="C259">
        <v>2671.9295000000002</v>
      </c>
      <c r="D259" s="7">
        <f t="shared" si="6"/>
        <v>9.8037144245599617E-3</v>
      </c>
      <c r="E259" s="7">
        <f t="shared" si="7"/>
        <v>7.592363530514401E-3</v>
      </c>
    </row>
    <row r="260" spans="1:5" x14ac:dyDescent="0.2">
      <c r="A260" s="6">
        <v>44194</v>
      </c>
      <c r="B260">
        <v>14.483599999999999</v>
      </c>
      <c r="C260">
        <v>2692.2874999999999</v>
      </c>
      <c r="D260" s="7">
        <f t="shared" ref="D260:D323" si="8">B260/B259-1</f>
        <v>1.0161878657265033E-2</v>
      </c>
      <c r="E260" s="7">
        <f t="shared" ref="E260:E323" si="9">C260/C259-1</f>
        <v>7.6192130069299147E-3</v>
      </c>
    </row>
    <row r="261" spans="1:5" x14ac:dyDescent="0.2">
      <c r="A261" s="6">
        <v>44195</v>
      </c>
      <c r="B261">
        <v>14.673500000000001</v>
      </c>
      <c r="C261">
        <v>2717.9576999999999</v>
      </c>
      <c r="D261" s="7">
        <f t="shared" si="8"/>
        <v>1.3111381148333434E-2</v>
      </c>
      <c r="E261" s="7">
        <f t="shared" si="9"/>
        <v>9.5347172246649237E-3</v>
      </c>
    </row>
    <row r="262" spans="1:5" x14ac:dyDescent="0.2">
      <c r="A262" s="6">
        <v>44196</v>
      </c>
      <c r="B262">
        <v>14.9321</v>
      </c>
      <c r="C262">
        <v>2754.4263999999998</v>
      </c>
      <c r="D262" s="7">
        <f t="shared" si="8"/>
        <v>1.7623607183016921E-2</v>
      </c>
      <c r="E262" s="7">
        <f t="shared" si="9"/>
        <v>1.3417684903631821E-2</v>
      </c>
    </row>
    <row r="263" spans="1:5" x14ac:dyDescent="0.2">
      <c r="A263" s="6">
        <v>44197</v>
      </c>
      <c r="B263">
        <v>15.0319</v>
      </c>
      <c r="C263">
        <v>2753.0949999999998</v>
      </c>
      <c r="D263" s="7">
        <f t="shared" si="8"/>
        <v>6.6835877070203775E-3</v>
      </c>
      <c r="E263" s="7">
        <f t="shared" si="9"/>
        <v>-4.8336742633603436E-4</v>
      </c>
    </row>
    <row r="264" spans="1:5" x14ac:dyDescent="0.2">
      <c r="A264" s="6">
        <v>44200</v>
      </c>
      <c r="B264">
        <v>15.062900000000001</v>
      </c>
      <c r="C264">
        <v>2751.5219999999999</v>
      </c>
      <c r="D264" s="7">
        <f t="shared" si="8"/>
        <v>2.0622808826562533E-3</v>
      </c>
      <c r="E264" s="7">
        <f t="shared" si="9"/>
        <v>-5.7135696370802513E-4</v>
      </c>
    </row>
    <row r="265" spans="1:5" x14ac:dyDescent="0.2">
      <c r="A265" s="6">
        <v>44201</v>
      </c>
      <c r="B265">
        <v>15.2887</v>
      </c>
      <c r="C265">
        <v>2788.0731000000001</v>
      </c>
      <c r="D265" s="7">
        <f t="shared" si="8"/>
        <v>1.4990473282037398E-2</v>
      </c>
      <c r="E265" s="7">
        <f t="shared" si="9"/>
        <v>1.3283957024512238E-2</v>
      </c>
    </row>
    <row r="266" spans="1:5" x14ac:dyDescent="0.2">
      <c r="A266" s="6">
        <v>44202</v>
      </c>
      <c r="B266">
        <v>15.466100000000001</v>
      </c>
      <c r="C266">
        <v>2814.7595999999999</v>
      </c>
      <c r="D266" s="7">
        <f t="shared" si="8"/>
        <v>1.1603341029649439E-2</v>
      </c>
      <c r="E266" s="7">
        <f t="shared" si="9"/>
        <v>9.5716643871353035E-3</v>
      </c>
    </row>
    <row r="267" spans="1:5" x14ac:dyDescent="0.2">
      <c r="A267" s="6">
        <v>44203</v>
      </c>
      <c r="B267">
        <v>15.49</v>
      </c>
      <c r="C267">
        <v>2803.9191000000001</v>
      </c>
      <c r="D267" s="7">
        <f t="shared" si="8"/>
        <v>1.545315237842626E-3</v>
      </c>
      <c r="E267" s="7">
        <f t="shared" si="9"/>
        <v>-3.8513058095618335E-3</v>
      </c>
    </row>
    <row r="268" spans="1:5" x14ac:dyDescent="0.2">
      <c r="A268" s="6">
        <v>44204</v>
      </c>
      <c r="B268">
        <v>15.5403</v>
      </c>
      <c r="C268">
        <v>2803.2979</v>
      </c>
      <c r="D268" s="7">
        <f t="shared" si="8"/>
        <v>3.2472562943834937E-3</v>
      </c>
      <c r="E268" s="7">
        <f t="shared" si="9"/>
        <v>-2.2154704820120941E-4</v>
      </c>
    </row>
    <row r="269" spans="1:5" x14ac:dyDescent="0.2">
      <c r="A269" s="6">
        <v>44207</v>
      </c>
      <c r="B269">
        <v>15.3711</v>
      </c>
      <c r="C269">
        <v>2769.4598999999998</v>
      </c>
      <c r="D269" s="7">
        <f t="shared" si="8"/>
        <v>-1.0887820698442074E-2</v>
      </c>
      <c r="E269" s="7">
        <f t="shared" si="9"/>
        <v>-1.207078277338991E-2</v>
      </c>
    </row>
    <row r="270" spans="1:5" x14ac:dyDescent="0.2">
      <c r="A270" s="6">
        <v>44208</v>
      </c>
      <c r="B270">
        <v>15.301600000000001</v>
      </c>
      <c r="C270">
        <v>2765.9623000000001</v>
      </c>
      <c r="D270" s="7">
        <f t="shared" si="8"/>
        <v>-4.5214721132514901E-3</v>
      </c>
      <c r="E270" s="7">
        <f t="shared" si="9"/>
        <v>-1.2629177263046021E-3</v>
      </c>
    </row>
    <row r="271" spans="1:5" x14ac:dyDescent="0.2">
      <c r="A271" s="6">
        <v>44209</v>
      </c>
      <c r="B271">
        <v>15.424300000000001</v>
      </c>
      <c r="C271">
        <v>2793.1019999999999</v>
      </c>
      <c r="D271" s="7">
        <f t="shared" si="8"/>
        <v>8.0187692790296694E-3</v>
      </c>
      <c r="E271" s="7">
        <f t="shared" si="9"/>
        <v>9.8120281682796406E-3</v>
      </c>
    </row>
    <row r="272" spans="1:5" x14ac:dyDescent="0.2">
      <c r="A272" s="6">
        <v>44210</v>
      </c>
      <c r="B272">
        <v>15.315899999999999</v>
      </c>
      <c r="C272">
        <v>2768.2316999999998</v>
      </c>
      <c r="D272" s="7">
        <f t="shared" si="8"/>
        <v>-7.027871605194469E-3</v>
      </c>
      <c r="E272" s="7">
        <f t="shared" si="9"/>
        <v>-8.9041860984668819E-3</v>
      </c>
    </row>
    <row r="273" spans="1:5" x14ac:dyDescent="0.2">
      <c r="A273" s="6">
        <v>44211</v>
      </c>
      <c r="B273">
        <v>15.312799999999999</v>
      </c>
      <c r="C273">
        <v>2766.1323000000002</v>
      </c>
      <c r="D273" s="7">
        <f t="shared" si="8"/>
        <v>-2.024040376340519E-4</v>
      </c>
      <c r="E273" s="7">
        <f t="shared" si="9"/>
        <v>-7.5839027491797495E-4</v>
      </c>
    </row>
    <row r="274" spans="1:5" x14ac:dyDescent="0.2">
      <c r="A274" s="6">
        <v>44214</v>
      </c>
      <c r="B274">
        <v>15.1837</v>
      </c>
      <c r="C274">
        <v>2737.1006000000002</v>
      </c>
      <c r="D274" s="7">
        <f t="shared" si="8"/>
        <v>-8.4308552322239771E-3</v>
      </c>
      <c r="E274" s="7">
        <f t="shared" si="9"/>
        <v>-1.0495412674223825E-2</v>
      </c>
    </row>
    <row r="275" spans="1:5" x14ac:dyDescent="0.2">
      <c r="A275" s="6">
        <v>44215</v>
      </c>
      <c r="B275">
        <v>15.099600000000001</v>
      </c>
      <c r="C275">
        <v>2730.5466999999999</v>
      </c>
      <c r="D275" s="7">
        <f t="shared" si="8"/>
        <v>-5.5388344079505547E-3</v>
      </c>
      <c r="E275" s="7">
        <f t="shared" si="9"/>
        <v>-2.3944680732598256E-3</v>
      </c>
    </row>
    <row r="276" spans="1:5" x14ac:dyDescent="0.2">
      <c r="A276" s="6">
        <v>44216</v>
      </c>
      <c r="B276">
        <v>15.1043</v>
      </c>
      <c r="C276">
        <v>2728.6437999999998</v>
      </c>
      <c r="D276" s="7">
        <f t="shared" si="8"/>
        <v>3.1126652361646023E-4</v>
      </c>
      <c r="E276" s="7">
        <f t="shared" si="9"/>
        <v>-6.9689340966039293E-4</v>
      </c>
    </row>
    <row r="277" spans="1:5" x14ac:dyDescent="0.2">
      <c r="A277" s="6">
        <v>44217</v>
      </c>
      <c r="B277">
        <v>15.186199999999999</v>
      </c>
      <c r="C277">
        <v>2748.8559</v>
      </c>
      <c r="D277" s="7">
        <f t="shared" si="8"/>
        <v>5.4222969617923056E-3</v>
      </c>
      <c r="E277" s="7">
        <f t="shared" si="9"/>
        <v>7.4073794461557707E-3</v>
      </c>
    </row>
    <row r="278" spans="1:5" x14ac:dyDescent="0.2">
      <c r="A278" s="6">
        <v>44218</v>
      </c>
      <c r="B278">
        <v>15.1508</v>
      </c>
      <c r="C278">
        <v>2735.7709</v>
      </c>
      <c r="D278" s="7">
        <f t="shared" si="8"/>
        <v>-2.3310637289116753E-3</v>
      </c>
      <c r="E278" s="7">
        <f t="shared" si="9"/>
        <v>-4.7601622187616321E-3</v>
      </c>
    </row>
    <row r="279" spans="1:5" x14ac:dyDescent="0.2">
      <c r="A279" s="6">
        <v>44221</v>
      </c>
      <c r="B279">
        <v>15.38</v>
      </c>
      <c r="C279">
        <v>2768.3982000000001</v>
      </c>
      <c r="D279" s="7">
        <f t="shared" si="8"/>
        <v>1.5127914037542656E-2</v>
      </c>
      <c r="E279" s="7">
        <f t="shared" si="9"/>
        <v>1.1926181391870294E-2</v>
      </c>
    </row>
    <row r="280" spans="1:5" x14ac:dyDescent="0.2">
      <c r="A280" s="6">
        <v>44222</v>
      </c>
      <c r="B280">
        <v>15.6157</v>
      </c>
      <c r="C280">
        <v>2797.3663999999999</v>
      </c>
      <c r="D280" s="7">
        <f t="shared" si="8"/>
        <v>1.5325097529258702E-2</v>
      </c>
      <c r="E280" s="7">
        <f t="shared" si="9"/>
        <v>1.0463884855870687E-2</v>
      </c>
    </row>
    <row r="281" spans="1:5" x14ac:dyDescent="0.2">
      <c r="A281" s="6">
        <v>44223</v>
      </c>
      <c r="B281">
        <v>15.739699999999999</v>
      </c>
      <c r="C281">
        <v>2803.7674999999999</v>
      </c>
      <c r="D281" s="7">
        <f t="shared" si="8"/>
        <v>7.9407263203057354E-3</v>
      </c>
      <c r="E281" s="7">
        <f t="shared" si="9"/>
        <v>2.2882594142834556E-3</v>
      </c>
    </row>
    <row r="282" spans="1:5" x14ac:dyDescent="0.2">
      <c r="A282" s="6">
        <v>44224</v>
      </c>
      <c r="B282">
        <v>15.751300000000001</v>
      </c>
      <c r="C282">
        <v>2794.0275999999999</v>
      </c>
      <c r="D282" s="7">
        <f t="shared" si="8"/>
        <v>7.3698990450909996E-4</v>
      </c>
      <c r="E282" s="7">
        <f t="shared" si="9"/>
        <v>-3.4738615095580849E-3</v>
      </c>
    </row>
    <row r="283" spans="1:5" x14ac:dyDescent="0.2">
      <c r="A283" s="6">
        <v>44225</v>
      </c>
      <c r="B283">
        <v>15.929500000000001</v>
      </c>
      <c r="C283">
        <v>2823.0608999999999</v>
      </c>
      <c r="D283" s="7">
        <f t="shared" si="8"/>
        <v>1.1313351913810221E-2</v>
      </c>
      <c r="E283" s="7">
        <f t="shared" si="9"/>
        <v>1.0391200144193258E-2</v>
      </c>
    </row>
    <row r="284" spans="1:5" x14ac:dyDescent="0.2">
      <c r="A284" s="6">
        <v>44228</v>
      </c>
      <c r="B284">
        <v>15.992800000000001</v>
      </c>
      <c r="C284">
        <v>2822.7096000000001</v>
      </c>
      <c r="D284" s="7">
        <f t="shared" si="8"/>
        <v>3.9737593772559698E-3</v>
      </c>
      <c r="E284" s="7">
        <f t="shared" si="9"/>
        <v>-1.2443939838480134E-4</v>
      </c>
    </row>
    <row r="285" spans="1:5" x14ac:dyDescent="0.2">
      <c r="A285" s="6">
        <v>44229</v>
      </c>
      <c r="B285">
        <v>16.048400000000001</v>
      </c>
      <c r="C285">
        <v>2822.2368999999999</v>
      </c>
      <c r="D285" s="7">
        <f t="shared" si="8"/>
        <v>3.4765644540042384E-3</v>
      </c>
      <c r="E285" s="7">
        <f t="shared" si="9"/>
        <v>-1.6746320627536448E-4</v>
      </c>
    </row>
    <row r="286" spans="1:5" x14ac:dyDescent="0.2">
      <c r="A286" s="6">
        <v>44230</v>
      </c>
      <c r="B286">
        <v>16.101299999999998</v>
      </c>
      <c r="C286">
        <v>2825.3742000000002</v>
      </c>
      <c r="D286" s="7">
        <f t="shared" si="8"/>
        <v>3.296278756760751E-3</v>
      </c>
      <c r="E286" s="7">
        <f t="shared" si="9"/>
        <v>1.1116359509013574E-3</v>
      </c>
    </row>
    <row r="287" spans="1:5" x14ac:dyDescent="0.2">
      <c r="A287" s="6">
        <v>44231</v>
      </c>
      <c r="B287">
        <v>15.9481</v>
      </c>
      <c r="C287">
        <v>2790.0655000000002</v>
      </c>
      <c r="D287" s="7">
        <f t="shared" si="8"/>
        <v>-9.514759677789919E-3</v>
      </c>
      <c r="E287" s="7">
        <f t="shared" si="9"/>
        <v>-1.2496999512489393E-2</v>
      </c>
    </row>
    <row r="288" spans="1:5" x14ac:dyDescent="0.2">
      <c r="A288" s="6">
        <v>44232</v>
      </c>
      <c r="B288">
        <v>15.925700000000001</v>
      </c>
      <c r="C288">
        <v>2791.1185999999998</v>
      </c>
      <c r="D288" s="7">
        <f t="shared" si="8"/>
        <v>-1.4045560286177761E-3</v>
      </c>
      <c r="E288" s="7">
        <f t="shared" si="9"/>
        <v>3.7744633593717047E-4</v>
      </c>
    </row>
    <row r="289" spans="1:5" x14ac:dyDescent="0.2">
      <c r="A289" s="6">
        <v>44235</v>
      </c>
      <c r="B289">
        <v>15.9655</v>
      </c>
      <c r="C289">
        <v>2794.1828999999998</v>
      </c>
      <c r="D289" s="7">
        <f t="shared" si="8"/>
        <v>2.499105219864628E-3</v>
      </c>
      <c r="E289" s="7">
        <f t="shared" si="9"/>
        <v>1.0978752389811941E-3</v>
      </c>
    </row>
    <row r="290" spans="1:5" x14ac:dyDescent="0.2">
      <c r="A290" s="6">
        <v>44236</v>
      </c>
      <c r="B290">
        <v>15.8306</v>
      </c>
      <c r="C290">
        <v>2767.1093999999998</v>
      </c>
      <c r="D290" s="7">
        <f t="shared" si="8"/>
        <v>-8.4494691678932421E-3</v>
      </c>
      <c r="E290" s="7">
        <f t="shared" si="9"/>
        <v>-9.6892368785164162E-3</v>
      </c>
    </row>
    <row r="291" spans="1:5" x14ac:dyDescent="0.2">
      <c r="A291" s="6">
        <v>44237</v>
      </c>
      <c r="B291">
        <v>15.732799999999999</v>
      </c>
      <c r="C291">
        <v>2751.3730999999998</v>
      </c>
      <c r="D291" s="7">
        <f t="shared" si="8"/>
        <v>-6.1779086073807665E-3</v>
      </c>
      <c r="E291" s="7">
        <f t="shared" si="9"/>
        <v>-5.6869092345969152E-3</v>
      </c>
    </row>
    <row r="292" spans="1:5" x14ac:dyDescent="0.2">
      <c r="A292" s="6">
        <v>44238</v>
      </c>
      <c r="B292">
        <v>15.523999999999999</v>
      </c>
      <c r="C292">
        <v>2716.0338000000002</v>
      </c>
      <c r="D292" s="7">
        <f t="shared" si="8"/>
        <v>-1.3271636326655178E-2</v>
      </c>
      <c r="E292" s="7">
        <f t="shared" si="9"/>
        <v>-1.2844241299007964E-2</v>
      </c>
    </row>
    <row r="293" spans="1:5" x14ac:dyDescent="0.2">
      <c r="A293" s="6">
        <v>44239</v>
      </c>
      <c r="B293">
        <v>15.649900000000001</v>
      </c>
      <c r="C293">
        <v>2746.8899000000001</v>
      </c>
      <c r="D293" s="7">
        <f t="shared" si="8"/>
        <v>8.1100231898996178E-3</v>
      </c>
      <c r="E293" s="7">
        <f t="shared" si="9"/>
        <v>1.1360720179550032E-2</v>
      </c>
    </row>
    <row r="294" spans="1:5" x14ac:dyDescent="0.2">
      <c r="A294" s="6">
        <v>44242</v>
      </c>
      <c r="B294">
        <v>15.6591</v>
      </c>
      <c r="C294">
        <v>2743.7525999999998</v>
      </c>
      <c r="D294" s="7">
        <f t="shared" si="8"/>
        <v>5.8786318123438264E-4</v>
      </c>
      <c r="E294" s="7">
        <f t="shared" si="9"/>
        <v>-1.1421280481610507E-3</v>
      </c>
    </row>
    <row r="295" spans="1:5" x14ac:dyDescent="0.2">
      <c r="A295" s="6">
        <v>44243</v>
      </c>
      <c r="B295">
        <v>15.690300000000001</v>
      </c>
      <c r="C295">
        <v>2744.5277000000001</v>
      </c>
      <c r="D295" s="7">
        <f t="shared" si="8"/>
        <v>1.9924516734677322E-3</v>
      </c>
      <c r="E295" s="7">
        <f t="shared" si="9"/>
        <v>2.8249631544774445E-4</v>
      </c>
    </row>
    <row r="296" spans="1:5" x14ac:dyDescent="0.2">
      <c r="A296" s="6">
        <v>44244</v>
      </c>
      <c r="B296">
        <v>15.524900000000001</v>
      </c>
      <c r="C296">
        <v>2711.2159999999999</v>
      </c>
      <c r="D296" s="7">
        <f t="shared" si="8"/>
        <v>-1.0541544776071832E-2</v>
      </c>
      <c r="E296" s="7">
        <f t="shared" si="9"/>
        <v>-1.2137498193222851E-2</v>
      </c>
    </row>
    <row r="297" spans="1:5" x14ac:dyDescent="0.2">
      <c r="A297" s="6">
        <v>44245</v>
      </c>
      <c r="B297">
        <v>15.510300000000001</v>
      </c>
      <c r="C297">
        <v>2712.4625999999998</v>
      </c>
      <c r="D297" s="7">
        <f t="shared" si="8"/>
        <v>-9.4042473703537244E-4</v>
      </c>
      <c r="E297" s="7">
        <f t="shared" si="9"/>
        <v>4.5979368667037335E-4</v>
      </c>
    </row>
    <row r="298" spans="1:5" x14ac:dyDescent="0.2">
      <c r="A298" s="6">
        <v>44246</v>
      </c>
      <c r="B298">
        <v>15.411199999999999</v>
      </c>
      <c r="C298">
        <v>2690.4405999999999</v>
      </c>
      <c r="D298" s="7">
        <f t="shared" si="8"/>
        <v>-6.3893025924709468E-3</v>
      </c>
      <c r="E298" s="7">
        <f t="shared" si="9"/>
        <v>-8.1188216198815333E-3</v>
      </c>
    </row>
    <row r="299" spans="1:5" x14ac:dyDescent="0.2">
      <c r="A299" s="6">
        <v>44249</v>
      </c>
      <c r="B299">
        <v>15.5047</v>
      </c>
      <c r="C299">
        <v>2714.4890999999998</v>
      </c>
      <c r="D299" s="7">
        <f t="shared" si="8"/>
        <v>6.0670161960132418E-3</v>
      </c>
      <c r="E299" s="7">
        <f t="shared" si="9"/>
        <v>8.9384987722829212E-3</v>
      </c>
    </row>
    <row r="300" spans="1:5" x14ac:dyDescent="0.2">
      <c r="A300" s="6">
        <v>44250</v>
      </c>
      <c r="B300">
        <v>15.4971</v>
      </c>
      <c r="C300">
        <v>2708.1703000000002</v>
      </c>
      <c r="D300" s="7">
        <f t="shared" si="8"/>
        <v>-4.9017394725470176E-4</v>
      </c>
      <c r="E300" s="7">
        <f t="shared" si="9"/>
        <v>-2.327804521299992E-3</v>
      </c>
    </row>
    <row r="301" spans="1:5" x14ac:dyDescent="0.2">
      <c r="A301" s="6">
        <v>44251</v>
      </c>
      <c r="B301">
        <v>15.3399</v>
      </c>
      <c r="C301">
        <v>2677.9546</v>
      </c>
      <c r="D301" s="7">
        <f t="shared" si="8"/>
        <v>-1.0143833362371013E-2</v>
      </c>
      <c r="E301" s="7">
        <f t="shared" si="9"/>
        <v>-1.1157237785230922E-2</v>
      </c>
    </row>
    <row r="302" spans="1:5" x14ac:dyDescent="0.2">
      <c r="A302" s="6">
        <v>44252</v>
      </c>
      <c r="B302">
        <v>15.121</v>
      </c>
      <c r="C302">
        <v>2650.3002999999999</v>
      </c>
      <c r="D302" s="7">
        <f t="shared" si="8"/>
        <v>-1.4269975684326419E-2</v>
      </c>
      <c r="E302" s="7">
        <f t="shared" si="9"/>
        <v>-1.0326650048510966E-2</v>
      </c>
    </row>
    <row r="303" spans="1:5" x14ac:dyDescent="0.2">
      <c r="A303" s="6">
        <v>44253</v>
      </c>
      <c r="B303">
        <v>15.196400000000001</v>
      </c>
      <c r="C303">
        <v>2675.9721</v>
      </c>
      <c r="D303" s="7">
        <f t="shared" si="8"/>
        <v>4.9864426955890107E-3</v>
      </c>
      <c r="E303" s="7">
        <f t="shared" si="9"/>
        <v>9.6863740308976709E-3</v>
      </c>
    </row>
    <row r="304" spans="1:5" x14ac:dyDescent="0.2">
      <c r="A304" s="6">
        <v>44256</v>
      </c>
      <c r="B304">
        <v>15.222200000000001</v>
      </c>
      <c r="C304">
        <v>2673.1747</v>
      </c>
      <c r="D304" s="7">
        <f t="shared" si="8"/>
        <v>1.6977705245979635E-3</v>
      </c>
      <c r="E304" s="7">
        <f t="shared" si="9"/>
        <v>-1.0453771173473125E-3</v>
      </c>
    </row>
    <row r="305" spans="1:5" x14ac:dyDescent="0.2">
      <c r="A305" s="6">
        <v>44257</v>
      </c>
      <c r="B305">
        <v>15.1645</v>
      </c>
      <c r="C305">
        <v>2658.3476000000001</v>
      </c>
      <c r="D305" s="7">
        <f t="shared" si="8"/>
        <v>-3.7905164825058346E-3</v>
      </c>
      <c r="E305" s="7">
        <f t="shared" si="9"/>
        <v>-5.5466258901821774E-3</v>
      </c>
    </row>
    <row r="306" spans="1:5" x14ac:dyDescent="0.2">
      <c r="A306" s="6">
        <v>44258</v>
      </c>
      <c r="B306">
        <v>15.0641</v>
      </c>
      <c r="C306">
        <v>2641.6026999999999</v>
      </c>
      <c r="D306" s="7">
        <f t="shared" si="8"/>
        <v>-6.6207260377856292E-3</v>
      </c>
      <c r="E306" s="7">
        <f t="shared" si="9"/>
        <v>-6.2989881383458401E-3</v>
      </c>
    </row>
    <row r="307" spans="1:5" x14ac:dyDescent="0.2">
      <c r="A307" s="6">
        <v>44259</v>
      </c>
      <c r="B307">
        <v>15.0975</v>
      </c>
      <c r="C307">
        <v>2648.6219000000001</v>
      </c>
      <c r="D307" s="7">
        <f t="shared" si="8"/>
        <v>2.2171918667561741E-3</v>
      </c>
      <c r="E307" s="7">
        <f t="shared" si="9"/>
        <v>2.6571747522821099E-3</v>
      </c>
    </row>
    <row r="308" spans="1:5" x14ac:dyDescent="0.2">
      <c r="A308" s="6">
        <v>44260</v>
      </c>
      <c r="B308">
        <v>15.1358</v>
      </c>
      <c r="C308">
        <v>2647.8593999999998</v>
      </c>
      <c r="D308" s="7">
        <f t="shared" si="8"/>
        <v>2.5368438483193145E-3</v>
      </c>
      <c r="E308" s="7">
        <f t="shared" si="9"/>
        <v>-2.8788556041170477E-4</v>
      </c>
    </row>
    <row r="309" spans="1:5" x14ac:dyDescent="0.2">
      <c r="A309" s="6">
        <v>44263</v>
      </c>
      <c r="B309">
        <v>15.1907</v>
      </c>
      <c r="C309">
        <v>2651.6579999999999</v>
      </c>
      <c r="D309" s="7">
        <f t="shared" si="8"/>
        <v>3.6271620925223402E-3</v>
      </c>
      <c r="E309" s="7">
        <f t="shared" si="9"/>
        <v>1.4345927884238385E-3</v>
      </c>
    </row>
    <row r="310" spans="1:5" x14ac:dyDescent="0.2">
      <c r="A310" s="6">
        <v>44264</v>
      </c>
      <c r="B310">
        <v>15.06</v>
      </c>
      <c r="C310">
        <v>2619.0981000000002</v>
      </c>
      <c r="D310" s="7">
        <f t="shared" si="8"/>
        <v>-8.6039484684707901E-3</v>
      </c>
      <c r="E310" s="7">
        <f t="shared" si="9"/>
        <v>-1.227907218804225E-2</v>
      </c>
    </row>
    <row r="311" spans="1:5" x14ac:dyDescent="0.2">
      <c r="A311" s="6">
        <v>44265</v>
      </c>
      <c r="B311">
        <v>15.119199999999999</v>
      </c>
      <c r="C311">
        <v>2626.8685999999998</v>
      </c>
      <c r="D311" s="7">
        <f t="shared" si="8"/>
        <v>3.9309428950862202E-3</v>
      </c>
      <c r="E311" s="7">
        <f t="shared" si="9"/>
        <v>2.9668609969208948E-3</v>
      </c>
    </row>
    <row r="312" spans="1:5" x14ac:dyDescent="0.2">
      <c r="A312" s="6">
        <v>44266</v>
      </c>
      <c r="B312">
        <v>15.103199999999999</v>
      </c>
      <c r="C312">
        <v>2618.9373000000001</v>
      </c>
      <c r="D312" s="7">
        <f t="shared" si="8"/>
        <v>-1.0582570506375566E-3</v>
      </c>
      <c r="E312" s="7">
        <f t="shared" si="9"/>
        <v>-3.0192983387139494E-3</v>
      </c>
    </row>
    <row r="313" spans="1:5" x14ac:dyDescent="0.2">
      <c r="A313" s="6">
        <v>44267</v>
      </c>
      <c r="B313">
        <v>15.0092</v>
      </c>
      <c r="C313">
        <v>2603.1170999999999</v>
      </c>
      <c r="D313" s="7">
        <f t="shared" si="8"/>
        <v>-6.2238466020445582E-3</v>
      </c>
      <c r="E313" s="7">
        <f t="shared" si="9"/>
        <v>-6.0406944450331901E-3</v>
      </c>
    </row>
    <row r="314" spans="1:5" x14ac:dyDescent="0.2">
      <c r="A314" s="6">
        <v>44270</v>
      </c>
      <c r="B314">
        <v>14.879200000000001</v>
      </c>
      <c r="C314">
        <v>2581.9277999999999</v>
      </c>
      <c r="D314" s="7">
        <f t="shared" si="8"/>
        <v>-8.661354369320029E-3</v>
      </c>
      <c r="E314" s="7">
        <f t="shared" si="9"/>
        <v>-8.1399718821715261E-3</v>
      </c>
    </row>
    <row r="315" spans="1:5" x14ac:dyDescent="0.2">
      <c r="A315" s="6">
        <v>44271</v>
      </c>
      <c r="B315">
        <v>14.9467</v>
      </c>
      <c r="C315">
        <v>2601.8038000000001</v>
      </c>
      <c r="D315" s="7">
        <f t="shared" si="8"/>
        <v>4.5365342222698501E-3</v>
      </c>
      <c r="E315" s="7">
        <f t="shared" si="9"/>
        <v>7.698123859234185E-3</v>
      </c>
    </row>
    <row r="316" spans="1:5" x14ac:dyDescent="0.2">
      <c r="A316" s="6">
        <v>44272</v>
      </c>
      <c r="B316">
        <v>14.7674</v>
      </c>
      <c r="C316">
        <v>2568.0704999999998</v>
      </c>
      <c r="D316" s="7">
        <f t="shared" si="8"/>
        <v>-1.1995958974221677E-2</v>
      </c>
      <c r="E316" s="7">
        <f t="shared" si="9"/>
        <v>-1.2965351192123054E-2</v>
      </c>
    </row>
    <row r="317" spans="1:5" x14ac:dyDescent="0.2">
      <c r="A317" s="6">
        <v>44273</v>
      </c>
      <c r="B317">
        <v>14.7849</v>
      </c>
      <c r="C317">
        <v>2582.7800999999999</v>
      </c>
      <c r="D317" s="7">
        <f t="shared" si="8"/>
        <v>1.1850427292550147E-3</v>
      </c>
      <c r="E317" s="7">
        <f t="shared" si="9"/>
        <v>5.7278801341318353E-3</v>
      </c>
    </row>
    <row r="318" spans="1:5" x14ac:dyDescent="0.2">
      <c r="A318" s="6">
        <v>44274</v>
      </c>
      <c r="B318">
        <v>14.694900000000001</v>
      </c>
      <c r="C318">
        <v>2564.4792000000002</v>
      </c>
      <c r="D318" s="7">
        <f t="shared" si="8"/>
        <v>-6.0872917638942203E-3</v>
      </c>
      <c r="E318" s="7">
        <f t="shared" si="9"/>
        <v>-7.0857367996600695E-3</v>
      </c>
    </row>
    <row r="319" spans="1:5" x14ac:dyDescent="0.2">
      <c r="A319" s="6">
        <v>44277</v>
      </c>
      <c r="B319">
        <v>14.732200000000001</v>
      </c>
      <c r="C319">
        <v>2575.2714999999998</v>
      </c>
      <c r="D319" s="7">
        <f t="shared" si="8"/>
        <v>2.5382955991535283E-3</v>
      </c>
      <c r="E319" s="7">
        <f t="shared" si="9"/>
        <v>4.208378839648752E-3</v>
      </c>
    </row>
    <row r="320" spans="1:5" x14ac:dyDescent="0.2">
      <c r="A320" s="6">
        <v>44278</v>
      </c>
      <c r="B320">
        <v>14.787800000000001</v>
      </c>
      <c r="C320">
        <v>2581.7811000000002</v>
      </c>
      <c r="D320" s="7">
        <f t="shared" si="8"/>
        <v>3.7740459673367699E-3</v>
      </c>
      <c r="E320" s="7">
        <f t="shared" si="9"/>
        <v>2.5277334836346643E-3</v>
      </c>
    </row>
    <row r="321" spans="1:5" x14ac:dyDescent="0.2">
      <c r="A321" s="6">
        <v>44279</v>
      </c>
      <c r="B321">
        <v>14.957700000000001</v>
      </c>
      <c r="C321">
        <v>2611.0092</v>
      </c>
      <c r="D321" s="7">
        <f t="shared" si="8"/>
        <v>1.1489200557216028E-2</v>
      </c>
      <c r="E321" s="7">
        <f t="shared" si="9"/>
        <v>1.1320905556245542E-2</v>
      </c>
    </row>
    <row r="322" spans="1:5" x14ac:dyDescent="0.2">
      <c r="A322" s="6">
        <v>44280</v>
      </c>
      <c r="B322">
        <v>15.196400000000001</v>
      </c>
      <c r="C322">
        <v>2642.3910999999998</v>
      </c>
      <c r="D322" s="7">
        <f t="shared" si="8"/>
        <v>1.5958335840403182E-2</v>
      </c>
      <c r="E322" s="7">
        <f t="shared" si="9"/>
        <v>1.201906910170969E-2</v>
      </c>
    </row>
    <row r="323" spans="1:5" x14ac:dyDescent="0.2">
      <c r="A323" s="6">
        <v>44281</v>
      </c>
      <c r="B323">
        <v>15.1835</v>
      </c>
      <c r="C323">
        <v>2626.0931999999998</v>
      </c>
      <c r="D323" s="7">
        <f t="shared" si="8"/>
        <v>-8.4888526229898176E-4</v>
      </c>
      <c r="E323" s="7">
        <f t="shared" si="9"/>
        <v>-6.1678606168481531E-3</v>
      </c>
    </row>
    <row r="324" spans="1:5" x14ac:dyDescent="0.2">
      <c r="A324" s="6">
        <v>44284</v>
      </c>
      <c r="B324">
        <v>15.241099999999999</v>
      </c>
      <c r="C324">
        <v>2630.0886999999998</v>
      </c>
      <c r="D324" s="7">
        <f t="shared" ref="D324:D387" si="10">B324/B323-1</f>
        <v>3.793591727862422E-3</v>
      </c>
      <c r="E324" s="7">
        <f t="shared" ref="E324:E387" si="11">C324/C323-1</f>
        <v>1.5214616145382553E-3</v>
      </c>
    </row>
    <row r="325" spans="1:5" x14ac:dyDescent="0.2">
      <c r="A325" s="6">
        <v>44285</v>
      </c>
      <c r="B325">
        <v>15.348699999999999</v>
      </c>
      <c r="C325">
        <v>2648.4760000000001</v>
      </c>
      <c r="D325" s="7">
        <f t="shared" si="10"/>
        <v>7.0598578842733239E-3</v>
      </c>
      <c r="E325" s="7">
        <f t="shared" si="11"/>
        <v>6.9911330366920765E-3</v>
      </c>
    </row>
    <row r="326" spans="1:5" x14ac:dyDescent="0.2">
      <c r="A326" s="6">
        <v>44286</v>
      </c>
      <c r="B326">
        <v>15.333399999999999</v>
      </c>
      <c r="C326">
        <v>2631.8777</v>
      </c>
      <c r="D326" s="7">
        <f t="shared" si="10"/>
        <v>-9.9682709284820703E-4</v>
      </c>
      <c r="E326" s="7">
        <f t="shared" si="11"/>
        <v>-6.2671136155283413E-3</v>
      </c>
    </row>
    <row r="327" spans="1:5" x14ac:dyDescent="0.2">
      <c r="A327" s="6">
        <v>44287</v>
      </c>
      <c r="B327">
        <v>15.326599999999999</v>
      </c>
      <c r="C327">
        <v>2633.0985999999998</v>
      </c>
      <c r="D327" s="7">
        <f t="shared" si="10"/>
        <v>-4.4347633271157871E-4</v>
      </c>
      <c r="E327" s="7">
        <f t="shared" si="11"/>
        <v>4.6388933649921249E-4</v>
      </c>
    </row>
    <row r="328" spans="1:5" x14ac:dyDescent="0.2">
      <c r="A328" s="6">
        <v>44288</v>
      </c>
      <c r="B328">
        <v>15.4978</v>
      </c>
      <c r="C328">
        <v>2666.4432999999999</v>
      </c>
      <c r="D328" s="7">
        <f t="shared" si="10"/>
        <v>1.1170122532068394E-2</v>
      </c>
      <c r="E328" s="7">
        <f t="shared" si="11"/>
        <v>1.2663673134002629E-2</v>
      </c>
    </row>
    <row r="329" spans="1:5" x14ac:dyDescent="0.2">
      <c r="A329" s="6">
        <v>44291</v>
      </c>
      <c r="B329">
        <v>15.5844</v>
      </c>
      <c r="C329">
        <v>2677.6972000000001</v>
      </c>
      <c r="D329" s="7">
        <f t="shared" si="10"/>
        <v>5.5878898940495692E-3</v>
      </c>
      <c r="E329" s="7">
        <f t="shared" si="11"/>
        <v>4.2205660251617427E-3</v>
      </c>
    </row>
    <row r="330" spans="1:5" x14ac:dyDescent="0.2">
      <c r="A330" s="6">
        <v>44292</v>
      </c>
      <c r="B330">
        <v>15.5181</v>
      </c>
      <c r="C330">
        <v>2662.1244999999999</v>
      </c>
      <c r="D330" s="7">
        <f t="shared" si="10"/>
        <v>-4.2542542542542972E-3</v>
      </c>
      <c r="E330" s="7">
        <f t="shared" si="11"/>
        <v>-5.8157061224100026E-3</v>
      </c>
    </row>
    <row r="331" spans="1:5" x14ac:dyDescent="0.2">
      <c r="A331" s="6">
        <v>44293</v>
      </c>
      <c r="B331">
        <v>15.6309</v>
      </c>
      <c r="C331">
        <v>2687.6518999999998</v>
      </c>
      <c r="D331" s="7">
        <f t="shared" si="10"/>
        <v>7.2689311191447281E-3</v>
      </c>
      <c r="E331" s="7">
        <f t="shared" si="11"/>
        <v>9.5891082479424572E-3</v>
      </c>
    </row>
    <row r="332" spans="1:5" x14ac:dyDescent="0.2">
      <c r="A332" s="6">
        <v>44294</v>
      </c>
      <c r="B332">
        <v>15.783200000000001</v>
      </c>
      <c r="C332">
        <v>2713.8343</v>
      </c>
      <c r="D332" s="7">
        <f t="shared" si="10"/>
        <v>9.7435208465284084E-3</v>
      </c>
      <c r="E332" s="7">
        <f t="shared" si="11"/>
        <v>9.7417377600128585E-3</v>
      </c>
    </row>
    <row r="333" spans="1:5" x14ac:dyDescent="0.2">
      <c r="A333" s="6">
        <v>44295</v>
      </c>
      <c r="B333">
        <v>15.7681</v>
      </c>
      <c r="C333">
        <v>2700.1244999999999</v>
      </c>
      <c r="D333" s="7">
        <f t="shared" si="10"/>
        <v>-9.5671346748438246E-4</v>
      </c>
      <c r="E333" s="7">
        <f t="shared" si="11"/>
        <v>-5.0518191180648486E-3</v>
      </c>
    </row>
    <row r="334" spans="1:5" x14ac:dyDescent="0.2">
      <c r="A334" s="6">
        <v>44298</v>
      </c>
      <c r="B334">
        <v>15.8878</v>
      </c>
      <c r="C334">
        <v>2725.5664000000002</v>
      </c>
      <c r="D334" s="7">
        <f t="shared" si="10"/>
        <v>7.591276057356211E-3</v>
      </c>
      <c r="E334" s="7">
        <f t="shared" si="11"/>
        <v>9.4224914443761243E-3</v>
      </c>
    </row>
    <row r="335" spans="1:5" x14ac:dyDescent="0.2">
      <c r="A335" s="6">
        <v>44299</v>
      </c>
      <c r="B335">
        <v>15.9825</v>
      </c>
      <c r="C335">
        <v>2739.1323000000002</v>
      </c>
      <c r="D335" s="7">
        <f t="shared" si="10"/>
        <v>5.960548345271155E-3</v>
      </c>
      <c r="E335" s="7">
        <f t="shared" si="11"/>
        <v>4.9772773835192741E-3</v>
      </c>
    </row>
    <row r="336" spans="1:5" x14ac:dyDescent="0.2">
      <c r="A336" s="6">
        <v>44300</v>
      </c>
      <c r="B336">
        <v>16.028700000000001</v>
      </c>
      <c r="C336">
        <v>2739.4263999999998</v>
      </c>
      <c r="D336" s="7">
        <f t="shared" si="10"/>
        <v>2.8906616611918956E-3</v>
      </c>
      <c r="E336" s="7">
        <f t="shared" si="11"/>
        <v>1.0736976815595156E-4</v>
      </c>
    </row>
    <row r="337" spans="1:5" x14ac:dyDescent="0.2">
      <c r="A337" s="6">
        <v>44301</v>
      </c>
      <c r="B337">
        <v>15.9253</v>
      </c>
      <c r="C337">
        <v>2715.6386000000002</v>
      </c>
      <c r="D337" s="7">
        <f t="shared" si="10"/>
        <v>-6.4509286467399063E-3</v>
      </c>
      <c r="E337" s="7">
        <f t="shared" si="11"/>
        <v>-8.6834966619288023E-3</v>
      </c>
    </row>
    <row r="338" spans="1:5" x14ac:dyDescent="0.2">
      <c r="A338" s="6">
        <v>44302</v>
      </c>
      <c r="B338">
        <v>16.035299999999999</v>
      </c>
      <c r="C338">
        <v>2736.5862999999999</v>
      </c>
      <c r="D338" s="7">
        <f t="shared" si="10"/>
        <v>6.9072482151042447E-3</v>
      </c>
      <c r="E338" s="7">
        <f t="shared" si="11"/>
        <v>7.7137289181261615E-3</v>
      </c>
    </row>
    <row r="339" spans="1:5" x14ac:dyDescent="0.2">
      <c r="A339" s="6">
        <v>44305</v>
      </c>
      <c r="B339">
        <v>16.107399999999998</v>
      </c>
      <c r="C339">
        <v>2750.002</v>
      </c>
      <c r="D339" s="7">
        <f t="shared" si="10"/>
        <v>4.4963299719991134E-3</v>
      </c>
      <c r="E339" s="7">
        <f t="shared" si="11"/>
        <v>4.9023485939398981E-3</v>
      </c>
    </row>
    <row r="340" spans="1:5" x14ac:dyDescent="0.2">
      <c r="A340" s="6">
        <v>44306</v>
      </c>
      <c r="B340">
        <v>16.041499999999999</v>
      </c>
      <c r="C340">
        <v>2732.7310000000002</v>
      </c>
      <c r="D340" s="7">
        <f t="shared" si="10"/>
        <v>-4.0912872344387452E-3</v>
      </c>
      <c r="E340" s="7">
        <f t="shared" si="11"/>
        <v>-6.2803590688296218E-3</v>
      </c>
    </row>
    <row r="341" spans="1:5" x14ac:dyDescent="0.2">
      <c r="A341" s="6">
        <v>44307</v>
      </c>
      <c r="B341">
        <v>16.151800000000001</v>
      </c>
      <c r="C341">
        <v>2755.6215999999999</v>
      </c>
      <c r="D341" s="7">
        <f t="shared" si="10"/>
        <v>6.8759155939284167E-3</v>
      </c>
      <c r="E341" s="7">
        <f t="shared" si="11"/>
        <v>8.3764556408953972E-3</v>
      </c>
    </row>
    <row r="342" spans="1:5" x14ac:dyDescent="0.2">
      <c r="A342" s="6">
        <v>44308</v>
      </c>
      <c r="B342">
        <v>16.342300000000002</v>
      </c>
      <c r="C342">
        <v>2776.8806</v>
      </c>
      <c r="D342" s="7">
        <f t="shared" si="10"/>
        <v>1.1794351093995736E-2</v>
      </c>
      <c r="E342" s="7">
        <f t="shared" si="11"/>
        <v>7.7147747716885817E-3</v>
      </c>
    </row>
    <row r="343" spans="1:5" x14ac:dyDescent="0.2">
      <c r="A343" s="6">
        <v>44309</v>
      </c>
      <c r="B343">
        <v>16.4481</v>
      </c>
      <c r="C343">
        <v>2788.9825999999998</v>
      </c>
      <c r="D343" s="7">
        <f t="shared" si="10"/>
        <v>6.4739969282168186E-3</v>
      </c>
      <c r="E343" s="7">
        <f t="shared" si="11"/>
        <v>4.3581276054864837E-3</v>
      </c>
    </row>
    <row r="344" spans="1:5" x14ac:dyDescent="0.2">
      <c r="A344" s="6">
        <v>44312</v>
      </c>
      <c r="B344">
        <v>16.448599999999999</v>
      </c>
      <c r="C344">
        <v>2779.4485</v>
      </c>
      <c r="D344" s="7">
        <f t="shared" si="10"/>
        <v>3.0398647868024042E-5</v>
      </c>
      <c r="E344" s="7">
        <f t="shared" si="11"/>
        <v>-3.4184867270236063E-3</v>
      </c>
    </row>
    <row r="345" spans="1:5" x14ac:dyDescent="0.2">
      <c r="A345" s="6">
        <v>44313</v>
      </c>
      <c r="B345">
        <v>16.611000000000001</v>
      </c>
      <c r="C345">
        <v>2811.9209000000001</v>
      </c>
      <c r="D345" s="7">
        <f t="shared" si="10"/>
        <v>9.8731806962295554E-3</v>
      </c>
      <c r="E345" s="7">
        <f t="shared" si="11"/>
        <v>1.1683037120493456E-2</v>
      </c>
    </row>
    <row r="346" spans="1:5" x14ac:dyDescent="0.2">
      <c r="A346" s="6">
        <v>44314</v>
      </c>
      <c r="B346">
        <v>16.867599999999999</v>
      </c>
      <c r="C346">
        <v>2842.8728000000001</v>
      </c>
      <c r="D346" s="7">
        <f t="shared" si="10"/>
        <v>1.5447594967190392E-2</v>
      </c>
      <c r="E346" s="7">
        <f t="shared" si="11"/>
        <v>1.1007386445329947E-2</v>
      </c>
    </row>
    <row r="347" spans="1:5" x14ac:dyDescent="0.2">
      <c r="A347" s="6">
        <v>44315</v>
      </c>
      <c r="B347">
        <v>17.084</v>
      </c>
      <c r="C347">
        <v>2869.4517999999998</v>
      </c>
      <c r="D347" s="7">
        <f t="shared" si="10"/>
        <v>1.2829329602314532E-2</v>
      </c>
      <c r="E347" s="7">
        <f t="shared" si="11"/>
        <v>9.349345493051775E-3</v>
      </c>
    </row>
    <row r="348" spans="1:5" x14ac:dyDescent="0.2">
      <c r="A348" s="6">
        <v>44316</v>
      </c>
      <c r="B348">
        <v>17.031300000000002</v>
      </c>
      <c r="C348">
        <v>2845.8562000000002</v>
      </c>
      <c r="D348" s="7">
        <f t="shared" si="10"/>
        <v>-3.0847576679933209E-3</v>
      </c>
      <c r="E348" s="7">
        <f t="shared" si="11"/>
        <v>-8.2230341001021667E-3</v>
      </c>
    </row>
    <row r="349" spans="1:5" x14ac:dyDescent="0.2">
      <c r="A349" s="6">
        <v>44319</v>
      </c>
      <c r="B349">
        <v>17.088799999999999</v>
      </c>
      <c r="C349">
        <v>2851.2253999999998</v>
      </c>
      <c r="D349" s="7">
        <f t="shared" si="10"/>
        <v>3.3761368773961298E-3</v>
      </c>
      <c r="E349" s="7">
        <f t="shared" si="11"/>
        <v>1.8866729808764138E-3</v>
      </c>
    </row>
    <row r="350" spans="1:5" x14ac:dyDescent="0.2">
      <c r="A350" s="6">
        <v>44320</v>
      </c>
      <c r="B350">
        <v>17.226299999999998</v>
      </c>
      <c r="C350">
        <v>2874.143</v>
      </c>
      <c r="D350" s="7">
        <f t="shared" si="10"/>
        <v>8.0462057019801136E-3</v>
      </c>
      <c r="E350" s="7">
        <f t="shared" si="11"/>
        <v>8.0378071828344222E-3</v>
      </c>
    </row>
    <row r="351" spans="1:5" x14ac:dyDescent="0.2">
      <c r="A351" s="6">
        <v>44321</v>
      </c>
      <c r="B351">
        <v>17.267600000000002</v>
      </c>
      <c r="C351">
        <v>2869.0304999999998</v>
      </c>
      <c r="D351" s="7">
        <f t="shared" si="10"/>
        <v>2.3974968507458616E-3</v>
      </c>
      <c r="E351" s="7">
        <f t="shared" si="11"/>
        <v>-1.7787911039917059E-3</v>
      </c>
    </row>
    <row r="352" spans="1:5" x14ac:dyDescent="0.2">
      <c r="A352" s="6">
        <v>44322</v>
      </c>
      <c r="B352">
        <v>17.087</v>
      </c>
      <c r="C352">
        <v>2842.7818000000002</v>
      </c>
      <c r="D352" s="7">
        <f t="shared" si="10"/>
        <v>-1.0458894113831829E-2</v>
      </c>
      <c r="E352" s="7">
        <f t="shared" si="11"/>
        <v>-9.148979071501584E-3</v>
      </c>
    </row>
    <row r="353" spans="1:5" x14ac:dyDescent="0.2">
      <c r="A353" s="6">
        <v>44323</v>
      </c>
      <c r="B353">
        <v>16.859300000000001</v>
      </c>
      <c r="C353">
        <v>2809.4267</v>
      </c>
      <c r="D353" s="7">
        <f t="shared" si="10"/>
        <v>-1.3325920290279125E-2</v>
      </c>
      <c r="E353" s="7">
        <f t="shared" si="11"/>
        <v>-1.1733260709633209E-2</v>
      </c>
    </row>
    <row r="354" spans="1:5" x14ac:dyDescent="0.2">
      <c r="A354" s="6">
        <v>44326</v>
      </c>
      <c r="B354">
        <v>16.717199999999998</v>
      </c>
      <c r="C354">
        <v>2794.2163999999998</v>
      </c>
      <c r="D354" s="7">
        <f t="shared" si="10"/>
        <v>-8.4285824441111545E-3</v>
      </c>
      <c r="E354" s="7">
        <f t="shared" si="11"/>
        <v>-5.4140227257042373E-3</v>
      </c>
    </row>
    <row r="355" spans="1:5" x14ac:dyDescent="0.2">
      <c r="A355" s="6">
        <v>44327</v>
      </c>
      <c r="B355">
        <v>16.665600000000001</v>
      </c>
      <c r="C355">
        <v>2796.0381000000002</v>
      </c>
      <c r="D355" s="7">
        <f t="shared" si="10"/>
        <v>-3.0866413035673945E-3</v>
      </c>
      <c r="E355" s="7">
        <f t="shared" si="11"/>
        <v>6.5195379999938297E-4</v>
      </c>
    </row>
    <row r="356" spans="1:5" x14ac:dyDescent="0.2">
      <c r="A356" s="6">
        <v>44328</v>
      </c>
      <c r="B356">
        <v>16.6951</v>
      </c>
      <c r="C356">
        <v>2812.3391000000001</v>
      </c>
      <c r="D356" s="7">
        <f t="shared" si="10"/>
        <v>1.7701132872502967E-3</v>
      </c>
      <c r="E356" s="7">
        <f t="shared" si="11"/>
        <v>5.8300350056030847E-3</v>
      </c>
    </row>
    <row r="357" spans="1:5" x14ac:dyDescent="0.2">
      <c r="A357" s="6">
        <v>44329</v>
      </c>
      <c r="B357">
        <v>16.8216</v>
      </c>
      <c r="C357">
        <v>2831.6617000000001</v>
      </c>
      <c r="D357" s="7">
        <f t="shared" si="10"/>
        <v>7.5770735125875177E-3</v>
      </c>
      <c r="E357" s="7">
        <f t="shared" si="11"/>
        <v>6.8706508400782074E-3</v>
      </c>
    </row>
    <row r="358" spans="1:5" x14ac:dyDescent="0.2">
      <c r="A358" s="6">
        <v>44330</v>
      </c>
      <c r="B358">
        <v>16.776199999999999</v>
      </c>
      <c r="C358">
        <v>2815.2293</v>
      </c>
      <c r="D358" s="7">
        <f t="shared" si="10"/>
        <v>-2.6989109240500575E-3</v>
      </c>
      <c r="E358" s="7">
        <f t="shared" si="11"/>
        <v>-5.8030943456275352E-3</v>
      </c>
    </row>
    <row r="359" spans="1:5" x14ac:dyDescent="0.2">
      <c r="A359" s="6">
        <v>44333</v>
      </c>
      <c r="B359">
        <v>16.657599999999999</v>
      </c>
      <c r="C359">
        <v>2790.45</v>
      </c>
      <c r="D359" s="7">
        <f t="shared" si="10"/>
        <v>-7.0695389897593719E-3</v>
      </c>
      <c r="E359" s="7">
        <f t="shared" si="11"/>
        <v>-8.8018762805573969E-3</v>
      </c>
    </row>
    <row r="360" spans="1:5" x14ac:dyDescent="0.2">
      <c r="A360" s="6">
        <v>44334</v>
      </c>
      <c r="B360">
        <v>16.732800000000001</v>
      </c>
      <c r="C360">
        <v>2805.6966000000002</v>
      </c>
      <c r="D360" s="7">
        <f t="shared" si="10"/>
        <v>4.514455863990241E-3</v>
      </c>
      <c r="E360" s="7">
        <f t="shared" si="11"/>
        <v>5.4638499166801413E-3</v>
      </c>
    </row>
    <row r="361" spans="1:5" x14ac:dyDescent="0.2">
      <c r="A361" s="6">
        <v>44335</v>
      </c>
      <c r="B361">
        <v>16.616199999999999</v>
      </c>
      <c r="C361">
        <v>2779.4139</v>
      </c>
      <c r="D361" s="7">
        <f t="shared" si="10"/>
        <v>-6.9683495888316349E-3</v>
      </c>
      <c r="E361" s="7">
        <f t="shared" si="11"/>
        <v>-9.3676201482371102E-3</v>
      </c>
    </row>
    <row r="362" spans="1:5" x14ac:dyDescent="0.2">
      <c r="A362" s="6">
        <v>44336</v>
      </c>
      <c r="B362">
        <v>16.5381</v>
      </c>
      <c r="C362">
        <v>2763.8534</v>
      </c>
      <c r="D362" s="7">
        <f t="shared" si="10"/>
        <v>-4.7002323034146531E-3</v>
      </c>
      <c r="E362" s="7">
        <f t="shared" si="11"/>
        <v>-5.598482471430466E-3</v>
      </c>
    </row>
    <row r="363" spans="1:5" x14ac:dyDescent="0.2">
      <c r="A363" s="6">
        <v>44337</v>
      </c>
      <c r="B363">
        <v>16.4922</v>
      </c>
      <c r="C363">
        <v>2755.26</v>
      </c>
      <c r="D363" s="7">
        <f t="shared" si="10"/>
        <v>-2.7754095089520536E-3</v>
      </c>
      <c r="E363" s="7">
        <f t="shared" si="11"/>
        <v>-3.1092097721245882E-3</v>
      </c>
    </row>
    <row r="364" spans="1:5" x14ac:dyDescent="0.2">
      <c r="A364" s="6">
        <v>44340</v>
      </c>
      <c r="B364">
        <v>16.512499999999999</v>
      </c>
      <c r="C364">
        <v>2763.6379999999999</v>
      </c>
      <c r="D364" s="7">
        <f t="shared" si="10"/>
        <v>1.2308849031663627E-3</v>
      </c>
      <c r="E364" s="7">
        <f t="shared" si="11"/>
        <v>3.0407293685530412E-3</v>
      </c>
    </row>
    <row r="365" spans="1:5" x14ac:dyDescent="0.2">
      <c r="A365" s="6">
        <v>44341</v>
      </c>
      <c r="B365">
        <v>16.504000000000001</v>
      </c>
      <c r="C365">
        <v>2759.8879000000002</v>
      </c>
      <c r="D365" s="7">
        <f t="shared" si="10"/>
        <v>-5.1476154428453658E-4</v>
      </c>
      <c r="E365" s="7">
        <f t="shared" si="11"/>
        <v>-1.3569432754940713E-3</v>
      </c>
    </row>
    <row r="366" spans="1:5" x14ac:dyDescent="0.2">
      <c r="A366" s="6">
        <v>44342</v>
      </c>
      <c r="B366">
        <v>16.760200000000001</v>
      </c>
      <c r="C366">
        <v>2793.6282000000001</v>
      </c>
      <c r="D366" s="7">
        <f t="shared" si="10"/>
        <v>1.5523509452253892E-2</v>
      </c>
      <c r="E366" s="7">
        <f t="shared" si="11"/>
        <v>1.2225242916569234E-2</v>
      </c>
    </row>
    <row r="367" spans="1:5" x14ac:dyDescent="0.2">
      <c r="A367" s="6">
        <v>44343</v>
      </c>
      <c r="B367">
        <v>16.812799999999999</v>
      </c>
      <c r="C367">
        <v>2786.6156000000001</v>
      </c>
      <c r="D367" s="7">
        <f t="shared" si="10"/>
        <v>3.1383873700789877E-3</v>
      </c>
      <c r="E367" s="7">
        <f t="shared" si="11"/>
        <v>-2.5102123467969362E-3</v>
      </c>
    </row>
    <row r="368" spans="1:5" x14ac:dyDescent="0.2">
      <c r="A368" s="6">
        <v>44344</v>
      </c>
      <c r="B368">
        <v>16.795200000000001</v>
      </c>
      <c r="C368">
        <v>2773.7067999999999</v>
      </c>
      <c r="D368" s="7">
        <f t="shared" si="10"/>
        <v>-1.0468214693565292E-3</v>
      </c>
      <c r="E368" s="7">
        <f t="shared" si="11"/>
        <v>-4.6324293885385837E-3</v>
      </c>
    </row>
    <row r="369" spans="1:5" x14ac:dyDescent="0.2">
      <c r="A369" s="6">
        <v>44347</v>
      </c>
      <c r="B369">
        <v>16.722899999999999</v>
      </c>
      <c r="C369">
        <v>2756.7970999999998</v>
      </c>
      <c r="D369" s="7">
        <f t="shared" si="10"/>
        <v>-4.3048013718206546E-3</v>
      </c>
      <c r="E369" s="7">
        <f t="shared" si="11"/>
        <v>-6.0964266302409031E-3</v>
      </c>
    </row>
    <row r="370" spans="1:5" x14ac:dyDescent="0.2">
      <c r="A370" s="6">
        <v>44348</v>
      </c>
      <c r="B370">
        <v>16.696400000000001</v>
      </c>
      <c r="C370">
        <v>2751.4052999999999</v>
      </c>
      <c r="D370" s="7">
        <f t="shared" si="10"/>
        <v>-1.5846533794975359E-3</v>
      </c>
      <c r="E370" s="7">
        <f t="shared" si="11"/>
        <v>-1.9558203975185151E-3</v>
      </c>
    </row>
    <row r="371" spans="1:5" x14ac:dyDescent="0.2">
      <c r="A371" s="6">
        <v>44349</v>
      </c>
      <c r="B371">
        <v>16.798100000000002</v>
      </c>
      <c r="C371">
        <v>2771.4694</v>
      </c>
      <c r="D371" s="7">
        <f t="shared" si="10"/>
        <v>6.0911334179822862E-3</v>
      </c>
      <c r="E371" s="7">
        <f t="shared" si="11"/>
        <v>7.2923098607100556E-3</v>
      </c>
    </row>
    <row r="372" spans="1:5" x14ac:dyDescent="0.2">
      <c r="A372" s="6">
        <v>44350</v>
      </c>
      <c r="B372">
        <v>16.971800000000002</v>
      </c>
      <c r="C372">
        <v>2796.6388000000002</v>
      </c>
      <c r="D372" s="7">
        <f t="shared" si="10"/>
        <v>1.0340455170525287E-2</v>
      </c>
      <c r="E372" s="7">
        <f t="shared" si="11"/>
        <v>9.0816084781597528E-3</v>
      </c>
    </row>
    <row r="373" spans="1:5" x14ac:dyDescent="0.2">
      <c r="A373" s="6">
        <v>44351</v>
      </c>
      <c r="B373">
        <v>17.058299999999999</v>
      </c>
      <c r="C373">
        <v>2797.3519999999999</v>
      </c>
      <c r="D373" s="7">
        <f t="shared" si="10"/>
        <v>5.096689803084864E-3</v>
      </c>
      <c r="E373" s="7">
        <f t="shared" si="11"/>
        <v>2.550204195119754E-4</v>
      </c>
    </row>
    <row r="374" spans="1:5" x14ac:dyDescent="0.2">
      <c r="A374" s="6">
        <v>44354</v>
      </c>
      <c r="B374">
        <v>17.0776</v>
      </c>
      <c r="C374">
        <v>2790.3229999999999</v>
      </c>
      <c r="D374" s="7">
        <f t="shared" si="10"/>
        <v>1.1314140330513922E-3</v>
      </c>
      <c r="E374" s="7">
        <f t="shared" si="11"/>
        <v>-2.5127334707966131E-3</v>
      </c>
    </row>
    <row r="375" spans="1:5" x14ac:dyDescent="0.2">
      <c r="A375" s="6">
        <v>44355</v>
      </c>
      <c r="B375">
        <v>16.9344</v>
      </c>
      <c r="C375">
        <v>2760.4602</v>
      </c>
      <c r="D375" s="7">
        <f t="shared" si="10"/>
        <v>-8.3852531971705391E-3</v>
      </c>
      <c r="E375" s="7">
        <f t="shared" si="11"/>
        <v>-1.0702273536074447E-2</v>
      </c>
    </row>
    <row r="376" spans="1:5" x14ac:dyDescent="0.2">
      <c r="A376" s="6">
        <v>44356</v>
      </c>
      <c r="B376">
        <v>16.956399999999999</v>
      </c>
      <c r="C376">
        <v>2775.0322000000001</v>
      </c>
      <c r="D376" s="7">
        <f t="shared" si="10"/>
        <v>1.2991307634164784E-3</v>
      </c>
      <c r="E376" s="7">
        <f t="shared" si="11"/>
        <v>5.2788299574106912E-3</v>
      </c>
    </row>
    <row r="377" spans="1:5" x14ac:dyDescent="0.2">
      <c r="A377" s="6">
        <v>44357</v>
      </c>
      <c r="B377">
        <v>16.8781</v>
      </c>
      <c r="C377">
        <v>2759.3805000000002</v>
      </c>
      <c r="D377" s="7">
        <f t="shared" si="10"/>
        <v>-4.6177254605930251E-3</v>
      </c>
      <c r="E377" s="7">
        <f t="shared" si="11"/>
        <v>-5.6401868057602833E-3</v>
      </c>
    </row>
    <row r="378" spans="1:5" x14ac:dyDescent="0.2">
      <c r="A378" s="6">
        <v>44358</v>
      </c>
      <c r="B378">
        <v>16.724399999999999</v>
      </c>
      <c r="C378">
        <v>2738.1855999999998</v>
      </c>
      <c r="D378" s="7">
        <f t="shared" si="10"/>
        <v>-9.1064752549161465E-3</v>
      </c>
      <c r="E378" s="7">
        <f t="shared" si="11"/>
        <v>-7.6810356527490242E-3</v>
      </c>
    </row>
    <row r="379" spans="1:5" x14ac:dyDescent="0.2">
      <c r="A379" s="6">
        <v>44361</v>
      </c>
      <c r="B379">
        <v>16.655799999999999</v>
      </c>
      <c r="C379">
        <v>2729.5992999999999</v>
      </c>
      <c r="D379" s="7">
        <f t="shared" si="10"/>
        <v>-4.1017913946090889E-3</v>
      </c>
      <c r="E379" s="7">
        <f t="shared" si="11"/>
        <v>-3.1357626013371886E-3</v>
      </c>
    </row>
    <row r="380" spans="1:5" x14ac:dyDescent="0.2">
      <c r="A380" s="6">
        <v>44362</v>
      </c>
      <c r="B380">
        <v>16.5532</v>
      </c>
      <c r="C380">
        <v>2718.886</v>
      </c>
      <c r="D380" s="7">
        <f t="shared" si="10"/>
        <v>-6.1600163306475553E-3</v>
      </c>
      <c r="E380" s="7">
        <f t="shared" si="11"/>
        <v>-3.9248617919853679E-3</v>
      </c>
    </row>
    <row r="381" spans="1:5" x14ac:dyDescent="0.2">
      <c r="A381" s="6">
        <v>44363</v>
      </c>
      <c r="B381">
        <v>16.436699999999998</v>
      </c>
      <c r="C381">
        <v>2701.7575000000002</v>
      </c>
      <c r="D381" s="7">
        <f t="shared" si="10"/>
        <v>-7.0379141193245287E-3</v>
      </c>
      <c r="E381" s="7">
        <f t="shared" si="11"/>
        <v>-6.2998227950711305E-3</v>
      </c>
    </row>
    <row r="382" spans="1:5" x14ac:dyDescent="0.2">
      <c r="A382" s="6">
        <v>44364</v>
      </c>
      <c r="B382">
        <v>16.5608</v>
      </c>
      <c r="C382">
        <v>2730.2177000000001</v>
      </c>
      <c r="D382" s="7">
        <f t="shared" si="10"/>
        <v>7.550177347034559E-3</v>
      </c>
      <c r="E382" s="7">
        <f t="shared" si="11"/>
        <v>1.0533957988457576E-2</v>
      </c>
    </row>
    <row r="383" spans="1:5" x14ac:dyDescent="0.2">
      <c r="A383" s="6">
        <v>44365</v>
      </c>
      <c r="B383">
        <v>16.518699999999999</v>
      </c>
      <c r="C383">
        <v>2717.6549</v>
      </c>
      <c r="D383" s="7">
        <f t="shared" si="10"/>
        <v>-2.5421477223322997E-3</v>
      </c>
      <c r="E383" s="7">
        <f t="shared" si="11"/>
        <v>-4.6013913102973536E-3</v>
      </c>
    </row>
    <row r="384" spans="1:5" x14ac:dyDescent="0.2">
      <c r="A384" s="6">
        <v>44368</v>
      </c>
      <c r="B384">
        <v>16.677800000000001</v>
      </c>
      <c r="C384">
        <v>2748.1405</v>
      </c>
      <c r="D384" s="7">
        <f t="shared" si="10"/>
        <v>9.6315085327538519E-3</v>
      </c>
      <c r="E384" s="7">
        <f t="shared" si="11"/>
        <v>1.1217612655676001E-2</v>
      </c>
    </row>
    <row r="385" spans="1:5" x14ac:dyDescent="0.2">
      <c r="A385" s="6">
        <v>44369</v>
      </c>
      <c r="B385">
        <v>16.763000000000002</v>
      </c>
      <c r="C385">
        <v>2761.4558000000002</v>
      </c>
      <c r="D385" s="7">
        <f t="shared" si="10"/>
        <v>5.1085874635743433E-3</v>
      </c>
      <c r="E385" s="7">
        <f t="shared" si="11"/>
        <v>4.8452035112469538E-3</v>
      </c>
    </row>
    <row r="386" spans="1:5" x14ac:dyDescent="0.2">
      <c r="A386" s="6">
        <v>44370</v>
      </c>
      <c r="B386">
        <v>16.686399999999999</v>
      </c>
      <c r="C386">
        <v>2738.5030000000002</v>
      </c>
      <c r="D386" s="7">
        <f t="shared" si="10"/>
        <v>-4.5695877826166242E-3</v>
      </c>
      <c r="E386" s="7">
        <f t="shared" si="11"/>
        <v>-8.311847685557705E-3</v>
      </c>
    </row>
    <row r="387" spans="1:5" x14ac:dyDescent="0.2">
      <c r="A387" s="6">
        <v>44371</v>
      </c>
      <c r="B387">
        <v>16.639600000000002</v>
      </c>
      <c r="C387">
        <v>2731.1912000000002</v>
      </c>
      <c r="D387" s="7">
        <f t="shared" si="10"/>
        <v>-2.8046792597562487E-3</v>
      </c>
      <c r="E387" s="7">
        <f t="shared" si="11"/>
        <v>-2.6699989008592828E-3</v>
      </c>
    </row>
    <row r="388" spans="1:5" x14ac:dyDescent="0.2">
      <c r="A388" s="6">
        <v>44372</v>
      </c>
      <c r="B388">
        <v>16.800999999999998</v>
      </c>
      <c r="C388">
        <v>2765.1361999999999</v>
      </c>
      <c r="D388" s="7">
        <f t="shared" ref="D388:D451" si="12">B388/B387-1</f>
        <v>9.6997523978938904E-3</v>
      </c>
      <c r="E388" s="7">
        <f t="shared" ref="E388:E451" si="13">C388/C387-1</f>
        <v>1.2428642857372996E-2</v>
      </c>
    </row>
    <row r="389" spans="1:5" x14ac:dyDescent="0.2">
      <c r="A389" s="6">
        <v>44375</v>
      </c>
      <c r="B389">
        <v>17.013100000000001</v>
      </c>
      <c r="C389">
        <v>2794.2026000000001</v>
      </c>
      <c r="D389" s="7">
        <f t="shared" si="12"/>
        <v>1.2624248556633688E-2</v>
      </c>
      <c r="E389" s="7">
        <f t="shared" si="13"/>
        <v>1.0511742604216057E-2</v>
      </c>
    </row>
    <row r="390" spans="1:5" x14ac:dyDescent="0.2">
      <c r="A390" s="6">
        <v>44376</v>
      </c>
      <c r="B390">
        <v>17.0609</v>
      </c>
      <c r="C390">
        <v>2793.0639999999999</v>
      </c>
      <c r="D390" s="7">
        <f t="shared" si="12"/>
        <v>2.8095996614372343E-3</v>
      </c>
      <c r="E390" s="7">
        <f t="shared" si="13"/>
        <v>-4.0748655806144285E-4</v>
      </c>
    </row>
    <row r="391" spans="1:5" x14ac:dyDescent="0.2">
      <c r="A391" s="6">
        <v>44377</v>
      </c>
      <c r="B391">
        <v>16.945499999999999</v>
      </c>
      <c r="C391">
        <v>2763.6372000000001</v>
      </c>
      <c r="D391" s="7">
        <f t="shared" si="12"/>
        <v>-6.7640042436214465E-3</v>
      </c>
      <c r="E391" s="7">
        <f t="shared" si="13"/>
        <v>-1.0535669787731239E-2</v>
      </c>
    </row>
    <row r="392" spans="1:5" x14ac:dyDescent="0.2">
      <c r="A392" s="6">
        <v>44378</v>
      </c>
      <c r="B392">
        <v>17.135300000000001</v>
      </c>
      <c r="C392">
        <v>2796.3800999999999</v>
      </c>
      <c r="D392" s="7">
        <f t="shared" si="12"/>
        <v>1.1200613732259335E-2</v>
      </c>
      <c r="E392" s="7">
        <f t="shared" si="13"/>
        <v>1.1847756282915789E-2</v>
      </c>
    </row>
    <row r="393" spans="1:5" x14ac:dyDescent="0.2">
      <c r="A393" s="6">
        <v>44379</v>
      </c>
      <c r="B393">
        <v>17.366199999999999</v>
      </c>
      <c r="C393">
        <v>2828.6709999999998</v>
      </c>
      <c r="D393" s="7">
        <f t="shared" si="12"/>
        <v>1.3475106942977266E-2</v>
      </c>
      <c r="E393" s="7">
        <f t="shared" si="13"/>
        <v>1.1547393002832473E-2</v>
      </c>
    </row>
    <row r="394" spans="1:5" x14ac:dyDescent="0.2">
      <c r="A394" s="6">
        <v>44382</v>
      </c>
      <c r="B394">
        <v>17.366</v>
      </c>
      <c r="C394">
        <v>2811.7833000000001</v>
      </c>
      <c r="D394" s="7">
        <f t="shared" si="12"/>
        <v>-1.1516624247032148E-5</v>
      </c>
      <c r="E394" s="7">
        <f t="shared" si="13"/>
        <v>-5.9701888271912473E-3</v>
      </c>
    </row>
    <row r="395" spans="1:5" x14ac:dyDescent="0.2">
      <c r="A395" s="6">
        <v>44383</v>
      </c>
      <c r="B395">
        <v>17.1995</v>
      </c>
      <c r="C395">
        <v>2780.1221</v>
      </c>
      <c r="D395" s="7">
        <f t="shared" si="12"/>
        <v>-9.5877001036507314E-3</v>
      </c>
      <c r="E395" s="7">
        <f t="shared" si="13"/>
        <v>-1.1260184950952712E-2</v>
      </c>
    </row>
    <row r="396" spans="1:5" x14ac:dyDescent="0.2">
      <c r="A396" s="6">
        <v>44384</v>
      </c>
      <c r="B396">
        <v>17.261199999999999</v>
      </c>
      <c r="C396">
        <v>2804.6891999999998</v>
      </c>
      <c r="D396" s="7">
        <f t="shared" si="12"/>
        <v>3.5873135846971049E-3</v>
      </c>
      <c r="E396" s="7">
        <f t="shared" si="13"/>
        <v>8.8366982155207996E-3</v>
      </c>
    </row>
    <row r="397" spans="1:5" x14ac:dyDescent="0.2">
      <c r="A397" s="6">
        <v>44385</v>
      </c>
      <c r="B397">
        <v>17.413</v>
      </c>
      <c r="C397">
        <v>2832.7089999999998</v>
      </c>
      <c r="D397" s="7">
        <f t="shared" si="12"/>
        <v>8.7942900841193605E-3</v>
      </c>
      <c r="E397" s="7">
        <f t="shared" si="13"/>
        <v>9.9903404626795478E-3</v>
      </c>
    </row>
    <row r="398" spans="1:5" x14ac:dyDescent="0.2">
      <c r="A398" s="6">
        <v>44386</v>
      </c>
      <c r="B398">
        <v>17.6416</v>
      </c>
      <c r="C398">
        <v>2861.3977</v>
      </c>
      <c r="D398" s="7">
        <f t="shared" si="12"/>
        <v>1.3128122666973052E-2</v>
      </c>
      <c r="E398" s="7">
        <f t="shared" si="13"/>
        <v>1.0127655188019613E-2</v>
      </c>
    </row>
    <row r="399" spans="1:5" x14ac:dyDescent="0.2">
      <c r="A399" s="6">
        <v>44389</v>
      </c>
      <c r="B399">
        <v>17.7439</v>
      </c>
      <c r="C399">
        <v>2863.7682</v>
      </c>
      <c r="D399" s="7">
        <f t="shared" si="12"/>
        <v>5.7987937602030915E-3</v>
      </c>
      <c r="E399" s="7">
        <f t="shared" si="13"/>
        <v>8.2844128937398231E-4</v>
      </c>
    </row>
    <row r="400" spans="1:5" x14ac:dyDescent="0.2">
      <c r="A400" s="6">
        <v>44390</v>
      </c>
      <c r="B400">
        <v>17.879300000000001</v>
      </c>
      <c r="C400">
        <v>2889.3600999999999</v>
      </c>
      <c r="D400" s="7">
        <f t="shared" si="12"/>
        <v>7.6307914269129196E-3</v>
      </c>
      <c r="E400" s="7">
        <f t="shared" si="13"/>
        <v>8.9364425514606438E-3</v>
      </c>
    </row>
    <row r="401" spans="1:5" x14ac:dyDescent="0.2">
      <c r="A401" s="6">
        <v>44391</v>
      </c>
      <c r="B401">
        <v>17.740600000000001</v>
      </c>
      <c r="C401">
        <v>2861.2188999999998</v>
      </c>
      <c r="D401" s="7">
        <f t="shared" si="12"/>
        <v>-7.7575744016823434E-3</v>
      </c>
      <c r="E401" s="7">
        <f t="shared" si="13"/>
        <v>-9.7395959749011496E-3</v>
      </c>
    </row>
    <row r="402" spans="1:5" x14ac:dyDescent="0.2">
      <c r="A402" s="6">
        <v>44392</v>
      </c>
      <c r="B402">
        <v>17.407699999999998</v>
      </c>
      <c r="C402">
        <v>2824.1974</v>
      </c>
      <c r="D402" s="7">
        <f t="shared" si="12"/>
        <v>-1.8764867028172816E-2</v>
      </c>
      <c r="E402" s="7">
        <f t="shared" si="13"/>
        <v>-1.2939065934451821E-2</v>
      </c>
    </row>
    <row r="403" spans="1:5" x14ac:dyDescent="0.2">
      <c r="A403" s="6">
        <v>44393</v>
      </c>
      <c r="B403">
        <v>17.377600000000001</v>
      </c>
      <c r="C403">
        <v>2828.2026999999998</v>
      </c>
      <c r="D403" s="7">
        <f t="shared" si="12"/>
        <v>-1.7291198722403367E-3</v>
      </c>
      <c r="E403" s="7">
        <f t="shared" si="13"/>
        <v>1.4182082314784239E-3</v>
      </c>
    </row>
    <row r="404" spans="1:5" x14ac:dyDescent="0.2">
      <c r="A404" s="6">
        <v>44396</v>
      </c>
      <c r="B404">
        <v>17.229500000000002</v>
      </c>
      <c r="C404">
        <v>2807.4639000000002</v>
      </c>
      <c r="D404" s="7">
        <f t="shared" si="12"/>
        <v>-8.5224657029738804E-3</v>
      </c>
      <c r="E404" s="7">
        <f t="shared" si="13"/>
        <v>-7.3328548904927349E-3</v>
      </c>
    </row>
    <row r="405" spans="1:5" x14ac:dyDescent="0.2">
      <c r="A405" s="6">
        <v>44397</v>
      </c>
      <c r="B405">
        <v>17.141100000000002</v>
      </c>
      <c r="C405">
        <v>2804.2703999999999</v>
      </c>
      <c r="D405" s="7">
        <f t="shared" si="12"/>
        <v>-5.1307350764676629E-3</v>
      </c>
      <c r="E405" s="7">
        <f t="shared" si="13"/>
        <v>-1.1375034955927177E-3</v>
      </c>
    </row>
    <row r="406" spans="1:5" x14ac:dyDescent="0.2">
      <c r="A406" s="6">
        <v>44398</v>
      </c>
      <c r="B406">
        <v>17.1555</v>
      </c>
      <c r="C406">
        <v>2813.8728000000001</v>
      </c>
      <c r="D406" s="7">
        <f t="shared" si="12"/>
        <v>8.4008610882602142E-4</v>
      </c>
      <c r="E406" s="7">
        <f t="shared" si="13"/>
        <v>3.424206167850441E-3</v>
      </c>
    </row>
    <row r="407" spans="1:5" x14ac:dyDescent="0.2">
      <c r="A407" s="6">
        <v>44399</v>
      </c>
      <c r="B407">
        <v>17.4056</v>
      </c>
      <c r="C407">
        <v>2849.3615</v>
      </c>
      <c r="D407" s="7">
        <f t="shared" si="12"/>
        <v>1.457841508554103E-2</v>
      </c>
      <c r="E407" s="7">
        <f t="shared" si="13"/>
        <v>1.2612048419530453E-2</v>
      </c>
    </row>
    <row r="408" spans="1:5" x14ac:dyDescent="0.2">
      <c r="A408" s="6">
        <v>44400</v>
      </c>
      <c r="B408">
        <v>17.644400000000001</v>
      </c>
      <c r="C408">
        <v>2877.6223</v>
      </c>
      <c r="D408" s="7">
        <f t="shared" si="12"/>
        <v>1.3719722388197075E-2</v>
      </c>
      <c r="E408" s="7">
        <f t="shared" si="13"/>
        <v>9.918292220906233E-3</v>
      </c>
    </row>
    <row r="409" spans="1:5" x14ac:dyDescent="0.2">
      <c r="A409" s="6">
        <v>44403</v>
      </c>
      <c r="B409">
        <v>17.733499999999999</v>
      </c>
      <c r="C409">
        <v>2878.2280000000001</v>
      </c>
      <c r="D409" s="7">
        <f t="shared" si="12"/>
        <v>5.0497608306316888E-3</v>
      </c>
      <c r="E409" s="7">
        <f t="shared" si="13"/>
        <v>2.1048627542263887E-4</v>
      </c>
    </row>
    <row r="410" spans="1:5" x14ac:dyDescent="0.2">
      <c r="A410" s="6">
        <v>44404</v>
      </c>
      <c r="B410">
        <v>17.8261</v>
      </c>
      <c r="C410">
        <v>2891.7087999999999</v>
      </c>
      <c r="D410" s="7">
        <f t="shared" si="12"/>
        <v>5.2217554346294381E-3</v>
      </c>
      <c r="E410" s="7">
        <f t="shared" si="13"/>
        <v>4.6837151191634341E-3</v>
      </c>
    </row>
    <row r="411" spans="1:5" x14ac:dyDescent="0.2">
      <c r="A411" s="6">
        <v>44405</v>
      </c>
      <c r="B411">
        <v>18.063600000000001</v>
      </c>
      <c r="C411">
        <v>2926.5234999999998</v>
      </c>
      <c r="D411" s="7">
        <f t="shared" si="12"/>
        <v>1.3323160983053084E-2</v>
      </c>
      <c r="E411" s="7">
        <f t="shared" si="13"/>
        <v>1.203949028339224E-2</v>
      </c>
    </row>
    <row r="412" spans="1:5" x14ac:dyDescent="0.2">
      <c r="A412" s="6">
        <v>44406</v>
      </c>
      <c r="B412">
        <v>18.2439</v>
      </c>
      <c r="C412">
        <v>2945.1441</v>
      </c>
      <c r="D412" s="7">
        <f t="shared" si="12"/>
        <v>9.9813990566663957E-3</v>
      </c>
      <c r="E412" s="7">
        <f t="shared" si="13"/>
        <v>6.3627030502233506E-3</v>
      </c>
    </row>
    <row r="413" spans="1:5" x14ac:dyDescent="0.2">
      <c r="A413" s="6">
        <v>44407</v>
      </c>
      <c r="B413">
        <v>18.175999999999998</v>
      </c>
      <c r="C413">
        <v>2924.2213999999999</v>
      </c>
      <c r="D413" s="7">
        <f t="shared" si="12"/>
        <v>-3.721791941416086E-3</v>
      </c>
      <c r="E413" s="7">
        <f t="shared" si="13"/>
        <v>-7.1041345650965093E-3</v>
      </c>
    </row>
    <row r="414" spans="1:5" x14ac:dyDescent="0.2">
      <c r="A414" s="6">
        <v>44410</v>
      </c>
      <c r="B414">
        <v>18.113199999999999</v>
      </c>
      <c r="C414">
        <v>2922.8384000000001</v>
      </c>
      <c r="D414" s="7">
        <f t="shared" si="12"/>
        <v>-3.4551056338028019E-3</v>
      </c>
      <c r="E414" s="7">
        <f t="shared" si="13"/>
        <v>-4.7294640549444544E-4</v>
      </c>
    </row>
    <row r="415" spans="1:5" x14ac:dyDescent="0.2">
      <c r="A415" s="6">
        <v>44411</v>
      </c>
      <c r="B415">
        <v>18.287199999999999</v>
      </c>
      <c r="C415">
        <v>2950.712</v>
      </c>
      <c r="D415" s="7">
        <f t="shared" si="12"/>
        <v>9.6062540026058407E-3</v>
      </c>
      <c r="E415" s="7">
        <f t="shared" si="13"/>
        <v>9.5364834402065224E-3</v>
      </c>
    </row>
    <row r="416" spans="1:5" x14ac:dyDescent="0.2">
      <c r="A416" s="6">
        <v>44412</v>
      </c>
      <c r="B416">
        <v>18.3931</v>
      </c>
      <c r="C416">
        <v>2963.2617</v>
      </c>
      <c r="D416" s="7">
        <f t="shared" si="12"/>
        <v>5.790935736471603E-3</v>
      </c>
      <c r="E416" s="7">
        <f t="shared" si="13"/>
        <v>4.2531090801134486E-3</v>
      </c>
    </row>
    <row r="417" spans="1:5" x14ac:dyDescent="0.2">
      <c r="A417" s="6">
        <v>44413</v>
      </c>
      <c r="B417">
        <v>18.253699999999998</v>
      </c>
      <c r="C417">
        <v>2933.6671000000001</v>
      </c>
      <c r="D417" s="7">
        <f t="shared" si="12"/>
        <v>-7.578929054917416E-3</v>
      </c>
      <c r="E417" s="7">
        <f t="shared" si="13"/>
        <v>-9.9871705560126145E-3</v>
      </c>
    </row>
    <row r="418" spans="1:5" x14ac:dyDescent="0.2">
      <c r="A418" s="6">
        <v>44414</v>
      </c>
      <c r="B418">
        <v>18.353100000000001</v>
      </c>
      <c r="C418">
        <v>2959.0005000000001</v>
      </c>
      <c r="D418" s="7">
        <f t="shared" si="12"/>
        <v>5.4454713291005596E-3</v>
      </c>
      <c r="E418" s="7">
        <f t="shared" si="13"/>
        <v>8.6354037920661764E-3</v>
      </c>
    </row>
    <row r="419" spans="1:5" x14ac:dyDescent="0.2">
      <c r="A419" s="6">
        <v>44417</v>
      </c>
      <c r="B419">
        <v>18.404800000000002</v>
      </c>
      <c r="C419">
        <v>2967.9344999999998</v>
      </c>
      <c r="D419" s="7">
        <f t="shared" si="12"/>
        <v>2.8169628019245607E-3</v>
      </c>
      <c r="E419" s="7">
        <f t="shared" si="13"/>
        <v>3.0192627544334272E-3</v>
      </c>
    </row>
    <row r="420" spans="1:5" x14ac:dyDescent="0.2">
      <c r="A420" s="6">
        <v>44418</v>
      </c>
      <c r="B420">
        <v>18.523599999999998</v>
      </c>
      <c r="C420">
        <v>2983.5751</v>
      </c>
      <c r="D420" s="7">
        <f t="shared" si="12"/>
        <v>6.4548378683819685E-3</v>
      </c>
      <c r="E420" s="7">
        <f t="shared" si="13"/>
        <v>5.2698602344491974E-3</v>
      </c>
    </row>
    <row r="421" spans="1:5" x14ac:dyDescent="0.2">
      <c r="A421" s="6">
        <v>44419</v>
      </c>
      <c r="B421">
        <v>18.593699999999998</v>
      </c>
      <c r="C421">
        <v>2990.0012999999999</v>
      </c>
      <c r="D421" s="7">
        <f t="shared" si="12"/>
        <v>3.78436157118478E-3</v>
      </c>
      <c r="E421" s="7">
        <f t="shared" si="13"/>
        <v>2.1538589727472246E-3</v>
      </c>
    </row>
    <row r="422" spans="1:5" x14ac:dyDescent="0.2">
      <c r="A422" s="6">
        <v>44420</v>
      </c>
      <c r="B422">
        <v>18.585699999999999</v>
      </c>
      <c r="C422">
        <v>2974.2116999999998</v>
      </c>
      <c r="D422" s="7">
        <f t="shared" si="12"/>
        <v>-4.3025325782386492E-4</v>
      </c>
      <c r="E422" s="7">
        <f t="shared" si="13"/>
        <v>-5.2808003795851155E-3</v>
      </c>
    </row>
    <row r="423" spans="1:5" x14ac:dyDescent="0.2">
      <c r="A423" s="6">
        <v>44421</v>
      </c>
      <c r="B423">
        <v>18.367000000000001</v>
      </c>
      <c r="C423">
        <v>2942.1046000000001</v>
      </c>
      <c r="D423" s="7">
        <f t="shared" si="12"/>
        <v>-1.1767111273721098E-2</v>
      </c>
      <c r="E423" s="7">
        <f t="shared" si="13"/>
        <v>-1.0795162967047633E-2</v>
      </c>
    </row>
    <row r="424" spans="1:5" x14ac:dyDescent="0.2">
      <c r="A424" s="6">
        <v>44424</v>
      </c>
      <c r="B424">
        <v>18.102799999999998</v>
      </c>
      <c r="C424">
        <v>2909.9227999999998</v>
      </c>
      <c r="D424" s="7">
        <f t="shared" si="12"/>
        <v>-1.4384493929329945E-2</v>
      </c>
      <c r="E424" s="7">
        <f t="shared" si="13"/>
        <v>-1.0938360247287005E-2</v>
      </c>
    </row>
    <row r="425" spans="1:5" x14ac:dyDescent="0.2">
      <c r="A425" s="6">
        <v>44425</v>
      </c>
      <c r="B425">
        <v>18.138100000000001</v>
      </c>
      <c r="C425">
        <v>2936.3368</v>
      </c>
      <c r="D425" s="7">
        <f t="shared" si="12"/>
        <v>1.9499745895663612E-3</v>
      </c>
      <c r="E425" s="7">
        <f t="shared" si="13"/>
        <v>9.0772167564032724E-3</v>
      </c>
    </row>
    <row r="426" spans="1:5" x14ac:dyDescent="0.2">
      <c r="A426" s="6">
        <v>44426</v>
      </c>
      <c r="B426">
        <v>18.1143</v>
      </c>
      <c r="C426">
        <v>2931.1604000000002</v>
      </c>
      <c r="D426" s="7">
        <f t="shared" si="12"/>
        <v>-1.3121550768824264E-3</v>
      </c>
      <c r="E426" s="7">
        <f t="shared" si="13"/>
        <v>-1.7628767926076705E-3</v>
      </c>
    </row>
    <row r="427" spans="1:5" x14ac:dyDescent="0.2">
      <c r="A427" s="6">
        <v>44427</v>
      </c>
      <c r="B427">
        <v>17.9924</v>
      </c>
      <c r="C427">
        <v>2911.4567999999999</v>
      </c>
      <c r="D427" s="7">
        <f t="shared" si="12"/>
        <v>-6.7294899609701142E-3</v>
      </c>
      <c r="E427" s="7">
        <f t="shared" si="13"/>
        <v>-6.7221159237823569E-3</v>
      </c>
    </row>
    <row r="428" spans="1:5" x14ac:dyDescent="0.2">
      <c r="A428" s="6">
        <v>44428</v>
      </c>
      <c r="B428">
        <v>18.0581</v>
      </c>
      <c r="C428">
        <v>2932.8310999999999</v>
      </c>
      <c r="D428" s="7">
        <f t="shared" si="12"/>
        <v>3.6515417620772705E-3</v>
      </c>
      <c r="E428" s="7">
        <f t="shared" si="13"/>
        <v>7.3414450113085117E-3</v>
      </c>
    </row>
    <row r="429" spans="1:5" x14ac:dyDescent="0.2">
      <c r="A429" s="6">
        <v>44431</v>
      </c>
      <c r="B429">
        <v>18.192799999999998</v>
      </c>
      <c r="C429">
        <v>2954.3870000000002</v>
      </c>
      <c r="D429" s="7">
        <f t="shared" si="12"/>
        <v>7.4592565109286024E-3</v>
      </c>
      <c r="E429" s="7">
        <f t="shared" si="13"/>
        <v>7.349860685806453E-3</v>
      </c>
    </row>
    <row r="430" spans="1:5" x14ac:dyDescent="0.2">
      <c r="A430" s="6">
        <v>44432</v>
      </c>
      <c r="B430">
        <v>17.967300000000002</v>
      </c>
      <c r="C430">
        <v>2907.6579999999999</v>
      </c>
      <c r="D430" s="7">
        <f t="shared" si="12"/>
        <v>-1.2395013411899081E-2</v>
      </c>
      <c r="E430" s="7">
        <f t="shared" si="13"/>
        <v>-1.5816817498858549E-2</v>
      </c>
    </row>
    <row r="431" spans="1:5" x14ac:dyDescent="0.2">
      <c r="A431" s="6">
        <v>44433</v>
      </c>
      <c r="B431">
        <v>17.737400000000001</v>
      </c>
      <c r="C431">
        <v>2874.5578999999998</v>
      </c>
      <c r="D431" s="7">
        <f t="shared" si="12"/>
        <v>-1.279546732118908E-2</v>
      </c>
      <c r="E431" s="7">
        <f t="shared" si="13"/>
        <v>-1.138376659153173E-2</v>
      </c>
    </row>
    <row r="432" spans="1:5" x14ac:dyDescent="0.2">
      <c r="A432" s="6">
        <v>44434</v>
      </c>
      <c r="B432">
        <v>17.646599999999999</v>
      </c>
      <c r="C432">
        <v>2868.2874000000002</v>
      </c>
      <c r="D432" s="7">
        <f t="shared" si="12"/>
        <v>-5.1191268167827264E-3</v>
      </c>
      <c r="E432" s="7">
        <f t="shared" si="13"/>
        <v>-2.1813789174327525E-3</v>
      </c>
    </row>
    <row r="433" spans="1:5" x14ac:dyDescent="0.2">
      <c r="A433" s="6">
        <v>44435</v>
      </c>
      <c r="B433">
        <v>17.4956</v>
      </c>
      <c r="C433">
        <v>2848.3258000000001</v>
      </c>
      <c r="D433" s="7">
        <f t="shared" si="12"/>
        <v>-8.556889145784452E-3</v>
      </c>
      <c r="E433" s="7">
        <f t="shared" si="13"/>
        <v>-6.9594141786489816E-3</v>
      </c>
    </row>
    <row r="434" spans="1:5" x14ac:dyDescent="0.2">
      <c r="A434" s="6">
        <v>44438</v>
      </c>
      <c r="B434">
        <v>17.348299999999998</v>
      </c>
      <c r="C434">
        <v>2828.4139</v>
      </c>
      <c r="D434" s="7">
        <f t="shared" si="12"/>
        <v>-8.4192596995816826E-3</v>
      </c>
      <c r="E434" s="7">
        <f t="shared" si="13"/>
        <v>-6.9907382083889136E-3</v>
      </c>
    </row>
    <row r="435" spans="1:5" x14ac:dyDescent="0.2">
      <c r="A435" s="6">
        <v>44439</v>
      </c>
      <c r="B435">
        <v>17.282</v>
      </c>
      <c r="C435">
        <v>2823.0599000000002</v>
      </c>
      <c r="D435" s="7">
        <f t="shared" si="12"/>
        <v>-3.821700108944337E-3</v>
      </c>
      <c r="E435" s="7">
        <f t="shared" si="13"/>
        <v>-1.8929337039390592E-3</v>
      </c>
    </row>
    <row r="436" spans="1:5" x14ac:dyDescent="0.2">
      <c r="A436" s="6">
        <v>44440</v>
      </c>
      <c r="B436">
        <v>17.1126</v>
      </c>
      <c r="C436">
        <v>2795.1174999999998</v>
      </c>
      <c r="D436" s="7">
        <f t="shared" si="12"/>
        <v>-9.8021062377039447E-3</v>
      </c>
      <c r="E436" s="7">
        <f t="shared" si="13"/>
        <v>-9.8979125451784666E-3</v>
      </c>
    </row>
    <row r="437" spans="1:5" x14ac:dyDescent="0.2">
      <c r="A437" s="6">
        <v>44441</v>
      </c>
      <c r="B437">
        <v>16.993600000000001</v>
      </c>
      <c r="C437">
        <v>2789.2002000000002</v>
      </c>
      <c r="D437" s="7">
        <f t="shared" si="12"/>
        <v>-6.9539403714221626E-3</v>
      </c>
      <c r="E437" s="7">
        <f t="shared" si="13"/>
        <v>-2.1170129699376039E-3</v>
      </c>
    </row>
    <row r="438" spans="1:5" x14ac:dyDescent="0.2">
      <c r="A438" s="6">
        <v>44442</v>
      </c>
      <c r="B438">
        <v>16.895</v>
      </c>
      <c r="C438">
        <v>2780.9465</v>
      </c>
      <c r="D438" s="7">
        <f t="shared" si="12"/>
        <v>-5.8021843517560567E-3</v>
      </c>
      <c r="E438" s="7">
        <f t="shared" si="13"/>
        <v>-2.9591637057820863E-3</v>
      </c>
    </row>
    <row r="439" spans="1:5" x14ac:dyDescent="0.2">
      <c r="A439" s="6">
        <v>44445</v>
      </c>
      <c r="B439">
        <v>17.039200000000001</v>
      </c>
      <c r="C439">
        <v>2809.4587999999999</v>
      </c>
      <c r="D439" s="7">
        <f t="shared" si="12"/>
        <v>8.5350695472032889E-3</v>
      </c>
      <c r="E439" s="7">
        <f t="shared" si="13"/>
        <v>1.0252732298158262E-2</v>
      </c>
    </row>
    <row r="440" spans="1:5" x14ac:dyDescent="0.2">
      <c r="A440" s="6">
        <v>44446</v>
      </c>
      <c r="B440">
        <v>16.904800000000002</v>
      </c>
      <c r="C440">
        <v>2783.0700999999999</v>
      </c>
      <c r="D440" s="7">
        <f t="shared" si="12"/>
        <v>-7.8876942579463316E-3</v>
      </c>
      <c r="E440" s="7">
        <f t="shared" si="13"/>
        <v>-9.3928054755598733E-3</v>
      </c>
    </row>
    <row r="441" spans="1:5" x14ac:dyDescent="0.2">
      <c r="A441" s="6">
        <v>44447</v>
      </c>
      <c r="B441">
        <v>17.050599999999999</v>
      </c>
      <c r="C441">
        <v>2806.9452000000001</v>
      </c>
      <c r="D441" s="7">
        <f t="shared" si="12"/>
        <v>8.62476929629441E-3</v>
      </c>
      <c r="E441" s="7">
        <f t="shared" si="13"/>
        <v>8.5786915679917364E-3</v>
      </c>
    </row>
    <row r="442" spans="1:5" x14ac:dyDescent="0.2">
      <c r="A442" s="6">
        <v>44448</v>
      </c>
      <c r="B442">
        <v>17.097799999999999</v>
      </c>
      <c r="C442">
        <v>2806.2822999999999</v>
      </c>
      <c r="D442" s="7">
        <f t="shared" si="12"/>
        <v>2.768231029993018E-3</v>
      </c>
      <c r="E442" s="7">
        <f t="shared" si="13"/>
        <v>-2.3616421154226686E-4</v>
      </c>
    </row>
    <row r="443" spans="1:5" x14ac:dyDescent="0.2">
      <c r="A443" s="6">
        <v>44449</v>
      </c>
      <c r="B443">
        <v>17.2423</v>
      </c>
      <c r="C443">
        <v>2831.0857000000001</v>
      </c>
      <c r="D443" s="7">
        <f t="shared" si="12"/>
        <v>8.4513797096703591E-3</v>
      </c>
      <c r="E443" s="7">
        <f t="shared" si="13"/>
        <v>8.8385263307260153E-3</v>
      </c>
    </row>
    <row r="444" spans="1:5" x14ac:dyDescent="0.2">
      <c r="A444" s="6">
        <v>44452</v>
      </c>
      <c r="B444">
        <v>17.3567</v>
      </c>
      <c r="C444">
        <v>2848.2298000000001</v>
      </c>
      <c r="D444" s="7">
        <f t="shared" si="12"/>
        <v>6.6348456992395555E-3</v>
      </c>
      <c r="E444" s="7">
        <f t="shared" si="13"/>
        <v>6.0556626738639263E-3</v>
      </c>
    </row>
    <row r="445" spans="1:5" x14ac:dyDescent="0.2">
      <c r="A445" s="6">
        <v>44453</v>
      </c>
      <c r="B445">
        <v>17.351600000000001</v>
      </c>
      <c r="C445">
        <v>2840.5826999999999</v>
      </c>
      <c r="D445" s="7">
        <f t="shared" si="12"/>
        <v>-2.9383465750976168E-4</v>
      </c>
      <c r="E445" s="7">
        <f t="shared" si="13"/>
        <v>-2.6848606106151252E-3</v>
      </c>
    </row>
    <row r="446" spans="1:5" x14ac:dyDescent="0.2">
      <c r="A446" s="6">
        <v>44454</v>
      </c>
      <c r="B446">
        <v>17.283000000000001</v>
      </c>
      <c r="C446">
        <v>2830.1332000000002</v>
      </c>
      <c r="D446" s="7">
        <f t="shared" si="12"/>
        <v>-3.9535258996288292E-3</v>
      </c>
      <c r="E446" s="7">
        <f t="shared" si="13"/>
        <v>-3.6786466382406902E-3</v>
      </c>
    </row>
    <row r="447" spans="1:5" x14ac:dyDescent="0.2">
      <c r="A447" s="6">
        <v>44455</v>
      </c>
      <c r="B447">
        <v>17.281500000000001</v>
      </c>
      <c r="C447">
        <v>2827.9447</v>
      </c>
      <c r="D447" s="7">
        <f t="shared" si="12"/>
        <v>-8.6790487762500312E-5</v>
      </c>
      <c r="E447" s="7">
        <f t="shared" si="13"/>
        <v>-7.7328515845132006E-4</v>
      </c>
    </row>
    <row r="448" spans="1:5" x14ac:dyDescent="0.2">
      <c r="A448" s="6">
        <v>44456</v>
      </c>
      <c r="B448">
        <v>17.462</v>
      </c>
      <c r="C448">
        <v>2856.0990000000002</v>
      </c>
      <c r="D448" s="7">
        <f t="shared" si="12"/>
        <v>1.0444695194282927E-2</v>
      </c>
      <c r="E448" s="7">
        <f t="shared" si="13"/>
        <v>9.9557463057888818E-3</v>
      </c>
    </row>
    <row r="449" spans="1:5" x14ac:dyDescent="0.2">
      <c r="A449" s="6">
        <v>44459</v>
      </c>
      <c r="B449">
        <v>17.440799999999999</v>
      </c>
      <c r="C449">
        <v>2839.2440000000001</v>
      </c>
      <c r="D449" s="7">
        <f t="shared" si="12"/>
        <v>-1.2140648264803433E-3</v>
      </c>
      <c r="E449" s="7">
        <f t="shared" si="13"/>
        <v>-5.9014060787108136E-3</v>
      </c>
    </row>
    <row r="450" spans="1:5" x14ac:dyDescent="0.2">
      <c r="A450" s="6">
        <v>44460</v>
      </c>
      <c r="B450">
        <v>17.229900000000001</v>
      </c>
      <c r="C450">
        <v>2806.9668000000001</v>
      </c>
      <c r="D450" s="7">
        <f t="shared" si="12"/>
        <v>-1.2092335213980898E-2</v>
      </c>
      <c r="E450" s="7">
        <f t="shared" si="13"/>
        <v>-1.1368237460394393E-2</v>
      </c>
    </row>
    <row r="451" spans="1:5" x14ac:dyDescent="0.2">
      <c r="A451" s="6">
        <v>44461</v>
      </c>
      <c r="B451">
        <v>17.186399999999999</v>
      </c>
      <c r="C451">
        <v>2819.9874</v>
      </c>
      <c r="D451" s="7">
        <f t="shared" si="12"/>
        <v>-2.5246809325649711E-3</v>
      </c>
      <c r="E451" s="7">
        <f t="shared" si="13"/>
        <v>4.6386726056040217E-3</v>
      </c>
    </row>
    <row r="452" spans="1:5" x14ac:dyDescent="0.2">
      <c r="A452" s="6">
        <v>44462</v>
      </c>
      <c r="B452">
        <v>17.272600000000001</v>
      </c>
      <c r="C452">
        <v>2836.5677000000001</v>
      </c>
      <c r="D452" s="7">
        <f t="shared" ref="D452:D515" si="14">B452/B451-1</f>
        <v>5.0155937252711613E-3</v>
      </c>
      <c r="E452" s="7">
        <f t="shared" ref="E452:E515" si="15">C452/C451-1</f>
        <v>5.8795652774903395E-3</v>
      </c>
    </row>
    <row r="453" spans="1:5" x14ac:dyDescent="0.2">
      <c r="A453" s="6">
        <v>44463</v>
      </c>
      <c r="B453">
        <v>17.247</v>
      </c>
      <c r="C453">
        <v>2825.9331000000002</v>
      </c>
      <c r="D453" s="7">
        <f t="shared" si="14"/>
        <v>-1.4821161840140595E-3</v>
      </c>
      <c r="E453" s="7">
        <f t="shared" si="15"/>
        <v>-3.7491084735964408E-3</v>
      </c>
    </row>
    <row r="454" spans="1:5" x14ac:dyDescent="0.2">
      <c r="A454" s="6">
        <v>44466</v>
      </c>
      <c r="B454">
        <v>17.266300000000001</v>
      </c>
      <c r="C454">
        <v>2828.7759999999998</v>
      </c>
      <c r="D454" s="7">
        <f t="shared" si="14"/>
        <v>1.1190351945267185E-3</v>
      </c>
      <c r="E454" s="7">
        <f t="shared" si="15"/>
        <v>1.0060039991746095E-3</v>
      </c>
    </row>
    <row r="455" spans="1:5" x14ac:dyDescent="0.2">
      <c r="A455" s="6">
        <v>44467</v>
      </c>
      <c r="B455">
        <v>17.044599999999999</v>
      </c>
      <c r="C455">
        <v>2791.7471999999998</v>
      </c>
      <c r="D455" s="7">
        <f t="shared" si="14"/>
        <v>-1.2840041004731906E-2</v>
      </c>
      <c r="E455" s="7">
        <f t="shared" si="15"/>
        <v>-1.3090043184755595E-2</v>
      </c>
    </row>
    <row r="456" spans="1:5" x14ac:dyDescent="0.2">
      <c r="A456" s="6">
        <v>44468</v>
      </c>
      <c r="B456">
        <v>16.845800000000001</v>
      </c>
      <c r="C456">
        <v>2766.3289</v>
      </c>
      <c r="D456" s="7">
        <f t="shared" si="14"/>
        <v>-1.1663518064372158E-2</v>
      </c>
      <c r="E456" s="7">
        <f t="shared" si="15"/>
        <v>-9.1048000334700285E-3</v>
      </c>
    </row>
    <row r="457" spans="1:5" x14ac:dyDescent="0.2">
      <c r="A457" s="6">
        <v>44469</v>
      </c>
      <c r="B457">
        <v>16.645600000000002</v>
      </c>
      <c r="C457">
        <v>2739.2121000000002</v>
      </c>
      <c r="D457" s="7">
        <f t="shared" si="14"/>
        <v>-1.188426788873187E-2</v>
      </c>
      <c r="E457" s="7">
        <f t="shared" si="15"/>
        <v>-9.8024497376287822E-3</v>
      </c>
    </row>
    <row r="458" spans="1:5" x14ac:dyDescent="0.2">
      <c r="A458" s="6">
        <v>44470</v>
      </c>
      <c r="B458">
        <v>16.689399999999999</v>
      </c>
      <c r="C458">
        <v>2746.6257000000001</v>
      </c>
      <c r="D458" s="7">
        <f t="shared" si="14"/>
        <v>2.6313259960588642E-3</v>
      </c>
      <c r="E458" s="7">
        <f t="shared" si="15"/>
        <v>2.7064716894320551E-3</v>
      </c>
    </row>
    <row r="459" spans="1:5" x14ac:dyDescent="0.2">
      <c r="A459" s="6">
        <v>44473</v>
      </c>
      <c r="B459">
        <v>16.651299999999999</v>
      </c>
      <c r="C459">
        <v>2732.0962</v>
      </c>
      <c r="D459" s="7">
        <f t="shared" si="14"/>
        <v>-2.2828861433005221E-3</v>
      </c>
      <c r="E459" s="7">
        <f t="shared" si="15"/>
        <v>-5.2899454046468897E-3</v>
      </c>
    </row>
    <row r="460" spans="1:5" x14ac:dyDescent="0.2">
      <c r="A460" s="6">
        <v>44474</v>
      </c>
      <c r="B460">
        <v>16.6267</v>
      </c>
      <c r="C460">
        <v>2730.2829999999999</v>
      </c>
      <c r="D460" s="7">
        <f t="shared" si="14"/>
        <v>-1.4773621278818538E-3</v>
      </c>
      <c r="E460" s="7">
        <f t="shared" si="15"/>
        <v>-6.6366623547153836E-4</v>
      </c>
    </row>
    <row r="461" spans="1:5" x14ac:dyDescent="0.2">
      <c r="A461" s="6">
        <v>44475</v>
      </c>
      <c r="B461">
        <v>16.494499999999999</v>
      </c>
      <c r="C461">
        <v>2706.4207999999999</v>
      </c>
      <c r="D461" s="7">
        <f t="shared" si="14"/>
        <v>-7.9510666578456179E-3</v>
      </c>
      <c r="E461" s="7">
        <f t="shared" si="15"/>
        <v>-8.7398266040553674E-3</v>
      </c>
    </row>
    <row r="462" spans="1:5" x14ac:dyDescent="0.2">
      <c r="A462" s="6">
        <v>44476</v>
      </c>
      <c r="B462">
        <v>16.345099999999999</v>
      </c>
      <c r="C462">
        <v>2688.3944999999999</v>
      </c>
      <c r="D462" s="7">
        <f t="shared" si="14"/>
        <v>-9.0575646427597523E-3</v>
      </c>
      <c r="E462" s="7">
        <f t="shared" si="15"/>
        <v>-6.6605680831303138E-3</v>
      </c>
    </row>
    <row r="463" spans="1:5" x14ac:dyDescent="0.2">
      <c r="A463" s="6">
        <v>44477</v>
      </c>
      <c r="B463">
        <v>16.321400000000001</v>
      </c>
      <c r="C463">
        <v>2690.701</v>
      </c>
      <c r="D463" s="7">
        <f t="shared" si="14"/>
        <v>-1.4499758337359614E-3</v>
      </c>
      <c r="E463" s="7">
        <f t="shared" si="15"/>
        <v>8.5794700145380709E-4</v>
      </c>
    </row>
    <row r="464" spans="1:5" x14ac:dyDescent="0.2">
      <c r="A464" s="6">
        <v>44480</v>
      </c>
      <c r="B464">
        <v>16.1617</v>
      </c>
      <c r="C464">
        <v>2663.8647999999998</v>
      </c>
      <c r="D464" s="7">
        <f t="shared" si="14"/>
        <v>-9.7846998419254261E-3</v>
      </c>
      <c r="E464" s="7">
        <f t="shared" si="15"/>
        <v>-9.9736834378848505E-3</v>
      </c>
    </row>
    <row r="465" spans="1:5" x14ac:dyDescent="0.2">
      <c r="A465" s="6">
        <v>44481</v>
      </c>
      <c r="B465">
        <v>16.000900000000001</v>
      </c>
      <c r="C465">
        <v>2639.8712</v>
      </c>
      <c r="D465" s="7">
        <f t="shared" si="14"/>
        <v>-9.949448387236437E-3</v>
      </c>
      <c r="E465" s="7">
        <f t="shared" si="15"/>
        <v>-9.0070637218524485E-3</v>
      </c>
    </row>
    <row r="466" spans="1:5" x14ac:dyDescent="0.2">
      <c r="A466" s="6">
        <v>44482</v>
      </c>
      <c r="B466">
        <v>15.884600000000001</v>
      </c>
      <c r="C466">
        <v>2628.3294999999998</v>
      </c>
      <c r="D466" s="7">
        <f t="shared" si="14"/>
        <v>-7.2683411558099875E-3</v>
      </c>
      <c r="E466" s="7">
        <f t="shared" si="15"/>
        <v>-4.3720693645963316E-3</v>
      </c>
    </row>
    <row r="467" spans="1:5" x14ac:dyDescent="0.2">
      <c r="A467" s="6">
        <v>44483</v>
      </c>
      <c r="B467">
        <v>15.714700000000001</v>
      </c>
      <c r="C467">
        <v>2606.9218999999998</v>
      </c>
      <c r="D467" s="7">
        <f t="shared" si="14"/>
        <v>-1.0695894136459216E-2</v>
      </c>
      <c r="E467" s="7">
        <f t="shared" si="15"/>
        <v>-8.1449452970032699E-3</v>
      </c>
    </row>
    <row r="468" spans="1:5" x14ac:dyDescent="0.2">
      <c r="A468" s="6">
        <v>44484</v>
      </c>
      <c r="B468">
        <v>15.9015</v>
      </c>
      <c r="C468">
        <v>2643.2226000000001</v>
      </c>
      <c r="D468" s="7">
        <f t="shared" si="14"/>
        <v>1.1886959343799131E-2</v>
      </c>
      <c r="E468" s="7">
        <f t="shared" si="15"/>
        <v>1.3924736295322093E-2</v>
      </c>
    </row>
    <row r="469" spans="1:5" x14ac:dyDescent="0.2">
      <c r="A469" s="6">
        <v>44487</v>
      </c>
      <c r="B469">
        <v>15.8264</v>
      </c>
      <c r="C469">
        <v>2620.2509</v>
      </c>
      <c r="D469" s="7">
        <f t="shared" si="14"/>
        <v>-4.7228248907336123E-3</v>
      </c>
      <c r="E469" s="7">
        <f t="shared" si="15"/>
        <v>-8.6907928223677322E-3</v>
      </c>
    </row>
    <row r="470" spans="1:5" x14ac:dyDescent="0.2">
      <c r="A470" s="6">
        <v>44488</v>
      </c>
      <c r="B470">
        <v>15.904500000000001</v>
      </c>
      <c r="C470">
        <v>2635.9623999999999</v>
      </c>
      <c r="D470" s="7">
        <f t="shared" si="14"/>
        <v>4.9347924986100633E-3</v>
      </c>
      <c r="E470" s="7">
        <f t="shared" si="15"/>
        <v>5.996181510709464E-3</v>
      </c>
    </row>
    <row r="471" spans="1:5" x14ac:dyDescent="0.2">
      <c r="A471" s="6">
        <v>44489</v>
      </c>
      <c r="B471">
        <v>15.9916</v>
      </c>
      <c r="C471">
        <v>2641.0783999999999</v>
      </c>
      <c r="D471" s="7">
        <f t="shared" si="14"/>
        <v>5.4764374862459331E-3</v>
      </c>
      <c r="E471" s="7">
        <f t="shared" si="15"/>
        <v>1.9408471076824974E-3</v>
      </c>
    </row>
    <row r="472" spans="1:5" x14ac:dyDescent="0.2">
      <c r="A472" s="6">
        <v>44490</v>
      </c>
      <c r="B472">
        <v>16.0091</v>
      </c>
      <c r="C472">
        <v>2641.3944999999999</v>
      </c>
      <c r="D472" s="7">
        <f t="shared" si="14"/>
        <v>1.0943245203731689E-3</v>
      </c>
      <c r="E472" s="7">
        <f t="shared" si="15"/>
        <v>1.19685958584137E-4</v>
      </c>
    </row>
    <row r="473" spans="1:5" x14ac:dyDescent="0.2">
      <c r="A473" s="6">
        <v>44491</v>
      </c>
      <c r="B473">
        <v>16.113299999999999</v>
      </c>
      <c r="C473">
        <v>2657.5601000000001</v>
      </c>
      <c r="D473" s="7">
        <f t="shared" si="14"/>
        <v>6.5087981210685264E-3</v>
      </c>
      <c r="E473" s="7">
        <f t="shared" si="15"/>
        <v>6.1201005756619242E-3</v>
      </c>
    </row>
    <row r="474" spans="1:5" x14ac:dyDescent="0.2">
      <c r="A474" s="6">
        <v>44494</v>
      </c>
      <c r="B474">
        <v>16.144200000000001</v>
      </c>
      <c r="C474">
        <v>2659.6179999999999</v>
      </c>
      <c r="D474" s="7">
        <f t="shared" si="14"/>
        <v>1.9176704958017154E-3</v>
      </c>
      <c r="E474" s="7">
        <f t="shared" si="15"/>
        <v>7.7435689977423117E-4</v>
      </c>
    </row>
    <row r="475" spans="1:5" x14ac:dyDescent="0.2">
      <c r="A475" s="6">
        <v>44495</v>
      </c>
      <c r="B475">
        <v>16.290800000000001</v>
      </c>
      <c r="C475">
        <v>2682.0104000000001</v>
      </c>
      <c r="D475" s="7">
        <f t="shared" si="14"/>
        <v>9.0806605468216617E-3</v>
      </c>
      <c r="E475" s="7">
        <f t="shared" si="15"/>
        <v>8.4194045911856197E-3</v>
      </c>
    </row>
    <row r="476" spans="1:5" x14ac:dyDescent="0.2">
      <c r="A476" s="6">
        <v>44496</v>
      </c>
      <c r="B476">
        <v>16.247299999999999</v>
      </c>
      <c r="C476">
        <v>2673.2678999999998</v>
      </c>
      <c r="D476" s="7">
        <f t="shared" si="14"/>
        <v>-2.6702187737864813E-3</v>
      </c>
      <c r="E476" s="7">
        <f t="shared" si="15"/>
        <v>-3.259681617938659E-3</v>
      </c>
    </row>
    <row r="477" spans="1:5" x14ac:dyDescent="0.2">
      <c r="A477" s="6">
        <v>44497</v>
      </c>
      <c r="B477">
        <v>16.296399999999998</v>
      </c>
      <c r="C477">
        <v>2671.9306999999999</v>
      </c>
      <c r="D477" s="7">
        <f t="shared" si="14"/>
        <v>3.0220405852048327E-3</v>
      </c>
      <c r="E477" s="7">
        <f t="shared" si="15"/>
        <v>-5.0021174458414475E-4</v>
      </c>
    </row>
    <row r="478" spans="1:5" x14ac:dyDescent="0.2">
      <c r="A478" s="6">
        <v>44498</v>
      </c>
      <c r="B478">
        <v>16.287600000000001</v>
      </c>
      <c r="C478">
        <v>2669.5907999999999</v>
      </c>
      <c r="D478" s="7">
        <f t="shared" si="14"/>
        <v>-5.3999656365810722E-4</v>
      </c>
      <c r="E478" s="7">
        <f t="shared" si="15"/>
        <v>-8.7573379055072564E-4</v>
      </c>
    </row>
    <row r="479" spans="1:5" x14ac:dyDescent="0.2">
      <c r="A479" s="6">
        <v>44501</v>
      </c>
      <c r="B479">
        <v>16.4892</v>
      </c>
      <c r="C479">
        <v>2699.5194999999999</v>
      </c>
      <c r="D479" s="7">
        <f t="shared" si="14"/>
        <v>1.2377514182568383E-2</v>
      </c>
      <c r="E479" s="7">
        <f t="shared" si="15"/>
        <v>1.1210969111820512E-2</v>
      </c>
    </row>
    <row r="480" spans="1:5" x14ac:dyDescent="0.2">
      <c r="A480" s="6">
        <v>44502</v>
      </c>
      <c r="B480">
        <v>16.596299999999999</v>
      </c>
      <c r="C480">
        <v>2698.6703000000002</v>
      </c>
      <c r="D480" s="7">
        <f t="shared" si="14"/>
        <v>6.4951604686702691E-3</v>
      </c>
      <c r="E480" s="7">
        <f t="shared" si="15"/>
        <v>-3.14574501128706E-4</v>
      </c>
    </row>
    <row r="481" spans="1:5" x14ac:dyDescent="0.2">
      <c r="A481" s="6">
        <v>44503</v>
      </c>
      <c r="B481">
        <v>16.584700000000002</v>
      </c>
      <c r="C481">
        <v>2687.3251</v>
      </c>
      <c r="D481" s="7">
        <f t="shared" si="14"/>
        <v>-6.98950970999479E-4</v>
      </c>
      <c r="E481" s="7">
        <f t="shared" si="15"/>
        <v>-4.2039963162600058E-3</v>
      </c>
    </row>
    <row r="482" spans="1:5" x14ac:dyDescent="0.2">
      <c r="A482" s="6">
        <v>44504</v>
      </c>
      <c r="B482">
        <v>16.489599999999999</v>
      </c>
      <c r="C482">
        <v>2666.6069000000002</v>
      </c>
      <c r="D482" s="7">
        <f t="shared" si="14"/>
        <v>-5.7342007995322408E-3</v>
      </c>
      <c r="E482" s="7">
        <f t="shared" si="15"/>
        <v>-7.7095994079763308E-3</v>
      </c>
    </row>
    <row r="483" spans="1:5" x14ac:dyDescent="0.2">
      <c r="A483" s="6">
        <v>44505</v>
      </c>
      <c r="B483">
        <v>16.657699999999998</v>
      </c>
      <c r="C483">
        <v>2699.7361999999998</v>
      </c>
      <c r="D483" s="7">
        <f t="shared" si="14"/>
        <v>1.0194304288763778E-2</v>
      </c>
      <c r="E483" s="7">
        <f t="shared" si="15"/>
        <v>1.2423765947654042E-2</v>
      </c>
    </row>
    <row r="484" spans="1:5" x14ac:dyDescent="0.2">
      <c r="A484" s="6">
        <v>44508</v>
      </c>
      <c r="B484">
        <v>16.905000000000001</v>
      </c>
      <c r="C484">
        <v>2727.2797</v>
      </c>
      <c r="D484" s="7">
        <f t="shared" si="14"/>
        <v>1.4845987141081984E-2</v>
      </c>
      <c r="E484" s="7">
        <f t="shared" si="15"/>
        <v>1.0202293098118265E-2</v>
      </c>
    </row>
    <row r="485" spans="1:5" x14ac:dyDescent="0.2">
      <c r="A485" s="6">
        <v>44509</v>
      </c>
      <c r="B485">
        <v>16.8538</v>
      </c>
      <c r="C485">
        <v>2700.8101000000001</v>
      </c>
      <c r="D485" s="7">
        <f t="shared" si="14"/>
        <v>-3.0286897367644006E-3</v>
      </c>
      <c r="E485" s="7">
        <f t="shared" si="15"/>
        <v>-9.7054951862839411E-3</v>
      </c>
    </row>
    <row r="486" spans="1:5" x14ac:dyDescent="0.2">
      <c r="A486" s="6">
        <v>44510</v>
      </c>
      <c r="B486">
        <v>16.7087</v>
      </c>
      <c r="C486">
        <v>2674.7006000000001</v>
      </c>
      <c r="D486" s="7">
        <f t="shared" si="14"/>
        <v>-8.6093343934304789E-3</v>
      </c>
      <c r="E486" s="7">
        <f t="shared" si="15"/>
        <v>-9.6672846417450442E-3</v>
      </c>
    </row>
    <row r="487" spans="1:5" x14ac:dyDescent="0.2">
      <c r="A487" s="6">
        <v>44511</v>
      </c>
      <c r="B487">
        <v>16.697399999999998</v>
      </c>
      <c r="C487">
        <v>2674.9616000000001</v>
      </c>
      <c r="D487" s="7">
        <f t="shared" si="14"/>
        <v>-6.7629438555971699E-4</v>
      </c>
      <c r="E487" s="7">
        <f t="shared" si="15"/>
        <v>9.7581015235936874E-5</v>
      </c>
    </row>
    <row r="488" spans="1:5" x14ac:dyDescent="0.2">
      <c r="A488" s="6">
        <v>44512</v>
      </c>
      <c r="B488">
        <v>16.7621</v>
      </c>
      <c r="C488">
        <v>2689.4987999999998</v>
      </c>
      <c r="D488" s="7">
        <f t="shared" si="14"/>
        <v>3.8748547678082446E-3</v>
      </c>
      <c r="E488" s="7">
        <f t="shared" si="15"/>
        <v>5.434545303379279E-3</v>
      </c>
    </row>
    <row r="489" spans="1:5" x14ac:dyDescent="0.2">
      <c r="A489" s="6">
        <v>44515</v>
      </c>
      <c r="B489">
        <v>16.930499999999999</v>
      </c>
      <c r="C489">
        <v>2718.7098999999998</v>
      </c>
      <c r="D489" s="7">
        <f t="shared" si="14"/>
        <v>1.0046473890502838E-2</v>
      </c>
      <c r="E489" s="7">
        <f t="shared" si="15"/>
        <v>1.0861168631121965E-2</v>
      </c>
    </row>
    <row r="490" spans="1:5" x14ac:dyDescent="0.2">
      <c r="A490" s="6">
        <v>44516</v>
      </c>
      <c r="B490">
        <v>16.8352</v>
      </c>
      <c r="C490">
        <v>2690.2213999999999</v>
      </c>
      <c r="D490" s="7">
        <f t="shared" si="14"/>
        <v>-5.6288945985055738E-3</v>
      </c>
      <c r="E490" s="7">
        <f t="shared" si="15"/>
        <v>-1.0478683290188417E-2</v>
      </c>
    </row>
    <row r="491" spans="1:5" x14ac:dyDescent="0.2">
      <c r="A491" s="6">
        <v>44517</v>
      </c>
      <c r="B491">
        <v>16.737100000000002</v>
      </c>
      <c r="C491">
        <v>2671.1390000000001</v>
      </c>
      <c r="D491" s="7">
        <f t="shared" si="14"/>
        <v>-5.8270766014064668E-3</v>
      </c>
      <c r="E491" s="7">
        <f t="shared" si="15"/>
        <v>-7.0932451879238689E-3</v>
      </c>
    </row>
    <row r="492" spans="1:5" x14ac:dyDescent="0.2">
      <c r="A492" s="6">
        <v>44518</v>
      </c>
      <c r="B492">
        <v>16.770399999999999</v>
      </c>
      <c r="C492">
        <v>2674.1578</v>
      </c>
      <c r="D492" s="7">
        <f t="shared" si="14"/>
        <v>1.989591984274286E-3</v>
      </c>
      <c r="E492" s="7">
        <f t="shared" si="15"/>
        <v>1.130154589483956E-3</v>
      </c>
    </row>
    <row r="493" spans="1:5" x14ac:dyDescent="0.2">
      <c r="A493" s="6">
        <v>44519</v>
      </c>
      <c r="B493">
        <v>16.813199999999998</v>
      </c>
      <c r="C493">
        <v>2669.9351000000001</v>
      </c>
      <c r="D493" s="7">
        <f t="shared" si="14"/>
        <v>2.552115632304508E-3</v>
      </c>
      <c r="E493" s="7">
        <f t="shared" si="15"/>
        <v>-1.5790765974991183E-3</v>
      </c>
    </row>
    <row r="494" spans="1:5" x14ac:dyDescent="0.2">
      <c r="A494" s="6">
        <v>44522</v>
      </c>
      <c r="B494">
        <v>16.876799999999999</v>
      </c>
      <c r="C494">
        <v>2678.1010000000001</v>
      </c>
      <c r="D494" s="7">
        <f t="shared" si="14"/>
        <v>3.7827421311826814E-3</v>
      </c>
      <c r="E494" s="7">
        <f t="shared" si="15"/>
        <v>3.0584638555446464E-3</v>
      </c>
    </row>
    <row r="495" spans="1:5" x14ac:dyDescent="0.2">
      <c r="A495" s="6">
        <v>44523</v>
      </c>
      <c r="B495">
        <v>16.736899999999999</v>
      </c>
      <c r="C495">
        <v>2649.7658999999999</v>
      </c>
      <c r="D495" s="7">
        <f t="shared" si="14"/>
        <v>-8.2894861585135482E-3</v>
      </c>
      <c r="E495" s="7">
        <f t="shared" si="15"/>
        <v>-1.05802955153671E-2</v>
      </c>
    </row>
    <row r="496" spans="1:5" x14ac:dyDescent="0.2">
      <c r="A496" s="6">
        <v>44524</v>
      </c>
      <c r="B496">
        <v>16.806799999999999</v>
      </c>
      <c r="C496">
        <v>2672.1439999999998</v>
      </c>
      <c r="D496" s="7">
        <f t="shared" si="14"/>
        <v>4.1764006476707749E-3</v>
      </c>
      <c r="E496" s="7">
        <f t="shared" si="15"/>
        <v>8.4453120934191439E-3</v>
      </c>
    </row>
    <row r="497" spans="1:5" x14ac:dyDescent="0.2">
      <c r="A497" s="6">
        <v>44525</v>
      </c>
      <c r="B497">
        <v>16.642099999999999</v>
      </c>
      <c r="C497">
        <v>2645.0029</v>
      </c>
      <c r="D497" s="7">
        <f t="shared" si="14"/>
        <v>-9.7996049218173065E-3</v>
      </c>
      <c r="E497" s="7">
        <f t="shared" si="15"/>
        <v>-1.0157049919465311E-2</v>
      </c>
    </row>
    <row r="498" spans="1:5" x14ac:dyDescent="0.2">
      <c r="A498" s="6">
        <v>44526</v>
      </c>
      <c r="B498">
        <v>16.636199999999999</v>
      </c>
      <c r="C498">
        <v>2644.4222</v>
      </c>
      <c r="D498" s="7">
        <f t="shared" si="14"/>
        <v>-3.5452256626267165E-4</v>
      </c>
      <c r="E498" s="7">
        <f t="shared" si="15"/>
        <v>-2.1954607308749541E-4</v>
      </c>
    </row>
    <row r="499" spans="1:5" x14ac:dyDescent="0.2">
      <c r="A499" s="6">
        <v>44529</v>
      </c>
      <c r="B499">
        <v>16.735900000000001</v>
      </c>
      <c r="C499">
        <v>2661.1401000000001</v>
      </c>
      <c r="D499" s="7">
        <f t="shared" si="14"/>
        <v>5.9929551219630728E-3</v>
      </c>
      <c r="E499" s="7">
        <f t="shared" si="15"/>
        <v>6.3219481367233765E-3</v>
      </c>
    </row>
    <row r="500" spans="1:5" x14ac:dyDescent="0.2">
      <c r="A500" s="6">
        <v>44530</v>
      </c>
      <c r="B500">
        <v>17.040299999999998</v>
      </c>
      <c r="C500">
        <v>2696.0169999999998</v>
      </c>
      <c r="D500" s="7">
        <f t="shared" si="14"/>
        <v>1.8188445198644709E-2</v>
      </c>
      <c r="E500" s="7">
        <f t="shared" si="15"/>
        <v>1.3105999191850071E-2</v>
      </c>
    </row>
    <row r="501" spans="1:5" x14ac:dyDescent="0.2">
      <c r="A501" s="6">
        <v>44531</v>
      </c>
      <c r="B501">
        <v>17.107099999999999</v>
      </c>
      <c r="C501">
        <v>2689.8117999999999</v>
      </c>
      <c r="D501" s="7">
        <f t="shared" si="14"/>
        <v>3.9201187772515134E-3</v>
      </c>
      <c r="E501" s="7">
        <f t="shared" si="15"/>
        <v>-2.3016175343107959E-3</v>
      </c>
    </row>
    <row r="502" spans="1:5" x14ac:dyDescent="0.2">
      <c r="A502" s="6">
        <v>44532</v>
      </c>
      <c r="B502">
        <v>17.0181</v>
      </c>
      <c r="C502">
        <v>2667.4276</v>
      </c>
      <c r="D502" s="7">
        <f t="shared" si="14"/>
        <v>-5.2025182526552749E-3</v>
      </c>
      <c r="E502" s="7">
        <f t="shared" si="15"/>
        <v>-8.3218461603893346E-3</v>
      </c>
    </row>
    <row r="503" spans="1:5" x14ac:dyDescent="0.2">
      <c r="A503" s="6">
        <v>44533</v>
      </c>
      <c r="B503">
        <v>17.119700000000002</v>
      </c>
      <c r="C503">
        <v>2691.8622999999998</v>
      </c>
      <c r="D503" s="7">
        <f t="shared" si="14"/>
        <v>5.9701141725574391E-3</v>
      </c>
      <c r="E503" s="7">
        <f t="shared" si="15"/>
        <v>9.1603985802650723E-3</v>
      </c>
    </row>
    <row r="504" spans="1:5" x14ac:dyDescent="0.2">
      <c r="A504" s="6">
        <v>44536</v>
      </c>
      <c r="B504">
        <v>17.063500000000001</v>
      </c>
      <c r="C504">
        <v>2673.7348000000002</v>
      </c>
      <c r="D504" s="7">
        <f t="shared" si="14"/>
        <v>-3.2827678055106224E-3</v>
      </c>
      <c r="E504" s="7">
        <f t="shared" si="15"/>
        <v>-6.7341854744945584E-3</v>
      </c>
    </row>
    <row r="505" spans="1:5" x14ac:dyDescent="0.2">
      <c r="A505" s="6">
        <v>44537</v>
      </c>
      <c r="B505">
        <v>17.1189</v>
      </c>
      <c r="C505">
        <v>2692.0965000000001</v>
      </c>
      <c r="D505" s="7">
        <f t="shared" si="14"/>
        <v>3.2466961643273784E-3</v>
      </c>
      <c r="E505" s="7">
        <f t="shared" si="15"/>
        <v>6.8674350201074486E-3</v>
      </c>
    </row>
    <row r="506" spans="1:5" x14ac:dyDescent="0.2">
      <c r="A506" s="6">
        <v>44538</v>
      </c>
      <c r="B506">
        <v>16.977499999999999</v>
      </c>
      <c r="C506">
        <v>2670.578</v>
      </c>
      <c r="D506" s="7">
        <f t="shared" si="14"/>
        <v>-8.2598765107572136E-3</v>
      </c>
      <c r="E506" s="7">
        <f t="shared" si="15"/>
        <v>-7.993212724729637E-3</v>
      </c>
    </row>
    <row r="507" spans="1:5" x14ac:dyDescent="0.2">
      <c r="A507" s="6">
        <v>44539</v>
      </c>
      <c r="B507">
        <v>16.940799999999999</v>
      </c>
      <c r="C507">
        <v>2668.1768000000002</v>
      </c>
      <c r="D507" s="7">
        <f t="shared" si="14"/>
        <v>-2.1616845825357389E-3</v>
      </c>
      <c r="E507" s="7">
        <f t="shared" si="15"/>
        <v>-8.9913119931328556E-4</v>
      </c>
    </row>
    <row r="508" spans="1:5" x14ac:dyDescent="0.2">
      <c r="A508" s="6">
        <v>44540</v>
      </c>
      <c r="B508">
        <v>16.912800000000001</v>
      </c>
      <c r="C508">
        <v>2667.0756000000001</v>
      </c>
      <c r="D508" s="7">
        <f t="shared" si="14"/>
        <v>-1.6528145069889533E-3</v>
      </c>
      <c r="E508" s="7">
        <f t="shared" si="15"/>
        <v>-4.1271627877137451E-4</v>
      </c>
    </row>
    <row r="509" spans="1:5" x14ac:dyDescent="0.2">
      <c r="A509" s="6">
        <v>44543</v>
      </c>
      <c r="B509">
        <v>17.013999999999999</v>
      </c>
      <c r="C509">
        <v>2688.1064999999999</v>
      </c>
      <c r="D509" s="7">
        <f t="shared" si="14"/>
        <v>5.9836336975545024E-3</v>
      </c>
      <c r="E509" s="7">
        <f t="shared" si="15"/>
        <v>7.8853782772410064E-3</v>
      </c>
    </row>
    <row r="510" spans="1:5" x14ac:dyDescent="0.2">
      <c r="A510" s="6">
        <v>44544</v>
      </c>
      <c r="B510">
        <v>17.0534</v>
      </c>
      <c r="C510">
        <v>2688.1424000000002</v>
      </c>
      <c r="D510" s="7">
        <f t="shared" si="14"/>
        <v>2.3157399788409361E-3</v>
      </c>
      <c r="E510" s="7">
        <f t="shared" si="15"/>
        <v>1.3355125624725517E-5</v>
      </c>
    </row>
    <row r="511" spans="1:5" x14ac:dyDescent="0.2">
      <c r="A511" s="6">
        <v>44545</v>
      </c>
      <c r="B511">
        <v>16.946000000000002</v>
      </c>
      <c r="C511">
        <v>2661.3494000000001</v>
      </c>
      <c r="D511" s="7">
        <f t="shared" si="14"/>
        <v>-6.2978643554949532E-3</v>
      </c>
      <c r="E511" s="7">
        <f t="shared" si="15"/>
        <v>-9.9671059092703018E-3</v>
      </c>
    </row>
    <row r="512" spans="1:5" x14ac:dyDescent="0.2">
      <c r="A512" s="6">
        <v>44546</v>
      </c>
      <c r="B512">
        <v>16.885999999999999</v>
      </c>
      <c r="C512">
        <v>2658.9213</v>
      </c>
      <c r="D512" s="7">
        <f t="shared" si="14"/>
        <v>-3.5406585624927489E-3</v>
      </c>
      <c r="E512" s="7">
        <f t="shared" si="15"/>
        <v>-9.1235671648381977E-4</v>
      </c>
    </row>
    <row r="513" spans="1:5" x14ac:dyDescent="0.2">
      <c r="A513" s="6">
        <v>44547</v>
      </c>
      <c r="B513">
        <v>17.1008</v>
      </c>
      <c r="C513">
        <v>2693.3341999999998</v>
      </c>
      <c r="D513" s="7">
        <f t="shared" si="14"/>
        <v>1.2720596944214124E-2</v>
      </c>
      <c r="E513" s="7">
        <f t="shared" si="15"/>
        <v>1.294242894665576E-2</v>
      </c>
    </row>
    <row r="514" spans="1:5" x14ac:dyDescent="0.2">
      <c r="A514" s="6">
        <v>44550</v>
      </c>
      <c r="B514">
        <v>17.2193</v>
      </c>
      <c r="C514">
        <v>2695.8143</v>
      </c>
      <c r="D514" s="7">
        <f t="shared" si="14"/>
        <v>6.9295003742515515E-3</v>
      </c>
      <c r="E514" s="7">
        <f t="shared" si="15"/>
        <v>9.2082891161449076E-4</v>
      </c>
    </row>
    <row r="515" spans="1:5" x14ac:dyDescent="0.2">
      <c r="A515" s="6">
        <v>44551</v>
      </c>
      <c r="B515">
        <v>17.2318</v>
      </c>
      <c r="C515">
        <v>2688.7510000000002</v>
      </c>
      <c r="D515" s="7">
        <f t="shared" si="14"/>
        <v>7.259296254782388E-4</v>
      </c>
      <c r="E515" s="7">
        <f t="shared" si="15"/>
        <v>-2.6200988695697092E-3</v>
      </c>
    </row>
    <row r="516" spans="1:5" x14ac:dyDescent="0.2">
      <c r="A516" s="6">
        <v>44552</v>
      </c>
      <c r="B516">
        <v>17.3751</v>
      </c>
      <c r="C516">
        <v>2710.0043000000001</v>
      </c>
      <c r="D516" s="7">
        <f t="shared" ref="D516:D523" si="16">B516/B515-1</f>
        <v>8.3160203809236055E-3</v>
      </c>
      <c r="E516" s="7">
        <f t="shared" ref="E516:E523" si="17">C516/C515-1</f>
        <v>7.9045251866014521E-3</v>
      </c>
    </row>
    <row r="517" spans="1:5" x14ac:dyDescent="0.2">
      <c r="A517" s="6">
        <v>44553</v>
      </c>
      <c r="B517">
        <v>17.480699999999999</v>
      </c>
      <c r="C517">
        <v>2719.5846000000001</v>
      </c>
      <c r="D517" s="7">
        <f t="shared" si="16"/>
        <v>6.0776628623719908E-3</v>
      </c>
      <c r="E517" s="7">
        <f t="shared" si="17"/>
        <v>3.5351604423654592E-3</v>
      </c>
    </row>
    <row r="518" spans="1:5" x14ac:dyDescent="0.2">
      <c r="A518" s="6">
        <v>44554</v>
      </c>
      <c r="B518">
        <v>17.7453</v>
      </c>
      <c r="C518">
        <v>2757.8865999999998</v>
      </c>
      <c r="D518" s="7">
        <f t="shared" si="16"/>
        <v>1.5136693610667828E-2</v>
      </c>
      <c r="E518" s="7">
        <f t="shared" si="17"/>
        <v>1.4083768528472929E-2</v>
      </c>
    </row>
    <row r="519" spans="1:5" x14ac:dyDescent="0.2">
      <c r="A519" s="6">
        <v>44557</v>
      </c>
      <c r="B519">
        <v>17.785599999999999</v>
      </c>
      <c r="C519">
        <v>2747.2249999999999</v>
      </c>
      <c r="D519" s="7">
        <f t="shared" si="16"/>
        <v>2.2710238767447155E-3</v>
      </c>
      <c r="E519" s="7">
        <f t="shared" si="17"/>
        <v>-3.8658587340030248E-3</v>
      </c>
    </row>
    <row r="520" spans="1:5" x14ac:dyDescent="0.2">
      <c r="A520" s="6">
        <v>44558</v>
      </c>
      <c r="B520">
        <v>17.959</v>
      </c>
      <c r="C520">
        <v>2772.7451999999998</v>
      </c>
      <c r="D520" s="7">
        <f t="shared" si="16"/>
        <v>9.7494602374954553E-3</v>
      </c>
      <c r="E520" s="7">
        <f t="shared" si="17"/>
        <v>9.289446623410802E-3</v>
      </c>
    </row>
    <row r="521" spans="1:5" x14ac:dyDescent="0.2">
      <c r="A521" s="6">
        <v>44559</v>
      </c>
      <c r="B521">
        <v>17.891400000000001</v>
      </c>
      <c r="C521">
        <v>2752.5596999999998</v>
      </c>
      <c r="D521" s="7">
        <f t="shared" si="16"/>
        <v>-3.764129405868899E-3</v>
      </c>
      <c r="E521" s="7">
        <f t="shared" si="17"/>
        <v>-7.2799693242638908E-3</v>
      </c>
    </row>
    <row r="522" spans="1:5" x14ac:dyDescent="0.2">
      <c r="A522" s="6">
        <v>44560</v>
      </c>
      <c r="B522">
        <v>18.1051</v>
      </c>
      <c r="C522">
        <v>2786.5171</v>
      </c>
      <c r="D522" s="7">
        <f t="shared" si="16"/>
        <v>1.1944286081581046E-2</v>
      </c>
      <c r="E522" s="7">
        <f t="shared" si="17"/>
        <v>1.2336662489100592E-2</v>
      </c>
    </row>
    <row r="523" spans="1:5" x14ac:dyDescent="0.2">
      <c r="A523" s="6">
        <v>44561</v>
      </c>
      <c r="B523">
        <v>18.3155</v>
      </c>
      <c r="C523">
        <v>2809.9591</v>
      </c>
      <c r="D523" s="7">
        <f t="shared" si="16"/>
        <v>1.1621034957000953E-2</v>
      </c>
      <c r="E523" s="7">
        <f t="shared" si="17"/>
        <v>8.4126524829148952E-3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8B47-8D22-4CFA-AC6D-015D7195B4F3}">
  <sheetPr codeName="Sheet3"/>
  <dimension ref="A1:L106"/>
  <sheetViews>
    <sheetView zoomScaleNormal="100" workbookViewId="0"/>
  </sheetViews>
  <sheetFormatPr baseColWidth="10" defaultColWidth="8.83203125" defaultRowHeight="15" x14ac:dyDescent="0.2"/>
  <cols>
    <col min="1" max="1" width="12.1640625" customWidth="1"/>
    <col min="2" max="3" width="9.83203125" customWidth="1"/>
    <col min="4" max="5" width="11.1640625" customWidth="1"/>
    <col min="6" max="6" width="4.5" customWidth="1"/>
    <col min="7" max="7" width="14" bestFit="1" customWidth="1"/>
    <col min="8" max="9" width="8.6640625" customWidth="1"/>
    <col min="12" max="12" width="5.6640625" customWidth="1"/>
  </cols>
  <sheetData>
    <row r="1" spans="1:12" ht="16" x14ac:dyDescent="0.2">
      <c r="A1" s="2" t="s">
        <v>10</v>
      </c>
      <c r="B1" s="2" t="s">
        <v>34</v>
      </c>
      <c r="C1" s="2" t="s">
        <v>39</v>
      </c>
      <c r="D1" s="2" t="s">
        <v>35</v>
      </c>
      <c r="E1" s="2" t="s">
        <v>40</v>
      </c>
      <c r="G1" s="3"/>
      <c r="H1" s="3" t="s">
        <v>33</v>
      </c>
      <c r="I1" s="3" t="s">
        <v>36</v>
      </c>
      <c r="K1" t="s">
        <v>11</v>
      </c>
      <c r="L1">
        <v>52</v>
      </c>
    </row>
    <row r="2" spans="1:12" x14ac:dyDescent="0.2">
      <c r="A2" s="6">
        <v>43832</v>
      </c>
      <c r="B2" s="11">
        <f>VLOOKUP($A2,'Daily Sample'!$A$1:$C$523,2,FALSE)</f>
        <v>12</v>
      </c>
      <c r="C2" s="11">
        <f>VLOOKUP($A2,'Daily Sample'!$A$1:$C$523,3,FALSE)</f>
        <v>2683</v>
      </c>
      <c r="G2" s="5" t="s">
        <v>13</v>
      </c>
      <c r="H2" s="9">
        <f>AVERAGE(D3:D106)*$L1</f>
        <v>0.21253625377367735</v>
      </c>
      <c r="I2" s="9">
        <f>AVERAGE(E3:E106)*$L1</f>
        <v>2.1046727487489592E-2</v>
      </c>
    </row>
    <row r="3" spans="1:12" x14ac:dyDescent="0.2">
      <c r="A3" s="6">
        <v>43838</v>
      </c>
      <c r="B3" s="11">
        <f>VLOOKUP($A3,'Daily Sample'!$A$1:$C$523,2,FALSE)</f>
        <v>11.6706</v>
      </c>
      <c r="C3" s="11">
        <f>VLOOKUP($A3,'Daily Sample'!$A$1:$C$523,3,FALSE)</f>
        <v>2616.8343</v>
      </c>
      <c r="D3" s="7">
        <f>B3/B2-1</f>
        <v>-2.7449999999999974E-2</v>
      </c>
      <c r="E3" s="7">
        <f>C3/C2-1</f>
        <v>-2.4661088333954528E-2</v>
      </c>
      <c r="G3" s="5" t="s">
        <v>3</v>
      </c>
      <c r="H3" s="10">
        <f>_xlfn.VAR.S(D3:D106)*$L1</f>
        <v>2.5270675827335415E-2</v>
      </c>
      <c r="I3" s="10">
        <f>_xlfn.VAR.S(E3:E106)*$L1</f>
        <v>1.6711449065329315E-2</v>
      </c>
    </row>
    <row r="4" spans="1:12" x14ac:dyDescent="0.2">
      <c r="A4" s="6">
        <v>43845</v>
      </c>
      <c r="B4" s="11">
        <f>VLOOKUP($A4,'Daily Sample'!$A$1:$C$523,2,FALSE)</f>
        <v>11.6972</v>
      </c>
      <c r="C4" s="11">
        <f>VLOOKUP($A4,'Daily Sample'!$A$1:$C$523,3,FALSE)</f>
        <v>2619.5273999999999</v>
      </c>
      <c r="D4" s="7">
        <f t="shared" ref="D4:E67" si="0">B4/B3-1</f>
        <v>2.2792315733553004E-3</v>
      </c>
      <c r="E4" s="7">
        <f t="shared" si="0"/>
        <v>1.0291442602994305E-3</v>
      </c>
      <c r="G4" s="5" t="s">
        <v>4</v>
      </c>
      <c r="H4" s="10">
        <f>_xlfn.STDEV.S(D3:D106)*SQRT($L1)</f>
        <v>0.1589675307329626</v>
      </c>
      <c r="I4" s="10">
        <f>_xlfn.STDEV.S(E3:E106)*SQRT($L1)</f>
        <v>0.12927277000718021</v>
      </c>
    </row>
    <row r="5" spans="1:12" x14ac:dyDescent="0.2">
      <c r="A5" s="6">
        <v>43852</v>
      </c>
      <c r="B5" s="11">
        <f>VLOOKUP($A5,'Daily Sample'!$A$1:$C$523,2,FALSE)</f>
        <v>11.5505</v>
      </c>
      <c r="C5" s="11">
        <f>VLOOKUP($A5,'Daily Sample'!$A$1:$C$523,3,FALSE)</f>
        <v>2579.0043000000001</v>
      </c>
      <c r="D5" s="7">
        <f t="shared" si="0"/>
        <v>-1.2541462914201773E-2</v>
      </c>
      <c r="E5" s="7">
        <f t="shared" si="0"/>
        <v>-1.5469622497554236E-2</v>
      </c>
      <c r="G5" s="5" t="s">
        <v>9</v>
      </c>
      <c r="H5" s="10">
        <f>SLOPE(D3:D106,E3:E106)</f>
        <v>1.1853596866219802</v>
      </c>
      <c r="I5" s="4"/>
    </row>
    <row r="6" spans="1:12" x14ac:dyDescent="0.2">
      <c r="A6" s="6">
        <v>43859</v>
      </c>
      <c r="B6" s="11">
        <f>VLOOKUP($A6,'Daily Sample'!$A$1:$C$523,2,FALSE)</f>
        <v>11.685499999999999</v>
      </c>
      <c r="C6" s="11">
        <f>VLOOKUP($A6,'Daily Sample'!$A$1:$C$523,3,FALSE)</f>
        <v>2605.7953000000002</v>
      </c>
      <c r="D6" s="7">
        <f t="shared" si="0"/>
        <v>1.1687805722695899E-2</v>
      </c>
      <c r="E6" s="7">
        <f t="shared" si="0"/>
        <v>1.038811761577918E-2</v>
      </c>
      <c r="G6" s="5" t="s">
        <v>42</v>
      </c>
      <c r="H6" s="11">
        <f>CORREL(D3:D105,D4:D106)</f>
        <v>0.21186523539427815</v>
      </c>
      <c r="I6" s="11">
        <f>CORREL(E3:E105,E4:E106)</f>
        <v>0.19592102849585233</v>
      </c>
    </row>
    <row r="7" spans="1:12" x14ac:dyDescent="0.2">
      <c r="A7" s="6">
        <v>43866</v>
      </c>
      <c r="B7" s="11">
        <f>VLOOKUP($A7,'Daily Sample'!$A$1:$C$523,2,FALSE)</f>
        <v>11.728400000000001</v>
      </c>
      <c r="C7" s="11">
        <f>VLOOKUP($A7,'Daily Sample'!$A$1:$C$523,3,FALSE)</f>
        <v>2596.4494</v>
      </c>
      <c r="D7" s="7">
        <f t="shared" si="0"/>
        <v>3.6712164648498025E-3</v>
      </c>
      <c r="E7" s="7">
        <f t="shared" si="0"/>
        <v>-3.5865825684773256E-3</v>
      </c>
    </row>
    <row r="8" spans="1:12" x14ac:dyDescent="0.2">
      <c r="A8" s="6">
        <v>43873</v>
      </c>
      <c r="B8" s="11">
        <f>VLOOKUP($A8,'Daily Sample'!$A$1:$C$523,2,FALSE)</f>
        <v>11.495900000000001</v>
      </c>
      <c r="C8" s="11">
        <f>VLOOKUP($A8,'Daily Sample'!$A$1:$C$523,3,FALSE)</f>
        <v>2548.0605</v>
      </c>
      <c r="D8" s="7">
        <f t="shared" si="0"/>
        <v>-1.9823675863715473E-2</v>
      </c>
      <c r="E8" s="7">
        <f t="shared" si="0"/>
        <v>-1.863656576554118E-2</v>
      </c>
    </row>
    <row r="9" spans="1:12" x14ac:dyDescent="0.2">
      <c r="A9" s="6">
        <v>43880</v>
      </c>
      <c r="B9" s="11">
        <f>VLOOKUP($A9,'Daily Sample'!$A$1:$C$523,2,FALSE)</f>
        <v>11.562799999999999</v>
      </c>
      <c r="C9" s="11">
        <f>VLOOKUP($A9,'Daily Sample'!$A$1:$C$523,3,FALSE)</f>
        <v>2555.0916999999999</v>
      </c>
      <c r="D9" s="7">
        <f t="shared" si="0"/>
        <v>5.8194660705119805E-3</v>
      </c>
      <c r="E9" s="7">
        <f t="shared" si="0"/>
        <v>2.7594321249435616E-3</v>
      </c>
    </row>
    <row r="10" spans="1:12" x14ac:dyDescent="0.2">
      <c r="A10" s="6">
        <v>43887</v>
      </c>
      <c r="B10" s="11">
        <f>VLOOKUP($A10,'Daily Sample'!$A$1:$C$523,2,FALSE)</f>
        <v>11.724299999999999</v>
      </c>
      <c r="C10" s="11">
        <f>VLOOKUP($A10,'Daily Sample'!$A$1:$C$523,3,FALSE)</f>
        <v>2563.0088000000001</v>
      </c>
      <c r="D10" s="7">
        <f t="shared" si="0"/>
        <v>1.3967205175217101E-2</v>
      </c>
      <c r="E10" s="7">
        <f t="shared" si="0"/>
        <v>3.09855806740722E-3</v>
      </c>
    </row>
    <row r="11" spans="1:12" x14ac:dyDescent="0.2">
      <c r="A11" s="6">
        <v>43894</v>
      </c>
      <c r="B11" s="11">
        <f>VLOOKUP($A11,'Daily Sample'!$A$1:$C$523,2,FALSE)</f>
        <v>11.577299999999999</v>
      </c>
      <c r="C11" s="11">
        <f>VLOOKUP($A11,'Daily Sample'!$A$1:$C$523,3,FALSE)</f>
        <v>2516.1093999999998</v>
      </c>
      <c r="D11" s="7">
        <f t="shared" si="0"/>
        <v>-1.2538061973849213E-2</v>
      </c>
      <c r="E11" s="7">
        <f t="shared" si="0"/>
        <v>-1.8298571585083967E-2</v>
      </c>
    </row>
    <row r="12" spans="1:12" x14ac:dyDescent="0.2">
      <c r="A12" s="6">
        <v>43901</v>
      </c>
      <c r="B12" s="11">
        <f>VLOOKUP($A12,'Daily Sample'!$A$1:$C$523,2,FALSE)</f>
        <v>11.0329</v>
      </c>
      <c r="C12" s="11">
        <f>VLOOKUP($A12,'Daily Sample'!$A$1:$C$523,3,FALSE)</f>
        <v>2416.7037</v>
      </c>
      <c r="D12" s="7">
        <f t="shared" si="0"/>
        <v>-4.7023053734463138E-2</v>
      </c>
      <c r="E12" s="7">
        <f t="shared" si="0"/>
        <v>-3.9507701851119736E-2</v>
      </c>
    </row>
    <row r="13" spans="1:12" x14ac:dyDescent="0.2">
      <c r="A13" s="6">
        <v>43908</v>
      </c>
      <c r="B13" s="11">
        <f>VLOOKUP($A13,'Daily Sample'!$A$1:$C$523,2,FALSE)</f>
        <v>11.0657</v>
      </c>
      <c r="C13" s="11">
        <f>VLOOKUP($A13,'Daily Sample'!$A$1:$C$523,3,FALSE)</f>
        <v>2430.1968000000002</v>
      </c>
      <c r="D13" s="7">
        <f t="shared" si="0"/>
        <v>2.9729264291347146E-3</v>
      </c>
      <c r="E13" s="7">
        <f t="shared" si="0"/>
        <v>5.5832661653971716E-3</v>
      </c>
    </row>
    <row r="14" spans="1:12" x14ac:dyDescent="0.2">
      <c r="A14" s="6">
        <v>43915</v>
      </c>
      <c r="B14" s="11">
        <f>VLOOKUP($A14,'Daily Sample'!$A$1:$C$523,2,FALSE)</f>
        <v>11.365600000000001</v>
      </c>
      <c r="C14" s="11">
        <f>VLOOKUP($A14,'Daily Sample'!$A$1:$C$523,3,FALSE)</f>
        <v>2474.7260999999999</v>
      </c>
      <c r="D14" s="7">
        <f t="shared" si="0"/>
        <v>2.7101764913200377E-2</v>
      </c>
      <c r="E14" s="7">
        <f t="shared" si="0"/>
        <v>1.8323330851229613E-2</v>
      </c>
    </row>
    <row r="15" spans="1:12" x14ac:dyDescent="0.2">
      <c r="A15" s="6">
        <v>43922</v>
      </c>
      <c r="B15" s="11">
        <f>VLOOKUP($A15,'Daily Sample'!$A$1:$C$523,2,FALSE)</f>
        <v>11.404299999999999</v>
      </c>
      <c r="C15" s="11">
        <f>VLOOKUP($A15,'Daily Sample'!$A$1:$C$523,3,FALSE)</f>
        <v>2457.4803000000002</v>
      </c>
      <c r="D15" s="7">
        <f t="shared" si="0"/>
        <v>3.4050116139929809E-3</v>
      </c>
      <c r="E15" s="7">
        <f t="shared" si="0"/>
        <v>-6.9687712106805133E-3</v>
      </c>
    </row>
    <row r="16" spans="1:12" x14ac:dyDescent="0.2">
      <c r="A16" s="6">
        <v>43929</v>
      </c>
      <c r="B16" s="11">
        <f>VLOOKUP($A16,'Daily Sample'!$A$1:$C$523,2,FALSE)</f>
        <v>11.3971</v>
      </c>
      <c r="C16" s="11">
        <f>VLOOKUP($A16,'Daily Sample'!$A$1:$C$523,3,FALSE)</f>
        <v>2444.7498000000001</v>
      </c>
      <c r="D16" s="7">
        <f t="shared" si="0"/>
        <v>-6.3134081004523335E-4</v>
      </c>
      <c r="E16" s="7">
        <f t="shared" si="0"/>
        <v>-5.1803060232059606E-3</v>
      </c>
    </row>
    <row r="17" spans="1:5" x14ac:dyDescent="0.2">
      <c r="A17" s="6">
        <v>43936</v>
      </c>
      <c r="B17" s="11">
        <f>VLOOKUP($A17,'Daily Sample'!$A$1:$C$523,2,FALSE)</f>
        <v>11.2088</v>
      </c>
      <c r="C17" s="11">
        <f>VLOOKUP($A17,'Daily Sample'!$A$1:$C$523,3,FALSE)</f>
        <v>2403.1572999999999</v>
      </c>
      <c r="D17" s="7">
        <f t="shared" si="0"/>
        <v>-1.6521746760140732E-2</v>
      </c>
      <c r="E17" s="7">
        <f t="shared" si="0"/>
        <v>-1.7012988404784934E-2</v>
      </c>
    </row>
    <row r="18" spans="1:5" x14ac:dyDescent="0.2">
      <c r="A18" s="6">
        <v>43943</v>
      </c>
      <c r="B18" s="11">
        <f>VLOOKUP($A18,'Daily Sample'!$A$1:$C$523,2,FALSE)</f>
        <v>11.4222</v>
      </c>
      <c r="C18" s="11">
        <f>VLOOKUP($A18,'Daily Sample'!$A$1:$C$523,3,FALSE)</f>
        <v>2445.8220000000001</v>
      </c>
      <c r="D18" s="7">
        <f t="shared" si="0"/>
        <v>1.9038612518735176E-2</v>
      </c>
      <c r="E18" s="7">
        <f t="shared" si="0"/>
        <v>1.7753602729209783E-2</v>
      </c>
    </row>
    <row r="19" spans="1:5" x14ac:dyDescent="0.2">
      <c r="A19" s="6">
        <v>43950</v>
      </c>
      <c r="B19" s="11">
        <f>VLOOKUP($A19,'Daily Sample'!$A$1:$C$523,2,FALSE)</f>
        <v>11.4933</v>
      </c>
      <c r="C19" s="11">
        <f>VLOOKUP($A19,'Daily Sample'!$A$1:$C$523,3,FALSE)</f>
        <v>2462.6918999999998</v>
      </c>
      <c r="D19" s="7">
        <f t="shared" si="0"/>
        <v>6.2247202815568503E-3</v>
      </c>
      <c r="E19" s="7">
        <f t="shared" si="0"/>
        <v>6.8974357087310256E-3</v>
      </c>
    </row>
    <row r="20" spans="1:5" x14ac:dyDescent="0.2">
      <c r="A20" s="6">
        <v>43957</v>
      </c>
      <c r="B20" s="11">
        <f>VLOOKUP($A20,'Daily Sample'!$A$1:$C$523,2,FALSE)</f>
        <v>11.1196</v>
      </c>
      <c r="C20" s="11">
        <f>VLOOKUP($A20,'Daily Sample'!$A$1:$C$523,3,FALSE)</f>
        <v>2387.1893</v>
      </c>
      <c r="D20" s="7">
        <f t="shared" si="0"/>
        <v>-3.2514595459963602E-2</v>
      </c>
      <c r="E20" s="7">
        <f t="shared" si="0"/>
        <v>-3.0658565125422199E-2</v>
      </c>
    </row>
    <row r="21" spans="1:5" x14ac:dyDescent="0.2">
      <c r="A21" s="6">
        <v>43964</v>
      </c>
      <c r="B21" s="11">
        <f>VLOOKUP($A21,'Daily Sample'!$A$1:$C$523,2,FALSE)</f>
        <v>11.6327</v>
      </c>
      <c r="C21" s="11">
        <f>VLOOKUP($A21,'Daily Sample'!$A$1:$C$523,3,FALSE)</f>
        <v>2474.1889000000001</v>
      </c>
      <c r="D21" s="7">
        <f t="shared" si="0"/>
        <v>4.6143746177919942E-2</v>
      </c>
      <c r="E21" s="7">
        <f t="shared" si="0"/>
        <v>3.6444365765211817E-2</v>
      </c>
    </row>
    <row r="22" spans="1:5" x14ac:dyDescent="0.2">
      <c r="A22" s="6">
        <v>43971</v>
      </c>
      <c r="B22" s="11">
        <f>VLOOKUP($A22,'Daily Sample'!$A$1:$C$523,2,FALSE)</f>
        <v>11.7834</v>
      </c>
      <c r="C22" s="11">
        <f>VLOOKUP($A22,'Daily Sample'!$A$1:$C$523,3,FALSE)</f>
        <v>2485.6089000000002</v>
      </c>
      <c r="D22" s="7">
        <f t="shared" si="0"/>
        <v>1.2954860006705315E-2</v>
      </c>
      <c r="E22" s="7">
        <f t="shared" si="0"/>
        <v>4.6156540432300552E-3</v>
      </c>
    </row>
    <row r="23" spans="1:5" x14ac:dyDescent="0.2">
      <c r="A23" s="6">
        <v>43978</v>
      </c>
      <c r="B23" s="11">
        <f>VLOOKUP($A23,'Daily Sample'!$A$1:$C$523,2,FALSE)</f>
        <v>12.03</v>
      </c>
      <c r="C23" s="11">
        <f>VLOOKUP($A23,'Daily Sample'!$A$1:$C$523,3,FALSE)</f>
        <v>2544.5412000000001</v>
      </c>
      <c r="D23" s="7">
        <f t="shared" si="0"/>
        <v>2.0927745811904819E-2</v>
      </c>
      <c r="E23" s="7">
        <f t="shared" si="0"/>
        <v>2.3709401748601699E-2</v>
      </c>
    </row>
    <row r="24" spans="1:5" x14ac:dyDescent="0.2">
      <c r="A24" s="6">
        <v>43985</v>
      </c>
      <c r="B24" s="11">
        <f>VLOOKUP($A24,'Daily Sample'!$A$1:$C$523,2,FALSE)</f>
        <v>12.424099999999999</v>
      </c>
      <c r="C24" s="11">
        <f>VLOOKUP($A24,'Daily Sample'!$A$1:$C$523,3,FALSE)</f>
        <v>2590.9594000000002</v>
      </c>
      <c r="D24" s="7">
        <f t="shared" si="0"/>
        <v>3.2759767248545346E-2</v>
      </c>
      <c r="E24" s="7">
        <f t="shared" si="0"/>
        <v>1.8242267014580094E-2</v>
      </c>
    </row>
    <row r="25" spans="1:5" x14ac:dyDescent="0.2">
      <c r="A25" s="6">
        <v>43992</v>
      </c>
      <c r="B25" s="11">
        <f>VLOOKUP($A25,'Daily Sample'!$A$1:$C$523,2,FALSE)</f>
        <v>12.4198</v>
      </c>
      <c r="C25" s="11">
        <f>VLOOKUP($A25,'Daily Sample'!$A$1:$C$523,3,FALSE)</f>
        <v>2576.9798000000001</v>
      </c>
      <c r="D25" s="7">
        <f t="shared" si="0"/>
        <v>-3.4610152848080222E-4</v>
      </c>
      <c r="E25" s="7">
        <f t="shared" si="0"/>
        <v>-5.39553031977269E-3</v>
      </c>
    </row>
    <row r="26" spans="1:5" x14ac:dyDescent="0.2">
      <c r="A26" s="6">
        <v>43999</v>
      </c>
      <c r="B26" s="11">
        <f>VLOOKUP($A26,'Daily Sample'!$A$1:$C$523,2,FALSE)</f>
        <v>12.737</v>
      </c>
      <c r="C26" s="11">
        <f>VLOOKUP($A26,'Daily Sample'!$A$1:$C$523,3,FALSE)</f>
        <v>2630.9666000000002</v>
      </c>
      <c r="D26" s="7">
        <f t="shared" si="0"/>
        <v>2.55398637659221E-2</v>
      </c>
      <c r="E26" s="7">
        <f t="shared" si="0"/>
        <v>2.0949640350304666E-2</v>
      </c>
    </row>
    <row r="27" spans="1:5" x14ac:dyDescent="0.2">
      <c r="A27" s="6">
        <v>44006</v>
      </c>
      <c r="B27" s="11">
        <f>VLOOKUP($A27,'Daily Sample'!$A$1:$C$523,2,FALSE)</f>
        <v>12.829599999999999</v>
      </c>
      <c r="C27" s="11">
        <f>VLOOKUP($A27,'Daily Sample'!$A$1:$C$523,3,FALSE)</f>
        <v>2632.4706000000001</v>
      </c>
      <c r="D27" s="7">
        <f t="shared" si="0"/>
        <v>7.2701578079610307E-3</v>
      </c>
      <c r="E27" s="7">
        <f t="shared" si="0"/>
        <v>5.7165301908423949E-4</v>
      </c>
    </row>
    <row r="28" spans="1:5" x14ac:dyDescent="0.2">
      <c r="A28" s="6">
        <v>44013</v>
      </c>
      <c r="B28" s="11">
        <f>VLOOKUP($A28,'Daily Sample'!$A$1:$C$523,2,FALSE)</f>
        <v>13.333</v>
      </c>
      <c r="C28" s="11">
        <f>VLOOKUP($A28,'Daily Sample'!$A$1:$C$523,3,FALSE)</f>
        <v>2721.9358999999999</v>
      </c>
      <c r="D28" s="7">
        <f t="shared" si="0"/>
        <v>3.9237388539003604E-2</v>
      </c>
      <c r="E28" s="7">
        <f t="shared" si="0"/>
        <v>3.3985298829168231E-2</v>
      </c>
    </row>
    <row r="29" spans="1:5" x14ac:dyDescent="0.2">
      <c r="A29" s="6">
        <v>44020</v>
      </c>
      <c r="B29" s="11">
        <f>VLOOKUP($A29,'Daily Sample'!$A$1:$C$523,2,FALSE)</f>
        <v>13.597099999999999</v>
      </c>
      <c r="C29" s="11">
        <f>VLOOKUP($A29,'Daily Sample'!$A$1:$C$523,3,FALSE)</f>
        <v>2741.6226999999999</v>
      </c>
      <c r="D29" s="7">
        <f t="shared" si="0"/>
        <v>1.9807995199879969E-2</v>
      </c>
      <c r="E29" s="7">
        <f t="shared" si="0"/>
        <v>7.2326464410863434E-3</v>
      </c>
    </row>
    <row r="30" spans="1:5" x14ac:dyDescent="0.2">
      <c r="A30" s="6">
        <v>44027</v>
      </c>
      <c r="B30" s="11">
        <f>VLOOKUP($A30,'Daily Sample'!$A$1:$C$523,2,FALSE)</f>
        <v>13.363899999999999</v>
      </c>
      <c r="C30" s="11">
        <f>VLOOKUP($A30,'Daily Sample'!$A$1:$C$523,3,FALSE)</f>
        <v>2691.6179000000002</v>
      </c>
      <c r="D30" s="7">
        <f t="shared" si="0"/>
        <v>-1.7150715961491758E-2</v>
      </c>
      <c r="E30" s="7">
        <f t="shared" si="0"/>
        <v>-1.823912531800953E-2</v>
      </c>
    </row>
    <row r="31" spans="1:5" x14ac:dyDescent="0.2">
      <c r="A31" s="6">
        <v>44034</v>
      </c>
      <c r="B31" s="11">
        <f>VLOOKUP($A31,'Daily Sample'!$A$1:$C$523,2,FALSE)</f>
        <v>13.295500000000001</v>
      </c>
      <c r="C31" s="11">
        <f>VLOOKUP($A31,'Daily Sample'!$A$1:$C$523,3,FALSE)</f>
        <v>2651.1631000000002</v>
      </c>
      <c r="D31" s="7">
        <f t="shared" si="0"/>
        <v>-5.1182663743367662E-3</v>
      </c>
      <c r="E31" s="7">
        <f t="shared" si="0"/>
        <v>-1.5029919365597944E-2</v>
      </c>
    </row>
    <row r="32" spans="1:5" x14ac:dyDescent="0.2">
      <c r="A32" s="6">
        <v>44041</v>
      </c>
      <c r="B32" s="11">
        <f>VLOOKUP($A32,'Daily Sample'!$A$1:$C$523,2,FALSE)</f>
        <v>13.2194</v>
      </c>
      <c r="C32" s="11">
        <f>VLOOKUP($A32,'Daily Sample'!$A$1:$C$523,3,FALSE)</f>
        <v>2630.1617999999999</v>
      </c>
      <c r="D32" s="7">
        <f t="shared" si="0"/>
        <v>-5.7237411154149598E-3</v>
      </c>
      <c r="E32" s="7">
        <f t="shared" si="0"/>
        <v>-7.9215420582763318E-3</v>
      </c>
    </row>
    <row r="33" spans="1:5" x14ac:dyDescent="0.2">
      <c r="A33" s="6">
        <v>44048</v>
      </c>
      <c r="B33" s="11">
        <f>VLOOKUP($A33,'Daily Sample'!$A$1:$C$523,2,FALSE)</f>
        <v>12.8977</v>
      </c>
      <c r="C33" s="11">
        <f>VLOOKUP($A33,'Daily Sample'!$A$1:$C$523,3,FALSE)</f>
        <v>2562.7337000000002</v>
      </c>
      <c r="D33" s="7">
        <f t="shared" si="0"/>
        <v>-2.4335446389397442E-2</v>
      </c>
      <c r="E33" s="7">
        <f t="shared" si="0"/>
        <v>-2.5636483656632736E-2</v>
      </c>
    </row>
    <row r="34" spans="1:5" x14ac:dyDescent="0.2">
      <c r="A34" s="6">
        <v>44055</v>
      </c>
      <c r="B34" s="11">
        <f>VLOOKUP($A34,'Daily Sample'!$A$1:$C$523,2,FALSE)</f>
        <v>12.679600000000001</v>
      </c>
      <c r="C34" s="11">
        <f>VLOOKUP($A34,'Daily Sample'!$A$1:$C$523,3,FALSE)</f>
        <v>2518.7802000000001</v>
      </c>
      <c r="D34" s="7">
        <f t="shared" si="0"/>
        <v>-1.6909991703947247E-2</v>
      </c>
      <c r="E34" s="7">
        <f t="shared" si="0"/>
        <v>-1.7151021192720939E-2</v>
      </c>
    </row>
    <row r="35" spans="1:5" x14ac:dyDescent="0.2">
      <c r="A35" s="6">
        <v>44062</v>
      </c>
      <c r="B35" s="11">
        <f>VLOOKUP($A35,'Daily Sample'!$A$1:$C$523,2,FALSE)</f>
        <v>12.488799999999999</v>
      </c>
      <c r="C35" s="11">
        <f>VLOOKUP($A35,'Daily Sample'!$A$1:$C$523,3,FALSE)</f>
        <v>2479.2624999999998</v>
      </c>
      <c r="D35" s="7">
        <f t="shared" si="0"/>
        <v>-1.5047793305782653E-2</v>
      </c>
      <c r="E35" s="7">
        <f t="shared" si="0"/>
        <v>-1.5689221314349022E-2</v>
      </c>
    </row>
    <row r="36" spans="1:5" x14ac:dyDescent="0.2">
      <c r="A36" s="6">
        <v>44069</v>
      </c>
      <c r="B36" s="11">
        <f>VLOOKUP($A36,'Daily Sample'!$A$1:$C$523,2,FALSE)</f>
        <v>12.8245</v>
      </c>
      <c r="C36" s="11">
        <f>VLOOKUP($A36,'Daily Sample'!$A$1:$C$523,3,FALSE)</f>
        <v>2536.5212999999999</v>
      </c>
      <c r="D36" s="7">
        <f t="shared" si="0"/>
        <v>2.6880084555761963E-2</v>
      </c>
      <c r="E36" s="7">
        <f t="shared" si="0"/>
        <v>2.3095093803096711E-2</v>
      </c>
    </row>
    <row r="37" spans="1:5" x14ac:dyDescent="0.2">
      <c r="A37" s="6">
        <v>44076</v>
      </c>
      <c r="B37" s="11">
        <f>VLOOKUP($A37,'Daily Sample'!$A$1:$C$523,2,FALSE)</f>
        <v>12.7333</v>
      </c>
      <c r="C37" s="11">
        <f>VLOOKUP($A37,'Daily Sample'!$A$1:$C$523,3,FALSE)</f>
        <v>2508.5409</v>
      </c>
      <c r="D37" s="7">
        <f t="shared" si="0"/>
        <v>-7.1113883582206716E-3</v>
      </c>
      <c r="E37" s="7">
        <f t="shared" si="0"/>
        <v>-1.1031013222715713E-2</v>
      </c>
    </row>
    <row r="38" spans="1:5" x14ac:dyDescent="0.2">
      <c r="A38" s="6">
        <v>44083</v>
      </c>
      <c r="B38" s="11">
        <f>VLOOKUP($A38,'Daily Sample'!$A$1:$C$523,2,FALSE)</f>
        <v>12.536799999999999</v>
      </c>
      <c r="C38" s="11">
        <f>VLOOKUP($A38,'Daily Sample'!$A$1:$C$523,3,FALSE)</f>
        <v>2488.8712</v>
      </c>
      <c r="D38" s="7">
        <f t="shared" si="0"/>
        <v>-1.543197757062198E-2</v>
      </c>
      <c r="E38" s="7">
        <f t="shared" si="0"/>
        <v>-7.8410920069111878E-3</v>
      </c>
    </row>
    <row r="39" spans="1:5" x14ac:dyDescent="0.2">
      <c r="A39" s="6">
        <v>44090</v>
      </c>
      <c r="B39" s="11">
        <f>VLOOKUP($A39,'Daily Sample'!$A$1:$C$523,2,FALSE)</f>
        <v>12.366899999999999</v>
      </c>
      <c r="C39" s="11">
        <f>VLOOKUP($A39,'Daily Sample'!$A$1:$C$523,3,FALSE)</f>
        <v>2444.5522999999998</v>
      </c>
      <c r="D39" s="7">
        <f t="shared" si="0"/>
        <v>-1.3552102609916461E-2</v>
      </c>
      <c r="E39" s="7">
        <f t="shared" si="0"/>
        <v>-1.7806827448523688E-2</v>
      </c>
    </row>
    <row r="40" spans="1:5" x14ac:dyDescent="0.2">
      <c r="A40" s="6">
        <v>44097</v>
      </c>
      <c r="B40" s="11">
        <f>VLOOKUP($A40,'Daily Sample'!$A$1:$C$523,2,FALSE)</f>
        <v>12.439299999999999</v>
      </c>
      <c r="C40" s="11">
        <f>VLOOKUP($A40,'Daily Sample'!$A$1:$C$523,3,FALSE)</f>
        <v>2459.0252</v>
      </c>
      <c r="D40" s="7">
        <f t="shared" si="0"/>
        <v>5.8543369801646872E-3</v>
      </c>
      <c r="E40" s="7">
        <f t="shared" si="0"/>
        <v>5.9204705908726396E-3</v>
      </c>
    </row>
    <row r="41" spans="1:5" x14ac:dyDescent="0.2">
      <c r="A41" s="6">
        <v>44104</v>
      </c>
      <c r="B41" s="11">
        <f>VLOOKUP($A41,'Daily Sample'!$A$1:$C$523,2,FALSE)</f>
        <v>12.932</v>
      </c>
      <c r="C41" s="11">
        <f>VLOOKUP($A41,'Daily Sample'!$A$1:$C$523,3,FALSE)</f>
        <v>2534.8751000000002</v>
      </c>
      <c r="D41" s="7">
        <f t="shared" si="0"/>
        <v>3.960833808976405E-2</v>
      </c>
      <c r="E41" s="7">
        <f t="shared" si="0"/>
        <v>3.0845515531927159E-2</v>
      </c>
    </row>
    <row r="42" spans="1:5" x14ac:dyDescent="0.2">
      <c r="A42" s="6">
        <v>44111</v>
      </c>
      <c r="B42" s="11">
        <f>VLOOKUP($A42,'Daily Sample'!$A$1:$C$523,2,FALSE)</f>
        <v>13.5274</v>
      </c>
      <c r="C42" s="11">
        <f>VLOOKUP($A42,'Daily Sample'!$A$1:$C$523,3,FALSE)</f>
        <v>2599.6947</v>
      </c>
      <c r="D42" s="7">
        <f t="shared" si="0"/>
        <v>4.604082895143824E-2</v>
      </c>
      <c r="E42" s="7">
        <f t="shared" si="0"/>
        <v>2.5571121827659304E-2</v>
      </c>
    </row>
    <row r="43" spans="1:5" x14ac:dyDescent="0.2">
      <c r="A43" s="6">
        <v>44118</v>
      </c>
      <c r="B43" s="11">
        <f>VLOOKUP($A43,'Daily Sample'!$A$1:$C$523,2,FALSE)</f>
        <v>13.584</v>
      </c>
      <c r="C43" s="11">
        <f>VLOOKUP($A43,'Daily Sample'!$A$1:$C$523,3,FALSE)</f>
        <v>2589.3838000000001</v>
      </c>
      <c r="D43" s="7">
        <f t="shared" si="0"/>
        <v>4.1841004184099972E-3</v>
      </c>
      <c r="E43" s="7">
        <f t="shared" si="0"/>
        <v>-3.9661964922265147E-3</v>
      </c>
    </row>
    <row r="44" spans="1:5" x14ac:dyDescent="0.2">
      <c r="A44" s="6">
        <v>44125</v>
      </c>
      <c r="B44" s="11">
        <f>VLOOKUP($A44,'Daily Sample'!$A$1:$C$523,2,FALSE)</f>
        <v>13.544499999999999</v>
      </c>
      <c r="C44" s="11">
        <f>VLOOKUP($A44,'Daily Sample'!$A$1:$C$523,3,FALSE)</f>
        <v>2585.0410000000002</v>
      </c>
      <c r="D44" s="7">
        <f t="shared" si="0"/>
        <v>-2.9078327444052032E-3</v>
      </c>
      <c r="E44" s="7">
        <f t="shared" si="0"/>
        <v>-1.6771557773705981E-3</v>
      </c>
    </row>
    <row r="45" spans="1:5" x14ac:dyDescent="0.2">
      <c r="A45" s="6">
        <v>44132</v>
      </c>
      <c r="B45" s="11">
        <f>VLOOKUP($A45,'Daily Sample'!$A$1:$C$523,2,FALSE)</f>
        <v>13.3515</v>
      </c>
      <c r="C45" s="11">
        <f>VLOOKUP($A45,'Daily Sample'!$A$1:$C$523,3,FALSE)</f>
        <v>2555.9672999999998</v>
      </c>
      <c r="D45" s="7">
        <f t="shared" si="0"/>
        <v>-1.424932629480602E-2</v>
      </c>
      <c r="E45" s="7">
        <f t="shared" si="0"/>
        <v>-1.1246900919560043E-2</v>
      </c>
    </row>
    <row r="46" spans="1:5" x14ac:dyDescent="0.2">
      <c r="A46" s="6">
        <v>44139</v>
      </c>
      <c r="B46" s="11">
        <f>VLOOKUP($A46,'Daily Sample'!$A$1:$C$523,2,FALSE)</f>
        <v>13.1646</v>
      </c>
      <c r="C46" s="11">
        <f>VLOOKUP($A46,'Daily Sample'!$A$1:$C$523,3,FALSE)</f>
        <v>2517.511</v>
      </c>
      <c r="D46" s="7">
        <f t="shared" si="0"/>
        <v>-1.3998427143017578E-2</v>
      </c>
      <c r="E46" s="7">
        <f t="shared" si="0"/>
        <v>-1.5045693268454507E-2</v>
      </c>
    </row>
    <row r="47" spans="1:5" x14ac:dyDescent="0.2">
      <c r="A47" s="6">
        <v>44146</v>
      </c>
      <c r="B47" s="11">
        <f>VLOOKUP($A47,'Daily Sample'!$A$1:$C$523,2,FALSE)</f>
        <v>12.9937</v>
      </c>
      <c r="C47" s="11">
        <f>VLOOKUP($A47,'Daily Sample'!$A$1:$C$523,3,FALSE)</f>
        <v>2485.8058999999998</v>
      </c>
      <c r="D47" s="7">
        <f t="shared" si="0"/>
        <v>-1.2981784482627656E-2</v>
      </c>
      <c r="E47" s="7">
        <f t="shared" si="0"/>
        <v>-1.2593827792609535E-2</v>
      </c>
    </row>
    <row r="48" spans="1:5" x14ac:dyDescent="0.2">
      <c r="A48" s="6">
        <v>44153</v>
      </c>
      <c r="B48" s="11">
        <f>VLOOKUP($A48,'Daily Sample'!$A$1:$C$523,2,FALSE)</f>
        <v>12.9643</v>
      </c>
      <c r="C48" s="11">
        <f>VLOOKUP($A48,'Daily Sample'!$A$1:$C$523,3,FALSE)</f>
        <v>2488.4830999999999</v>
      </c>
      <c r="D48" s="7">
        <f t="shared" si="0"/>
        <v>-2.2626349692543846E-3</v>
      </c>
      <c r="E48" s="7">
        <f t="shared" si="0"/>
        <v>1.0769947886921649E-3</v>
      </c>
    </row>
    <row r="49" spans="1:5" x14ac:dyDescent="0.2">
      <c r="A49" s="6">
        <v>44160</v>
      </c>
      <c r="B49" s="11">
        <f>VLOOKUP($A49,'Daily Sample'!$A$1:$C$523,2,FALSE)</f>
        <v>13.354699999999999</v>
      </c>
      <c r="C49" s="11">
        <f>VLOOKUP($A49,'Daily Sample'!$A$1:$C$523,3,FALSE)</f>
        <v>2539.4483</v>
      </c>
      <c r="D49" s="7">
        <f t="shared" si="0"/>
        <v>3.0113465439707499E-2</v>
      </c>
      <c r="E49" s="7">
        <f t="shared" si="0"/>
        <v>2.0480428418420793E-2</v>
      </c>
    </row>
    <row r="50" spans="1:5" x14ac:dyDescent="0.2">
      <c r="A50" s="6">
        <v>44167</v>
      </c>
      <c r="B50" s="11">
        <f>VLOOKUP($A50,'Daily Sample'!$A$1:$C$523,2,FALSE)</f>
        <v>13.7737</v>
      </c>
      <c r="C50" s="11">
        <f>VLOOKUP($A50,'Daily Sample'!$A$1:$C$523,3,FALSE)</f>
        <v>2633.5322999999999</v>
      </c>
      <c r="D50" s="7">
        <f t="shared" si="0"/>
        <v>3.1374722007982303E-2</v>
      </c>
      <c r="E50" s="7">
        <f t="shared" si="0"/>
        <v>3.7048992098007938E-2</v>
      </c>
    </row>
    <row r="51" spans="1:5" x14ac:dyDescent="0.2">
      <c r="A51" s="6">
        <v>44174</v>
      </c>
      <c r="B51" s="11">
        <f>VLOOKUP($A51,'Daily Sample'!$A$1:$C$523,2,FALSE)</f>
        <v>13.8399</v>
      </c>
      <c r="C51" s="11">
        <f>VLOOKUP($A51,'Daily Sample'!$A$1:$C$523,3,FALSE)</f>
        <v>2624.9744000000001</v>
      </c>
      <c r="D51" s="7">
        <f t="shared" si="0"/>
        <v>4.8062612079542433E-3</v>
      </c>
      <c r="E51" s="7">
        <f t="shared" si="0"/>
        <v>-3.2495899138961226E-3</v>
      </c>
    </row>
    <row r="52" spans="1:5" x14ac:dyDescent="0.2">
      <c r="A52" s="6">
        <v>44181</v>
      </c>
      <c r="B52" s="11">
        <f>VLOOKUP($A52,'Daily Sample'!$A$1:$C$523,2,FALSE)</f>
        <v>13.860200000000001</v>
      </c>
      <c r="C52" s="11">
        <f>VLOOKUP($A52,'Daily Sample'!$A$1:$C$523,3,FALSE)</f>
        <v>2610.6134999999999</v>
      </c>
      <c r="D52" s="7">
        <f t="shared" si="0"/>
        <v>1.466773603855609E-3</v>
      </c>
      <c r="E52" s="7">
        <f t="shared" si="0"/>
        <v>-5.4708724016508947E-3</v>
      </c>
    </row>
    <row r="53" spans="1:5" x14ac:dyDescent="0.2">
      <c r="A53" s="6">
        <v>44188</v>
      </c>
      <c r="B53" s="11">
        <f>VLOOKUP($A53,'Daily Sample'!$A$1:$C$523,2,FALSE)</f>
        <v>13.9861</v>
      </c>
      <c r="C53" s="11">
        <f>VLOOKUP($A53,'Daily Sample'!$A$1:$C$523,3,FALSE)</f>
        <v>2606.7103000000002</v>
      </c>
      <c r="D53" s="7">
        <f t="shared" si="0"/>
        <v>9.0835630077488183E-3</v>
      </c>
      <c r="E53" s="7">
        <f t="shared" si="0"/>
        <v>-1.4951274863168607E-3</v>
      </c>
    </row>
    <row r="54" spans="1:5" x14ac:dyDescent="0.2">
      <c r="A54" s="6">
        <v>44195</v>
      </c>
      <c r="B54" s="11">
        <f>VLOOKUP($A54,'Daily Sample'!$A$1:$C$523,2,FALSE)</f>
        <v>14.673500000000001</v>
      </c>
      <c r="C54" s="11">
        <f>VLOOKUP($A54,'Daily Sample'!$A$1:$C$523,3,FALSE)</f>
        <v>2717.9576999999999</v>
      </c>
      <c r="D54" s="7">
        <f t="shared" si="0"/>
        <v>4.914879773489389E-2</v>
      </c>
      <c r="E54" s="7">
        <f t="shared" si="0"/>
        <v>4.267731630937277E-2</v>
      </c>
    </row>
    <row r="55" spans="1:5" x14ac:dyDescent="0.2">
      <c r="A55" s="6">
        <v>44202</v>
      </c>
      <c r="B55" s="11">
        <f>VLOOKUP($A55,'Daily Sample'!$A$1:$C$523,2,FALSE)</f>
        <v>15.466100000000001</v>
      </c>
      <c r="C55" s="11">
        <f>VLOOKUP($A55,'Daily Sample'!$A$1:$C$523,3,FALSE)</f>
        <v>2814.7595999999999</v>
      </c>
      <c r="D55" s="7">
        <f t="shared" si="0"/>
        <v>5.4015742665349142E-2</v>
      </c>
      <c r="E55" s="7">
        <f t="shared" si="0"/>
        <v>3.5615675696498039E-2</v>
      </c>
    </row>
    <row r="56" spans="1:5" x14ac:dyDescent="0.2">
      <c r="A56" s="6">
        <v>44209</v>
      </c>
      <c r="B56" s="11">
        <f>VLOOKUP($A56,'Daily Sample'!$A$1:$C$523,2,FALSE)</f>
        <v>15.424300000000001</v>
      </c>
      <c r="C56" s="11">
        <f>VLOOKUP($A56,'Daily Sample'!$A$1:$C$523,3,FALSE)</f>
        <v>2793.1019999999999</v>
      </c>
      <c r="D56" s="7">
        <f t="shared" si="0"/>
        <v>-2.7026852276915703E-3</v>
      </c>
      <c r="E56" s="7">
        <f t="shared" si="0"/>
        <v>-7.6942982981565988E-3</v>
      </c>
    </row>
    <row r="57" spans="1:5" x14ac:dyDescent="0.2">
      <c r="A57" s="6">
        <v>44216</v>
      </c>
      <c r="B57" s="11">
        <f>VLOOKUP($A57,'Daily Sample'!$A$1:$C$523,2,FALSE)</f>
        <v>15.1043</v>
      </c>
      <c r="C57" s="11">
        <f>VLOOKUP($A57,'Daily Sample'!$A$1:$C$523,3,FALSE)</f>
        <v>2728.6437999999998</v>
      </c>
      <c r="D57" s="7">
        <f t="shared" si="0"/>
        <v>-2.0746484443378344E-2</v>
      </c>
      <c r="E57" s="7">
        <f t="shared" si="0"/>
        <v>-2.3077639126677041E-2</v>
      </c>
    </row>
    <row r="58" spans="1:5" x14ac:dyDescent="0.2">
      <c r="A58" s="6">
        <v>44223</v>
      </c>
      <c r="B58" s="11">
        <f>VLOOKUP($A58,'Daily Sample'!$A$1:$C$523,2,FALSE)</f>
        <v>15.739699999999999</v>
      </c>
      <c r="C58" s="11">
        <f>VLOOKUP($A58,'Daily Sample'!$A$1:$C$523,3,FALSE)</f>
        <v>2803.7674999999999</v>
      </c>
      <c r="D58" s="7">
        <f t="shared" si="0"/>
        <v>4.2067490714564615E-2</v>
      </c>
      <c r="E58" s="7">
        <f t="shared" si="0"/>
        <v>2.7531515839480436E-2</v>
      </c>
    </row>
    <row r="59" spans="1:5" x14ac:dyDescent="0.2">
      <c r="A59" s="6">
        <v>44230</v>
      </c>
      <c r="B59" s="11">
        <f>VLOOKUP($A59,'Daily Sample'!$A$1:$C$523,2,FALSE)</f>
        <v>16.101299999999998</v>
      </c>
      <c r="C59" s="11">
        <f>VLOOKUP($A59,'Daily Sample'!$A$1:$C$523,3,FALSE)</f>
        <v>2825.3742000000002</v>
      </c>
      <c r="D59" s="7">
        <f t="shared" si="0"/>
        <v>2.2973754264693724E-2</v>
      </c>
      <c r="E59" s="7">
        <f t="shared" si="0"/>
        <v>7.7063094568292634E-3</v>
      </c>
    </row>
    <row r="60" spans="1:5" x14ac:dyDescent="0.2">
      <c r="A60" s="6">
        <v>44237</v>
      </c>
      <c r="B60" s="11">
        <f>VLOOKUP($A60,'Daily Sample'!$A$1:$C$523,2,FALSE)</f>
        <v>15.732799999999999</v>
      </c>
      <c r="C60" s="11">
        <f>VLOOKUP($A60,'Daily Sample'!$A$1:$C$523,3,FALSE)</f>
        <v>2751.3730999999998</v>
      </c>
      <c r="D60" s="7">
        <f t="shared" si="0"/>
        <v>-2.2886350791550991E-2</v>
      </c>
      <c r="E60" s="7">
        <f t="shared" si="0"/>
        <v>-2.6191610300681734E-2</v>
      </c>
    </row>
    <row r="61" spans="1:5" x14ac:dyDescent="0.2">
      <c r="A61" s="6">
        <v>44244</v>
      </c>
      <c r="B61" s="11">
        <f>VLOOKUP($A61,'Daily Sample'!$A$1:$C$523,2,FALSE)</f>
        <v>15.524900000000001</v>
      </c>
      <c r="C61" s="11">
        <f>VLOOKUP($A61,'Daily Sample'!$A$1:$C$523,3,FALSE)</f>
        <v>2711.2159999999999</v>
      </c>
      <c r="D61" s="7">
        <f t="shared" si="0"/>
        <v>-1.3214430997660842E-2</v>
      </c>
      <c r="E61" s="7">
        <f t="shared" si="0"/>
        <v>-1.4595294255075775E-2</v>
      </c>
    </row>
    <row r="62" spans="1:5" x14ac:dyDescent="0.2">
      <c r="A62" s="6">
        <v>44251</v>
      </c>
      <c r="B62" s="11">
        <f>VLOOKUP($A62,'Daily Sample'!$A$1:$C$523,2,FALSE)</f>
        <v>15.3399</v>
      </c>
      <c r="C62" s="11">
        <f>VLOOKUP($A62,'Daily Sample'!$A$1:$C$523,3,FALSE)</f>
        <v>2677.9546</v>
      </c>
      <c r="D62" s="7">
        <f t="shared" si="0"/>
        <v>-1.1916340845995799E-2</v>
      </c>
      <c r="E62" s="7">
        <f t="shared" si="0"/>
        <v>-1.2268074546624042E-2</v>
      </c>
    </row>
    <row r="63" spans="1:5" x14ac:dyDescent="0.2">
      <c r="A63" s="6">
        <v>44258</v>
      </c>
      <c r="B63" s="11">
        <f>VLOOKUP($A63,'Daily Sample'!$A$1:$C$523,2,FALSE)</f>
        <v>15.0641</v>
      </c>
      <c r="C63" s="11">
        <f>VLOOKUP($A63,'Daily Sample'!$A$1:$C$523,3,FALSE)</f>
        <v>2641.6026999999999</v>
      </c>
      <c r="D63" s="7">
        <f t="shared" si="0"/>
        <v>-1.7979256709626523E-2</v>
      </c>
      <c r="E63" s="7">
        <f t="shared" si="0"/>
        <v>-1.3574501972512976E-2</v>
      </c>
    </row>
    <row r="64" spans="1:5" x14ac:dyDescent="0.2">
      <c r="A64" s="6">
        <v>44265</v>
      </c>
      <c r="B64" s="11">
        <f>VLOOKUP($A64,'Daily Sample'!$A$1:$C$523,2,FALSE)</f>
        <v>15.119199999999999</v>
      </c>
      <c r="C64" s="11">
        <f>VLOOKUP($A64,'Daily Sample'!$A$1:$C$523,3,FALSE)</f>
        <v>2626.8685999999998</v>
      </c>
      <c r="D64" s="7">
        <f t="shared" si="0"/>
        <v>3.6577027502473491E-3</v>
      </c>
      <c r="E64" s="7">
        <f t="shared" si="0"/>
        <v>-5.5777123486435709E-3</v>
      </c>
    </row>
    <row r="65" spans="1:5" x14ac:dyDescent="0.2">
      <c r="A65" s="6">
        <v>44272</v>
      </c>
      <c r="B65" s="11">
        <f>VLOOKUP($A65,'Daily Sample'!$A$1:$C$523,2,FALSE)</f>
        <v>14.7674</v>
      </c>
      <c r="C65" s="11">
        <f>VLOOKUP($A65,'Daily Sample'!$A$1:$C$523,3,FALSE)</f>
        <v>2568.0704999999998</v>
      </c>
      <c r="D65" s="7">
        <f t="shared" si="0"/>
        <v>-2.3268426900894146E-2</v>
      </c>
      <c r="E65" s="7">
        <f t="shared" si="0"/>
        <v>-2.2383342661296379E-2</v>
      </c>
    </row>
    <row r="66" spans="1:5" x14ac:dyDescent="0.2">
      <c r="A66" s="6">
        <v>44279</v>
      </c>
      <c r="B66" s="11">
        <f>VLOOKUP($A66,'Daily Sample'!$A$1:$C$523,2,FALSE)</f>
        <v>14.957700000000001</v>
      </c>
      <c r="C66" s="11">
        <f>VLOOKUP($A66,'Daily Sample'!$A$1:$C$523,3,FALSE)</f>
        <v>2611.0092</v>
      </c>
      <c r="D66" s="7">
        <f t="shared" si="0"/>
        <v>1.2886493221555551E-2</v>
      </c>
      <c r="E66" s="7">
        <f t="shared" si="0"/>
        <v>1.6720218545402066E-2</v>
      </c>
    </row>
    <row r="67" spans="1:5" x14ac:dyDescent="0.2">
      <c r="A67" s="6">
        <v>44286</v>
      </c>
      <c r="B67" s="11">
        <f>VLOOKUP($A67,'Daily Sample'!$A$1:$C$523,2,FALSE)</f>
        <v>15.333399999999999</v>
      </c>
      <c r="C67" s="11">
        <f>VLOOKUP($A67,'Daily Sample'!$A$1:$C$523,3,FALSE)</f>
        <v>2631.8777</v>
      </c>
      <c r="D67" s="7">
        <f t="shared" si="0"/>
        <v>2.5117498011057782E-2</v>
      </c>
      <c r="E67" s="7">
        <f t="shared" si="0"/>
        <v>7.9925034350702973E-3</v>
      </c>
    </row>
    <row r="68" spans="1:5" x14ac:dyDescent="0.2">
      <c r="A68" s="6">
        <v>44293</v>
      </c>
      <c r="B68" s="11">
        <f>VLOOKUP($A68,'Daily Sample'!$A$1:$C$523,2,FALSE)</f>
        <v>15.6309</v>
      </c>
      <c r="C68" s="11">
        <f>VLOOKUP($A68,'Daily Sample'!$A$1:$C$523,3,FALSE)</f>
        <v>2687.6518999999998</v>
      </c>
      <c r="D68" s="7">
        <f t="shared" ref="D68:E106" si="1">B68/B67-1</f>
        <v>1.9402089556132429E-2</v>
      </c>
      <c r="E68" s="7">
        <f t="shared" si="1"/>
        <v>2.1191790180827841E-2</v>
      </c>
    </row>
    <row r="69" spans="1:5" x14ac:dyDescent="0.2">
      <c r="A69" s="6">
        <v>44300</v>
      </c>
      <c r="B69" s="11">
        <f>VLOOKUP($A69,'Daily Sample'!$A$1:$C$523,2,FALSE)</f>
        <v>16.028700000000001</v>
      </c>
      <c r="C69" s="11">
        <f>VLOOKUP($A69,'Daily Sample'!$A$1:$C$523,3,FALSE)</f>
        <v>2739.4263999999998</v>
      </c>
      <c r="D69" s="7">
        <f t="shared" si="1"/>
        <v>2.5449590234727371E-2</v>
      </c>
      <c r="E69" s="7">
        <f t="shared" si="1"/>
        <v>1.9263841422321182E-2</v>
      </c>
    </row>
    <row r="70" spans="1:5" x14ac:dyDescent="0.2">
      <c r="A70" s="6">
        <v>44307</v>
      </c>
      <c r="B70" s="11">
        <f>VLOOKUP($A70,'Daily Sample'!$A$1:$C$523,2,FALSE)</f>
        <v>16.151800000000001</v>
      </c>
      <c r="C70" s="11">
        <f>VLOOKUP($A70,'Daily Sample'!$A$1:$C$523,3,FALSE)</f>
        <v>2755.6215999999999</v>
      </c>
      <c r="D70" s="7">
        <f t="shared" si="1"/>
        <v>7.6799740465540722E-3</v>
      </c>
      <c r="E70" s="7">
        <f t="shared" si="1"/>
        <v>5.9118945484355478E-3</v>
      </c>
    </row>
    <row r="71" spans="1:5" x14ac:dyDescent="0.2">
      <c r="A71" s="6">
        <v>44314</v>
      </c>
      <c r="B71" s="11">
        <f>VLOOKUP($A71,'Daily Sample'!$A$1:$C$523,2,FALSE)</f>
        <v>16.867599999999999</v>
      </c>
      <c r="C71" s="11">
        <f>VLOOKUP($A71,'Daily Sample'!$A$1:$C$523,3,FALSE)</f>
        <v>2842.8728000000001</v>
      </c>
      <c r="D71" s="7">
        <f t="shared" si="1"/>
        <v>4.4317042063423129E-2</v>
      </c>
      <c r="E71" s="7">
        <f t="shared" si="1"/>
        <v>3.1662983045277482E-2</v>
      </c>
    </row>
    <row r="72" spans="1:5" x14ac:dyDescent="0.2">
      <c r="A72" s="6">
        <v>44321</v>
      </c>
      <c r="B72" s="11">
        <f>VLOOKUP($A72,'Daily Sample'!$A$1:$C$523,2,FALSE)</f>
        <v>17.267600000000002</v>
      </c>
      <c r="C72" s="11">
        <f>VLOOKUP($A72,'Daily Sample'!$A$1:$C$523,3,FALSE)</f>
        <v>2869.0304999999998</v>
      </c>
      <c r="D72" s="7">
        <f t="shared" si="1"/>
        <v>2.3714102776921653E-2</v>
      </c>
      <c r="E72" s="7">
        <f t="shared" si="1"/>
        <v>9.2011503293427666E-3</v>
      </c>
    </row>
    <row r="73" spans="1:5" x14ac:dyDescent="0.2">
      <c r="A73" s="6">
        <v>44328</v>
      </c>
      <c r="B73" s="11">
        <f>VLOOKUP($A73,'Daily Sample'!$A$1:$C$523,2,FALSE)</f>
        <v>16.6951</v>
      </c>
      <c r="C73" s="11">
        <f>VLOOKUP($A73,'Daily Sample'!$A$1:$C$523,3,FALSE)</f>
        <v>2812.3391000000001</v>
      </c>
      <c r="D73" s="7">
        <f t="shared" si="1"/>
        <v>-3.315457851699144E-2</v>
      </c>
      <c r="E73" s="7">
        <f t="shared" si="1"/>
        <v>-1.9759775994016016E-2</v>
      </c>
    </row>
    <row r="74" spans="1:5" x14ac:dyDescent="0.2">
      <c r="A74" s="6">
        <v>44335</v>
      </c>
      <c r="B74" s="11">
        <f>VLOOKUP($A74,'Daily Sample'!$A$1:$C$523,2,FALSE)</f>
        <v>16.616199999999999</v>
      </c>
      <c r="C74" s="11">
        <f>VLOOKUP($A74,'Daily Sample'!$A$1:$C$523,3,FALSE)</f>
        <v>2779.4139</v>
      </c>
      <c r="D74" s="7">
        <f t="shared" si="1"/>
        <v>-4.7259375505388501E-3</v>
      </c>
      <c r="E74" s="7">
        <f t="shared" si="1"/>
        <v>-1.1707407545555326E-2</v>
      </c>
    </row>
    <row r="75" spans="1:5" x14ac:dyDescent="0.2">
      <c r="A75" s="6">
        <v>44342</v>
      </c>
      <c r="B75" s="11">
        <f>VLOOKUP($A75,'Daily Sample'!$A$1:$C$523,2,FALSE)</f>
        <v>16.760200000000001</v>
      </c>
      <c r="C75" s="11">
        <f>VLOOKUP($A75,'Daily Sample'!$A$1:$C$523,3,FALSE)</f>
        <v>2793.6282000000001</v>
      </c>
      <c r="D75" s="7">
        <f t="shared" si="1"/>
        <v>8.6662413788953785E-3</v>
      </c>
      <c r="E75" s="7">
        <f t="shared" si="1"/>
        <v>5.1141357535846588E-3</v>
      </c>
    </row>
    <row r="76" spans="1:5" x14ac:dyDescent="0.2">
      <c r="A76" s="6">
        <v>44349</v>
      </c>
      <c r="B76" s="11">
        <f>VLOOKUP($A76,'Daily Sample'!$A$1:$C$523,2,FALSE)</f>
        <v>16.798100000000002</v>
      </c>
      <c r="C76" s="11">
        <f>VLOOKUP($A76,'Daily Sample'!$A$1:$C$523,3,FALSE)</f>
        <v>2771.4694</v>
      </c>
      <c r="D76" s="7">
        <f t="shared" si="1"/>
        <v>2.2613095309125253E-3</v>
      </c>
      <c r="E76" s="7">
        <f t="shared" si="1"/>
        <v>-7.9319073311188149E-3</v>
      </c>
    </row>
    <row r="77" spans="1:5" x14ac:dyDescent="0.2">
      <c r="A77" s="6">
        <v>44356</v>
      </c>
      <c r="B77" s="11">
        <f>VLOOKUP($A77,'Daily Sample'!$A$1:$C$523,2,FALSE)</f>
        <v>16.956399999999999</v>
      </c>
      <c r="C77" s="11">
        <f>VLOOKUP($A77,'Daily Sample'!$A$1:$C$523,3,FALSE)</f>
        <v>2775.0322000000001</v>
      </c>
      <c r="D77" s="7">
        <f t="shared" si="1"/>
        <v>9.4236848214974689E-3</v>
      </c>
      <c r="E77" s="7">
        <f t="shared" si="1"/>
        <v>1.2855274534151473E-3</v>
      </c>
    </row>
    <row r="78" spans="1:5" x14ac:dyDescent="0.2">
      <c r="A78" s="6">
        <v>44363</v>
      </c>
      <c r="B78" s="11">
        <f>VLOOKUP($A78,'Daily Sample'!$A$1:$C$523,2,FALSE)</f>
        <v>16.436699999999998</v>
      </c>
      <c r="C78" s="11">
        <f>VLOOKUP($A78,'Daily Sample'!$A$1:$C$523,3,FALSE)</f>
        <v>2701.7575000000002</v>
      </c>
      <c r="D78" s="7">
        <f t="shared" si="1"/>
        <v>-3.0649194404472668E-2</v>
      </c>
      <c r="E78" s="7">
        <f t="shared" si="1"/>
        <v>-2.6404990904249637E-2</v>
      </c>
    </row>
    <row r="79" spans="1:5" x14ac:dyDescent="0.2">
      <c r="A79" s="6">
        <v>44370</v>
      </c>
      <c r="B79" s="11">
        <f>VLOOKUP($A79,'Daily Sample'!$A$1:$C$523,2,FALSE)</f>
        <v>16.686399999999999</v>
      </c>
      <c r="C79" s="11">
        <f>VLOOKUP($A79,'Daily Sample'!$A$1:$C$523,3,FALSE)</f>
        <v>2738.5030000000002</v>
      </c>
      <c r="D79" s="7">
        <f t="shared" si="1"/>
        <v>1.5191613888432709E-2</v>
      </c>
      <c r="E79" s="7">
        <f t="shared" si="1"/>
        <v>1.3600591466850664E-2</v>
      </c>
    </row>
    <row r="80" spans="1:5" x14ac:dyDescent="0.2">
      <c r="A80" s="6">
        <v>44377</v>
      </c>
      <c r="B80" s="11">
        <f>VLOOKUP($A80,'Daily Sample'!$A$1:$C$523,2,FALSE)</f>
        <v>16.945499999999999</v>
      </c>
      <c r="C80" s="11">
        <f>VLOOKUP($A80,'Daily Sample'!$A$1:$C$523,3,FALSE)</f>
        <v>2763.6372000000001</v>
      </c>
      <c r="D80" s="7">
        <f t="shared" si="1"/>
        <v>1.552761530348068E-2</v>
      </c>
      <c r="E80" s="7">
        <f t="shared" si="1"/>
        <v>9.1780801408651858E-3</v>
      </c>
    </row>
    <row r="81" spans="1:5" x14ac:dyDescent="0.2">
      <c r="A81" s="6">
        <v>44384</v>
      </c>
      <c r="B81" s="11">
        <f>VLOOKUP($A81,'Daily Sample'!$A$1:$C$523,2,FALSE)</f>
        <v>17.261199999999999</v>
      </c>
      <c r="C81" s="11">
        <f>VLOOKUP($A81,'Daily Sample'!$A$1:$C$523,3,FALSE)</f>
        <v>2804.6891999999998</v>
      </c>
      <c r="D81" s="7">
        <f t="shared" si="1"/>
        <v>1.8630314832846384E-2</v>
      </c>
      <c r="E81" s="7">
        <f t="shared" si="1"/>
        <v>1.4854337609871315E-2</v>
      </c>
    </row>
    <row r="82" spans="1:5" x14ac:dyDescent="0.2">
      <c r="A82" s="6">
        <v>44391</v>
      </c>
      <c r="B82" s="11">
        <f>VLOOKUP($A82,'Daily Sample'!$A$1:$C$523,2,FALSE)</f>
        <v>17.740600000000001</v>
      </c>
      <c r="C82" s="11">
        <f>VLOOKUP($A82,'Daily Sample'!$A$1:$C$523,3,FALSE)</f>
        <v>2861.2188999999998</v>
      </c>
      <c r="D82" s="7">
        <f t="shared" si="1"/>
        <v>2.777327184668521E-2</v>
      </c>
      <c r="E82" s="7">
        <f t="shared" si="1"/>
        <v>2.0155423994929755E-2</v>
      </c>
    </row>
    <row r="83" spans="1:5" x14ac:dyDescent="0.2">
      <c r="A83" s="6">
        <v>44398</v>
      </c>
      <c r="B83" s="11">
        <f>VLOOKUP($A83,'Daily Sample'!$A$1:$C$523,2,FALSE)</f>
        <v>17.1555</v>
      </c>
      <c r="C83" s="11">
        <f>VLOOKUP($A83,'Daily Sample'!$A$1:$C$523,3,FALSE)</f>
        <v>2813.8728000000001</v>
      </c>
      <c r="D83" s="7">
        <f t="shared" si="1"/>
        <v>-3.2980846194604507E-2</v>
      </c>
      <c r="E83" s="7">
        <f t="shared" si="1"/>
        <v>-1.6547528048273308E-2</v>
      </c>
    </row>
    <row r="84" spans="1:5" x14ac:dyDescent="0.2">
      <c r="A84" s="6">
        <v>44405</v>
      </c>
      <c r="B84" s="11">
        <f>VLOOKUP($A84,'Daily Sample'!$A$1:$C$523,2,FALSE)</f>
        <v>18.063600000000001</v>
      </c>
      <c r="C84" s="11">
        <f>VLOOKUP($A84,'Daily Sample'!$A$1:$C$523,3,FALSE)</f>
        <v>2926.5234999999998</v>
      </c>
      <c r="D84" s="7">
        <f t="shared" si="1"/>
        <v>5.2933461572090668E-2</v>
      </c>
      <c r="E84" s="7">
        <f t="shared" si="1"/>
        <v>4.0034041339750637E-2</v>
      </c>
    </row>
    <row r="85" spans="1:5" x14ac:dyDescent="0.2">
      <c r="A85" s="6">
        <v>44412</v>
      </c>
      <c r="B85" s="11">
        <f>VLOOKUP($A85,'Daily Sample'!$A$1:$C$523,2,FALSE)</f>
        <v>18.3931</v>
      </c>
      <c r="C85" s="11">
        <f>VLOOKUP($A85,'Daily Sample'!$A$1:$C$523,3,FALSE)</f>
        <v>2963.2617</v>
      </c>
      <c r="D85" s="7">
        <f t="shared" si="1"/>
        <v>1.8241103655971092E-2</v>
      </c>
      <c r="E85" s="7">
        <f t="shared" si="1"/>
        <v>1.2553529811053954E-2</v>
      </c>
    </row>
    <row r="86" spans="1:5" x14ac:dyDescent="0.2">
      <c r="A86" s="6">
        <v>44419</v>
      </c>
      <c r="B86" s="11">
        <f>VLOOKUP($A86,'Daily Sample'!$A$1:$C$523,2,FALSE)</f>
        <v>18.593699999999998</v>
      </c>
      <c r="C86" s="11">
        <f>VLOOKUP($A86,'Daily Sample'!$A$1:$C$523,3,FALSE)</f>
        <v>2990.0012999999999</v>
      </c>
      <c r="D86" s="7">
        <f t="shared" si="1"/>
        <v>1.0906263761954138E-2</v>
      </c>
      <c r="E86" s="7">
        <f t="shared" si="1"/>
        <v>9.0237051962032133E-3</v>
      </c>
    </row>
    <row r="87" spans="1:5" x14ac:dyDescent="0.2">
      <c r="A87" s="6">
        <v>44426</v>
      </c>
      <c r="B87" s="11">
        <f>VLOOKUP($A87,'Daily Sample'!$A$1:$C$523,2,FALSE)</f>
        <v>18.1143</v>
      </c>
      <c r="C87" s="11">
        <f>VLOOKUP($A87,'Daily Sample'!$A$1:$C$523,3,FALSE)</f>
        <v>2931.1604000000002</v>
      </c>
      <c r="D87" s="7">
        <f t="shared" si="1"/>
        <v>-2.5782926475096279E-2</v>
      </c>
      <c r="E87" s="7">
        <f t="shared" si="1"/>
        <v>-1.9679222213047076E-2</v>
      </c>
    </row>
    <row r="88" spans="1:5" x14ac:dyDescent="0.2">
      <c r="A88" s="6">
        <v>44433</v>
      </c>
      <c r="B88" s="11">
        <f>VLOOKUP($A88,'Daily Sample'!$A$1:$C$523,2,FALSE)</f>
        <v>17.737400000000001</v>
      </c>
      <c r="C88" s="11">
        <f>VLOOKUP($A88,'Daily Sample'!$A$1:$C$523,3,FALSE)</f>
        <v>2874.5578999999998</v>
      </c>
      <c r="D88" s="7">
        <f t="shared" si="1"/>
        <v>-2.0806765925263426E-2</v>
      </c>
      <c r="E88" s="7">
        <f t="shared" si="1"/>
        <v>-1.9310611592596727E-2</v>
      </c>
    </row>
    <row r="89" spans="1:5" x14ac:dyDescent="0.2">
      <c r="A89" s="6">
        <v>44440</v>
      </c>
      <c r="B89" s="11">
        <f>VLOOKUP($A89,'Daily Sample'!$A$1:$C$523,2,FALSE)</f>
        <v>17.1126</v>
      </c>
      <c r="C89" s="11">
        <f>VLOOKUP($A89,'Daily Sample'!$A$1:$C$523,3,FALSE)</f>
        <v>2795.1174999999998</v>
      </c>
      <c r="D89" s="7">
        <f t="shared" si="1"/>
        <v>-3.5225004792134196E-2</v>
      </c>
      <c r="E89" s="7">
        <f t="shared" si="1"/>
        <v>-2.7635693126932703E-2</v>
      </c>
    </row>
    <row r="90" spans="1:5" x14ac:dyDescent="0.2">
      <c r="A90" s="6">
        <v>44447</v>
      </c>
      <c r="B90" s="11">
        <f>VLOOKUP($A90,'Daily Sample'!$A$1:$C$523,2,FALSE)</f>
        <v>17.050599999999999</v>
      </c>
      <c r="C90" s="11">
        <f>VLOOKUP($A90,'Daily Sample'!$A$1:$C$523,3,FALSE)</f>
        <v>2806.9452000000001</v>
      </c>
      <c r="D90" s="7">
        <f t="shared" si="1"/>
        <v>-3.6230613699848035E-3</v>
      </c>
      <c r="E90" s="7">
        <f t="shared" si="1"/>
        <v>4.2315573495570469E-3</v>
      </c>
    </row>
    <row r="91" spans="1:5" x14ac:dyDescent="0.2">
      <c r="A91" s="6">
        <v>44454</v>
      </c>
      <c r="B91" s="11">
        <f>VLOOKUP($A91,'Daily Sample'!$A$1:$C$523,2,FALSE)</f>
        <v>17.283000000000001</v>
      </c>
      <c r="C91" s="11">
        <f>VLOOKUP($A91,'Daily Sample'!$A$1:$C$523,3,FALSE)</f>
        <v>2830.1332000000002</v>
      </c>
      <c r="D91" s="7">
        <f t="shared" si="1"/>
        <v>1.3630018884966066E-2</v>
      </c>
      <c r="E91" s="7">
        <f t="shared" si="1"/>
        <v>8.2609379050222476E-3</v>
      </c>
    </row>
    <row r="92" spans="1:5" x14ac:dyDescent="0.2">
      <c r="A92" s="6">
        <v>44461</v>
      </c>
      <c r="B92" s="11">
        <f>VLOOKUP($A92,'Daily Sample'!$A$1:$C$523,2,FALSE)</f>
        <v>17.186399999999999</v>
      </c>
      <c r="C92" s="11">
        <f>VLOOKUP($A92,'Daily Sample'!$A$1:$C$523,3,FALSE)</f>
        <v>2819.9874</v>
      </c>
      <c r="D92" s="7">
        <f t="shared" si="1"/>
        <v>-5.5893074119077735E-3</v>
      </c>
      <c r="E92" s="7">
        <f t="shared" si="1"/>
        <v>-3.5849196073175493E-3</v>
      </c>
    </row>
    <row r="93" spans="1:5" x14ac:dyDescent="0.2">
      <c r="A93" s="6">
        <v>44468</v>
      </c>
      <c r="B93" s="11">
        <f>VLOOKUP($A93,'Daily Sample'!$A$1:$C$523,2,FALSE)</f>
        <v>16.845800000000001</v>
      </c>
      <c r="C93" s="11">
        <f>VLOOKUP($A93,'Daily Sample'!$A$1:$C$523,3,FALSE)</f>
        <v>2766.3289</v>
      </c>
      <c r="D93" s="7">
        <f t="shared" si="1"/>
        <v>-1.9817995624447193E-2</v>
      </c>
      <c r="E93" s="7">
        <f t="shared" si="1"/>
        <v>-1.902792189780711E-2</v>
      </c>
    </row>
    <row r="94" spans="1:5" x14ac:dyDescent="0.2">
      <c r="A94" s="6">
        <v>44475</v>
      </c>
      <c r="B94" s="11">
        <f>VLOOKUP($A94,'Daily Sample'!$A$1:$C$523,2,FALSE)</f>
        <v>16.494499999999999</v>
      </c>
      <c r="C94" s="11">
        <f>VLOOKUP($A94,'Daily Sample'!$A$1:$C$523,3,FALSE)</f>
        <v>2706.4207999999999</v>
      </c>
      <c r="D94" s="7">
        <f t="shared" si="1"/>
        <v>-2.0853862683873792E-2</v>
      </c>
      <c r="E94" s="7">
        <f t="shared" si="1"/>
        <v>-2.1656174000134309E-2</v>
      </c>
    </row>
    <row r="95" spans="1:5" x14ac:dyDescent="0.2">
      <c r="A95" s="6">
        <v>44482</v>
      </c>
      <c r="B95" s="11">
        <f>VLOOKUP($A95,'Daily Sample'!$A$1:$C$523,2,FALSE)</f>
        <v>15.884600000000001</v>
      </c>
      <c r="C95" s="11">
        <f>VLOOKUP($A95,'Daily Sample'!$A$1:$C$523,3,FALSE)</f>
        <v>2628.3294999999998</v>
      </c>
      <c r="D95" s="7">
        <f t="shared" si="1"/>
        <v>-3.6975961684197589E-2</v>
      </c>
      <c r="E95" s="7">
        <f t="shared" si="1"/>
        <v>-2.8854086548551483E-2</v>
      </c>
    </row>
    <row r="96" spans="1:5" x14ac:dyDescent="0.2">
      <c r="A96" s="6">
        <v>44489</v>
      </c>
      <c r="B96" s="11">
        <f>VLOOKUP($A96,'Daily Sample'!$A$1:$C$523,2,FALSE)</f>
        <v>15.9916</v>
      </c>
      <c r="C96" s="11">
        <f>VLOOKUP($A96,'Daily Sample'!$A$1:$C$523,3,FALSE)</f>
        <v>2641.0783999999999</v>
      </c>
      <c r="D96" s="7">
        <f t="shared" si="1"/>
        <v>6.7360840058925397E-3</v>
      </c>
      <c r="E96" s="7">
        <f t="shared" si="1"/>
        <v>4.850571437104767E-3</v>
      </c>
    </row>
    <row r="97" spans="1:5" x14ac:dyDescent="0.2">
      <c r="A97" s="6">
        <v>44496</v>
      </c>
      <c r="B97" s="11">
        <f>VLOOKUP($A97,'Daily Sample'!$A$1:$C$523,2,FALSE)</f>
        <v>16.247299999999999</v>
      </c>
      <c r="C97" s="11">
        <f>VLOOKUP($A97,'Daily Sample'!$A$1:$C$523,3,FALSE)</f>
        <v>2673.2678999999998</v>
      </c>
      <c r="D97" s="7">
        <f t="shared" si="1"/>
        <v>1.59896445633958E-2</v>
      </c>
      <c r="E97" s="7">
        <f t="shared" si="1"/>
        <v>1.2188013805269904E-2</v>
      </c>
    </row>
    <row r="98" spans="1:5" x14ac:dyDescent="0.2">
      <c r="A98" s="6">
        <v>44503</v>
      </c>
      <c r="B98" s="11">
        <f>VLOOKUP($A98,'Daily Sample'!$A$1:$C$523,2,FALSE)</f>
        <v>16.584700000000002</v>
      </c>
      <c r="C98" s="11">
        <f>VLOOKUP($A98,'Daily Sample'!$A$1:$C$523,3,FALSE)</f>
        <v>2687.3251</v>
      </c>
      <c r="D98" s="7">
        <f t="shared" si="1"/>
        <v>2.0766527361469445E-2</v>
      </c>
      <c r="E98" s="7">
        <f t="shared" si="1"/>
        <v>5.2584329464324675E-3</v>
      </c>
    </row>
    <row r="99" spans="1:5" x14ac:dyDescent="0.2">
      <c r="A99" s="6">
        <v>44510</v>
      </c>
      <c r="B99" s="11">
        <f>VLOOKUP($A99,'Daily Sample'!$A$1:$C$523,2,FALSE)</f>
        <v>16.7087</v>
      </c>
      <c r="C99" s="11">
        <f>VLOOKUP($A99,'Daily Sample'!$A$1:$C$523,3,FALSE)</f>
        <v>2674.7006000000001</v>
      </c>
      <c r="D99" s="7">
        <f t="shared" si="1"/>
        <v>7.4767707585907672E-3</v>
      </c>
      <c r="E99" s="7">
        <f t="shared" si="1"/>
        <v>-4.6977941001630219E-3</v>
      </c>
    </row>
    <row r="100" spans="1:5" x14ac:dyDescent="0.2">
      <c r="A100" s="6">
        <v>44517</v>
      </c>
      <c r="B100" s="11">
        <f>VLOOKUP($A100,'Daily Sample'!$A$1:$C$523,2,FALSE)</f>
        <v>16.737100000000002</v>
      </c>
      <c r="C100" s="11">
        <f>VLOOKUP($A100,'Daily Sample'!$A$1:$C$523,3,FALSE)</f>
        <v>2671.1390000000001</v>
      </c>
      <c r="D100" s="7">
        <f t="shared" si="1"/>
        <v>1.6997133229994521E-3</v>
      </c>
      <c r="E100" s="7">
        <f t="shared" si="1"/>
        <v>-1.3315882906670407E-3</v>
      </c>
    </row>
    <row r="101" spans="1:5" x14ac:dyDescent="0.2">
      <c r="A101" s="6">
        <v>44524</v>
      </c>
      <c r="B101" s="11">
        <f>VLOOKUP($A101,'Daily Sample'!$A$1:$C$523,2,FALSE)</f>
        <v>16.806799999999999</v>
      </c>
      <c r="C101" s="11">
        <f>VLOOKUP($A101,'Daily Sample'!$A$1:$C$523,3,FALSE)</f>
        <v>2672.1439999999998</v>
      </c>
      <c r="D101" s="7">
        <f t="shared" si="1"/>
        <v>4.1644012403581065E-3</v>
      </c>
      <c r="E101" s="7">
        <f t="shared" si="1"/>
        <v>3.7624399179514434E-4</v>
      </c>
    </row>
    <row r="102" spans="1:5" x14ac:dyDescent="0.2">
      <c r="A102" s="6">
        <v>44531</v>
      </c>
      <c r="B102" s="11">
        <f>VLOOKUP($A102,'Daily Sample'!$A$1:$C$523,2,FALSE)</f>
        <v>17.107099999999999</v>
      </c>
      <c r="C102" s="11">
        <f>VLOOKUP($A102,'Daily Sample'!$A$1:$C$523,3,FALSE)</f>
        <v>2689.8117999999999</v>
      </c>
      <c r="D102" s="7">
        <f t="shared" si="1"/>
        <v>1.7867767808268153E-2</v>
      </c>
      <c r="E102" s="7">
        <f t="shared" si="1"/>
        <v>6.6118442718656745E-3</v>
      </c>
    </row>
    <row r="103" spans="1:5" x14ac:dyDescent="0.2">
      <c r="A103" s="6">
        <v>44538</v>
      </c>
      <c r="B103" s="11">
        <f>VLOOKUP($A103,'Daily Sample'!$A$1:$C$523,2,FALSE)</f>
        <v>16.977499999999999</v>
      </c>
      <c r="C103" s="11">
        <f>VLOOKUP($A103,'Daily Sample'!$A$1:$C$523,3,FALSE)</f>
        <v>2670.578</v>
      </c>
      <c r="D103" s="7">
        <f t="shared" si="1"/>
        <v>-7.5758018600463606E-3</v>
      </c>
      <c r="E103" s="7">
        <f t="shared" si="1"/>
        <v>-7.1506118011676056E-3</v>
      </c>
    </row>
    <row r="104" spans="1:5" x14ac:dyDescent="0.2">
      <c r="A104" s="6">
        <v>44545</v>
      </c>
      <c r="B104" s="11">
        <f>VLOOKUP($A104,'Daily Sample'!$A$1:$C$523,2,FALSE)</f>
        <v>16.946000000000002</v>
      </c>
      <c r="C104" s="11">
        <f>VLOOKUP($A104,'Daily Sample'!$A$1:$C$523,3,FALSE)</f>
        <v>2661.3494000000001</v>
      </c>
      <c r="D104" s="7">
        <f t="shared" si="1"/>
        <v>-1.8553968487703409E-3</v>
      </c>
      <c r="E104" s="7">
        <f t="shared" si="1"/>
        <v>-3.4556564159519132E-3</v>
      </c>
    </row>
    <row r="105" spans="1:5" x14ac:dyDescent="0.2">
      <c r="A105" s="6">
        <v>44552</v>
      </c>
      <c r="B105" s="11">
        <f>VLOOKUP($A105,'Daily Sample'!$A$1:$C$523,2,FALSE)</f>
        <v>17.3751</v>
      </c>
      <c r="C105" s="11">
        <f>VLOOKUP($A105,'Daily Sample'!$A$1:$C$523,3,FALSE)</f>
        <v>2710.0043000000001</v>
      </c>
      <c r="D105" s="7">
        <f t="shared" si="1"/>
        <v>2.5321609819426216E-2</v>
      </c>
      <c r="E105" s="7">
        <f t="shared" si="1"/>
        <v>1.8282041433567597E-2</v>
      </c>
    </row>
    <row r="106" spans="1:5" x14ac:dyDescent="0.2">
      <c r="A106" s="6">
        <v>44559</v>
      </c>
      <c r="B106" s="11">
        <f>VLOOKUP($A106,'Daily Sample'!$A$1:$C$523,2,FALSE)</f>
        <v>17.891400000000001</v>
      </c>
      <c r="C106" s="11">
        <f>VLOOKUP($A106,'Daily Sample'!$A$1:$C$523,3,FALSE)</f>
        <v>2752.5596999999998</v>
      </c>
      <c r="D106" s="7">
        <f t="shared" si="1"/>
        <v>2.9714936892449639E-2</v>
      </c>
      <c r="E106" s="7">
        <f t="shared" si="1"/>
        <v>1.5703074714678467E-2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5756-1548-46DC-B303-10A270F7B5F4}">
  <sheetPr codeName="Sheet4"/>
  <dimension ref="A1:O41"/>
  <sheetViews>
    <sheetView zoomScaleNormal="100" workbookViewId="0"/>
  </sheetViews>
  <sheetFormatPr baseColWidth="10" defaultColWidth="8.83203125" defaultRowHeight="15" x14ac:dyDescent="0.2"/>
  <cols>
    <col min="1" max="1" width="11.83203125" bestFit="1" customWidth="1"/>
    <col min="2" max="2" width="9.5" customWidth="1"/>
    <col min="3" max="3" width="3" customWidth="1"/>
    <col min="4" max="4" width="6.5" customWidth="1"/>
    <col min="5" max="7" width="10.6640625" customWidth="1"/>
    <col min="8" max="8" width="11.6640625" bestFit="1" customWidth="1"/>
    <col min="9" max="9" width="5" customWidth="1"/>
    <col min="10" max="10" width="10.1640625" customWidth="1"/>
    <col min="11" max="11" width="10" bestFit="1" customWidth="1"/>
    <col min="12" max="14" width="9.1640625" bestFit="1" customWidth="1"/>
    <col min="15" max="15" width="10.33203125" customWidth="1"/>
  </cols>
  <sheetData>
    <row r="1" spans="1:15" x14ac:dyDescent="0.2">
      <c r="A1" t="s">
        <v>41</v>
      </c>
      <c r="B1" s="7">
        <v>0.04</v>
      </c>
      <c r="D1" s="15" t="s">
        <v>31</v>
      </c>
      <c r="E1" s="15" t="s">
        <v>24</v>
      </c>
      <c r="F1" s="15" t="s">
        <v>22</v>
      </c>
      <c r="G1" s="15" t="s">
        <v>30</v>
      </c>
      <c r="H1" s="15" t="s">
        <v>26</v>
      </c>
    </row>
    <row r="2" spans="1:15" x14ac:dyDescent="0.2">
      <c r="A2" t="s">
        <v>21</v>
      </c>
      <c r="B2" s="19">
        <v>20000</v>
      </c>
      <c r="D2">
        <v>1</v>
      </c>
      <c r="E2" s="18">
        <f>IF(D2&lt;=10,$B$2,$B$3)</f>
        <v>20000</v>
      </c>
      <c r="F2" s="18">
        <f>E2/(1+$B$4)^D2</f>
        <v>19607.843137254902</v>
      </c>
      <c r="G2" s="18">
        <f>F2*(1+$B$5)^(D$41-D2)</f>
        <v>41814.158182675106</v>
      </c>
      <c r="H2" s="18">
        <f>SUM(G2:G41)</f>
        <v>1114726.2125924106</v>
      </c>
      <c r="J2" s="26" t="s">
        <v>23</v>
      </c>
      <c r="K2" s="21">
        <f>H2</f>
        <v>1114726.2125924106</v>
      </c>
      <c r="M2" s="27" t="s">
        <v>43</v>
      </c>
    </row>
    <row r="3" spans="1:15" x14ac:dyDescent="0.2">
      <c r="A3" t="s">
        <v>52</v>
      </c>
      <c r="B3" s="19">
        <v>30000</v>
      </c>
      <c r="D3">
        <f>D2+1</f>
        <v>2</v>
      </c>
      <c r="E3" s="18">
        <f t="shared" ref="E3:E41" si="0">IF(D3&lt;=10,$B$2,$B$3)</f>
        <v>20000</v>
      </c>
      <c r="F3" s="18">
        <f t="shared" ref="F3:F31" si="1">E3/(1+$B$4)^D3</f>
        <v>19223.375624759708</v>
      </c>
      <c r="G3" s="18">
        <f t="shared" ref="G3:G41" si="2">F3*(1+$B$5)^(D$41-D3)</f>
        <v>40205.921329495301</v>
      </c>
      <c r="J3" s="24">
        <v>0</v>
      </c>
      <c r="K3" s="19">
        <f t="dataTable" ref="K3:K13" dt2D="0" dtr="0" r1="B4"/>
        <v>2461359.6914752107</v>
      </c>
      <c r="M3" t="s">
        <v>46</v>
      </c>
    </row>
    <row r="4" spans="1:15" x14ac:dyDescent="0.2">
      <c r="A4" t="s">
        <v>23</v>
      </c>
      <c r="B4" s="7">
        <v>0.02</v>
      </c>
      <c r="D4">
        <f t="shared" ref="D4:D31" si="3">D3+1</f>
        <v>3</v>
      </c>
      <c r="E4" s="18">
        <f t="shared" si="0"/>
        <v>20000</v>
      </c>
      <c r="F4" s="18">
        <f t="shared" si="1"/>
        <v>18846.446690940891</v>
      </c>
      <c r="G4" s="18">
        <f t="shared" si="2"/>
        <v>38659.53973989933</v>
      </c>
      <c r="J4" s="24">
        <f>J3+1%</f>
        <v>0.01</v>
      </c>
      <c r="K4" s="19">
        <v>1653179.9626438874</v>
      </c>
      <c r="M4" t="s">
        <v>49</v>
      </c>
    </row>
    <row r="5" spans="1:15" x14ac:dyDescent="0.2">
      <c r="A5" t="s">
        <v>25</v>
      </c>
      <c r="B5" s="7">
        <f>(1+B1)/(1+B4)-1</f>
        <v>1.9607843137254832E-2</v>
      </c>
      <c r="D5">
        <f t="shared" si="3"/>
        <v>4</v>
      </c>
      <c r="E5" s="18">
        <f t="shared" si="0"/>
        <v>20000</v>
      </c>
      <c r="F5" s="18">
        <f t="shared" si="1"/>
        <v>18476.908520530284</v>
      </c>
      <c r="G5" s="18">
        <f t="shared" si="2"/>
        <v>37172.63436528782</v>
      </c>
      <c r="J5" s="24">
        <f t="shared" ref="J5:J13" si="4">J4+1%</f>
        <v>0.02</v>
      </c>
      <c r="K5" s="19">
        <v>1114726.2125924106</v>
      </c>
      <c r="M5" t="s">
        <v>44</v>
      </c>
    </row>
    <row r="6" spans="1:15" x14ac:dyDescent="0.2">
      <c r="D6">
        <f t="shared" si="3"/>
        <v>5</v>
      </c>
      <c r="E6" s="18">
        <f t="shared" si="0"/>
        <v>20000</v>
      </c>
      <c r="F6" s="18">
        <f t="shared" si="1"/>
        <v>18114.616196598319</v>
      </c>
      <c r="G6" s="18">
        <f t="shared" si="2"/>
        <v>35742.917658930608</v>
      </c>
      <c r="J6" s="24">
        <f t="shared" si="4"/>
        <v>0.03</v>
      </c>
      <c r="K6" s="19">
        <v>754546.65102663264</v>
      </c>
      <c r="M6" t="s">
        <v>47</v>
      </c>
    </row>
    <row r="7" spans="1:15" x14ac:dyDescent="0.2">
      <c r="D7">
        <f t="shared" si="3"/>
        <v>6</v>
      </c>
      <c r="E7" s="18">
        <f t="shared" si="0"/>
        <v>20000</v>
      </c>
      <c r="F7" s="18">
        <f t="shared" si="1"/>
        <v>17759.42764372384</v>
      </c>
      <c r="G7" s="18">
        <f t="shared" si="2"/>
        <v>34368.19005666404</v>
      </c>
      <c r="J7" s="24">
        <f t="shared" si="4"/>
        <v>0.04</v>
      </c>
      <c r="K7" s="19">
        <v>512674.25870924321</v>
      </c>
      <c r="M7" t="s">
        <v>45</v>
      </c>
    </row>
    <row r="8" spans="1:15" x14ac:dyDescent="0.2">
      <c r="D8">
        <f t="shared" si="3"/>
        <v>7</v>
      </c>
      <c r="E8" s="18">
        <f t="shared" si="0"/>
        <v>20000</v>
      </c>
      <c r="F8" s="18">
        <f t="shared" si="1"/>
        <v>17411.203572278278</v>
      </c>
      <c r="G8" s="18">
        <f t="shared" si="2"/>
        <v>33046.336592946202</v>
      </c>
      <c r="J8" s="24">
        <f t="shared" si="4"/>
        <v>0.05</v>
      </c>
      <c r="K8" s="19">
        <v>349625.51676199789</v>
      </c>
    </row>
    <row r="9" spans="1:15" x14ac:dyDescent="0.2">
      <c r="D9">
        <f t="shared" si="3"/>
        <v>8</v>
      </c>
      <c r="E9" s="18">
        <f t="shared" si="0"/>
        <v>20000</v>
      </c>
      <c r="F9" s="18">
        <f t="shared" si="1"/>
        <v>17069.807423802231</v>
      </c>
      <c r="G9" s="18">
        <f t="shared" si="2"/>
        <v>31775.323647063651</v>
      </c>
      <c r="J9" s="24">
        <f t="shared" si="4"/>
        <v>6.0000000000000005E-2</v>
      </c>
      <c r="K9" s="19">
        <v>239298.77394275239</v>
      </c>
    </row>
    <row r="10" spans="1:15" x14ac:dyDescent="0.2">
      <c r="D10">
        <f t="shared" si="3"/>
        <v>9</v>
      </c>
      <c r="E10" s="18">
        <f t="shared" si="0"/>
        <v>20000</v>
      </c>
      <c r="F10" s="18">
        <f t="shared" si="1"/>
        <v>16735.10531745317</v>
      </c>
      <c r="G10" s="18">
        <f t="shared" si="2"/>
        <v>30553.195814484287</v>
      </c>
      <c r="J10" s="24">
        <f t="shared" si="4"/>
        <v>7.0000000000000007E-2</v>
      </c>
      <c r="K10" s="19">
        <v>164370.53801245088</v>
      </c>
    </row>
    <row r="11" spans="1:15" x14ac:dyDescent="0.2">
      <c r="D11">
        <f t="shared" si="3"/>
        <v>10</v>
      </c>
      <c r="E11" s="18">
        <f t="shared" si="0"/>
        <v>20000</v>
      </c>
      <c r="F11" s="18">
        <f t="shared" si="1"/>
        <v>16406.965997503106</v>
      </c>
      <c r="G11" s="18">
        <f t="shared" si="2"/>
        <v>29378.072898542581</v>
      </c>
      <c r="J11" s="24">
        <f t="shared" si="4"/>
        <v>0.08</v>
      </c>
      <c r="K11" s="19">
        <v>113298.68378632763</v>
      </c>
    </row>
    <row r="12" spans="1:15" x14ac:dyDescent="0.2">
      <c r="D12">
        <f t="shared" si="3"/>
        <v>11</v>
      </c>
      <c r="E12" s="18">
        <f t="shared" si="0"/>
        <v>30000</v>
      </c>
      <c r="F12" s="18">
        <f t="shared" si="1"/>
        <v>24127.891172798689</v>
      </c>
      <c r="G12" s="18">
        <f t="shared" si="2"/>
        <v>42372.220526744124</v>
      </c>
      <c r="J12" s="24">
        <f t="shared" si="4"/>
        <v>0.09</v>
      </c>
      <c r="K12" s="19">
        <v>78363.742063508354</v>
      </c>
    </row>
    <row r="13" spans="1:15" x14ac:dyDescent="0.2">
      <c r="D13">
        <f t="shared" si="3"/>
        <v>12</v>
      </c>
      <c r="E13" s="18">
        <f t="shared" si="0"/>
        <v>30000</v>
      </c>
      <c r="F13" s="18">
        <f t="shared" si="1"/>
        <v>23654.795267449692</v>
      </c>
      <c r="G13" s="18">
        <f t="shared" si="2"/>
        <v>40742.519737253962</v>
      </c>
      <c r="J13" s="24">
        <f t="shared" si="4"/>
        <v>9.9999999999999992E-2</v>
      </c>
      <c r="K13" s="19">
        <v>54383.565539816598</v>
      </c>
    </row>
    <row r="14" spans="1:15" x14ac:dyDescent="0.2">
      <c r="D14">
        <f t="shared" si="3"/>
        <v>13</v>
      </c>
      <c r="E14" s="18">
        <f t="shared" si="0"/>
        <v>30000</v>
      </c>
      <c r="F14" s="18">
        <f t="shared" si="1"/>
        <v>23190.97575240166</v>
      </c>
      <c r="G14" s="18">
        <f t="shared" si="2"/>
        <v>39175.499747359587</v>
      </c>
      <c r="J14" s="1"/>
    </row>
    <row r="15" spans="1:15" x14ac:dyDescent="0.2">
      <c r="D15">
        <f t="shared" si="3"/>
        <v>14</v>
      </c>
      <c r="E15" s="18">
        <f t="shared" si="0"/>
        <v>30000</v>
      </c>
      <c r="F15" s="18">
        <f t="shared" si="1"/>
        <v>22736.250737648683</v>
      </c>
      <c r="G15" s="18">
        <f t="shared" si="2"/>
        <v>37668.749757076526</v>
      </c>
      <c r="J15" s="1"/>
    </row>
    <row r="16" spans="1:15" x14ac:dyDescent="0.2">
      <c r="D16">
        <f t="shared" si="3"/>
        <v>15</v>
      </c>
      <c r="E16" s="18">
        <f t="shared" si="0"/>
        <v>30000</v>
      </c>
      <c r="F16" s="18">
        <f t="shared" si="1"/>
        <v>22290.44189965558</v>
      </c>
      <c r="G16" s="18">
        <f t="shared" si="2"/>
        <v>36219.951689496673</v>
      </c>
      <c r="K16" s="20" t="s">
        <v>41</v>
      </c>
      <c r="L16" s="20"/>
      <c r="M16" s="20"/>
      <c r="N16" s="20"/>
      <c r="O16" s="20"/>
    </row>
    <row r="17" spans="4:15" x14ac:dyDescent="0.2">
      <c r="D17">
        <f t="shared" si="3"/>
        <v>16</v>
      </c>
      <c r="E17" s="18">
        <f t="shared" si="0"/>
        <v>30000</v>
      </c>
      <c r="F17" s="18">
        <f t="shared" si="1"/>
        <v>21853.374411427034</v>
      </c>
      <c r="G17" s="18">
        <f t="shared" si="2"/>
        <v>34826.87662451603</v>
      </c>
      <c r="J17" s="23">
        <f>H2</f>
        <v>1114726.2125924106</v>
      </c>
      <c r="K17" s="22">
        <v>0.02</v>
      </c>
      <c r="L17" s="22">
        <f>K17+2%</f>
        <v>0.04</v>
      </c>
      <c r="M17" s="22">
        <f t="shared" ref="M17:O17" si="5">L17+2%</f>
        <v>0.06</v>
      </c>
      <c r="N17" s="22">
        <f t="shared" si="5"/>
        <v>0.08</v>
      </c>
      <c r="O17" s="22">
        <f t="shared" si="5"/>
        <v>0.1</v>
      </c>
    </row>
    <row r="18" spans="4:15" x14ac:dyDescent="0.2">
      <c r="D18">
        <f t="shared" si="3"/>
        <v>17</v>
      </c>
      <c r="E18" s="18">
        <f t="shared" si="0"/>
        <v>30000</v>
      </c>
      <c r="F18" s="18">
        <f t="shared" si="1"/>
        <v>21424.876873948069</v>
      </c>
      <c r="G18" s="18">
        <f t="shared" si="2"/>
        <v>33487.381369726951</v>
      </c>
      <c r="I18" s="28" t="s">
        <v>23</v>
      </c>
      <c r="J18" s="24">
        <v>0</v>
      </c>
      <c r="K18" s="19">
        <f t="dataTable" ref="K18:O28" dt2D="1" dtr="1" r1="B1" r2="B4" ca="1"/>
        <v>1613720.4556665283</v>
      </c>
      <c r="L18" s="19">
        <v>2461359.6914752107</v>
      </c>
      <c r="M18" s="19">
        <v>3885821.1745275147</v>
      </c>
      <c r="N18" s="19">
        <v>6313962.4853341477</v>
      </c>
      <c r="O18" s="19">
        <v>10496791.340523854</v>
      </c>
    </row>
    <row r="19" spans="4:15" x14ac:dyDescent="0.2">
      <c r="D19">
        <f t="shared" si="3"/>
        <v>18</v>
      </c>
      <c r="E19" s="18">
        <f t="shared" si="0"/>
        <v>30000</v>
      </c>
      <c r="F19" s="18">
        <f t="shared" si="1"/>
        <v>21004.781248968698</v>
      </c>
      <c r="G19" s="18">
        <f t="shared" si="2"/>
        <v>32199.405163198993</v>
      </c>
      <c r="I19" s="28"/>
      <c r="J19" s="24">
        <f>J18+1%</f>
        <v>0.01</v>
      </c>
      <c r="K19" s="19">
        <v>1083860.4092917207</v>
      </c>
      <c r="L19" s="19">
        <v>1653179.9626438874</v>
      </c>
      <c r="M19" s="19">
        <v>2609923.988921755</v>
      </c>
      <c r="N19" s="19">
        <v>4240792.7219217392</v>
      </c>
      <c r="O19" s="19">
        <v>7050202.8518259041</v>
      </c>
    </row>
    <row r="20" spans="4:15" x14ac:dyDescent="0.2">
      <c r="D20">
        <f t="shared" si="3"/>
        <v>19</v>
      </c>
      <c r="E20" s="18">
        <f t="shared" si="0"/>
        <v>30000</v>
      </c>
      <c r="F20" s="18">
        <f t="shared" si="1"/>
        <v>20592.922793106569</v>
      </c>
      <c r="G20" s="18">
        <f t="shared" si="2"/>
        <v>30960.966503075968</v>
      </c>
      <c r="I20" s="28"/>
      <c r="J20" s="24">
        <f t="shared" ref="J20:J28" si="6">J19+1%</f>
        <v>0.02</v>
      </c>
      <c r="K20" s="19">
        <v>730838.52715972345</v>
      </c>
      <c r="L20" s="19">
        <v>1114726.2125924106</v>
      </c>
      <c r="M20" s="19">
        <v>1759851.1650673514</v>
      </c>
      <c r="N20" s="19">
        <v>2859533.0914469892</v>
      </c>
      <c r="O20" s="19">
        <v>4753896.188322654</v>
      </c>
    </row>
    <row r="21" spans="4:15" x14ac:dyDescent="0.2">
      <c r="D21">
        <f t="shared" si="3"/>
        <v>20</v>
      </c>
      <c r="E21" s="18">
        <f t="shared" si="0"/>
        <v>30000</v>
      </c>
      <c r="F21" s="18">
        <f t="shared" si="1"/>
        <v>20189.139993241733</v>
      </c>
      <c r="G21" s="18">
        <f t="shared" si="2"/>
        <v>29770.160099111505</v>
      </c>
      <c r="I21" s="28"/>
      <c r="J21" s="24">
        <f t="shared" si="6"/>
        <v>0.03</v>
      </c>
      <c r="K21" s="19">
        <v>494697.04478119902</v>
      </c>
      <c r="L21" s="19">
        <v>754546.65102663264</v>
      </c>
      <c r="M21" s="19">
        <v>1191225.0630751152</v>
      </c>
      <c r="N21" s="19">
        <v>1935588.3922683634</v>
      </c>
      <c r="O21" s="19">
        <v>3217863.1916128322</v>
      </c>
    </row>
    <row r="22" spans="4:15" x14ac:dyDescent="0.2">
      <c r="D22">
        <f t="shared" si="3"/>
        <v>21</v>
      </c>
      <c r="E22" s="18">
        <f t="shared" si="0"/>
        <v>30000</v>
      </c>
      <c r="F22" s="18">
        <f t="shared" si="1"/>
        <v>19793.274503178171</v>
      </c>
      <c r="G22" s="18">
        <f t="shared" si="2"/>
        <v>28625.153941453373</v>
      </c>
      <c r="I22" s="28"/>
      <c r="J22" s="24">
        <f t="shared" si="6"/>
        <v>0.04</v>
      </c>
      <c r="K22" s="19">
        <v>336120.29206382734</v>
      </c>
      <c r="L22" s="19">
        <v>512674.25870924321</v>
      </c>
      <c r="M22" s="19">
        <v>809373.98017336242</v>
      </c>
      <c r="N22" s="19">
        <v>1315129.2141079025</v>
      </c>
      <c r="O22" s="19">
        <v>2186366.6403439427</v>
      </c>
    </row>
    <row r="23" spans="4:15" x14ac:dyDescent="0.2">
      <c r="D23">
        <f t="shared" si="3"/>
        <v>22</v>
      </c>
      <c r="E23" s="18">
        <f t="shared" si="0"/>
        <v>30000</v>
      </c>
      <c r="F23" s="18">
        <f t="shared" si="1"/>
        <v>19405.171081547225</v>
      </c>
      <c r="G23" s="18">
        <f t="shared" si="2"/>
        <v>27524.186482166708</v>
      </c>
      <c r="I23" s="28"/>
      <c r="J23" s="24">
        <f t="shared" si="6"/>
        <v>0.05</v>
      </c>
      <c r="K23" s="19">
        <v>229222.02316706732</v>
      </c>
      <c r="L23" s="19">
        <v>349625.51676199789</v>
      </c>
      <c r="M23" s="19">
        <v>551964.12003262737</v>
      </c>
      <c r="N23" s="19">
        <v>896871.10924764886</v>
      </c>
      <c r="O23" s="19">
        <v>1491023.8879283569</v>
      </c>
    </row>
    <row r="24" spans="4:15" x14ac:dyDescent="0.2">
      <c r="D24">
        <f t="shared" si="3"/>
        <v>23</v>
      </c>
      <c r="E24" s="18">
        <f t="shared" si="0"/>
        <v>30000</v>
      </c>
      <c r="F24" s="18">
        <f t="shared" si="1"/>
        <v>19024.677530928653</v>
      </c>
      <c r="G24" s="18">
        <f t="shared" si="2"/>
        <v>26465.563925160299</v>
      </c>
      <c r="I24" s="28"/>
      <c r="J24" s="24">
        <f t="shared" si="6"/>
        <v>6.0000000000000005E-2</v>
      </c>
      <c r="K24" s="19">
        <v>156889.43304986661</v>
      </c>
      <c r="L24" s="19">
        <v>239298.77394275239</v>
      </c>
      <c r="M24" s="19">
        <v>377788.03563159984</v>
      </c>
      <c r="N24" s="19">
        <v>613857.24593361956</v>
      </c>
      <c r="O24" s="19">
        <v>1020521.0180454266</v>
      </c>
    </row>
    <row r="25" spans="4:15" x14ac:dyDescent="0.2">
      <c r="D25">
        <f t="shared" si="3"/>
        <v>24</v>
      </c>
      <c r="E25" s="18">
        <f t="shared" si="0"/>
        <v>30000</v>
      </c>
      <c r="F25" s="18">
        <f t="shared" si="1"/>
        <v>18651.644638165348</v>
      </c>
      <c r="G25" s="18">
        <f t="shared" si="2"/>
        <v>25447.657620346446</v>
      </c>
      <c r="I25" s="28"/>
      <c r="J25" s="24">
        <f t="shared" si="6"/>
        <v>7.0000000000000007E-2</v>
      </c>
      <c r="K25" s="19">
        <v>107764.86688161743</v>
      </c>
      <c r="L25" s="19">
        <v>164370.53801245088</v>
      </c>
      <c r="M25" s="19">
        <v>259496.61859232304</v>
      </c>
      <c r="N25" s="19">
        <v>421648.82048701594</v>
      </c>
      <c r="O25" s="19">
        <v>700979.72515843599</v>
      </c>
    </row>
    <row r="26" spans="4:15" x14ac:dyDescent="0.2">
      <c r="D26">
        <f t="shared" si="3"/>
        <v>25</v>
      </c>
      <c r="E26" s="18">
        <f t="shared" si="0"/>
        <v>30000</v>
      </c>
      <c r="F26" s="18">
        <f t="shared" si="1"/>
        <v>18285.926115848379</v>
      </c>
      <c r="G26" s="18">
        <f t="shared" si="2"/>
        <v>24468.901558025431</v>
      </c>
      <c r="I26" s="28"/>
      <c r="J26" s="24">
        <f t="shared" si="6"/>
        <v>0.08</v>
      </c>
      <c r="K26" s="19">
        <v>74281.058660106195</v>
      </c>
      <c r="L26" s="19">
        <v>113298.68378632763</v>
      </c>
      <c r="M26" s="19">
        <v>178867.97530154648</v>
      </c>
      <c r="N26" s="19">
        <v>290637.5860229751</v>
      </c>
      <c r="O26" s="19">
        <v>483177.10206275893</v>
      </c>
    </row>
    <row r="27" spans="4:15" x14ac:dyDescent="0.2">
      <c r="D27">
        <f t="shared" si="3"/>
        <v>26</v>
      </c>
      <c r="E27" s="18">
        <f t="shared" si="0"/>
        <v>30000</v>
      </c>
      <c r="F27" s="18">
        <f t="shared" si="1"/>
        <v>17927.378544949388</v>
      </c>
      <c r="G27" s="18">
        <f t="shared" si="2"/>
        <v>23527.789959639835</v>
      </c>
      <c r="I27" s="28"/>
      <c r="J27" s="24">
        <f t="shared" si="6"/>
        <v>0.09</v>
      </c>
      <c r="K27" s="19">
        <v>51376.958023825988</v>
      </c>
      <c r="L27" s="19">
        <v>78363.742063508354</v>
      </c>
      <c r="M27" s="19">
        <v>123715.1519463974</v>
      </c>
      <c r="N27" s="19">
        <v>201021.30107722874</v>
      </c>
      <c r="O27" s="19">
        <v>334192.45953860355</v>
      </c>
    </row>
    <row r="28" spans="4:15" x14ac:dyDescent="0.2">
      <c r="D28">
        <f t="shared" si="3"/>
        <v>27</v>
      </c>
      <c r="E28" s="18">
        <f t="shared" si="0"/>
        <v>30000</v>
      </c>
      <c r="F28" s="18">
        <f t="shared" si="1"/>
        <v>17575.861318577838</v>
      </c>
      <c r="G28" s="18">
        <f t="shared" si="2"/>
        <v>22622.874961192163</v>
      </c>
      <c r="I28" s="28"/>
      <c r="J28" s="24">
        <f t="shared" si="6"/>
        <v>9.9999999999999992E-2</v>
      </c>
      <c r="K28" s="19">
        <v>35655.03752565504</v>
      </c>
      <c r="L28" s="19">
        <v>54383.565539816598</v>
      </c>
      <c r="M28" s="19">
        <v>85856.939663404977</v>
      </c>
      <c r="N28" s="19">
        <v>139506.54746901753</v>
      </c>
      <c r="O28" s="19">
        <v>231925.85049729902</v>
      </c>
    </row>
    <row r="29" spans="4:15" x14ac:dyDescent="0.2">
      <c r="D29">
        <f t="shared" si="3"/>
        <v>28</v>
      </c>
      <c r="E29" s="18">
        <f t="shared" si="0"/>
        <v>30000</v>
      </c>
      <c r="F29" s="18">
        <f t="shared" si="1"/>
        <v>17231.236586841012</v>
      </c>
      <c r="G29" s="18">
        <f t="shared" si="2"/>
        <v>21752.764385761686</v>
      </c>
    </row>
    <row r="30" spans="4:15" x14ac:dyDescent="0.2">
      <c r="D30">
        <f t="shared" si="3"/>
        <v>29</v>
      </c>
      <c r="E30" s="18">
        <f t="shared" si="0"/>
        <v>30000</v>
      </c>
      <c r="F30" s="18">
        <f t="shared" si="1"/>
        <v>16893.36920278531</v>
      </c>
      <c r="G30" s="18">
        <f t="shared" si="2"/>
        <v>20916.119601693939</v>
      </c>
    </row>
    <row r="31" spans="4:15" x14ac:dyDescent="0.2">
      <c r="D31">
        <f t="shared" si="3"/>
        <v>30</v>
      </c>
      <c r="E31" s="18">
        <f t="shared" si="0"/>
        <v>30000</v>
      </c>
      <c r="F31" s="18">
        <f t="shared" si="1"/>
        <v>16562.126669397359</v>
      </c>
      <c r="G31" s="18">
        <f t="shared" si="2"/>
        <v>20111.653463167244</v>
      </c>
    </row>
    <row r="32" spans="4:15" x14ac:dyDescent="0.2">
      <c r="D32">
        <f t="shared" ref="D32:D41" si="7">D31+1</f>
        <v>31</v>
      </c>
      <c r="E32" s="18">
        <f t="shared" si="0"/>
        <v>30000</v>
      </c>
      <c r="F32" s="18">
        <f t="shared" ref="F32:F41" si="8">E32/(1+$B$4)^D32</f>
        <v>16237.379087644475</v>
      </c>
      <c r="G32" s="18">
        <f t="shared" si="2"/>
        <v>19338.128329968513</v>
      </c>
    </row>
    <row r="33" spans="4:10" x14ac:dyDescent="0.2">
      <c r="D33">
        <f t="shared" si="7"/>
        <v>32</v>
      </c>
      <c r="E33" s="18">
        <f t="shared" si="0"/>
        <v>30000</v>
      </c>
      <c r="F33" s="18">
        <f t="shared" si="8"/>
        <v>15918.999105533796</v>
      </c>
      <c r="G33" s="18">
        <f t="shared" si="2"/>
        <v>18594.354163431261</v>
      </c>
      <c r="J33" s="27" t="s">
        <v>48</v>
      </c>
    </row>
    <row r="34" spans="4:10" x14ac:dyDescent="0.2">
      <c r="D34">
        <f t="shared" si="7"/>
        <v>33</v>
      </c>
      <c r="E34" s="18">
        <f t="shared" si="0"/>
        <v>30000</v>
      </c>
      <c r="F34" s="18">
        <f t="shared" si="8"/>
        <v>15606.861868170387</v>
      </c>
      <c r="G34" s="18">
        <f t="shared" si="2"/>
        <v>17879.186695606983</v>
      </c>
      <c r="J34" t="s">
        <v>46</v>
      </c>
    </row>
    <row r="35" spans="4:10" x14ac:dyDescent="0.2">
      <c r="D35">
        <f t="shared" si="7"/>
        <v>34</v>
      </c>
      <c r="E35" s="18">
        <f t="shared" si="0"/>
        <v>30000</v>
      </c>
      <c r="F35" s="18">
        <f t="shared" si="8"/>
        <v>15300.844968794498</v>
      </c>
      <c r="G35" s="18">
        <f t="shared" si="2"/>
        <v>17191.525668852868</v>
      </c>
      <c r="J35" t="s">
        <v>50</v>
      </c>
    </row>
    <row r="36" spans="4:10" x14ac:dyDescent="0.2">
      <c r="D36">
        <f t="shared" si="7"/>
        <v>35</v>
      </c>
      <c r="E36" s="18">
        <f t="shared" si="0"/>
        <v>30000</v>
      </c>
      <c r="F36" s="18">
        <f t="shared" si="8"/>
        <v>15000.828400778921</v>
      </c>
      <c r="G36" s="18">
        <f t="shared" si="2"/>
        <v>16530.313143127765</v>
      </c>
      <c r="J36" t="s">
        <v>44</v>
      </c>
    </row>
    <row r="37" spans="4:10" x14ac:dyDescent="0.2">
      <c r="D37">
        <f t="shared" si="7"/>
        <v>36</v>
      </c>
      <c r="E37" s="18">
        <f t="shared" si="0"/>
        <v>30000</v>
      </c>
      <c r="F37" s="18">
        <f t="shared" si="8"/>
        <v>14706.69451056757</v>
      </c>
      <c r="G37" s="18">
        <f t="shared" si="2"/>
        <v>15894.531868392081</v>
      </c>
      <c r="J37" t="s">
        <v>51</v>
      </c>
    </row>
    <row r="38" spans="4:10" x14ac:dyDescent="0.2">
      <c r="D38">
        <f t="shared" si="7"/>
        <v>37</v>
      </c>
      <c r="E38" s="18">
        <f t="shared" si="0"/>
        <v>30000</v>
      </c>
      <c r="F38" s="18">
        <f t="shared" si="8"/>
        <v>14418.32795153683</v>
      </c>
      <c r="G38" s="18">
        <f t="shared" si="2"/>
        <v>15283.203719607769</v>
      </c>
      <c r="J38" t="s">
        <v>45</v>
      </c>
    </row>
    <row r="39" spans="4:10" x14ac:dyDescent="0.2">
      <c r="D39">
        <f t="shared" si="7"/>
        <v>38</v>
      </c>
      <c r="E39" s="18">
        <f t="shared" si="0"/>
        <v>30000</v>
      </c>
      <c r="F39" s="18">
        <f t="shared" si="8"/>
        <v>14135.615638761597</v>
      </c>
      <c r="G39" s="18">
        <f t="shared" si="2"/>
        <v>14695.388191930546</v>
      </c>
    </row>
    <row r="40" spans="4:10" x14ac:dyDescent="0.2">
      <c r="D40">
        <f t="shared" si="7"/>
        <v>39</v>
      </c>
      <c r="E40" s="18">
        <f t="shared" si="0"/>
        <v>30000</v>
      </c>
      <c r="F40" s="18">
        <f t="shared" si="8"/>
        <v>13858.446704668238</v>
      </c>
      <c r="G40" s="18">
        <f t="shared" si="2"/>
        <v>14130.18095377938</v>
      </c>
    </row>
    <row r="41" spans="4:10" x14ac:dyDescent="0.2">
      <c r="D41">
        <f t="shared" si="7"/>
        <v>40</v>
      </c>
      <c r="E41" s="18">
        <f t="shared" si="0"/>
        <v>30000</v>
      </c>
      <c r="F41" s="18">
        <f t="shared" si="8"/>
        <v>13586.712455557092</v>
      </c>
      <c r="G41" s="18">
        <f t="shared" si="2"/>
        <v>13586.712455557092</v>
      </c>
    </row>
  </sheetData>
  <mergeCells count="1">
    <mergeCell ref="I18:I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F88A-CDF3-4F58-821B-531975034090}">
  <sheetPr codeName="Sheet5"/>
  <dimension ref="A1:F9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11.83203125" customWidth="1"/>
    <col min="2" max="2" width="10.1640625" customWidth="1"/>
    <col min="4" max="4" width="12.1640625" bestFit="1" customWidth="1"/>
  </cols>
  <sheetData>
    <row r="1" spans="1:6" ht="17" x14ac:dyDescent="0.25">
      <c r="A1" s="25" t="s">
        <v>14</v>
      </c>
      <c r="B1" s="7">
        <v>2.000000848900773E-2</v>
      </c>
    </row>
    <row r="2" spans="1:6" ht="17" x14ac:dyDescent="0.25">
      <c r="A2" s="25" t="s">
        <v>15</v>
      </c>
      <c r="B2" s="7">
        <v>7.9999958689658104E-2</v>
      </c>
    </row>
    <row r="3" spans="1:6" x14ac:dyDescent="0.2">
      <c r="A3" s="12"/>
      <c r="B3" s="1"/>
    </row>
    <row r="4" spans="1:6" x14ac:dyDescent="0.2">
      <c r="A4" s="12"/>
      <c r="B4" s="14"/>
    </row>
    <row r="5" spans="1:6" x14ac:dyDescent="0.2">
      <c r="A5" s="16" t="s">
        <v>16</v>
      </c>
      <c r="B5" s="15" t="s">
        <v>17</v>
      </c>
      <c r="C5" s="15" t="s">
        <v>18</v>
      </c>
      <c r="D5" s="15" t="s">
        <v>20</v>
      </c>
    </row>
    <row r="6" spans="1:6" x14ac:dyDescent="0.2">
      <c r="A6" s="17" t="s">
        <v>19</v>
      </c>
      <c r="B6" s="11">
        <v>1.5</v>
      </c>
      <c r="C6" s="11">
        <v>0.9</v>
      </c>
    </row>
    <row r="7" spans="1:6" x14ac:dyDescent="0.2">
      <c r="A7" s="17" t="s">
        <v>27</v>
      </c>
      <c r="B7" s="7">
        <f>$B$1+B6*($B$2-$B$1)</f>
        <v>0.1099999337899833</v>
      </c>
      <c r="C7" s="7">
        <f>$B$1+C6*($B$2-$B$1)</f>
        <v>7.3999963669593077E-2</v>
      </c>
      <c r="E7" s="1"/>
      <c r="F7" s="1"/>
    </row>
    <row r="8" spans="1:6" x14ac:dyDescent="0.2">
      <c r="A8" s="17" t="s">
        <v>28</v>
      </c>
      <c r="B8" s="7">
        <v>0.11</v>
      </c>
      <c r="C8" s="7">
        <v>7.3999999999999996E-2</v>
      </c>
      <c r="E8" s="13"/>
      <c r="F8" s="1"/>
    </row>
    <row r="9" spans="1:6" x14ac:dyDescent="0.2">
      <c r="A9" s="17" t="s">
        <v>29</v>
      </c>
      <c r="B9" s="7">
        <f>(B7-B8)^2</f>
        <v>4.3837663121254142E-15</v>
      </c>
      <c r="C9" s="7">
        <f>(C7-C8)^2</f>
        <v>1.3198984668980757E-15</v>
      </c>
      <c r="D9" s="7">
        <f>SUM(B9:C9)</f>
        <v>5.7036647790234896E-15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Population Info</vt:lpstr>
      <vt:lpstr>Daily Sample</vt:lpstr>
      <vt:lpstr>Weekly Sample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Wei-Ming</dc:creator>
  <cp:lastModifiedBy>Wei-Ming Lee</cp:lastModifiedBy>
  <dcterms:created xsi:type="dcterms:W3CDTF">2021-12-18T05:08:35Z</dcterms:created>
  <dcterms:modified xsi:type="dcterms:W3CDTF">2022-09-03T13:50:59Z</dcterms:modified>
</cp:coreProperties>
</file>