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EVA\Desktop\"/>
    </mc:Choice>
  </mc:AlternateContent>
  <xr:revisionPtr revIDLastSave="0" documentId="13_ncr:1_{3FAF1803-7DB7-4E02-A328-A95FB0C24F0D}" xr6:coauthVersionLast="47" xr6:coauthVersionMax="47" xr10:uidLastSave="{00000000-0000-0000-0000-000000000000}"/>
  <bookViews>
    <workbookView xWindow="-103" yWindow="-103" windowWidth="18720" windowHeight="11949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ManualCount="32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9" i="2"/>
  <c r="F140" i="2"/>
  <c r="F141" i="2"/>
  <c r="F142" i="2"/>
  <c r="F2" i="2"/>
  <c r="E140" i="2"/>
  <c r="E141" i="2"/>
  <c r="E142" i="2"/>
  <c r="E139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97" i="2"/>
  <c r="E85" i="2"/>
  <c r="E86" i="2"/>
  <c r="E87" i="2"/>
  <c r="E88" i="2"/>
  <c r="E89" i="2"/>
  <c r="E90" i="2"/>
  <c r="E91" i="2"/>
  <c r="E92" i="2"/>
  <c r="E93" i="2"/>
  <c r="E94" i="2"/>
  <c r="E95" i="2"/>
  <c r="E84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N142" i="2"/>
  <c r="I142" i="2"/>
  <c r="N141" i="2"/>
  <c r="I141" i="2"/>
  <c r="N140" i="2"/>
  <c r="I140" i="2"/>
  <c r="N139" i="2"/>
  <c r="I139" i="2"/>
  <c r="S137" i="2"/>
  <c r="N137" i="2"/>
  <c r="S136" i="2"/>
  <c r="N136" i="2"/>
  <c r="S135" i="2"/>
  <c r="N135" i="2"/>
  <c r="S134" i="2"/>
  <c r="N134" i="2"/>
  <c r="S133" i="2"/>
  <c r="N133" i="2"/>
  <c r="S132" i="2"/>
  <c r="N132" i="2"/>
  <c r="S131" i="2"/>
  <c r="N131" i="2"/>
  <c r="S130" i="2"/>
  <c r="N130" i="2"/>
  <c r="S129" i="2"/>
  <c r="N129" i="2"/>
  <c r="S128" i="2"/>
  <c r="N128" i="2"/>
  <c r="S127" i="2"/>
  <c r="N127" i="2"/>
  <c r="S126" i="2"/>
  <c r="N126" i="2"/>
  <c r="S125" i="2"/>
  <c r="N125" i="2"/>
  <c r="N124" i="2"/>
  <c r="N123" i="2"/>
  <c r="N122" i="2"/>
  <c r="N121" i="2"/>
  <c r="S120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S95" i="2"/>
  <c r="N95" i="2"/>
  <c r="I95" i="2"/>
  <c r="N94" i="2"/>
  <c r="I94" i="2"/>
  <c r="N93" i="2"/>
  <c r="I93" i="2"/>
  <c r="N92" i="2"/>
  <c r="I92" i="2"/>
  <c r="N91" i="2"/>
  <c r="I91" i="2"/>
  <c r="N90" i="2"/>
  <c r="I90" i="2"/>
  <c r="N89" i="2"/>
  <c r="I89" i="2"/>
  <c r="N88" i="2"/>
  <c r="I88" i="2"/>
  <c r="N87" i="2"/>
  <c r="I87" i="2"/>
  <c r="N86" i="2"/>
  <c r="I86" i="2"/>
  <c r="N85" i="2"/>
  <c r="I85" i="2"/>
  <c r="N84" i="2"/>
  <c r="I84" i="2"/>
  <c r="S82" i="2"/>
  <c r="N82" i="2"/>
  <c r="I82" i="2"/>
  <c r="S81" i="2"/>
  <c r="N81" i="2"/>
  <c r="I81" i="2"/>
  <c r="S80" i="2"/>
  <c r="N80" i="2"/>
  <c r="I80" i="2"/>
  <c r="S79" i="2"/>
  <c r="N79" i="2"/>
  <c r="I79" i="2"/>
  <c r="S78" i="2"/>
  <c r="N78" i="2"/>
  <c r="I78" i="2"/>
  <c r="S77" i="2"/>
  <c r="N77" i="2"/>
  <c r="I77" i="2"/>
  <c r="S76" i="2"/>
  <c r="N76" i="2"/>
  <c r="I76" i="2"/>
  <c r="S75" i="2"/>
  <c r="N75" i="2"/>
  <c r="I75" i="2"/>
  <c r="S74" i="2"/>
  <c r="N74" i="2"/>
  <c r="I74" i="2"/>
  <c r="S73" i="2"/>
  <c r="N73" i="2"/>
  <c r="I73" i="2"/>
  <c r="S72" i="2"/>
  <c r="N72" i="2"/>
  <c r="I72" i="2"/>
  <c r="S71" i="2"/>
  <c r="N71" i="2"/>
  <c r="I71" i="2"/>
  <c r="S70" i="2"/>
  <c r="N70" i="2"/>
  <c r="I70" i="2"/>
  <c r="S69" i="2"/>
  <c r="N69" i="2"/>
  <c r="I69" i="2"/>
  <c r="S68" i="2"/>
  <c r="N68" i="2"/>
  <c r="I68" i="2"/>
  <c r="S67" i="2"/>
  <c r="N67" i="2"/>
  <c r="I67" i="2"/>
  <c r="S66" i="2"/>
  <c r="N66" i="2"/>
  <c r="I66" i="2"/>
  <c r="S65" i="2"/>
  <c r="N65" i="2"/>
  <c r="I65" i="2"/>
  <c r="S64" i="2"/>
  <c r="N64" i="2"/>
  <c r="I64" i="2"/>
  <c r="S63" i="2"/>
  <c r="N63" i="2"/>
  <c r="I63" i="2"/>
  <c r="S62" i="2"/>
  <c r="N62" i="2"/>
  <c r="I62" i="2"/>
  <c r="S61" i="2"/>
  <c r="N61" i="2"/>
  <c r="I61" i="2"/>
  <c r="S60" i="2"/>
  <c r="N60" i="2"/>
  <c r="I60" i="2"/>
  <c r="N59" i="2"/>
  <c r="I59" i="2"/>
  <c r="N58" i="2"/>
  <c r="I58" i="2"/>
  <c r="N57" i="2"/>
  <c r="I57" i="2"/>
  <c r="N56" i="2"/>
  <c r="I56" i="2"/>
  <c r="N55" i="2"/>
  <c r="I55" i="2"/>
  <c r="N54" i="2"/>
  <c r="I54" i="2"/>
  <c r="N53" i="2"/>
  <c r="I53" i="2"/>
  <c r="N52" i="2"/>
  <c r="I52" i="2"/>
  <c r="N51" i="2"/>
  <c r="I51" i="2"/>
  <c r="N50" i="2"/>
  <c r="I50" i="2"/>
  <c r="N49" i="2"/>
  <c r="I49" i="2"/>
  <c r="N48" i="2"/>
  <c r="I48" i="2"/>
  <c r="N47" i="2"/>
  <c r="I47" i="2"/>
  <c r="N46" i="2"/>
  <c r="I46" i="2"/>
  <c r="N45" i="2"/>
  <c r="I45" i="2"/>
  <c r="N44" i="2"/>
  <c r="I44" i="2"/>
  <c r="N43" i="2"/>
  <c r="I43" i="2"/>
  <c r="N42" i="2"/>
  <c r="I42" i="2"/>
  <c r="N41" i="2"/>
  <c r="I41" i="2"/>
  <c r="N40" i="2"/>
  <c r="I40" i="2"/>
  <c r="N39" i="2"/>
  <c r="I39" i="2"/>
  <c r="N38" i="2"/>
  <c r="I38" i="2"/>
  <c r="N37" i="2"/>
  <c r="I37" i="2"/>
  <c r="N36" i="2"/>
  <c r="I36" i="2"/>
  <c r="N35" i="2"/>
  <c r="I35" i="2"/>
  <c r="N34" i="2"/>
  <c r="I34" i="2"/>
  <c r="N33" i="2"/>
  <c r="I33" i="2"/>
  <c r="N32" i="2"/>
  <c r="I32" i="2"/>
  <c r="N31" i="2"/>
  <c r="I31" i="2"/>
  <c r="N30" i="2"/>
  <c r="I30" i="2"/>
  <c r="N29" i="2"/>
  <c r="I29" i="2"/>
  <c r="N28" i="2"/>
  <c r="I28" i="2"/>
  <c r="N27" i="2"/>
  <c r="I27" i="2"/>
  <c r="N26" i="2"/>
  <c r="I26" i="2"/>
  <c r="N25" i="2"/>
  <c r="I25" i="2"/>
  <c r="S23" i="2"/>
  <c r="N23" i="2"/>
  <c r="I23" i="2"/>
  <c r="S22" i="2"/>
  <c r="N22" i="2"/>
  <c r="I22" i="2"/>
  <c r="S21" i="2"/>
  <c r="N21" i="2"/>
  <c r="I21" i="2"/>
  <c r="S20" i="2"/>
  <c r="N20" i="2"/>
  <c r="I20" i="2"/>
  <c r="S19" i="2"/>
  <c r="N19" i="2"/>
  <c r="I19" i="2"/>
  <c r="S18" i="2"/>
  <c r="N18" i="2"/>
  <c r="I18" i="2"/>
  <c r="S17" i="2"/>
  <c r="N17" i="2"/>
  <c r="I17" i="2"/>
  <c r="S16" i="2"/>
  <c r="N16" i="2"/>
  <c r="I16" i="2"/>
  <c r="N15" i="2"/>
  <c r="I15" i="2"/>
  <c r="N14" i="2"/>
  <c r="I14" i="2"/>
  <c r="N13" i="2"/>
  <c r="I13" i="2"/>
  <c r="N12" i="2"/>
  <c r="I12" i="2"/>
  <c r="N11" i="2"/>
  <c r="I11" i="2"/>
  <c r="N10" i="2"/>
  <c r="I10" i="2"/>
  <c r="N9" i="2"/>
  <c r="I9" i="2"/>
  <c r="N8" i="2"/>
  <c r="I8" i="2"/>
  <c r="N7" i="2"/>
  <c r="I7" i="2"/>
  <c r="N6" i="2"/>
  <c r="I6" i="2"/>
  <c r="N5" i="2"/>
  <c r="I5" i="2"/>
  <c r="N4" i="2"/>
  <c r="I4" i="2"/>
  <c r="N3" i="2"/>
  <c r="I3" i="2"/>
  <c r="N2" i="2"/>
  <c r="I2" i="2"/>
  <c r="P138" i="1"/>
  <c r="K138" i="1"/>
  <c r="P137" i="1"/>
  <c r="K137" i="1"/>
  <c r="P136" i="1"/>
  <c r="K136" i="1"/>
  <c r="F136" i="1"/>
  <c r="P135" i="1"/>
  <c r="K135" i="1"/>
  <c r="F135" i="1"/>
  <c r="P134" i="1"/>
  <c r="K134" i="1"/>
  <c r="F134" i="1"/>
  <c r="P133" i="1"/>
  <c r="K133" i="1"/>
  <c r="P132" i="1"/>
  <c r="K132" i="1"/>
  <c r="F132" i="1"/>
  <c r="P131" i="1"/>
  <c r="K131" i="1"/>
  <c r="F131" i="1"/>
  <c r="P130" i="1"/>
  <c r="K130" i="1"/>
  <c r="F130" i="1"/>
  <c r="P129" i="1"/>
  <c r="K129" i="1"/>
  <c r="P128" i="1"/>
  <c r="K128" i="1"/>
  <c r="F128" i="1"/>
  <c r="P127" i="1"/>
  <c r="K127" i="1"/>
  <c r="P126" i="1"/>
  <c r="K126" i="1"/>
  <c r="P125" i="1"/>
  <c r="K125" i="1"/>
  <c r="F125" i="1"/>
  <c r="P124" i="1"/>
  <c r="K124" i="1"/>
  <c r="F124" i="1"/>
  <c r="P123" i="1"/>
  <c r="K123" i="1"/>
  <c r="F123" i="1"/>
  <c r="P122" i="1"/>
  <c r="K122" i="1"/>
  <c r="P121" i="1"/>
  <c r="K121" i="1"/>
  <c r="F121" i="1"/>
  <c r="P120" i="1"/>
  <c r="K120" i="1"/>
  <c r="F120" i="1"/>
  <c r="P119" i="1"/>
  <c r="K119" i="1"/>
  <c r="F119" i="1"/>
  <c r="P118" i="1"/>
  <c r="K118" i="1"/>
  <c r="F118" i="1"/>
  <c r="P117" i="1"/>
  <c r="K117" i="1"/>
  <c r="F117" i="1"/>
  <c r="P116" i="1"/>
  <c r="K116" i="1"/>
  <c r="P115" i="1"/>
  <c r="K115" i="1"/>
  <c r="P114" i="1"/>
  <c r="K114" i="1"/>
  <c r="P113" i="1"/>
  <c r="K113" i="1"/>
  <c r="F113" i="1"/>
  <c r="P112" i="1"/>
  <c r="K112" i="1"/>
  <c r="F112" i="1"/>
  <c r="P111" i="1"/>
  <c r="K111" i="1"/>
  <c r="F111" i="1"/>
  <c r="P110" i="1"/>
  <c r="K110" i="1"/>
  <c r="F110" i="1"/>
  <c r="P109" i="1"/>
  <c r="K109" i="1"/>
  <c r="F109" i="1"/>
  <c r="P108" i="1"/>
  <c r="K108" i="1"/>
  <c r="F108" i="1"/>
  <c r="P107" i="1"/>
  <c r="K107" i="1"/>
  <c r="F107" i="1"/>
  <c r="P106" i="1"/>
  <c r="K106" i="1"/>
  <c r="F106" i="1"/>
  <c r="P105" i="1"/>
  <c r="K105" i="1"/>
  <c r="F105" i="1"/>
  <c r="P104" i="1"/>
  <c r="K104" i="1"/>
  <c r="P103" i="1"/>
  <c r="K103" i="1"/>
  <c r="P102" i="1"/>
  <c r="K102" i="1"/>
  <c r="F102" i="1"/>
  <c r="P101" i="1"/>
  <c r="K101" i="1"/>
  <c r="F101" i="1"/>
  <c r="P100" i="1"/>
  <c r="K100" i="1"/>
  <c r="P99" i="1"/>
  <c r="K99" i="1"/>
  <c r="F99" i="1"/>
  <c r="P98" i="1"/>
  <c r="K98" i="1"/>
  <c r="F98" i="1"/>
  <c r="P97" i="1"/>
  <c r="K97" i="1"/>
  <c r="F97" i="1"/>
  <c r="P96" i="1"/>
  <c r="K96" i="1"/>
  <c r="F96" i="1"/>
  <c r="P95" i="1"/>
  <c r="K95" i="1"/>
  <c r="F95" i="1"/>
  <c r="P94" i="1"/>
  <c r="K94" i="1"/>
  <c r="F94" i="1"/>
  <c r="K93" i="1"/>
  <c r="K92" i="1"/>
  <c r="K91" i="1"/>
  <c r="F91" i="1"/>
  <c r="K90" i="1"/>
  <c r="F90" i="1"/>
  <c r="K89" i="1"/>
  <c r="K88" i="1"/>
  <c r="F88" i="1"/>
  <c r="K87" i="1"/>
  <c r="F87" i="1"/>
  <c r="K86" i="1"/>
  <c r="K85" i="1"/>
  <c r="F85" i="1"/>
  <c r="K84" i="1"/>
  <c r="F84" i="1"/>
  <c r="K83" i="1"/>
  <c r="F83" i="1"/>
  <c r="K82" i="1"/>
  <c r="F82" i="1"/>
  <c r="P81" i="1"/>
  <c r="K81" i="1"/>
  <c r="K80" i="1"/>
  <c r="K79" i="1"/>
  <c r="K78" i="1"/>
  <c r="K77" i="1"/>
  <c r="F77" i="1"/>
  <c r="K76" i="1"/>
  <c r="K75" i="1"/>
  <c r="K74" i="1"/>
  <c r="K73" i="1"/>
  <c r="K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K64" i="1"/>
  <c r="F64" i="1"/>
  <c r="K63" i="1"/>
  <c r="F63" i="1"/>
  <c r="K62" i="1"/>
  <c r="K61" i="1"/>
  <c r="K60" i="1"/>
  <c r="F60" i="1"/>
  <c r="K59" i="1"/>
  <c r="F59" i="1"/>
  <c r="K58" i="1"/>
  <c r="F58" i="1"/>
  <c r="K57" i="1"/>
  <c r="F57" i="1"/>
  <c r="K56" i="1"/>
  <c r="K55" i="1"/>
  <c r="K54" i="1"/>
  <c r="F54" i="1"/>
  <c r="K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K27" i="1"/>
  <c r="K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K16" i="1"/>
  <c r="K15" i="1"/>
  <c r="K14" i="1"/>
  <c r="K13" i="1"/>
  <c r="F13" i="1"/>
  <c r="K12" i="1"/>
  <c r="F12" i="1"/>
  <c r="K11" i="1"/>
  <c r="F11" i="1"/>
  <c r="K10" i="1"/>
  <c r="F10" i="1"/>
  <c r="K9" i="1"/>
  <c r="K8" i="1"/>
  <c r="K7" i="1"/>
  <c r="F7" i="1"/>
  <c r="K6" i="1"/>
  <c r="F6" i="1"/>
  <c r="K5" i="1"/>
  <c r="F5" i="1"/>
  <c r="K4" i="1"/>
  <c r="F4" i="1"/>
  <c r="K3" i="1"/>
  <c r="F3" i="1"/>
  <c r="K2" i="1"/>
  <c r="F2" i="1"/>
</calcChain>
</file>

<file path=xl/sharedStrings.xml><?xml version="1.0" encoding="utf-8"?>
<sst xmlns="http://schemas.openxmlformats.org/spreadsheetml/2006/main" count="745" uniqueCount="189">
  <si>
    <t>地点</t>
  </si>
  <si>
    <t>区域面积</t>
  </si>
  <si>
    <t>门店密度</t>
  </si>
  <si>
    <t>门店总数</t>
  </si>
  <si>
    <t>门店质量指数</t>
  </si>
  <si>
    <t>盒马鲜生店数</t>
  </si>
  <si>
    <t>盒马X会员店数</t>
  </si>
  <si>
    <t>盒马奥莱店数</t>
  </si>
  <si>
    <t>常住人口数（人）</t>
  </si>
  <si>
    <t>人口密度</t>
  </si>
  <si>
    <t>人口比例</t>
  </si>
  <si>
    <t>人均可支配收入（元）</t>
  </si>
  <si>
    <t>平均店铺租金（元）/平方米/月</t>
  </si>
  <si>
    <t>区中心到市中心的距离（km）</t>
  </si>
  <si>
    <t>市中心接近程度</t>
  </si>
  <si>
    <t>区购物中心数量</t>
  </si>
  <si>
    <t>市电子商务交易额（亿元）</t>
  </si>
  <si>
    <t>区电子商务交易额（亿元）</t>
  </si>
  <si>
    <t>城市互联网普及率</t>
  </si>
  <si>
    <t>区互联网用户数</t>
  </si>
  <si>
    <t>数字经济指数</t>
  </si>
  <si>
    <t>数字经济指数（补齐）</t>
  </si>
  <si>
    <t>地铁站点数</t>
  </si>
  <si>
    <t>东城</t>
  </si>
  <si>
    <t>北京</t>
  </si>
  <si>
    <t>25831.8</t>
  </si>
  <si>
    <t>西城</t>
  </si>
  <si>
    <t>朝阳</t>
  </si>
  <si>
    <t>丰台</t>
  </si>
  <si>
    <t>石景山</t>
  </si>
  <si>
    <t>海淀</t>
  </si>
  <si>
    <t>门头沟</t>
  </si>
  <si>
    <t>房山</t>
  </si>
  <si>
    <t>通州</t>
  </si>
  <si>
    <t>顺义</t>
  </si>
  <si>
    <t>昌平</t>
  </si>
  <si>
    <t>大兴</t>
  </si>
  <si>
    <t>怀柔</t>
  </si>
  <si>
    <t>平谷</t>
  </si>
  <si>
    <t>密云</t>
  </si>
  <si>
    <t>延庆</t>
  </si>
  <si>
    <t>玄武</t>
  </si>
  <si>
    <t>南京</t>
  </si>
  <si>
    <t>秦淮</t>
  </si>
  <si>
    <t>建邺</t>
  </si>
  <si>
    <t>鼓楼</t>
  </si>
  <si>
    <t>浦口</t>
  </si>
  <si>
    <t>栖霞</t>
  </si>
  <si>
    <t>雨花台</t>
  </si>
  <si>
    <t>江宁</t>
  </si>
  <si>
    <t>六合</t>
  </si>
  <si>
    <t>溧水</t>
  </si>
  <si>
    <t>高淳</t>
  </si>
  <si>
    <t>  浦东新区</t>
  </si>
  <si>
    <t>上海</t>
  </si>
  <si>
    <t>  黄浦区</t>
  </si>
  <si>
    <t>  徐汇区</t>
  </si>
  <si>
    <t>  长宁区</t>
  </si>
  <si>
    <t>  静安区</t>
  </si>
  <si>
    <t>  普陀区</t>
  </si>
  <si>
    <t>  虹口区</t>
  </si>
  <si>
    <t>  杨浦区</t>
  </si>
  <si>
    <t>  闵行区</t>
  </si>
  <si>
    <t>  宝山区</t>
  </si>
  <si>
    <t>  嘉定区</t>
  </si>
  <si>
    <t>  金山区</t>
  </si>
  <si>
    <t>  松江区</t>
  </si>
  <si>
    <t>  青浦区</t>
  </si>
  <si>
    <t>  奉贤区</t>
  </si>
  <si>
    <t>  崇明区</t>
  </si>
  <si>
    <t>  上城区</t>
  </si>
  <si>
    <t>杭州</t>
  </si>
  <si>
    <t>钱塘区</t>
  </si>
  <si>
    <t>  临平区</t>
  </si>
  <si>
    <t>  拱墅区</t>
  </si>
  <si>
    <t>  西湖区</t>
  </si>
  <si>
    <t>  滨江区</t>
  </si>
  <si>
    <t>  萧山区</t>
  </si>
  <si>
    <t>  余杭区</t>
  </si>
  <si>
    <t>  富阳区</t>
  </si>
  <si>
    <t>  临安区</t>
  </si>
  <si>
    <t>  桐庐县</t>
  </si>
  <si>
    <t>  淳安县</t>
  </si>
  <si>
    <t>姑苏区</t>
  </si>
  <si>
    <t>苏州</t>
  </si>
  <si>
    <t>吴中区</t>
  </si>
  <si>
    <t>相城区</t>
  </si>
  <si>
    <t>虎丘区</t>
  </si>
  <si>
    <t>太仓市</t>
  </si>
  <si>
    <t>吴江区</t>
  </si>
  <si>
    <t>昆山市</t>
  </si>
  <si>
    <t>常熟市</t>
  </si>
  <si>
    <t>张家港市</t>
  </si>
  <si>
    <t>莲湖区</t>
  </si>
  <si>
    <t>西安</t>
  </si>
  <si>
    <t>新城区</t>
  </si>
  <si>
    <t>雁塔区</t>
  </si>
  <si>
    <t>长安区</t>
  </si>
  <si>
    <t>灞桥区</t>
  </si>
  <si>
    <t>碑林区</t>
  </si>
  <si>
    <t>浐灞生态区</t>
  </si>
  <si>
    <t>高陵区</t>
  </si>
  <si>
    <t>鄠邑区</t>
  </si>
  <si>
    <t>蓝田县</t>
  </si>
  <si>
    <t>临潼区</t>
  </si>
  <si>
    <t>未央区</t>
  </si>
  <si>
    <t>西安经开区</t>
  </si>
  <si>
    <t>西咸新区</t>
  </si>
  <si>
    <t>阎良区</t>
  </si>
  <si>
    <t>周至县</t>
  </si>
  <si>
    <t>南明区</t>
  </si>
  <si>
    <t>贵阳</t>
  </si>
  <si>
    <t>花溪区</t>
  </si>
  <si>
    <t>云岩区</t>
  </si>
  <si>
    <t>乌当区</t>
  </si>
  <si>
    <t>白云区</t>
  </si>
  <si>
    <t>观山湖区</t>
  </si>
  <si>
    <t>海曙区</t>
  </si>
  <si>
    <t>宁波</t>
  </si>
  <si>
    <t>江北区</t>
  </si>
  <si>
    <t>北仓区</t>
  </si>
  <si>
    <t>鄞州区</t>
  </si>
  <si>
    <t>奉化区</t>
  </si>
  <si>
    <t>镇海区</t>
  </si>
  <si>
    <t>越秀区</t>
  </si>
  <si>
    <t>广州</t>
  </si>
  <si>
    <t>海珠区</t>
  </si>
  <si>
    <t>荔湾区</t>
  </si>
  <si>
    <t>天河区</t>
  </si>
  <si>
    <t>黄埔区</t>
  </si>
  <si>
    <t>花都区</t>
  </si>
  <si>
    <t>番禺区</t>
  </si>
  <si>
    <t>南沙区</t>
  </si>
  <si>
    <t>从化区</t>
  </si>
  <si>
    <t>增城区</t>
  </si>
  <si>
    <t>锦江区</t>
  </si>
  <si>
    <t>成都</t>
  </si>
  <si>
    <t>青羊区</t>
  </si>
  <si>
    <t>金牛区</t>
  </si>
  <si>
    <t>武侯区</t>
  </si>
  <si>
    <t>成华区</t>
  </si>
  <si>
    <t>温江区</t>
  </si>
  <si>
    <t>双流区</t>
  </si>
  <si>
    <t>新都区</t>
  </si>
  <si>
    <t>郫都区</t>
  </si>
  <si>
    <t>龙泉驿区</t>
  </si>
  <si>
    <t>青白江区</t>
  </si>
  <si>
    <t>新津区</t>
  </si>
  <si>
    <t>江岸区</t>
  </si>
  <si>
    <t>武汉</t>
  </si>
  <si>
    <t>江汉区</t>
  </si>
  <si>
    <t>硚口区</t>
  </si>
  <si>
    <t>汉阳区</t>
  </si>
  <si>
    <t>武昌区</t>
  </si>
  <si>
    <t>青山区</t>
  </si>
  <si>
    <t>洪山区</t>
  </si>
  <si>
    <t>蔡甸区</t>
  </si>
  <si>
    <t>江夏区</t>
  </si>
  <si>
    <t>黄陂区</t>
  </si>
  <si>
    <t>新洲区</t>
  </si>
  <si>
    <t>东西湖区</t>
  </si>
  <si>
    <t>汉南区</t>
  </si>
  <si>
    <t>福田区</t>
  </si>
  <si>
    <t>深圳</t>
  </si>
  <si>
    <t>罗湖区</t>
  </si>
  <si>
    <t>南山区</t>
  </si>
  <si>
    <t>盐田区</t>
  </si>
  <si>
    <t>宝安区</t>
  </si>
  <si>
    <t>龙岗区</t>
  </si>
  <si>
    <t>龙华区</t>
  </si>
  <si>
    <t>坪山区</t>
  </si>
  <si>
    <t>光明区</t>
  </si>
  <si>
    <t>聚类种类</t>
  </si>
  <si>
    <t>类别1</t>
  </si>
  <si>
    <t>类别2</t>
  </si>
  <si>
    <t>类别3</t>
  </si>
  <si>
    <t>类别4</t>
  </si>
  <si>
    <t>类别5</t>
  </si>
  <si>
    <t>门店面积</t>
    <phoneticPr fontId="16" type="noConversion"/>
  </si>
  <si>
    <t>成本</t>
    <phoneticPr fontId="16" type="noConversion"/>
  </si>
  <si>
    <t>类别一</t>
    <phoneticPr fontId="16" type="noConversion"/>
  </si>
  <si>
    <t>类别三</t>
    <phoneticPr fontId="16" type="noConversion"/>
  </si>
  <si>
    <t>类别四</t>
    <phoneticPr fontId="16" type="noConversion"/>
  </si>
  <si>
    <t>门店面积（平方千米）</t>
    <phoneticPr fontId="16" type="noConversion"/>
  </si>
  <si>
    <t>成本（百万）</t>
    <phoneticPr fontId="16" type="noConversion"/>
  </si>
  <si>
    <t>（0.05，0.135）</t>
    <phoneticPr fontId="16" type="noConversion"/>
  </si>
  <si>
    <t>（0.135，3.3）</t>
    <phoneticPr fontId="16" type="noConversion"/>
  </si>
  <si>
    <t>（3.9，28）</t>
    <phoneticPr fontId="16" type="noConversion"/>
  </si>
  <si>
    <t>（11.8，428）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</si>
</sst>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>
    <font>
      <sz val="11"/>
      <color theme="1"/>
      <name val="等线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9"/>
      <name val="Arial"/>
      <family val="2"/>
    </font>
    <font>
      <sz val="10"/>
      <color theme="1"/>
      <name val="Arial Unicode MS"/>
      <family val="2"/>
    </font>
    <font>
      <sz val="10"/>
      <color rgb="FF000000"/>
      <name val="宋体"/>
      <family val="3"/>
      <charset val="134"/>
    </font>
    <font>
      <sz val="10"/>
      <color rgb="FF000000"/>
      <name val="TimesNewRomanPSMT"/>
      <family val="1"/>
    </font>
    <font>
      <sz val="13.5"/>
      <color rgb="FF222222"/>
      <name val="Arial"/>
      <family val="2"/>
    </font>
    <font>
      <sz val="8"/>
      <color rgb="FF444444"/>
      <name val="Arial"/>
      <family val="2"/>
    </font>
    <font>
      <sz val="8"/>
      <color rgb="FF1F2328"/>
      <name val="Segoe UI"/>
      <family val="2"/>
    </font>
    <font>
      <sz val="7"/>
      <color theme="1"/>
      <name val="Arial"/>
      <family val="2"/>
    </font>
    <font>
      <sz val="11"/>
      <color rgb="FF000000"/>
      <name val="SimSun"/>
      <charset val="134"/>
    </font>
    <font>
      <sz val="16.5"/>
      <color rgb="FF444444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Courier New"/>
      <family val="3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176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3" fontId="9" fillId="0" borderId="0" xfId="0" applyNumberFormat="1" applyFont="1"/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/>
    <xf numFmtId="3" fontId="1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workbookViewId="0">
      <selection activeCell="E1" sqref="E1:E1048576"/>
    </sheetView>
  </sheetViews>
  <sheetFormatPr defaultColWidth="9" defaultRowHeight="14.15"/>
  <sheetData>
    <row r="1" spans="1:24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11" t="s">
        <v>23</v>
      </c>
      <c r="B2" s="2" t="s">
        <v>24</v>
      </c>
      <c r="C2" s="3">
        <v>42</v>
      </c>
      <c r="D2" s="2">
        <v>4.8</v>
      </c>
      <c r="E2" s="3">
        <v>2</v>
      </c>
      <c r="F2" s="3">
        <f t="shared" ref="F2:F7" si="0">(G2*2+H2*4+I2)/E2</f>
        <v>2</v>
      </c>
      <c r="G2" s="3">
        <v>2</v>
      </c>
      <c r="H2" s="3">
        <v>0</v>
      </c>
      <c r="I2" s="3">
        <v>0</v>
      </c>
      <c r="J2" s="2">
        <v>900000</v>
      </c>
      <c r="K2" s="15">
        <f t="shared" ref="K2:K33" si="1">J2/C2*1</f>
        <v>21428.571428571428</v>
      </c>
      <c r="L2" s="15">
        <v>4.1127816112964399E-2</v>
      </c>
      <c r="M2" s="2">
        <v>83501</v>
      </c>
      <c r="N2" s="2">
        <v>600</v>
      </c>
      <c r="O2" s="2">
        <v>0</v>
      </c>
      <c r="P2" s="2">
        <v>0</v>
      </c>
      <c r="Q2" s="2">
        <v>28</v>
      </c>
      <c r="R2" t="s">
        <v>25</v>
      </c>
      <c r="S2">
        <v>1062.4055202668701</v>
      </c>
      <c r="T2" s="2">
        <v>0.56840620592383595</v>
      </c>
      <c r="U2" s="2">
        <v>511565.58533145202</v>
      </c>
      <c r="V2" s="24">
        <v>84.5</v>
      </c>
      <c r="W2" s="24">
        <v>84.5</v>
      </c>
      <c r="X2" s="2">
        <v>47</v>
      </c>
    </row>
    <row r="3" spans="1:24">
      <c r="A3" s="3" t="s">
        <v>26</v>
      </c>
      <c r="B3" s="2" t="s">
        <v>24</v>
      </c>
      <c r="C3" s="3">
        <v>51</v>
      </c>
      <c r="D3" s="2">
        <v>3.9</v>
      </c>
      <c r="E3" s="3">
        <v>2</v>
      </c>
      <c r="F3" s="3">
        <f t="shared" si="0"/>
        <v>2</v>
      </c>
      <c r="G3" s="3">
        <v>2</v>
      </c>
      <c r="H3" s="3">
        <v>0</v>
      </c>
      <c r="I3" s="3">
        <v>0</v>
      </c>
      <c r="J3" s="15">
        <v>1310000</v>
      </c>
      <c r="K3" s="15">
        <f t="shared" si="1"/>
        <v>25686.274509803923</v>
      </c>
      <c r="L3" s="15">
        <v>5.9863821231092601E-2</v>
      </c>
      <c r="M3" s="15">
        <v>90286</v>
      </c>
      <c r="N3" s="15">
        <v>450</v>
      </c>
      <c r="O3" s="2">
        <v>3.5</v>
      </c>
      <c r="P3" s="2">
        <v>5.3846153846153801E-2</v>
      </c>
      <c r="Q3" s="2">
        <v>25</v>
      </c>
      <c r="R3" s="2"/>
      <c r="S3">
        <v>1546.39025727734</v>
      </c>
      <c r="T3" s="2">
        <v>0</v>
      </c>
      <c r="U3" s="2">
        <v>744612.12976022495</v>
      </c>
      <c r="V3" s="2">
        <v>88.1</v>
      </c>
      <c r="W3" s="2">
        <v>88.1</v>
      </c>
      <c r="X3" s="2">
        <v>49</v>
      </c>
    </row>
    <row r="4" spans="1:24">
      <c r="A4" s="11" t="s">
        <v>27</v>
      </c>
      <c r="B4" s="2" t="s">
        <v>24</v>
      </c>
      <c r="C4" s="12">
        <v>455</v>
      </c>
      <c r="D4" s="2">
        <v>4</v>
      </c>
      <c r="E4" s="3">
        <v>18</v>
      </c>
      <c r="F4" s="3">
        <f t="shared" si="0"/>
        <v>1.9444444444444444</v>
      </c>
      <c r="G4" s="3">
        <v>14</v>
      </c>
      <c r="H4" s="3">
        <v>1</v>
      </c>
      <c r="I4" s="3">
        <v>3</v>
      </c>
      <c r="J4" s="2">
        <v>3990000</v>
      </c>
      <c r="K4" s="15">
        <f t="shared" si="1"/>
        <v>8769.2307692307695</v>
      </c>
      <c r="L4" s="15">
        <v>0.18233331810080899</v>
      </c>
      <c r="M4" s="2">
        <v>78721</v>
      </c>
      <c r="N4" s="2">
        <v>750</v>
      </c>
      <c r="O4" s="2">
        <v>9</v>
      </c>
      <c r="P4" s="2">
        <v>0.138461538461538</v>
      </c>
      <c r="Q4" s="2">
        <v>106</v>
      </c>
      <c r="R4" s="2"/>
      <c r="S4">
        <v>4709.9978065164696</v>
      </c>
      <c r="T4" s="2">
        <v>0</v>
      </c>
      <c r="U4" s="2">
        <v>2267940.76163611</v>
      </c>
      <c r="V4" s="15">
        <v>88.7</v>
      </c>
      <c r="W4" s="15">
        <v>88.7</v>
      </c>
      <c r="X4" s="2">
        <v>165</v>
      </c>
    </row>
    <row r="5" spans="1:24">
      <c r="A5" s="3" t="s">
        <v>28</v>
      </c>
      <c r="B5" s="2" t="s">
        <v>24</v>
      </c>
      <c r="C5" s="3">
        <v>306</v>
      </c>
      <c r="D5" s="2">
        <v>1.6</v>
      </c>
      <c r="E5" s="3">
        <v>5</v>
      </c>
      <c r="F5" s="3">
        <f t="shared" si="0"/>
        <v>1.8</v>
      </c>
      <c r="G5" s="3">
        <v>4</v>
      </c>
      <c r="H5" s="3">
        <v>0</v>
      </c>
      <c r="I5" s="3">
        <v>1</v>
      </c>
      <c r="J5" s="2">
        <v>2384000</v>
      </c>
      <c r="K5" s="15">
        <f t="shared" si="1"/>
        <v>7790.8496732026142</v>
      </c>
      <c r="L5" s="15">
        <v>0.10894301512589701</v>
      </c>
      <c r="M5" s="2">
        <v>66799</v>
      </c>
      <c r="N5" s="2">
        <v>350</v>
      </c>
      <c r="O5" s="2">
        <v>10</v>
      </c>
      <c r="P5" s="2">
        <v>0.15384615384615399</v>
      </c>
      <c r="Q5" s="2">
        <v>44</v>
      </c>
      <c r="R5" s="2"/>
      <c r="S5">
        <v>2814.1941781291398</v>
      </c>
      <c r="T5" s="2">
        <v>0</v>
      </c>
      <c r="U5" s="2">
        <v>1355080.3949224299</v>
      </c>
      <c r="V5" s="2">
        <v>0</v>
      </c>
      <c r="W5" s="2">
        <v>87.3</v>
      </c>
      <c r="X5" s="2">
        <v>79</v>
      </c>
    </row>
    <row r="6" spans="1:24">
      <c r="A6" s="3" t="s">
        <v>29</v>
      </c>
      <c r="B6" s="2" t="s">
        <v>24</v>
      </c>
      <c r="C6" s="3">
        <v>84</v>
      </c>
      <c r="D6" s="2">
        <v>4.8</v>
      </c>
      <c r="E6" s="3">
        <v>4</v>
      </c>
      <c r="F6" s="3">
        <f t="shared" si="0"/>
        <v>1.5</v>
      </c>
      <c r="G6" s="3">
        <v>2</v>
      </c>
      <c r="H6" s="3">
        <v>0</v>
      </c>
      <c r="I6" s="3">
        <v>2</v>
      </c>
      <c r="J6" s="2">
        <v>669000</v>
      </c>
      <c r="K6" s="15">
        <f t="shared" si="1"/>
        <v>7964.2857142857147</v>
      </c>
      <c r="L6" s="15">
        <v>3.0571676643970199E-2</v>
      </c>
      <c r="M6" s="2">
        <v>78656</v>
      </c>
      <c r="N6" s="2">
        <v>300</v>
      </c>
      <c r="O6" s="2">
        <v>12.5</v>
      </c>
      <c r="P6" s="2">
        <v>0.19230769230769201</v>
      </c>
      <c r="Q6" s="2">
        <v>12</v>
      </c>
      <c r="R6" s="2"/>
      <c r="S6">
        <v>789.72143673171001</v>
      </c>
      <c r="T6" s="2">
        <v>0</v>
      </c>
      <c r="U6" s="2">
        <v>380263.75176304602</v>
      </c>
      <c r="V6" s="2">
        <v>0</v>
      </c>
      <c r="W6" s="2">
        <v>87.3</v>
      </c>
      <c r="X6" s="2">
        <v>16</v>
      </c>
    </row>
    <row r="7" spans="1:24">
      <c r="A7" s="3" t="s">
        <v>30</v>
      </c>
      <c r="B7" s="2" t="s">
        <v>24</v>
      </c>
      <c r="C7" s="3">
        <v>431</v>
      </c>
      <c r="D7" s="2">
        <v>1.9</v>
      </c>
      <c r="E7" s="3">
        <v>8</v>
      </c>
      <c r="F7" s="3">
        <f t="shared" si="0"/>
        <v>1.875</v>
      </c>
      <c r="G7" s="3">
        <v>7</v>
      </c>
      <c r="H7" s="3">
        <v>0</v>
      </c>
      <c r="I7" s="3">
        <v>1</v>
      </c>
      <c r="J7" s="2">
        <v>3721000</v>
      </c>
      <c r="K7" s="15">
        <f t="shared" si="1"/>
        <v>8633.4106728538281</v>
      </c>
      <c r="L7" s="15">
        <v>0.17004067084037799</v>
      </c>
      <c r="M7" s="2">
        <v>86742</v>
      </c>
      <c r="N7" s="2">
        <v>450</v>
      </c>
      <c r="O7" s="2">
        <v>12.5</v>
      </c>
      <c r="P7" s="2">
        <v>0.19230769230769201</v>
      </c>
      <c r="Q7" s="2">
        <v>41</v>
      </c>
      <c r="R7" s="2"/>
      <c r="S7">
        <v>4392.4566010144899</v>
      </c>
      <c r="T7" s="2">
        <v>0</v>
      </c>
      <c r="U7" s="2">
        <v>2115039.4922425901</v>
      </c>
      <c r="V7" s="2">
        <v>93.5</v>
      </c>
      <c r="W7" s="2">
        <v>93.5</v>
      </c>
      <c r="X7" s="2">
        <v>116</v>
      </c>
    </row>
    <row r="8" spans="1:24">
      <c r="A8" s="3" t="s">
        <v>31</v>
      </c>
      <c r="B8" s="2" t="s">
        <v>24</v>
      </c>
      <c r="C8" s="3">
        <v>1451</v>
      </c>
      <c r="D8" s="2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>
        <v>322000</v>
      </c>
      <c r="K8" s="15">
        <f t="shared" si="1"/>
        <v>221.91592005513439</v>
      </c>
      <c r="L8" s="15">
        <v>1.4714618653749499E-2</v>
      </c>
      <c r="M8" s="2">
        <v>55102</v>
      </c>
      <c r="N8" s="2">
        <v>200</v>
      </c>
      <c r="O8" s="2">
        <v>25</v>
      </c>
      <c r="P8" s="2">
        <v>0.38461538461538503</v>
      </c>
      <c r="Q8" s="2">
        <v>5</v>
      </c>
      <c r="R8" s="2"/>
      <c r="S8">
        <v>380.10508613992602</v>
      </c>
      <c r="T8" s="2">
        <v>0</v>
      </c>
      <c r="U8" s="2">
        <v>183026.79830747499</v>
      </c>
      <c r="V8" s="2">
        <v>0</v>
      </c>
      <c r="W8" s="2">
        <v>87.3</v>
      </c>
      <c r="X8" s="2">
        <v>6</v>
      </c>
    </row>
    <row r="9" spans="1:24">
      <c r="A9" s="3" t="s">
        <v>32</v>
      </c>
      <c r="B9" s="2" t="s">
        <v>24</v>
      </c>
      <c r="C9" s="3">
        <v>1990</v>
      </c>
      <c r="D9" s="2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2">
        <v>1040000</v>
      </c>
      <c r="K9" s="15">
        <f t="shared" si="1"/>
        <v>522.6130653266332</v>
      </c>
      <c r="L9" s="15">
        <v>4.7525476397203302E-2</v>
      </c>
      <c r="M9" s="2">
        <v>44078</v>
      </c>
      <c r="N9" s="2">
        <v>200</v>
      </c>
      <c r="O9" s="2">
        <v>25</v>
      </c>
      <c r="P9" s="2">
        <v>0.38461538461538503</v>
      </c>
      <c r="Q9" s="2">
        <v>13</v>
      </c>
      <c r="R9" s="2"/>
      <c r="S9">
        <v>1227.6686011972799</v>
      </c>
      <c r="T9" s="2">
        <v>0</v>
      </c>
      <c r="U9" s="2">
        <v>591142.45416078903</v>
      </c>
      <c r="V9" s="2">
        <v>0</v>
      </c>
      <c r="W9" s="2">
        <v>87.3</v>
      </c>
      <c r="X9" s="2">
        <v>23</v>
      </c>
    </row>
    <row r="10" spans="1:24">
      <c r="A10" s="3" t="s">
        <v>33</v>
      </c>
      <c r="B10" s="2" t="s">
        <v>24</v>
      </c>
      <c r="C10" s="3">
        <v>906</v>
      </c>
      <c r="D10" s="2">
        <v>0.7</v>
      </c>
      <c r="E10" s="3">
        <v>6</v>
      </c>
      <c r="F10" s="3">
        <f t="shared" ref="F10:F13" si="2">(G10*2+H10*4+I10)/E10</f>
        <v>1.3333333333333333</v>
      </c>
      <c r="G10" s="3">
        <v>2</v>
      </c>
      <c r="H10" s="3">
        <v>0</v>
      </c>
      <c r="I10" s="3">
        <v>4</v>
      </c>
      <c r="J10" s="2">
        <v>1394000</v>
      </c>
      <c r="K10" s="15">
        <f t="shared" si="1"/>
        <v>1538.6313465783664</v>
      </c>
      <c r="L10" s="15">
        <v>6.3702417401636E-2</v>
      </c>
      <c r="M10" s="2">
        <v>45845</v>
      </c>
      <c r="N10" s="2">
        <v>300</v>
      </c>
      <c r="O10" s="2">
        <v>17.5</v>
      </c>
      <c r="P10" s="2">
        <v>0.269230769230769</v>
      </c>
      <c r="Q10" s="2">
        <v>17</v>
      </c>
      <c r="R10" s="2"/>
      <c r="S10">
        <v>1645.5481058355799</v>
      </c>
      <c r="T10" s="2">
        <v>0</v>
      </c>
      <c r="U10" s="2">
        <v>792358.25105782703</v>
      </c>
      <c r="V10" s="2">
        <v>83.5</v>
      </c>
      <c r="W10" s="2">
        <v>83.5</v>
      </c>
      <c r="X10" s="2">
        <v>42</v>
      </c>
    </row>
    <row r="11" spans="1:24">
      <c r="A11" s="3" t="s">
        <v>34</v>
      </c>
      <c r="B11" s="2" t="s">
        <v>24</v>
      </c>
      <c r="C11" s="3">
        <v>1020</v>
      </c>
      <c r="D11" s="2">
        <v>0.1</v>
      </c>
      <c r="E11" s="3">
        <v>1</v>
      </c>
      <c r="F11" s="3">
        <f t="shared" si="2"/>
        <v>2</v>
      </c>
      <c r="G11" s="3">
        <v>1</v>
      </c>
      <c r="H11" s="3">
        <v>0</v>
      </c>
      <c r="I11" s="3">
        <v>0</v>
      </c>
      <c r="J11" s="2">
        <v>1029000</v>
      </c>
      <c r="K11" s="15">
        <f t="shared" si="1"/>
        <v>1008.8235294117648</v>
      </c>
      <c r="L11" s="15">
        <v>4.7022803089155997E-2</v>
      </c>
      <c r="M11" s="2">
        <v>41803</v>
      </c>
      <c r="N11" s="2">
        <v>300</v>
      </c>
      <c r="O11" s="2">
        <v>20</v>
      </c>
      <c r="P11" s="2">
        <v>0.30769230769230799</v>
      </c>
      <c r="Q11" s="2">
        <v>18</v>
      </c>
      <c r="R11" s="2"/>
      <c r="S11">
        <v>1214.6836448384599</v>
      </c>
      <c r="T11" s="2">
        <v>0</v>
      </c>
      <c r="U11" s="2">
        <v>584889.98589562695</v>
      </c>
      <c r="V11" s="2">
        <v>0</v>
      </c>
      <c r="W11" s="2">
        <v>87.3</v>
      </c>
      <c r="X11" s="2">
        <v>8</v>
      </c>
    </row>
    <row r="12" spans="1:24">
      <c r="A12" s="3" t="s">
        <v>35</v>
      </c>
      <c r="B12" s="2" t="s">
        <v>24</v>
      </c>
      <c r="C12" s="3">
        <v>1344</v>
      </c>
      <c r="D12" s="2">
        <v>0.2</v>
      </c>
      <c r="E12" s="3">
        <v>3</v>
      </c>
      <c r="F12" s="3">
        <f t="shared" si="2"/>
        <v>2</v>
      </c>
      <c r="G12" s="3">
        <v>3</v>
      </c>
      <c r="H12" s="3">
        <v>0</v>
      </c>
      <c r="I12" s="3">
        <v>0</v>
      </c>
      <c r="J12" s="2">
        <v>1965000</v>
      </c>
      <c r="K12" s="15">
        <f t="shared" si="1"/>
        <v>1462.0535714285713</v>
      </c>
      <c r="L12" s="15">
        <v>8.9795731846638902E-2</v>
      </c>
      <c r="M12" s="2">
        <v>51587</v>
      </c>
      <c r="N12" s="2">
        <v>200</v>
      </c>
      <c r="O12" s="2">
        <v>25</v>
      </c>
      <c r="P12" s="2">
        <v>0.38461538461538503</v>
      </c>
      <c r="Q12" s="2">
        <v>30</v>
      </c>
      <c r="R12" s="2"/>
      <c r="S12">
        <v>2319.5853859160102</v>
      </c>
      <c r="T12" s="2">
        <v>0</v>
      </c>
      <c r="U12" s="2">
        <v>1116918.1946403401</v>
      </c>
      <c r="V12" s="2">
        <v>0</v>
      </c>
      <c r="W12" s="2">
        <v>87.3</v>
      </c>
      <c r="X12" s="2">
        <v>37</v>
      </c>
    </row>
    <row r="13" spans="1:24">
      <c r="A13" s="3" t="s">
        <v>36</v>
      </c>
      <c r="B13" s="2" t="s">
        <v>24</v>
      </c>
      <c r="C13" s="3">
        <v>1036</v>
      </c>
      <c r="D13" s="2">
        <v>0.3</v>
      </c>
      <c r="E13" s="3">
        <v>3</v>
      </c>
      <c r="F13" s="3">
        <f t="shared" si="2"/>
        <v>2.6666666666666665</v>
      </c>
      <c r="G13" s="3">
        <v>2</v>
      </c>
      <c r="H13" s="3">
        <v>1</v>
      </c>
      <c r="I13" s="3">
        <v>0</v>
      </c>
      <c r="J13" s="2">
        <v>1563000</v>
      </c>
      <c r="K13" s="15">
        <f t="shared" si="1"/>
        <v>1508.6872586872587</v>
      </c>
      <c r="L13" s="15">
        <v>7.1425307316181505E-2</v>
      </c>
      <c r="M13" s="2">
        <v>49206</v>
      </c>
      <c r="N13" s="2">
        <v>300</v>
      </c>
      <c r="O13" s="2">
        <v>20</v>
      </c>
      <c r="P13" s="2">
        <v>0.30769230769230799</v>
      </c>
      <c r="Q13" s="2">
        <v>24</v>
      </c>
      <c r="R13" s="2"/>
      <c r="S13">
        <v>1845.0442535301399</v>
      </c>
      <c r="T13" s="2">
        <v>0</v>
      </c>
      <c r="U13" s="2">
        <v>888418.89985895599</v>
      </c>
      <c r="V13" s="2">
        <v>85.6</v>
      </c>
      <c r="W13" s="2">
        <v>85.6</v>
      </c>
      <c r="X13" s="2">
        <v>32</v>
      </c>
    </row>
    <row r="14" spans="1:24">
      <c r="A14" s="3" t="s">
        <v>37</v>
      </c>
      <c r="B14" s="2" t="s">
        <v>24</v>
      </c>
      <c r="C14" s="3">
        <v>2123</v>
      </c>
      <c r="D14" s="2">
        <v>0</v>
      </c>
      <c r="E14" s="3">
        <v>0</v>
      </c>
      <c r="F14" s="3">
        <v>0</v>
      </c>
      <c r="G14" s="2">
        <v>0</v>
      </c>
      <c r="H14" s="2">
        <v>0</v>
      </c>
      <c r="I14" s="2">
        <v>0</v>
      </c>
      <c r="J14" s="2">
        <v>386000</v>
      </c>
      <c r="K14" s="15">
        <f t="shared" si="1"/>
        <v>181.81818181818181</v>
      </c>
      <c r="L14" s="15">
        <v>1.76392633551158E-2</v>
      </c>
      <c r="M14" s="2">
        <v>41779</v>
      </c>
      <c r="N14" s="2">
        <v>200</v>
      </c>
      <c r="O14" s="2">
        <v>35</v>
      </c>
      <c r="P14" s="2">
        <v>0.53846153846153799</v>
      </c>
      <c r="Q14" s="2">
        <v>2</v>
      </c>
      <c r="R14" s="2"/>
      <c r="S14">
        <v>455.65392313668099</v>
      </c>
      <c r="T14" s="2">
        <v>0</v>
      </c>
      <c r="U14" s="2">
        <v>219404.79548660101</v>
      </c>
      <c r="V14" s="2">
        <v>0</v>
      </c>
      <c r="W14" s="2">
        <v>87.3</v>
      </c>
      <c r="X14" s="2">
        <v>0</v>
      </c>
    </row>
    <row r="15" spans="1:24">
      <c r="A15" s="3" t="s">
        <v>38</v>
      </c>
      <c r="B15" s="2" t="s">
        <v>24</v>
      </c>
      <c r="C15" s="3">
        <v>950</v>
      </c>
      <c r="D15" s="2">
        <v>0</v>
      </c>
      <c r="E15" s="3">
        <v>0</v>
      </c>
      <c r="F15" s="3">
        <v>0</v>
      </c>
      <c r="G15" s="2">
        <v>0</v>
      </c>
      <c r="H15" s="2">
        <v>0</v>
      </c>
      <c r="I15" s="2">
        <v>0</v>
      </c>
      <c r="J15" s="2">
        <v>419000</v>
      </c>
      <c r="K15" s="15">
        <f t="shared" si="1"/>
        <v>441.05263157894734</v>
      </c>
      <c r="L15" s="15">
        <v>1.9147283279257899E-2</v>
      </c>
      <c r="M15" s="2">
        <v>40274</v>
      </c>
      <c r="N15" s="2">
        <v>100</v>
      </c>
      <c r="O15" s="2">
        <v>45</v>
      </c>
      <c r="P15" s="2">
        <v>0.69230769230769196</v>
      </c>
      <c r="Q15" s="2">
        <v>1</v>
      </c>
      <c r="R15" s="2"/>
      <c r="S15">
        <v>494.60879221313297</v>
      </c>
      <c r="T15" s="2">
        <v>0</v>
      </c>
      <c r="U15" s="2">
        <v>238162.200282087</v>
      </c>
      <c r="V15" s="2">
        <v>0</v>
      </c>
      <c r="W15" s="2">
        <v>87.3</v>
      </c>
      <c r="X15" s="2">
        <v>3</v>
      </c>
    </row>
    <row r="16" spans="1:24">
      <c r="A16" s="3" t="s">
        <v>39</v>
      </c>
      <c r="B16" s="2" t="s">
        <v>24</v>
      </c>
      <c r="C16" s="3">
        <v>2229</v>
      </c>
      <c r="D16" s="2">
        <v>0</v>
      </c>
      <c r="E16" s="3">
        <v>0</v>
      </c>
      <c r="F16" s="3">
        <v>0</v>
      </c>
      <c r="G16" s="2">
        <v>0</v>
      </c>
      <c r="H16" s="2">
        <v>0</v>
      </c>
      <c r="I16" s="2">
        <v>0</v>
      </c>
      <c r="J16" s="2">
        <v>486000</v>
      </c>
      <c r="K16" s="15">
        <f t="shared" si="1"/>
        <v>218.03499327052489</v>
      </c>
      <c r="L16" s="15">
        <v>2.2209020701000799E-2</v>
      </c>
      <c r="M16" s="2">
        <v>39282</v>
      </c>
      <c r="N16" s="2">
        <v>100</v>
      </c>
      <c r="O16" s="2">
        <v>45</v>
      </c>
      <c r="P16" s="2">
        <v>0.69230769230769196</v>
      </c>
      <c r="Q16" s="2">
        <v>3</v>
      </c>
      <c r="R16" s="2"/>
      <c r="S16">
        <v>573.69898094411201</v>
      </c>
      <c r="T16" s="2">
        <v>0</v>
      </c>
      <c r="U16" s="2">
        <v>276245.41607898398</v>
      </c>
      <c r="V16" s="2">
        <v>0</v>
      </c>
      <c r="W16" s="2">
        <v>87.3</v>
      </c>
      <c r="X16" s="2">
        <v>0</v>
      </c>
    </row>
    <row r="17" spans="1:24">
      <c r="A17" s="3" t="s">
        <v>40</v>
      </c>
      <c r="B17" s="2" t="s">
        <v>24</v>
      </c>
      <c r="C17" s="3">
        <v>1994</v>
      </c>
      <c r="D17" s="2">
        <v>0</v>
      </c>
      <c r="E17" s="3">
        <v>0</v>
      </c>
      <c r="F17" s="3">
        <v>0</v>
      </c>
      <c r="G17" s="2">
        <v>0</v>
      </c>
      <c r="H17" s="2">
        <v>0</v>
      </c>
      <c r="I17" s="2">
        <v>0</v>
      </c>
      <c r="J17" s="2">
        <v>305000</v>
      </c>
      <c r="K17" s="15">
        <f t="shared" si="1"/>
        <v>152.95887662988966</v>
      </c>
      <c r="L17" s="15">
        <v>1.3937759904949E-2</v>
      </c>
      <c r="M17" s="2">
        <v>37385</v>
      </c>
      <c r="N17" s="2">
        <v>100</v>
      </c>
      <c r="O17" s="2">
        <v>65</v>
      </c>
      <c r="P17" s="2">
        <v>1</v>
      </c>
      <c r="Q17" s="2">
        <v>2</v>
      </c>
      <c r="R17" s="2"/>
      <c r="S17">
        <v>360.037426312663</v>
      </c>
      <c r="T17" s="2">
        <v>0</v>
      </c>
      <c r="U17" s="2">
        <v>173363.89280676999</v>
      </c>
      <c r="V17" s="2">
        <v>0</v>
      </c>
      <c r="W17" s="2">
        <v>87.3</v>
      </c>
      <c r="X17" s="2">
        <v>0</v>
      </c>
    </row>
    <row r="18" spans="1:24">
      <c r="A18" s="3" t="s">
        <v>41</v>
      </c>
      <c r="B18" s="2" t="s">
        <v>42</v>
      </c>
      <c r="C18" s="3">
        <v>75.459999999999994</v>
      </c>
      <c r="D18" s="2">
        <v>2.7</v>
      </c>
      <c r="E18" s="3">
        <v>2</v>
      </c>
      <c r="F18" s="3">
        <f t="shared" ref="F18:F25" si="3">(G18*2+H18*4+I18)/E18</f>
        <v>2</v>
      </c>
      <c r="G18" s="3">
        <v>2</v>
      </c>
      <c r="H18" s="2">
        <v>0</v>
      </c>
      <c r="I18" s="2">
        <v>0</v>
      </c>
      <c r="J18" s="2">
        <v>537825</v>
      </c>
      <c r="K18" s="15">
        <f t="shared" si="1"/>
        <v>7127.2859793267962</v>
      </c>
      <c r="L18" s="2">
        <v>5.91725318428152E-2</v>
      </c>
      <c r="M18" s="2">
        <v>74882</v>
      </c>
      <c r="N18" s="2">
        <v>100</v>
      </c>
      <c r="O18" s="2">
        <v>0</v>
      </c>
      <c r="P18" s="2">
        <v>0</v>
      </c>
      <c r="Q18" s="2">
        <v>18</v>
      </c>
      <c r="R18" s="2">
        <v>7000</v>
      </c>
      <c r="S18" s="2">
        <v>414.20772289970699</v>
      </c>
      <c r="T18" s="2">
        <v>0.87121613244559504</v>
      </c>
      <c r="U18" s="2">
        <v>468561.816432552</v>
      </c>
      <c r="V18" s="24">
        <v>0</v>
      </c>
      <c r="W18" s="24">
        <v>87.3</v>
      </c>
      <c r="X18" s="2">
        <v>22</v>
      </c>
    </row>
    <row r="19" spans="1:24">
      <c r="A19" s="2" t="s">
        <v>43</v>
      </c>
      <c r="B19" s="2" t="s">
        <v>42</v>
      </c>
      <c r="C19" s="3">
        <v>49.11</v>
      </c>
      <c r="D19" s="2">
        <v>8.1</v>
      </c>
      <c r="E19" s="3">
        <v>4</v>
      </c>
      <c r="F19" s="3">
        <f t="shared" si="3"/>
        <v>1.75</v>
      </c>
      <c r="G19" s="3">
        <v>3</v>
      </c>
      <c r="H19" s="2">
        <v>0</v>
      </c>
      <c r="I19" s="2">
        <v>1</v>
      </c>
      <c r="J19" s="15">
        <v>675700</v>
      </c>
      <c r="K19" s="15">
        <f t="shared" si="1"/>
        <v>13758.90857259214</v>
      </c>
      <c r="L19" s="2">
        <v>7.4341802196235304E-2</v>
      </c>
      <c r="M19" s="15">
        <v>68563</v>
      </c>
      <c r="N19" s="15">
        <v>200</v>
      </c>
      <c r="O19" s="2">
        <v>3.5</v>
      </c>
      <c r="P19" s="2">
        <v>0.155555555555556</v>
      </c>
      <c r="Q19" s="15">
        <v>25</v>
      </c>
      <c r="R19" s="2"/>
      <c r="S19" s="2">
        <v>520.392615373647</v>
      </c>
      <c r="T19" s="2">
        <v>0</v>
      </c>
      <c r="U19" s="2">
        <v>588680.74069348897</v>
      </c>
      <c r="V19" s="2">
        <v>68.400000000000006</v>
      </c>
      <c r="W19" s="2">
        <v>68.400000000000006</v>
      </c>
      <c r="X19" s="2">
        <v>12</v>
      </c>
    </row>
    <row r="20" spans="1:24">
      <c r="A20" s="2" t="s">
        <v>44</v>
      </c>
      <c r="B20" s="2" t="s">
        <v>42</v>
      </c>
      <c r="C20" s="12">
        <v>81.75</v>
      </c>
      <c r="D20" s="2">
        <v>7.3</v>
      </c>
      <c r="E20" s="3">
        <v>6</v>
      </c>
      <c r="F20" s="3">
        <f t="shared" si="3"/>
        <v>1.8333333333333333</v>
      </c>
      <c r="G20" s="3">
        <v>5</v>
      </c>
      <c r="H20" s="15">
        <v>0</v>
      </c>
      <c r="I20" s="15">
        <v>1</v>
      </c>
      <c r="J20" s="2">
        <v>433878</v>
      </c>
      <c r="K20" s="15">
        <f t="shared" si="1"/>
        <v>5307.3761467889908</v>
      </c>
      <c r="L20" s="2">
        <v>4.7736084731830997E-2</v>
      </c>
      <c r="M20" s="2">
        <v>65856.600000000006</v>
      </c>
      <c r="N20" s="2">
        <v>165</v>
      </c>
      <c r="O20" s="2">
        <v>4</v>
      </c>
      <c r="P20" s="2">
        <v>0.17777777777777801</v>
      </c>
      <c r="Q20" s="2">
        <v>27</v>
      </c>
      <c r="R20" s="2"/>
      <c r="S20" s="2">
        <v>334.152593122817</v>
      </c>
      <c r="T20" s="2">
        <v>0</v>
      </c>
      <c r="U20" s="2">
        <v>378001.51311323</v>
      </c>
      <c r="V20" s="15">
        <v>0</v>
      </c>
      <c r="W20" s="15">
        <v>77.2</v>
      </c>
      <c r="X20" s="2">
        <v>32</v>
      </c>
    </row>
    <row r="21" spans="1:24">
      <c r="A21" s="2" t="s">
        <v>45</v>
      </c>
      <c r="B21" s="2" t="s">
        <v>42</v>
      </c>
      <c r="C21" s="3">
        <v>54.18</v>
      </c>
      <c r="D21" s="2">
        <v>5.5</v>
      </c>
      <c r="E21" s="3">
        <v>3</v>
      </c>
      <c r="F21" s="3">
        <f t="shared" si="3"/>
        <v>1.6666666666666667</v>
      </c>
      <c r="G21" s="3">
        <v>2</v>
      </c>
      <c r="H21" s="7">
        <v>0</v>
      </c>
      <c r="I21" s="7">
        <v>1</v>
      </c>
      <c r="J21" s="2">
        <v>921095</v>
      </c>
      <c r="K21" s="15">
        <f t="shared" si="1"/>
        <v>17000.645994832041</v>
      </c>
      <c r="L21" s="2">
        <v>0.101340627932428</v>
      </c>
      <c r="M21" s="2">
        <v>74001</v>
      </c>
      <c r="N21" s="2">
        <v>200</v>
      </c>
      <c r="O21" s="2">
        <v>2.5</v>
      </c>
      <c r="P21" s="2">
        <v>0.11111111111111099</v>
      </c>
      <c r="Q21" s="2">
        <v>25</v>
      </c>
      <c r="R21" s="2"/>
      <c r="S21" s="2">
        <v>709.38439552699299</v>
      </c>
      <c r="T21" s="2">
        <v>0</v>
      </c>
      <c r="U21" s="2">
        <v>802472.82351497503</v>
      </c>
      <c r="V21" s="2">
        <v>0</v>
      </c>
      <c r="W21" s="2">
        <v>77.2</v>
      </c>
      <c r="X21" s="2">
        <v>16</v>
      </c>
    </row>
    <row r="22" spans="1:24">
      <c r="A22" s="2" t="s">
        <v>46</v>
      </c>
      <c r="B22" s="2" t="s">
        <v>42</v>
      </c>
      <c r="C22" s="3">
        <v>910.49</v>
      </c>
      <c r="D22" s="2">
        <v>0.4</v>
      </c>
      <c r="E22" s="3">
        <v>4</v>
      </c>
      <c r="F22" s="3">
        <f t="shared" si="3"/>
        <v>2</v>
      </c>
      <c r="G22" s="3">
        <v>4</v>
      </c>
      <c r="H22" s="2">
        <v>0</v>
      </c>
      <c r="I22" s="2">
        <v>0</v>
      </c>
      <c r="J22" s="2">
        <v>1171603</v>
      </c>
      <c r="K22" s="15">
        <f t="shared" si="1"/>
        <v>1286.7829410537183</v>
      </c>
      <c r="L22" s="2">
        <v>0.12890199567635899</v>
      </c>
      <c r="M22" s="2">
        <v>51099</v>
      </c>
      <c r="N22" s="2">
        <v>125</v>
      </c>
      <c r="O22" s="2">
        <v>10</v>
      </c>
      <c r="P22" s="2">
        <v>0.44444444444444398</v>
      </c>
      <c r="Q22" s="2">
        <v>33</v>
      </c>
      <c r="R22" s="2"/>
      <c r="S22" s="2">
        <v>902.31396973451399</v>
      </c>
      <c r="T22" s="2">
        <v>0</v>
      </c>
      <c r="U22" s="2">
        <v>1020719.43442166</v>
      </c>
      <c r="V22" s="2">
        <v>0</v>
      </c>
      <c r="W22" s="2">
        <v>77.2</v>
      </c>
      <c r="X22" s="2">
        <v>25</v>
      </c>
    </row>
    <row r="23" spans="1:24">
      <c r="A23" s="2" t="s">
        <v>47</v>
      </c>
      <c r="B23" s="2" t="s">
        <v>42</v>
      </c>
      <c r="C23" s="3">
        <v>395.44</v>
      </c>
      <c r="D23" s="2">
        <v>0.8</v>
      </c>
      <c r="E23" s="3">
        <v>3</v>
      </c>
      <c r="F23" s="3">
        <f t="shared" si="3"/>
        <v>2.6666666666666665</v>
      </c>
      <c r="G23" s="3">
        <v>2</v>
      </c>
      <c r="H23" s="2">
        <v>1</v>
      </c>
      <c r="I23" s="2">
        <v>0</v>
      </c>
      <c r="J23" s="2">
        <v>987835</v>
      </c>
      <c r="K23" s="15">
        <f t="shared" si="1"/>
        <v>2498.0654460853734</v>
      </c>
      <c r="L23" s="2">
        <v>0.108683489969688</v>
      </c>
      <c r="M23" s="2">
        <v>65867</v>
      </c>
      <c r="N23" s="2">
        <v>100</v>
      </c>
      <c r="O23" s="2">
        <v>10</v>
      </c>
      <c r="P23" s="2">
        <v>0.44444444444444398</v>
      </c>
      <c r="Q23" s="2">
        <v>20</v>
      </c>
      <c r="R23" s="2"/>
      <c r="S23" s="2">
        <v>760.78442978781504</v>
      </c>
      <c r="T23" s="2">
        <v>0</v>
      </c>
      <c r="U23" s="2">
        <v>860617.78819439397</v>
      </c>
      <c r="V23" s="2">
        <v>82</v>
      </c>
      <c r="W23" s="2">
        <v>82</v>
      </c>
      <c r="X23" s="2">
        <v>31</v>
      </c>
    </row>
    <row r="24" spans="1:24">
      <c r="A24" s="2" t="s">
        <v>48</v>
      </c>
      <c r="B24" s="2" t="s">
        <v>42</v>
      </c>
      <c r="C24" s="3">
        <v>132.38999999999999</v>
      </c>
      <c r="D24" s="2">
        <v>1.5</v>
      </c>
      <c r="E24" s="3">
        <v>2</v>
      </c>
      <c r="F24" s="3">
        <f t="shared" si="3"/>
        <v>2</v>
      </c>
      <c r="G24" s="3">
        <v>2</v>
      </c>
      <c r="H24" s="2">
        <v>0</v>
      </c>
      <c r="I24" s="2">
        <v>0</v>
      </c>
      <c r="J24" s="2">
        <v>608780</v>
      </c>
      <c r="K24" s="15">
        <f t="shared" si="1"/>
        <v>4598.3835637132715</v>
      </c>
      <c r="L24" s="2">
        <v>6.6979136215811905E-2</v>
      </c>
      <c r="M24" s="2">
        <v>65685.8</v>
      </c>
      <c r="N24" s="2">
        <v>100</v>
      </c>
      <c r="O24" s="2">
        <v>8</v>
      </c>
      <c r="P24" s="2">
        <v>0.35555555555555601</v>
      </c>
      <c r="Q24" s="2">
        <v>15</v>
      </c>
      <c r="R24" s="2"/>
      <c r="S24" s="2">
        <v>468.85395351068399</v>
      </c>
      <c r="T24" s="2">
        <v>0</v>
      </c>
      <c r="U24" s="2">
        <v>530378.95711022895</v>
      </c>
      <c r="V24" s="2">
        <v>0</v>
      </c>
      <c r="W24" s="2">
        <v>77.2</v>
      </c>
      <c r="X24" s="2">
        <v>18</v>
      </c>
    </row>
    <row r="25" spans="1:24">
      <c r="A25" s="2" t="s">
        <v>49</v>
      </c>
      <c r="B25" s="2" t="s">
        <v>42</v>
      </c>
      <c r="C25" s="3">
        <v>1563.33</v>
      </c>
      <c r="D25" s="2">
        <v>0.3</v>
      </c>
      <c r="E25" s="3">
        <v>4</v>
      </c>
      <c r="F25" s="3">
        <f t="shared" si="3"/>
        <v>2</v>
      </c>
      <c r="G25" s="3">
        <v>4</v>
      </c>
      <c r="H25" s="2">
        <v>0</v>
      </c>
      <c r="I25" s="2">
        <v>0</v>
      </c>
      <c r="J25" s="2">
        <v>1926117</v>
      </c>
      <c r="K25" s="15">
        <f t="shared" si="1"/>
        <v>1232.0604095104682</v>
      </c>
      <c r="L25" s="2">
        <v>0.21191506440847399</v>
      </c>
      <c r="M25" s="2">
        <v>65410</v>
      </c>
      <c r="N25" s="2">
        <v>100</v>
      </c>
      <c r="O25" s="2">
        <v>12.5</v>
      </c>
      <c r="P25" s="2">
        <v>0.55555555555555602</v>
      </c>
      <c r="Q25" s="2">
        <v>26</v>
      </c>
      <c r="R25" s="2"/>
      <c r="S25" s="2">
        <v>1483.4054508593199</v>
      </c>
      <c r="T25" s="2">
        <v>0</v>
      </c>
      <c r="U25" s="2">
        <v>1678064.20337771</v>
      </c>
      <c r="V25" s="2">
        <v>89</v>
      </c>
      <c r="W25" s="2">
        <v>89</v>
      </c>
      <c r="X25" s="2">
        <v>35</v>
      </c>
    </row>
    <row r="26" spans="1:24">
      <c r="A26" s="2" t="s">
        <v>50</v>
      </c>
      <c r="B26" s="2" t="s">
        <v>42</v>
      </c>
      <c r="C26" s="3">
        <v>1471</v>
      </c>
      <c r="D26" s="2">
        <v>0</v>
      </c>
      <c r="E26" s="3">
        <v>0</v>
      </c>
      <c r="F26" s="3">
        <v>0</v>
      </c>
      <c r="G26" s="3">
        <v>0</v>
      </c>
      <c r="H26" s="2">
        <v>0</v>
      </c>
      <c r="I26" s="2">
        <v>0</v>
      </c>
      <c r="J26" s="2">
        <v>946563</v>
      </c>
      <c r="K26" s="15">
        <f t="shared" si="1"/>
        <v>643.4826648538409</v>
      </c>
      <c r="L26" s="2">
        <v>0.104142665846197</v>
      </c>
      <c r="M26" s="2">
        <v>46721</v>
      </c>
      <c r="N26" s="2">
        <v>100</v>
      </c>
      <c r="O26" s="2">
        <v>17.5</v>
      </c>
      <c r="P26" s="2">
        <v>0.77777777777777801</v>
      </c>
      <c r="Q26" s="2">
        <v>11</v>
      </c>
      <c r="R26" s="2"/>
      <c r="S26" s="2">
        <v>728.99866092337595</v>
      </c>
      <c r="T26" s="2">
        <v>0</v>
      </c>
      <c r="U26" s="2">
        <v>824660.95597610006</v>
      </c>
      <c r="V26" s="2">
        <v>69.400000000000006</v>
      </c>
      <c r="W26" s="2">
        <v>69.400000000000006</v>
      </c>
      <c r="X26" s="2">
        <v>0</v>
      </c>
    </row>
    <row r="27" spans="1:24">
      <c r="A27" s="2" t="s">
        <v>51</v>
      </c>
      <c r="B27" s="2" t="s">
        <v>42</v>
      </c>
      <c r="C27" s="3">
        <v>1063.67</v>
      </c>
      <c r="D27" s="2">
        <v>0</v>
      </c>
      <c r="E27" s="3">
        <v>0</v>
      </c>
      <c r="F27" s="3">
        <v>0</v>
      </c>
      <c r="G27" s="3">
        <v>0</v>
      </c>
      <c r="H27" s="2">
        <v>0</v>
      </c>
      <c r="I27" s="2">
        <v>0</v>
      </c>
      <c r="J27" s="2">
        <v>449803</v>
      </c>
      <c r="K27" s="15">
        <f t="shared" si="1"/>
        <v>422.87833632611614</v>
      </c>
      <c r="L27" s="2">
        <v>4.9488183592235099E-2</v>
      </c>
      <c r="M27" s="2">
        <v>46655</v>
      </c>
      <c r="N27" s="2">
        <v>65</v>
      </c>
      <c r="O27" s="2">
        <v>22.5</v>
      </c>
      <c r="P27" s="2">
        <v>1</v>
      </c>
      <c r="Q27" s="2">
        <v>5</v>
      </c>
      <c r="R27" s="2"/>
      <c r="S27" s="2">
        <v>346.417285145645</v>
      </c>
      <c r="T27" s="2">
        <v>0</v>
      </c>
      <c r="U27" s="2">
        <v>391875.63002242602</v>
      </c>
      <c r="V27" s="2">
        <v>0</v>
      </c>
      <c r="W27" s="2">
        <v>77.2</v>
      </c>
      <c r="X27" s="2">
        <v>0</v>
      </c>
    </row>
    <row r="28" spans="1:24">
      <c r="A28" s="2" t="s">
        <v>52</v>
      </c>
      <c r="B28" s="2" t="s">
        <v>42</v>
      </c>
      <c r="C28" s="3">
        <v>790.22</v>
      </c>
      <c r="D28" s="2">
        <v>0</v>
      </c>
      <c r="E28" s="3">
        <v>0</v>
      </c>
      <c r="F28" s="3">
        <v>0</v>
      </c>
      <c r="G28" s="3">
        <v>0</v>
      </c>
      <c r="H28" s="2">
        <v>0</v>
      </c>
      <c r="I28" s="2">
        <v>0</v>
      </c>
      <c r="J28" s="2">
        <v>429900</v>
      </c>
      <c r="K28" s="15">
        <f t="shared" si="1"/>
        <v>544.0257143580269</v>
      </c>
      <c r="L28" s="2">
        <v>4.7298417587925898E-2</v>
      </c>
      <c r="M28" s="2">
        <v>47186.2</v>
      </c>
      <c r="N28" s="2">
        <v>65</v>
      </c>
      <c r="O28" s="2">
        <v>22.5</v>
      </c>
      <c r="P28" s="2">
        <v>1</v>
      </c>
      <c r="Q28" s="2">
        <v>5</v>
      </c>
      <c r="R28" s="2"/>
      <c r="S28" s="2">
        <v>331.08892311548198</v>
      </c>
      <c r="T28" s="2">
        <v>0</v>
      </c>
      <c r="U28" s="2">
        <v>374535.81533836102</v>
      </c>
      <c r="V28" s="2">
        <v>0</v>
      </c>
      <c r="W28" s="2">
        <v>77.2</v>
      </c>
      <c r="X28" s="2">
        <v>0</v>
      </c>
    </row>
    <row r="29" spans="1:24">
      <c r="A29" s="4" t="s">
        <v>53</v>
      </c>
      <c r="B29" s="2" t="s">
        <v>54</v>
      </c>
      <c r="C29" s="5">
        <v>1210.4100000000001</v>
      </c>
      <c r="D29" s="2">
        <v>3</v>
      </c>
      <c r="E29" s="3">
        <v>36</v>
      </c>
      <c r="F29" s="3">
        <f t="shared" ref="F29:F52" si="4">(G29*2+H29*4+I29)/E29</f>
        <v>1.5277777777777777</v>
      </c>
      <c r="G29" s="3">
        <v>13</v>
      </c>
      <c r="H29" s="3">
        <v>2</v>
      </c>
      <c r="I29" s="3">
        <v>21</v>
      </c>
      <c r="J29" s="2">
        <v>5686000</v>
      </c>
      <c r="K29" s="15">
        <f t="shared" si="1"/>
        <v>4697.5818111218514</v>
      </c>
      <c r="L29" s="2">
        <v>0.22850391422463001</v>
      </c>
      <c r="M29" s="2">
        <v>109000</v>
      </c>
      <c r="N29" s="2">
        <v>200</v>
      </c>
      <c r="O29" s="2">
        <v>17.5</v>
      </c>
      <c r="P29" s="2">
        <v>0.77777777777777801</v>
      </c>
      <c r="Q29" s="2">
        <v>120</v>
      </c>
      <c r="R29" s="3">
        <v>23624.799999999999</v>
      </c>
      <c r="S29" s="3">
        <v>5398.3592727740397</v>
      </c>
      <c r="T29" s="2">
        <v>0.59962383159525001</v>
      </c>
      <c r="U29" s="2">
        <v>3409461.1064505898</v>
      </c>
      <c r="V29" s="24">
        <v>94.3</v>
      </c>
      <c r="W29" s="24">
        <v>94.3</v>
      </c>
      <c r="X29" s="2">
        <v>224</v>
      </c>
    </row>
    <row r="30" spans="1:24">
      <c r="A30" s="4" t="s">
        <v>55</v>
      </c>
      <c r="B30" s="2" t="s">
        <v>54</v>
      </c>
      <c r="C30" s="5">
        <v>20.46</v>
      </c>
      <c r="D30" s="2">
        <v>34.200000000000003</v>
      </c>
      <c r="E30" s="3">
        <v>7</v>
      </c>
      <c r="F30" s="3">
        <f t="shared" si="4"/>
        <v>1.7142857142857142</v>
      </c>
      <c r="G30" s="3">
        <v>5</v>
      </c>
      <c r="H30" s="3">
        <v>0</v>
      </c>
      <c r="I30" s="3">
        <v>2</v>
      </c>
      <c r="J30" s="15">
        <v>658500</v>
      </c>
      <c r="K30" s="15">
        <f t="shared" si="1"/>
        <v>32184.750733137829</v>
      </c>
      <c r="L30" s="2">
        <v>2.6463212718416999E-2</v>
      </c>
      <c r="M30" s="15">
        <v>88280</v>
      </c>
      <c r="N30" s="15">
        <v>400</v>
      </c>
      <c r="O30" s="2">
        <v>0</v>
      </c>
      <c r="P30" s="2">
        <v>0</v>
      </c>
      <c r="Q30" s="15">
        <v>54</v>
      </c>
      <c r="R30" s="2"/>
      <c r="S30" s="3">
        <v>625.18810783005699</v>
      </c>
      <c r="T30" s="2">
        <v>0</v>
      </c>
      <c r="U30" s="2">
        <v>394852.293105472</v>
      </c>
      <c r="V30" s="2">
        <v>90.1</v>
      </c>
      <c r="W30" s="2">
        <v>90.1</v>
      </c>
      <c r="X30" s="2">
        <v>32</v>
      </c>
    </row>
    <row r="31" spans="1:24">
      <c r="A31" s="4" t="s">
        <v>56</v>
      </c>
      <c r="B31" s="2" t="s">
        <v>54</v>
      </c>
      <c r="C31" s="5">
        <v>54.76</v>
      </c>
      <c r="D31" s="2">
        <v>12.8</v>
      </c>
      <c r="E31" s="3">
        <v>7</v>
      </c>
      <c r="F31" s="3">
        <f t="shared" si="4"/>
        <v>1.7142857142857142</v>
      </c>
      <c r="G31" s="3">
        <v>5</v>
      </c>
      <c r="H31" s="3">
        <v>0</v>
      </c>
      <c r="I31" s="3">
        <v>2</v>
      </c>
      <c r="J31" s="2">
        <v>1114700</v>
      </c>
      <c r="K31" s="15">
        <f t="shared" si="1"/>
        <v>20356.099342585829</v>
      </c>
      <c r="L31" s="2">
        <v>4.4796572843157703E-2</v>
      </c>
      <c r="M31" s="2">
        <v>82000</v>
      </c>
      <c r="N31" s="2">
        <v>300</v>
      </c>
      <c r="O31" s="2">
        <v>4.5</v>
      </c>
      <c r="P31" s="2">
        <v>0.105882352941176</v>
      </c>
      <c r="Q31" s="2">
        <v>41</v>
      </c>
      <c r="R31" s="2"/>
      <c r="S31" s="3">
        <v>1058.31007410503</v>
      </c>
      <c r="T31" s="2">
        <v>0</v>
      </c>
      <c r="U31" s="2">
        <v>668400.68507922499</v>
      </c>
      <c r="V31" s="15">
        <v>88.8</v>
      </c>
      <c r="W31" s="15">
        <v>88.8</v>
      </c>
      <c r="X31" s="2">
        <v>67</v>
      </c>
    </row>
    <row r="32" spans="1:24">
      <c r="A32" s="4" t="s">
        <v>57</v>
      </c>
      <c r="B32" s="2" t="s">
        <v>54</v>
      </c>
      <c r="C32" s="5">
        <v>38.200000000000003</v>
      </c>
      <c r="D32" s="2">
        <v>31.3</v>
      </c>
      <c r="E32" s="3">
        <v>6</v>
      </c>
      <c r="F32" s="3">
        <f t="shared" si="4"/>
        <v>2.1666666666666665</v>
      </c>
      <c r="G32" s="3">
        <v>4</v>
      </c>
      <c r="H32" s="3">
        <v>1</v>
      </c>
      <c r="I32" s="3">
        <v>1</v>
      </c>
      <c r="J32" s="2">
        <v>693800</v>
      </c>
      <c r="K32" s="15">
        <f t="shared" si="1"/>
        <v>18162.303664921466</v>
      </c>
      <c r="L32" s="2">
        <v>2.7881817743413299E-2</v>
      </c>
      <c r="M32" s="2">
        <v>91000</v>
      </c>
      <c r="N32" s="2">
        <v>260</v>
      </c>
      <c r="O32" s="2">
        <v>6.5</v>
      </c>
      <c r="P32" s="2">
        <v>0.152941176470588</v>
      </c>
      <c r="Q32" s="2">
        <v>29</v>
      </c>
      <c r="R32" s="2"/>
      <c r="S32" s="3">
        <v>658.70236782459097</v>
      </c>
      <c r="T32" s="2">
        <v>0</v>
      </c>
      <c r="U32" s="2">
        <v>416019.01436078397</v>
      </c>
      <c r="V32" s="2">
        <v>83.3</v>
      </c>
      <c r="W32" s="2">
        <v>83.3</v>
      </c>
      <c r="X32" s="2">
        <v>33</v>
      </c>
    </row>
    <row r="33" spans="1:24">
      <c r="A33" s="4" t="s">
        <v>58</v>
      </c>
      <c r="B33" s="2" t="s">
        <v>54</v>
      </c>
      <c r="C33" s="5">
        <v>36.880000000000003</v>
      </c>
      <c r="D33" s="2">
        <v>35.200000000000003</v>
      </c>
      <c r="E33" s="3">
        <v>5</v>
      </c>
      <c r="F33" s="3">
        <f t="shared" si="4"/>
        <v>1.4</v>
      </c>
      <c r="G33" s="3">
        <v>2</v>
      </c>
      <c r="H33" s="3">
        <v>0</v>
      </c>
      <c r="I33" s="3">
        <v>3</v>
      </c>
      <c r="J33" s="2">
        <v>977900</v>
      </c>
      <c r="K33" s="15">
        <f t="shared" si="1"/>
        <v>26515.726681127981</v>
      </c>
      <c r="L33" s="2">
        <v>3.9298976032406903E-2</v>
      </c>
      <c r="M33" s="2">
        <v>68000</v>
      </c>
      <c r="N33" s="2">
        <v>300</v>
      </c>
      <c r="O33" s="2">
        <v>4.5</v>
      </c>
      <c r="P33" s="2">
        <v>0.105882352941176</v>
      </c>
      <c r="Q33" s="2">
        <v>42</v>
      </c>
      <c r="R33" s="2"/>
      <c r="S33" s="3">
        <v>928.43044897040602</v>
      </c>
      <c r="T33" s="2">
        <v>0</v>
      </c>
      <c r="U33" s="2">
        <v>586372.14491699496</v>
      </c>
      <c r="V33" s="2">
        <v>84.7</v>
      </c>
      <c r="W33" s="2">
        <v>84.7</v>
      </c>
      <c r="X33" s="2">
        <v>34</v>
      </c>
    </row>
    <row r="34" spans="1:24">
      <c r="A34" s="4" t="s">
        <v>59</v>
      </c>
      <c r="B34" s="2" t="s">
        <v>54</v>
      </c>
      <c r="C34" s="5">
        <v>54.83</v>
      </c>
      <c r="D34" s="2">
        <v>41.9</v>
      </c>
      <c r="E34" s="2">
        <v>14</v>
      </c>
      <c r="F34" s="3">
        <f t="shared" si="4"/>
        <v>1.5714285714285714</v>
      </c>
      <c r="G34" s="3">
        <v>5</v>
      </c>
      <c r="H34" s="3">
        <v>1</v>
      </c>
      <c r="I34" s="3">
        <v>8</v>
      </c>
      <c r="J34" s="2">
        <v>1243000</v>
      </c>
      <c r="K34" s="15">
        <f t="shared" ref="K34:K65" si="5">J34/C34*1</f>
        <v>22670.071128944008</v>
      </c>
      <c r="L34" s="2">
        <v>4.99525792087962E-2</v>
      </c>
      <c r="M34" s="2">
        <v>74000</v>
      </c>
      <c r="N34" s="2">
        <v>165</v>
      </c>
      <c r="O34" s="2">
        <v>7.5</v>
      </c>
      <c r="P34" s="2">
        <v>0.17647058823529399</v>
      </c>
      <c r="Q34" s="2">
        <v>36</v>
      </c>
      <c r="R34" s="2"/>
      <c r="S34" s="3">
        <v>1180.11969329197</v>
      </c>
      <c r="T34" s="2">
        <v>0</v>
      </c>
      <c r="U34" s="2">
        <v>745332.42267289595</v>
      </c>
      <c r="V34" s="2">
        <v>0</v>
      </c>
      <c r="W34" s="2">
        <v>87.2</v>
      </c>
      <c r="X34" s="2">
        <v>55</v>
      </c>
    </row>
    <row r="35" spans="1:24">
      <c r="A35" s="4" t="s">
        <v>60</v>
      </c>
      <c r="B35" s="2" t="s">
        <v>54</v>
      </c>
      <c r="C35" s="5">
        <v>23.48</v>
      </c>
      <c r="D35" s="2">
        <v>17</v>
      </c>
      <c r="E35" s="3">
        <v>4</v>
      </c>
      <c r="F35" s="3">
        <f t="shared" si="4"/>
        <v>1.75</v>
      </c>
      <c r="G35" s="3">
        <v>3</v>
      </c>
      <c r="H35" s="3">
        <v>0</v>
      </c>
      <c r="I35" s="3">
        <v>1</v>
      </c>
      <c r="J35" s="2">
        <v>758800</v>
      </c>
      <c r="K35" s="15">
        <f t="shared" si="5"/>
        <v>32316.865417376492</v>
      </c>
      <c r="L35" s="2">
        <v>3.0493979970743799E-2</v>
      </c>
      <c r="M35" s="2">
        <v>71000</v>
      </c>
      <c r="N35" s="2">
        <v>165</v>
      </c>
      <c r="O35" s="2">
        <v>5.5</v>
      </c>
      <c r="P35" s="2">
        <v>0.129411764705882</v>
      </c>
      <c r="Q35" s="2">
        <v>19</v>
      </c>
      <c r="R35" s="2"/>
      <c r="S35" s="3">
        <v>720.41417801282796</v>
      </c>
      <c r="T35" s="2">
        <v>0</v>
      </c>
      <c r="U35" s="2">
        <v>454994.563414476</v>
      </c>
      <c r="V35" s="2">
        <v>0</v>
      </c>
      <c r="W35" s="2">
        <v>87.2</v>
      </c>
      <c r="X35" s="2">
        <v>25</v>
      </c>
    </row>
    <row r="36" spans="1:24">
      <c r="A36" s="4" t="s">
        <v>61</v>
      </c>
      <c r="B36" s="2" t="s">
        <v>54</v>
      </c>
      <c r="C36" s="5">
        <v>60.73</v>
      </c>
      <c r="D36" s="2">
        <v>14.9</v>
      </c>
      <c r="E36" s="3">
        <v>9</v>
      </c>
      <c r="F36" s="3">
        <f t="shared" si="4"/>
        <v>1.3333333333333333</v>
      </c>
      <c r="G36" s="3">
        <v>3</v>
      </c>
      <c r="H36" s="3">
        <v>0</v>
      </c>
      <c r="I36" s="3">
        <v>6</v>
      </c>
      <c r="J36" s="2">
        <v>1245000</v>
      </c>
      <c r="K36" s="15">
        <f t="shared" si="5"/>
        <v>20500.57632142269</v>
      </c>
      <c r="L36" s="2">
        <v>5.00329534311756E-2</v>
      </c>
      <c r="M36" s="2">
        <v>73000</v>
      </c>
      <c r="N36" s="2">
        <v>200</v>
      </c>
      <c r="O36" s="2">
        <v>8</v>
      </c>
      <c r="P36" s="2">
        <v>0.188235294117647</v>
      </c>
      <c r="Q36" s="2">
        <v>29</v>
      </c>
      <c r="R36" s="2"/>
      <c r="S36" s="3">
        <v>1182.01851822084</v>
      </c>
      <c r="T36" s="2">
        <v>0</v>
      </c>
      <c r="U36" s="2">
        <v>746531.67033608595</v>
      </c>
      <c r="V36" s="2">
        <v>84.3</v>
      </c>
      <c r="W36" s="2">
        <v>84.3</v>
      </c>
      <c r="X36" s="2">
        <v>43</v>
      </c>
    </row>
    <row r="37" spans="1:24">
      <c r="A37" s="4" t="s">
        <v>62</v>
      </c>
      <c r="B37" s="2" t="s">
        <v>54</v>
      </c>
      <c r="C37" s="5">
        <v>370.75</v>
      </c>
      <c r="D37" s="2">
        <v>5.4</v>
      </c>
      <c r="E37" s="3">
        <v>20</v>
      </c>
      <c r="F37" s="3">
        <f t="shared" si="4"/>
        <v>1.5</v>
      </c>
      <c r="G37" s="3">
        <v>7</v>
      </c>
      <c r="H37" s="3">
        <v>1</v>
      </c>
      <c r="I37" s="3">
        <v>12</v>
      </c>
      <c r="J37" s="2">
        <v>2657100</v>
      </c>
      <c r="K37" s="15">
        <f t="shared" si="5"/>
        <v>7166.824005394471</v>
      </c>
      <c r="L37" s="2">
        <v>0.10678117314214999</v>
      </c>
      <c r="M37" s="2">
        <v>81000</v>
      </c>
      <c r="N37" s="2">
        <v>165</v>
      </c>
      <c r="O37" s="2">
        <v>12.5</v>
      </c>
      <c r="P37" s="2">
        <v>0.29411764705882398</v>
      </c>
      <c r="Q37" s="2">
        <v>74</v>
      </c>
      <c r="R37" s="2"/>
      <c r="S37" s="3">
        <v>2522.6838592486602</v>
      </c>
      <c r="T37" s="2">
        <v>0</v>
      </c>
      <c r="U37" s="2">
        <v>1593260.4829317401</v>
      </c>
      <c r="V37" s="2">
        <v>85.1</v>
      </c>
      <c r="W37" s="2">
        <v>85.1</v>
      </c>
      <c r="X37" s="2">
        <v>92</v>
      </c>
    </row>
    <row r="38" spans="1:24">
      <c r="A38" s="4" t="s">
        <v>63</v>
      </c>
      <c r="B38" s="2" t="s">
        <v>54</v>
      </c>
      <c r="C38" s="5">
        <v>270.95</v>
      </c>
      <c r="D38" s="2">
        <v>7.4</v>
      </c>
      <c r="E38" s="3">
        <v>20</v>
      </c>
      <c r="F38" s="3">
        <f t="shared" si="4"/>
        <v>1.3</v>
      </c>
      <c r="G38" s="3">
        <v>3</v>
      </c>
      <c r="H38" s="3">
        <v>1</v>
      </c>
      <c r="I38" s="3">
        <v>16</v>
      </c>
      <c r="J38" s="2">
        <v>2235300</v>
      </c>
      <c r="K38" s="15">
        <f t="shared" si="5"/>
        <v>8249.8615980808263</v>
      </c>
      <c r="L38" s="2">
        <v>8.98302496423347E-2</v>
      </c>
      <c r="M38" s="2">
        <v>71456</v>
      </c>
      <c r="N38" s="2">
        <v>165</v>
      </c>
      <c r="O38" s="2">
        <v>17.5</v>
      </c>
      <c r="P38" s="2">
        <v>0.41176470588235298</v>
      </c>
      <c r="Q38" s="2">
        <v>43</v>
      </c>
      <c r="R38" s="2"/>
      <c r="S38" s="3">
        <v>2122.2216817502299</v>
      </c>
      <c r="T38" s="2">
        <v>0</v>
      </c>
      <c r="U38" s="2">
        <v>1340339.15076486</v>
      </c>
      <c r="V38" s="2">
        <v>0</v>
      </c>
      <c r="W38" s="2">
        <v>87.2</v>
      </c>
      <c r="X38" s="2">
        <v>51</v>
      </c>
    </row>
    <row r="39" spans="1:24">
      <c r="A39" s="4" t="s">
        <v>64</v>
      </c>
      <c r="B39" s="2" t="s">
        <v>54</v>
      </c>
      <c r="C39" s="5">
        <v>464.2</v>
      </c>
      <c r="D39" s="2">
        <v>2.6</v>
      </c>
      <c r="E39" s="3">
        <v>12</v>
      </c>
      <c r="F39" s="3">
        <f t="shared" si="4"/>
        <v>1.3333333333333333</v>
      </c>
      <c r="G39" s="3">
        <v>4</v>
      </c>
      <c r="H39" s="3">
        <v>0</v>
      </c>
      <c r="I39" s="3">
        <v>8</v>
      </c>
      <c r="J39" s="2">
        <v>1831000</v>
      </c>
      <c r="K39" s="15">
        <f t="shared" si="5"/>
        <v>3944.4205084015512</v>
      </c>
      <c r="L39" s="2">
        <v>7.3582600588339306E-2</v>
      </c>
      <c r="M39" s="2">
        <v>77000</v>
      </c>
      <c r="N39" s="2">
        <v>165</v>
      </c>
      <c r="O39" s="2">
        <v>22.5</v>
      </c>
      <c r="P39" s="2">
        <v>0.52941176470588203</v>
      </c>
      <c r="Q39" s="2">
        <v>39</v>
      </c>
      <c r="R39" s="2"/>
      <c r="S39" s="3">
        <v>1738.3742223794</v>
      </c>
      <c r="T39" s="2">
        <v>0</v>
      </c>
      <c r="U39" s="2">
        <v>1097911.2356509001</v>
      </c>
      <c r="V39" s="2">
        <v>0</v>
      </c>
      <c r="W39" s="2">
        <v>87.2</v>
      </c>
      <c r="X39" s="2">
        <v>32</v>
      </c>
    </row>
    <row r="40" spans="1:24">
      <c r="A40" s="4" t="s">
        <v>65</v>
      </c>
      <c r="B40" s="2" t="s">
        <v>54</v>
      </c>
      <c r="C40" s="5">
        <v>586.04999999999995</v>
      </c>
      <c r="D40" s="2">
        <v>1</v>
      </c>
      <c r="E40" s="3">
        <v>6</v>
      </c>
      <c r="F40" s="3">
        <f t="shared" si="4"/>
        <v>1</v>
      </c>
      <c r="G40" s="3">
        <v>0</v>
      </c>
      <c r="H40" s="3">
        <v>0</v>
      </c>
      <c r="I40" s="3">
        <v>6</v>
      </c>
      <c r="J40" s="2">
        <v>820600</v>
      </c>
      <c r="K40" s="15">
        <f t="shared" si="5"/>
        <v>1400.2218240764441</v>
      </c>
      <c r="L40" s="2">
        <v>3.29775434422672E-2</v>
      </c>
      <c r="M40" s="2">
        <v>68000</v>
      </c>
      <c r="N40" s="2">
        <v>165</v>
      </c>
      <c r="O40" s="2">
        <v>27.5</v>
      </c>
      <c r="P40" s="2">
        <v>0.64705882352941202</v>
      </c>
      <c r="Q40" s="2">
        <v>3</v>
      </c>
      <c r="R40" s="2"/>
      <c r="S40" s="3">
        <v>779.08786831487396</v>
      </c>
      <c r="T40" s="2">
        <v>0</v>
      </c>
      <c r="U40" s="2">
        <v>492051.31620706199</v>
      </c>
      <c r="V40" s="2">
        <v>0</v>
      </c>
      <c r="W40" s="2">
        <v>87.2</v>
      </c>
      <c r="X40" s="2">
        <v>0</v>
      </c>
    </row>
    <row r="41" spans="1:24">
      <c r="A41" s="4" t="s">
        <v>66</v>
      </c>
      <c r="B41" s="2" t="s">
        <v>54</v>
      </c>
      <c r="C41" s="5">
        <v>605.64</v>
      </c>
      <c r="D41" s="2">
        <v>2</v>
      </c>
      <c r="E41" s="3">
        <v>12</v>
      </c>
      <c r="F41" s="3">
        <f t="shared" si="4"/>
        <v>1.25</v>
      </c>
      <c r="G41" s="3">
        <v>3</v>
      </c>
      <c r="H41" s="3">
        <v>0</v>
      </c>
      <c r="I41" s="3">
        <v>9</v>
      </c>
      <c r="J41" s="2">
        <v>1908200</v>
      </c>
      <c r="K41" s="15">
        <f t="shared" si="5"/>
        <v>3150.7165973185392</v>
      </c>
      <c r="L41" s="2">
        <v>7.6685045572184099E-2</v>
      </c>
      <c r="M41" s="2">
        <v>73000</v>
      </c>
      <c r="N41" s="2">
        <v>165</v>
      </c>
      <c r="O41" s="2">
        <v>22.5</v>
      </c>
      <c r="P41" s="2">
        <v>0.52941176470588203</v>
      </c>
      <c r="Q41" s="2">
        <v>41</v>
      </c>
      <c r="R41" s="2"/>
      <c r="S41" s="3">
        <v>1811.66886463373</v>
      </c>
      <c r="T41" s="2">
        <v>0</v>
      </c>
      <c r="U41" s="2">
        <v>1144202.1954500601</v>
      </c>
      <c r="V41" s="2">
        <v>0</v>
      </c>
      <c r="W41" s="2">
        <v>87.2</v>
      </c>
      <c r="X41" s="2">
        <v>15</v>
      </c>
    </row>
    <row r="42" spans="1:24">
      <c r="A42" s="4" t="s">
        <v>67</v>
      </c>
      <c r="B42" s="2" t="s">
        <v>54</v>
      </c>
      <c r="C42" s="5">
        <v>670.14</v>
      </c>
      <c r="D42" s="2">
        <v>0.3</v>
      </c>
      <c r="E42" s="3">
        <v>2</v>
      </c>
      <c r="F42" s="3">
        <f t="shared" si="4"/>
        <v>2</v>
      </c>
      <c r="G42" s="3">
        <v>2</v>
      </c>
      <c r="H42" s="3">
        <v>0</v>
      </c>
      <c r="I42" s="3">
        <v>0</v>
      </c>
      <c r="J42" s="2">
        <v>1271300</v>
      </c>
      <c r="K42" s="15">
        <f t="shared" si="5"/>
        <v>1897.0662846569373</v>
      </c>
      <c r="L42" s="2">
        <v>5.1089874455464597E-2</v>
      </c>
      <c r="M42" s="2">
        <v>72000</v>
      </c>
      <c r="N42" s="2">
        <v>165</v>
      </c>
      <c r="O42" s="2">
        <v>27.5</v>
      </c>
      <c r="P42" s="2">
        <v>0.64705882352941202</v>
      </c>
      <c r="Q42" s="2">
        <v>26</v>
      </c>
      <c r="R42" s="2"/>
      <c r="S42" s="3">
        <v>1206.98806603546</v>
      </c>
      <c r="T42" s="2">
        <v>0</v>
      </c>
      <c r="U42" s="2">
        <v>762301.77710704098</v>
      </c>
      <c r="V42" s="2">
        <v>0</v>
      </c>
      <c r="W42" s="2">
        <v>87.2</v>
      </c>
      <c r="X42" s="2">
        <v>25</v>
      </c>
    </row>
    <row r="43" spans="1:24">
      <c r="A43" s="4" t="s">
        <v>68</v>
      </c>
      <c r="B43" s="2" t="s">
        <v>54</v>
      </c>
      <c r="C43" s="5">
        <v>687.399</v>
      </c>
      <c r="D43" s="2">
        <v>0.9</v>
      </c>
      <c r="E43" s="3">
        <v>6</v>
      </c>
      <c r="F43" s="3">
        <f t="shared" si="4"/>
        <v>1</v>
      </c>
      <c r="G43" s="3">
        <v>0</v>
      </c>
      <c r="H43" s="3">
        <v>0</v>
      </c>
      <c r="I43" s="3">
        <v>6</v>
      </c>
      <c r="J43" s="2">
        <v>1143000</v>
      </c>
      <c r="K43" s="15">
        <f t="shared" si="5"/>
        <v>1662.7897334735721</v>
      </c>
      <c r="L43" s="2">
        <v>4.5933868089826198E-2</v>
      </c>
      <c r="M43" s="2">
        <v>66000</v>
      </c>
      <c r="N43" s="2">
        <v>165</v>
      </c>
      <c r="O43" s="2">
        <v>32.5</v>
      </c>
      <c r="P43" s="2">
        <v>0.76470588235294101</v>
      </c>
      <c r="Q43" s="2">
        <v>14</v>
      </c>
      <c r="R43" s="2"/>
      <c r="S43" s="3">
        <v>1085.17844684853</v>
      </c>
      <c r="T43" s="2">
        <v>0</v>
      </c>
      <c r="U43" s="2">
        <v>685370.03951337095</v>
      </c>
      <c r="V43" s="2">
        <v>0</v>
      </c>
      <c r="W43" s="2">
        <v>87.2</v>
      </c>
      <c r="X43" s="2">
        <v>7</v>
      </c>
    </row>
    <row r="44" spans="1:24">
      <c r="A44" s="4" t="s">
        <v>69</v>
      </c>
      <c r="B44" s="2" t="s">
        <v>54</v>
      </c>
      <c r="C44" s="5">
        <v>1185.49</v>
      </c>
      <c r="D44" s="2">
        <v>0.3</v>
      </c>
      <c r="E44" s="3">
        <v>3</v>
      </c>
      <c r="F44" s="3">
        <f t="shared" si="4"/>
        <v>1</v>
      </c>
      <c r="G44" s="3">
        <v>0</v>
      </c>
      <c r="H44" s="3">
        <v>0</v>
      </c>
      <c r="I44" s="3">
        <v>3</v>
      </c>
      <c r="J44" s="2">
        <v>639400</v>
      </c>
      <c r="K44" s="15">
        <f t="shared" si="5"/>
        <v>539.35503462703184</v>
      </c>
      <c r="L44" s="2">
        <v>2.5695638894693701E-2</v>
      </c>
      <c r="M44" s="2">
        <v>69000</v>
      </c>
      <c r="N44" s="2">
        <v>100</v>
      </c>
      <c r="O44" s="2">
        <v>42.5</v>
      </c>
      <c r="P44" s="2">
        <v>1</v>
      </c>
      <c r="Q44" s="2">
        <v>1</v>
      </c>
      <c r="R44" s="2"/>
      <c r="S44" s="3">
        <v>607.05432975936003</v>
      </c>
      <c r="T44" s="2">
        <v>0</v>
      </c>
      <c r="U44" s="2">
        <v>383399.47792200302</v>
      </c>
      <c r="V44" s="2">
        <v>0</v>
      </c>
      <c r="W44" s="2">
        <v>87.2</v>
      </c>
      <c r="X44" s="2">
        <v>5</v>
      </c>
    </row>
    <row r="45" spans="1:24">
      <c r="A45" s="4" t="s">
        <v>70</v>
      </c>
      <c r="B45" s="2" t="s">
        <v>71</v>
      </c>
      <c r="C45" s="5">
        <v>84.06</v>
      </c>
      <c r="D45" s="2">
        <v>10.7</v>
      </c>
      <c r="E45" s="3">
        <v>9</v>
      </c>
      <c r="F45" s="3">
        <f t="shared" si="4"/>
        <v>1.7777777777777777</v>
      </c>
      <c r="G45" s="3">
        <v>7</v>
      </c>
      <c r="H45" s="2">
        <v>0</v>
      </c>
      <c r="I45" s="2">
        <v>2</v>
      </c>
      <c r="J45" s="2">
        <v>1323467</v>
      </c>
      <c r="K45" s="15">
        <f t="shared" si="5"/>
        <v>15744.313585534142</v>
      </c>
      <c r="L45" s="2">
        <v>0.120482795292396</v>
      </c>
      <c r="M45" s="2">
        <v>76652</v>
      </c>
      <c r="N45" s="2">
        <v>300</v>
      </c>
      <c r="O45" s="2">
        <v>3.5</v>
      </c>
      <c r="P45" s="2">
        <v>3.8888888888888903E-2</v>
      </c>
      <c r="Q45" s="2">
        <v>35</v>
      </c>
      <c r="R45" s="3">
        <v>5602.9714999999997</v>
      </c>
      <c r="S45" s="3">
        <v>675.06166826363096</v>
      </c>
      <c r="T45" s="2">
        <v>0.71665957879764697</v>
      </c>
      <c r="U45" s="2">
        <v>948475.302772586</v>
      </c>
      <c r="V45" s="24">
        <v>76</v>
      </c>
      <c r="W45" s="24">
        <v>76</v>
      </c>
      <c r="X45" s="2">
        <v>72</v>
      </c>
    </row>
    <row r="46" spans="1:24">
      <c r="A46" s="4" t="s">
        <v>72</v>
      </c>
      <c r="B46" s="2" t="s">
        <v>71</v>
      </c>
      <c r="C46" s="6">
        <v>531.70000000000005</v>
      </c>
      <c r="D46" s="2">
        <v>0.2</v>
      </c>
      <c r="E46" s="3">
        <v>1</v>
      </c>
      <c r="F46" s="3">
        <f t="shared" si="4"/>
        <v>2</v>
      </c>
      <c r="G46" s="3">
        <v>1</v>
      </c>
      <c r="H46" s="15">
        <v>0</v>
      </c>
      <c r="I46" s="15">
        <v>0</v>
      </c>
      <c r="J46" s="2">
        <v>634555</v>
      </c>
      <c r="K46" s="15">
        <f t="shared" si="5"/>
        <v>1193.4455520030092</v>
      </c>
      <c r="L46" s="2">
        <v>5.7767182836267597E-2</v>
      </c>
      <c r="M46" s="2">
        <v>54000</v>
      </c>
      <c r="N46" s="2">
        <v>350</v>
      </c>
      <c r="O46" s="2">
        <v>12</v>
      </c>
      <c r="P46" s="2">
        <v>0.133333333333333</v>
      </c>
      <c r="Q46" s="2">
        <v>17</v>
      </c>
      <c r="R46" s="2"/>
      <c r="S46" s="3">
        <v>323.66787906689598</v>
      </c>
      <c r="T46" s="2">
        <v>0</v>
      </c>
      <c r="U46" s="2">
        <v>454759.91902394098</v>
      </c>
      <c r="V46" s="15">
        <v>0</v>
      </c>
      <c r="W46" s="15">
        <v>82.8</v>
      </c>
      <c r="X46" s="2">
        <v>22</v>
      </c>
    </row>
    <row r="47" spans="1:24" ht="17.149999999999999">
      <c r="A47" s="4" t="s">
        <v>73</v>
      </c>
      <c r="B47" s="2" t="s">
        <v>71</v>
      </c>
      <c r="C47" s="13">
        <v>286</v>
      </c>
      <c r="D47" s="2">
        <v>0.3</v>
      </c>
      <c r="E47" s="3">
        <v>1</v>
      </c>
      <c r="F47" s="3">
        <f t="shared" si="4"/>
        <v>2</v>
      </c>
      <c r="G47" s="3">
        <v>1</v>
      </c>
      <c r="H47" s="15">
        <v>0</v>
      </c>
      <c r="I47" s="15">
        <v>0</v>
      </c>
      <c r="J47" s="2">
        <v>832017</v>
      </c>
      <c r="K47" s="15">
        <f t="shared" si="5"/>
        <v>2909.1503496503497</v>
      </c>
      <c r="L47" s="2">
        <v>7.5743281767353302E-2</v>
      </c>
      <c r="M47" s="2">
        <v>48000</v>
      </c>
      <c r="N47" s="2">
        <v>200</v>
      </c>
      <c r="O47" s="2">
        <v>25</v>
      </c>
      <c r="P47" s="2">
        <v>0.27777777777777801</v>
      </c>
      <c r="Q47" s="2">
        <v>18</v>
      </c>
      <c r="R47" s="2"/>
      <c r="S47" s="3">
        <v>424.38744905894998</v>
      </c>
      <c r="T47" s="2">
        <v>0</v>
      </c>
      <c r="U47" s="2">
        <v>596272.95277248195</v>
      </c>
      <c r="V47" s="15">
        <v>0</v>
      </c>
      <c r="W47" s="15">
        <v>82.8</v>
      </c>
      <c r="X47" s="2">
        <v>21</v>
      </c>
    </row>
    <row r="48" spans="1:24">
      <c r="A48" s="4" t="s">
        <v>74</v>
      </c>
      <c r="B48" s="2" t="s">
        <v>71</v>
      </c>
      <c r="C48" s="6">
        <v>32.5</v>
      </c>
      <c r="D48" s="2">
        <v>18.5</v>
      </c>
      <c r="E48" s="3">
        <v>6</v>
      </c>
      <c r="F48" s="3">
        <f t="shared" si="4"/>
        <v>1.5</v>
      </c>
      <c r="G48" s="3">
        <v>3</v>
      </c>
      <c r="H48" s="7">
        <v>0</v>
      </c>
      <c r="I48" s="7">
        <v>3</v>
      </c>
      <c r="J48" s="2">
        <v>1120985</v>
      </c>
      <c r="K48" s="15">
        <f t="shared" si="5"/>
        <v>34491.846153846156</v>
      </c>
      <c r="L48" s="2">
        <v>0.102049696955683</v>
      </c>
      <c r="M48" s="2">
        <v>68759</v>
      </c>
      <c r="N48" s="2">
        <v>125</v>
      </c>
      <c r="O48" s="2">
        <v>4.5</v>
      </c>
      <c r="P48" s="2">
        <v>0.05</v>
      </c>
      <c r="Q48" s="2">
        <v>29</v>
      </c>
      <c r="R48" s="2"/>
      <c r="S48" s="3">
        <v>571.78154362632802</v>
      </c>
      <c r="T48" s="2">
        <v>0</v>
      </c>
      <c r="U48" s="2">
        <v>803364.63793848001</v>
      </c>
      <c r="V48" s="2">
        <v>79.8</v>
      </c>
      <c r="W48" s="2">
        <v>79.8</v>
      </c>
      <c r="X48" s="2">
        <v>52</v>
      </c>
    </row>
    <row r="49" spans="1:24">
      <c r="A49" s="4" t="s">
        <v>75</v>
      </c>
      <c r="B49" s="2" t="s">
        <v>71</v>
      </c>
      <c r="C49" s="6">
        <v>41.6</v>
      </c>
      <c r="D49" s="2">
        <v>14.4</v>
      </c>
      <c r="E49" s="3">
        <v>6</v>
      </c>
      <c r="F49" s="3">
        <f t="shared" si="4"/>
        <v>1.6666666666666667</v>
      </c>
      <c r="G49" s="3">
        <v>4</v>
      </c>
      <c r="H49" s="2">
        <v>0</v>
      </c>
      <c r="I49" s="2">
        <v>2</v>
      </c>
      <c r="J49" s="2">
        <v>1089229</v>
      </c>
      <c r="K49" s="15">
        <f t="shared" si="5"/>
        <v>26183.389423076922</v>
      </c>
      <c r="L49" s="2">
        <v>9.9158766054266198E-2</v>
      </c>
      <c r="M49" s="2">
        <v>47711</v>
      </c>
      <c r="N49" s="2">
        <v>250</v>
      </c>
      <c r="O49" s="2">
        <v>0</v>
      </c>
      <c r="P49" s="2">
        <v>0</v>
      </c>
      <c r="Q49" s="2">
        <v>21</v>
      </c>
      <c r="R49" s="2"/>
      <c r="S49" s="3">
        <v>555.58374017722099</v>
      </c>
      <c r="T49" s="2">
        <v>0</v>
      </c>
      <c r="U49" s="2">
        <v>780606.39635418204</v>
      </c>
      <c r="V49" s="2">
        <v>76.7</v>
      </c>
      <c r="W49" s="2">
        <v>76.7</v>
      </c>
      <c r="X49" s="2">
        <v>55</v>
      </c>
    </row>
    <row r="50" spans="1:24">
      <c r="A50" s="4" t="s">
        <v>76</v>
      </c>
      <c r="B50" s="2" t="s">
        <v>71</v>
      </c>
      <c r="C50" s="6">
        <v>79.02</v>
      </c>
      <c r="D50" s="2">
        <v>3.8</v>
      </c>
      <c r="E50" s="2">
        <v>3</v>
      </c>
      <c r="F50" s="3">
        <f t="shared" si="4"/>
        <v>2</v>
      </c>
      <c r="G50" s="3">
        <v>3</v>
      </c>
      <c r="H50" s="2">
        <v>0</v>
      </c>
      <c r="I50" s="2">
        <v>0</v>
      </c>
      <c r="J50" s="2">
        <v>503859</v>
      </c>
      <c r="K50" s="15">
        <f t="shared" si="5"/>
        <v>6376.3477600607448</v>
      </c>
      <c r="L50" s="2">
        <v>4.5869176000029897E-2</v>
      </c>
      <c r="M50" s="2">
        <v>68666</v>
      </c>
      <c r="N50" s="2">
        <v>190</v>
      </c>
      <c r="O50" s="2">
        <v>6.5</v>
      </c>
      <c r="P50" s="2">
        <v>7.2222222222222202E-2</v>
      </c>
      <c r="Q50" s="2">
        <v>19</v>
      </c>
      <c r="R50" s="2"/>
      <c r="S50" s="3">
        <v>257.00368585665097</v>
      </c>
      <c r="T50" s="2">
        <v>0</v>
      </c>
      <c r="U50" s="2">
        <v>361095.378713404</v>
      </c>
      <c r="V50" s="2">
        <v>90.6</v>
      </c>
      <c r="W50" s="2">
        <v>90.6</v>
      </c>
      <c r="X50" s="2">
        <v>33</v>
      </c>
    </row>
    <row r="51" spans="1:24">
      <c r="A51" s="4" t="s">
        <v>77</v>
      </c>
      <c r="B51" s="2" t="s">
        <v>71</v>
      </c>
      <c r="C51" s="6">
        <v>23.48</v>
      </c>
      <c r="D51" s="2">
        <v>8.5</v>
      </c>
      <c r="E51" s="3">
        <v>2</v>
      </c>
      <c r="F51" s="3">
        <f t="shared" si="4"/>
        <v>2</v>
      </c>
      <c r="G51" s="3">
        <v>2</v>
      </c>
      <c r="H51" s="2">
        <v>0</v>
      </c>
      <c r="I51" s="2">
        <v>0</v>
      </c>
      <c r="J51" s="2">
        <v>2011699</v>
      </c>
      <c r="K51" s="15">
        <f t="shared" si="5"/>
        <v>85677.129471890963</v>
      </c>
      <c r="L51" s="2">
        <v>0.18313650344656801</v>
      </c>
      <c r="M51" s="2">
        <v>64482</v>
      </c>
      <c r="N51" s="2">
        <v>125</v>
      </c>
      <c r="O51" s="2">
        <v>17.5</v>
      </c>
      <c r="P51" s="2">
        <v>0.194444444444444</v>
      </c>
      <c r="Q51" s="2">
        <v>19</v>
      </c>
      <c r="R51" s="2"/>
      <c r="S51" s="3">
        <v>1026.1086094207701</v>
      </c>
      <c r="T51" s="2">
        <v>0</v>
      </c>
      <c r="U51" s="2">
        <v>1441703.3580076499</v>
      </c>
      <c r="V51" s="2">
        <v>86.8</v>
      </c>
      <c r="W51" s="2">
        <v>86.8</v>
      </c>
      <c r="X51" s="2">
        <v>53</v>
      </c>
    </row>
    <row r="52" spans="1:24">
      <c r="A52" s="4" t="s">
        <v>78</v>
      </c>
      <c r="B52" s="2" t="s">
        <v>71</v>
      </c>
      <c r="C52" s="6">
        <v>60.73</v>
      </c>
      <c r="D52" s="2">
        <v>8.1999999999999993</v>
      </c>
      <c r="E52" s="3">
        <v>5</v>
      </c>
      <c r="F52" s="3">
        <f t="shared" si="4"/>
        <v>1.8</v>
      </c>
      <c r="G52" s="3">
        <v>4</v>
      </c>
      <c r="H52" s="2">
        <v>0</v>
      </c>
      <c r="I52" s="2">
        <v>1</v>
      </c>
      <c r="J52" s="2">
        <v>1226673</v>
      </c>
      <c r="K52" s="15">
        <f t="shared" si="5"/>
        <v>20198.797958175532</v>
      </c>
      <c r="L52" s="2">
        <v>0.111671082051694</v>
      </c>
      <c r="M52" s="2">
        <v>70681</v>
      </c>
      <c r="N52" s="2">
        <v>125</v>
      </c>
      <c r="O52" s="2">
        <v>12.5</v>
      </c>
      <c r="P52" s="2">
        <v>0.13888888888888901</v>
      </c>
      <c r="Q52" s="2">
        <v>24</v>
      </c>
      <c r="R52" s="2"/>
      <c r="S52" s="3">
        <v>625.68989010980499</v>
      </c>
      <c r="T52" s="2">
        <v>0</v>
      </c>
      <c r="U52" s="2">
        <v>879106.95550244604</v>
      </c>
      <c r="V52" s="2">
        <v>86.7</v>
      </c>
      <c r="W52" s="2">
        <v>86.7</v>
      </c>
      <c r="X52" s="2">
        <v>51</v>
      </c>
    </row>
    <row r="53" spans="1:24">
      <c r="A53" s="4" t="s">
        <v>79</v>
      </c>
      <c r="B53" s="2" t="s">
        <v>71</v>
      </c>
      <c r="C53" s="6">
        <v>1248.5999999999999</v>
      </c>
      <c r="D53" s="2">
        <v>0</v>
      </c>
      <c r="E53" s="3">
        <v>0</v>
      </c>
      <c r="F53" s="3">
        <v>0</v>
      </c>
      <c r="G53" s="3">
        <v>0</v>
      </c>
      <c r="H53" s="2">
        <v>0</v>
      </c>
      <c r="I53" s="2">
        <v>0</v>
      </c>
      <c r="J53" s="2">
        <v>691000</v>
      </c>
      <c r="K53" s="15">
        <f t="shared" si="5"/>
        <v>553.41983020983503</v>
      </c>
      <c r="L53" s="2">
        <v>6.2905695077433599E-2</v>
      </c>
      <c r="M53" s="2">
        <v>54175</v>
      </c>
      <c r="N53" s="2">
        <v>125</v>
      </c>
      <c r="O53" s="2">
        <v>22.5</v>
      </c>
      <c r="P53" s="2">
        <v>0.25</v>
      </c>
      <c r="Q53" s="2">
        <v>7</v>
      </c>
      <c r="R53" s="2"/>
      <c r="S53" s="3">
        <v>352.45881670655098</v>
      </c>
      <c r="T53" s="2">
        <v>0</v>
      </c>
      <c r="U53" s="2">
        <v>495211.76894917397</v>
      </c>
      <c r="V53" s="2">
        <v>0</v>
      </c>
      <c r="W53" s="2">
        <v>82.8</v>
      </c>
      <c r="X53" s="2">
        <v>9</v>
      </c>
    </row>
    <row r="54" spans="1:24">
      <c r="A54" s="4" t="s">
        <v>80</v>
      </c>
      <c r="B54" s="2" t="s">
        <v>71</v>
      </c>
      <c r="C54" s="6">
        <v>2584.6</v>
      </c>
      <c r="D54" s="2">
        <v>0.04</v>
      </c>
      <c r="E54" s="3">
        <v>1</v>
      </c>
      <c r="F54" s="3">
        <f t="shared" ref="F54:F60" si="6">(G54*2+H54*4+I54)/E54</f>
        <v>1</v>
      </c>
      <c r="G54" s="3">
        <v>0</v>
      </c>
      <c r="H54" s="2">
        <v>0</v>
      </c>
      <c r="I54" s="2">
        <v>1</v>
      </c>
      <c r="J54" s="2">
        <v>769150</v>
      </c>
      <c r="K54" s="15">
        <f t="shared" si="5"/>
        <v>297.5895689855297</v>
      </c>
      <c r="L54" s="2">
        <v>7.0020138015641206E-2</v>
      </c>
      <c r="M54" s="2">
        <v>59760</v>
      </c>
      <c r="N54" s="2">
        <v>90</v>
      </c>
      <c r="O54" s="2">
        <v>22.5</v>
      </c>
      <c r="P54" s="2">
        <v>0.25</v>
      </c>
      <c r="Q54" s="2">
        <v>7</v>
      </c>
      <c r="R54" s="2"/>
      <c r="S54" s="3">
        <v>392.32083772770397</v>
      </c>
      <c r="T54" s="2">
        <v>0</v>
      </c>
      <c r="U54" s="2">
        <v>551218.71503220999</v>
      </c>
      <c r="V54" s="2">
        <v>0</v>
      </c>
      <c r="W54" s="2">
        <v>82.8</v>
      </c>
      <c r="X54" s="2">
        <v>6</v>
      </c>
    </row>
    <row r="55" spans="1:24">
      <c r="A55" s="4" t="s">
        <v>81</v>
      </c>
      <c r="B55" s="2" t="s">
        <v>71</v>
      </c>
      <c r="C55" s="6">
        <v>464.2</v>
      </c>
      <c r="D55" s="2">
        <v>0</v>
      </c>
      <c r="E55" s="3">
        <v>0</v>
      </c>
      <c r="F55" s="3">
        <v>0</v>
      </c>
      <c r="G55" s="3">
        <v>0</v>
      </c>
      <c r="H55" s="2">
        <v>0</v>
      </c>
      <c r="I55" s="2">
        <v>0</v>
      </c>
      <c r="J55" s="2">
        <v>453106</v>
      </c>
      <c r="K55" s="15">
        <f t="shared" si="5"/>
        <v>976.10081861266701</v>
      </c>
      <c r="L55" s="2">
        <v>4.1248839180543603E-2</v>
      </c>
      <c r="M55" s="2">
        <v>56450</v>
      </c>
      <c r="N55" s="2">
        <v>60</v>
      </c>
      <c r="O55" s="2">
        <v>60</v>
      </c>
      <c r="P55" s="2">
        <v>0.66666666666666696</v>
      </c>
      <c r="Q55" s="2">
        <v>0</v>
      </c>
      <c r="R55" s="2"/>
      <c r="S55" s="3">
        <v>231.116070336669</v>
      </c>
      <c r="T55" s="2">
        <v>0</v>
      </c>
      <c r="U55" s="2">
        <v>324722.75511068699</v>
      </c>
      <c r="V55" s="2">
        <v>0</v>
      </c>
      <c r="W55" s="2">
        <v>82.8</v>
      </c>
      <c r="X55" s="2">
        <v>0</v>
      </c>
    </row>
    <row r="56" spans="1:24">
      <c r="A56" s="4" t="s">
        <v>82</v>
      </c>
      <c r="B56" s="2" t="s">
        <v>71</v>
      </c>
      <c r="C56" s="6">
        <v>2106</v>
      </c>
      <c r="D56" s="2">
        <v>0</v>
      </c>
      <c r="E56" s="3">
        <v>0</v>
      </c>
      <c r="F56" s="3">
        <v>0</v>
      </c>
      <c r="G56" s="3">
        <v>0</v>
      </c>
      <c r="H56" s="2">
        <v>0</v>
      </c>
      <c r="I56" s="2">
        <v>0</v>
      </c>
      <c r="J56" s="2">
        <v>328957</v>
      </c>
      <c r="K56" s="15">
        <f t="shared" si="5"/>
        <v>156.19990503323837</v>
      </c>
      <c r="L56" s="2">
        <v>2.9946843322123499E-2</v>
      </c>
      <c r="M56" s="2">
        <v>48985</v>
      </c>
      <c r="N56" s="2">
        <v>60</v>
      </c>
      <c r="O56" s="2">
        <v>90</v>
      </c>
      <c r="P56" s="2">
        <v>1</v>
      </c>
      <c r="Q56" s="2">
        <v>3</v>
      </c>
      <c r="R56" s="2"/>
      <c r="S56" s="3">
        <v>167.79130964882299</v>
      </c>
      <c r="T56" s="2">
        <v>0</v>
      </c>
      <c r="U56" s="2">
        <v>235750.18506253799</v>
      </c>
      <c r="V56" s="2">
        <v>0</v>
      </c>
      <c r="W56" s="2">
        <v>82.8</v>
      </c>
      <c r="X56" s="2">
        <v>0</v>
      </c>
    </row>
    <row r="57" spans="1:24">
      <c r="A57" s="2" t="s">
        <v>83</v>
      </c>
      <c r="B57" s="2" t="s">
        <v>84</v>
      </c>
      <c r="C57" s="2">
        <v>82.1</v>
      </c>
      <c r="D57" s="2">
        <v>2.4</v>
      </c>
      <c r="E57" s="2">
        <v>2</v>
      </c>
      <c r="F57" s="3">
        <f t="shared" si="6"/>
        <v>1.5</v>
      </c>
      <c r="G57" s="2">
        <v>1</v>
      </c>
      <c r="H57" s="2">
        <v>0</v>
      </c>
      <c r="I57" s="2">
        <v>1</v>
      </c>
      <c r="J57" s="2">
        <v>924083</v>
      </c>
      <c r="K57" s="15">
        <f t="shared" si="5"/>
        <v>11255.57856272838</v>
      </c>
      <c r="L57" s="2">
        <v>7.9114419311225301E-2</v>
      </c>
      <c r="M57" s="2">
        <v>65860.2</v>
      </c>
      <c r="N57" s="2">
        <v>300</v>
      </c>
      <c r="O57" s="2">
        <v>0</v>
      </c>
      <c r="P57" s="2">
        <v>0</v>
      </c>
      <c r="Q57" s="2">
        <v>30</v>
      </c>
      <c r="R57" s="2">
        <v>5800</v>
      </c>
      <c r="S57" s="2">
        <v>458.86363200510698</v>
      </c>
      <c r="T57" s="2">
        <v>0</v>
      </c>
      <c r="U57" s="2">
        <v>662252.933554066</v>
      </c>
      <c r="V57" s="2">
        <v>83.8</v>
      </c>
      <c r="W57" s="2">
        <v>83.8</v>
      </c>
      <c r="X57" s="2">
        <v>51</v>
      </c>
    </row>
    <row r="58" spans="1:24">
      <c r="A58" s="2" t="s">
        <v>85</v>
      </c>
      <c r="B58" s="2" t="s">
        <v>84</v>
      </c>
      <c r="C58" s="2">
        <v>806.12</v>
      </c>
      <c r="D58" s="2">
        <v>0.4</v>
      </c>
      <c r="E58" s="2">
        <v>3</v>
      </c>
      <c r="F58" s="3">
        <f t="shared" si="6"/>
        <v>2</v>
      </c>
      <c r="G58" s="2">
        <v>3</v>
      </c>
      <c r="H58" s="2">
        <v>0</v>
      </c>
      <c r="I58" s="2">
        <v>0</v>
      </c>
      <c r="J58" s="2">
        <v>1388972</v>
      </c>
      <c r="K58" s="15">
        <f t="shared" si="5"/>
        <v>1723.0337914950628</v>
      </c>
      <c r="L58" s="2">
        <v>0.118915414762041</v>
      </c>
      <c r="M58" s="2">
        <v>72902</v>
      </c>
      <c r="N58" s="2">
        <v>240</v>
      </c>
      <c r="O58" s="2">
        <v>6.5</v>
      </c>
      <c r="P58" s="2">
        <v>0.14444444444444399</v>
      </c>
      <c r="Q58" s="2">
        <v>85</v>
      </c>
      <c r="R58" s="2"/>
      <c r="S58" s="2">
        <v>689.70940561983798</v>
      </c>
      <c r="T58" s="2">
        <v>0</v>
      </c>
      <c r="U58" s="2">
        <v>995420.08848172496</v>
      </c>
      <c r="V58" s="2">
        <v>72.099999999999994</v>
      </c>
      <c r="W58" s="2">
        <v>72.099999999999994</v>
      </c>
      <c r="X58" s="2">
        <v>43</v>
      </c>
    </row>
    <row r="59" spans="1:24">
      <c r="A59" s="2" t="s">
        <v>86</v>
      </c>
      <c r="B59" s="2" t="s">
        <v>84</v>
      </c>
      <c r="C59" s="2">
        <v>481.78</v>
      </c>
      <c r="D59" s="2">
        <v>0.2</v>
      </c>
      <c r="E59" s="2">
        <v>1</v>
      </c>
      <c r="F59" s="3">
        <f t="shared" si="6"/>
        <v>4</v>
      </c>
      <c r="G59" s="2">
        <v>0</v>
      </c>
      <c r="H59" s="2">
        <v>1</v>
      </c>
      <c r="I59" s="2">
        <v>0</v>
      </c>
      <c r="J59" s="2">
        <v>891055</v>
      </c>
      <c r="K59" s="15">
        <f t="shared" si="5"/>
        <v>1849.5059985885675</v>
      </c>
      <c r="L59" s="2">
        <v>7.6286760928795203E-2</v>
      </c>
      <c r="M59" s="2">
        <v>65155.199999999997</v>
      </c>
      <c r="N59" s="2">
        <v>125</v>
      </c>
      <c r="O59" s="2">
        <v>10</v>
      </c>
      <c r="P59" s="2">
        <v>0.22222222222222199</v>
      </c>
      <c r="Q59" s="2">
        <v>22</v>
      </c>
      <c r="R59" s="2"/>
      <c r="S59" s="2">
        <v>442.46321338701199</v>
      </c>
      <c r="T59" s="2">
        <v>0</v>
      </c>
      <c r="U59" s="2">
        <v>638583.10098553705</v>
      </c>
      <c r="V59" s="2">
        <v>83.8</v>
      </c>
      <c r="W59" s="2">
        <v>83.8</v>
      </c>
      <c r="X59" s="2">
        <v>53</v>
      </c>
    </row>
    <row r="60" spans="1:24">
      <c r="A60" s="2" t="s">
        <v>87</v>
      </c>
      <c r="B60" s="2" t="s">
        <v>84</v>
      </c>
      <c r="C60" s="2">
        <v>70.2</v>
      </c>
      <c r="D60" s="2">
        <v>1.4</v>
      </c>
      <c r="E60" s="2">
        <v>1</v>
      </c>
      <c r="F60" s="3">
        <f t="shared" si="6"/>
        <v>2</v>
      </c>
      <c r="G60" s="2">
        <v>1</v>
      </c>
      <c r="H60" s="2">
        <v>0</v>
      </c>
      <c r="I60" s="2">
        <v>0</v>
      </c>
      <c r="J60" s="2">
        <v>898500</v>
      </c>
      <c r="K60" s="15">
        <f t="shared" si="5"/>
        <v>12799.145299145299</v>
      </c>
      <c r="L60" s="2">
        <v>7.6924156976306196E-2</v>
      </c>
      <c r="M60" s="2">
        <v>57171</v>
      </c>
      <c r="N60" s="2">
        <v>95</v>
      </c>
      <c r="O60" s="2">
        <v>7</v>
      </c>
      <c r="P60" s="2">
        <v>0.155555555555556</v>
      </c>
      <c r="Q60" s="2">
        <v>39</v>
      </c>
      <c r="R60" s="2"/>
      <c r="S60" s="2">
        <v>446.16011046257597</v>
      </c>
      <c r="T60" s="2">
        <v>0</v>
      </c>
      <c r="U60" s="2">
        <v>643918.63154968596</v>
      </c>
      <c r="V60" s="2">
        <v>81.2</v>
      </c>
      <c r="W60" s="2">
        <v>81.2</v>
      </c>
      <c r="X60" s="2">
        <v>27</v>
      </c>
    </row>
    <row r="61" spans="1:24">
      <c r="A61" s="2" t="s">
        <v>88</v>
      </c>
      <c r="B61" s="2" t="s">
        <v>84</v>
      </c>
      <c r="C61" s="2">
        <v>438.4</v>
      </c>
      <c r="D61" s="2">
        <v>0</v>
      </c>
      <c r="E61" s="2">
        <v>0</v>
      </c>
      <c r="F61" s="3">
        <v>0</v>
      </c>
      <c r="G61" s="2">
        <v>0</v>
      </c>
      <c r="H61" s="2">
        <v>0</v>
      </c>
      <c r="I61" s="2">
        <v>0</v>
      </c>
      <c r="J61" s="2">
        <v>831113</v>
      </c>
      <c r="K61" s="15">
        <f t="shared" si="5"/>
        <v>1895.7869525547446</v>
      </c>
      <c r="L61" s="2">
        <v>7.1154888010070902E-2</v>
      </c>
      <c r="M61" s="2">
        <v>70592</v>
      </c>
      <c r="N61" s="2">
        <v>90</v>
      </c>
      <c r="O61" s="2">
        <v>22.5</v>
      </c>
      <c r="P61" s="2">
        <v>0.5</v>
      </c>
      <c r="Q61" s="2">
        <v>7</v>
      </c>
      <c r="R61" s="2"/>
      <c r="S61" s="2">
        <v>412.69835045841103</v>
      </c>
      <c r="T61" s="2">
        <v>0</v>
      </c>
      <c r="U61" s="2">
        <v>595625.09251324902</v>
      </c>
      <c r="V61" s="2">
        <v>92.5</v>
      </c>
      <c r="W61" s="2">
        <v>92.5</v>
      </c>
      <c r="X61" s="2">
        <v>0</v>
      </c>
    </row>
    <row r="62" spans="1:24">
      <c r="A62" s="2" t="s">
        <v>89</v>
      </c>
      <c r="B62" s="2" t="s">
        <v>84</v>
      </c>
      <c r="C62" s="2">
        <v>1176.8</v>
      </c>
      <c r="D62" s="2">
        <v>0</v>
      </c>
      <c r="E62" s="2">
        <v>0</v>
      </c>
      <c r="F62" s="3">
        <v>0</v>
      </c>
      <c r="G62" s="2">
        <v>0</v>
      </c>
      <c r="H62" s="2">
        <v>0</v>
      </c>
      <c r="I62" s="2">
        <v>0</v>
      </c>
      <c r="J62" s="2">
        <v>1545023</v>
      </c>
      <c r="K62" s="15">
        <f t="shared" si="5"/>
        <v>1312.9019374575118</v>
      </c>
      <c r="L62" s="2">
        <v>0.132275561250978</v>
      </c>
      <c r="M62" s="2">
        <v>62238</v>
      </c>
      <c r="N62" s="2">
        <v>120</v>
      </c>
      <c r="O62" s="2">
        <v>17.5</v>
      </c>
      <c r="P62" s="2">
        <v>0.38888888888888901</v>
      </c>
      <c r="Q62" s="2">
        <v>22</v>
      </c>
      <c r="R62" s="2"/>
      <c r="S62" s="2">
        <v>767.19825525567205</v>
      </c>
      <c r="T62" s="2">
        <v>0</v>
      </c>
      <c r="U62" s="2">
        <v>1107255.5324126801</v>
      </c>
      <c r="V62" s="2">
        <v>86</v>
      </c>
      <c r="W62" s="2">
        <v>86</v>
      </c>
      <c r="X62" s="2">
        <v>13</v>
      </c>
    </row>
    <row r="63" spans="1:24">
      <c r="A63" s="2" t="s">
        <v>90</v>
      </c>
      <c r="B63" s="2" t="s">
        <v>84</v>
      </c>
      <c r="C63" s="2">
        <v>925.5</v>
      </c>
      <c r="D63" s="2">
        <v>0.4</v>
      </c>
      <c r="E63" s="2">
        <v>4</v>
      </c>
      <c r="F63" s="3">
        <f t="shared" ref="F63:F71" si="7">(G63*2+H63*4+I63)/E63</f>
        <v>1.75</v>
      </c>
      <c r="G63" s="2">
        <v>3</v>
      </c>
      <c r="H63" s="2">
        <v>0</v>
      </c>
      <c r="I63" s="2">
        <v>1</v>
      </c>
      <c r="J63" s="2">
        <v>2092496</v>
      </c>
      <c r="K63" s="15">
        <f t="shared" si="5"/>
        <v>2260.9357104267965</v>
      </c>
      <c r="L63" s="2">
        <v>0.179146901253526</v>
      </c>
      <c r="M63" s="2">
        <v>62238</v>
      </c>
      <c r="N63" s="2">
        <v>150</v>
      </c>
      <c r="O63" s="2">
        <v>22.5</v>
      </c>
      <c r="P63" s="2">
        <v>0.5</v>
      </c>
      <c r="Q63" s="2">
        <v>20</v>
      </c>
      <c r="R63" s="2"/>
      <c r="S63" s="2">
        <v>1039.05202727045</v>
      </c>
      <c r="T63" s="2">
        <v>0</v>
      </c>
      <c r="U63" s="2">
        <v>1499607.3019957601</v>
      </c>
      <c r="V63" s="2">
        <v>86.3</v>
      </c>
      <c r="W63" s="2">
        <v>86.3</v>
      </c>
      <c r="X63" s="2">
        <v>29</v>
      </c>
    </row>
    <row r="64" spans="1:24">
      <c r="A64" s="2" t="s">
        <v>91</v>
      </c>
      <c r="B64" s="2" t="s">
        <v>84</v>
      </c>
      <c r="C64" s="2">
        <v>1261.0999999999999</v>
      </c>
      <c r="D64" s="2">
        <v>0.1</v>
      </c>
      <c r="E64" s="2">
        <v>1</v>
      </c>
      <c r="F64" s="3">
        <f t="shared" si="7"/>
        <v>2</v>
      </c>
      <c r="G64" s="2">
        <v>1</v>
      </c>
      <c r="H64" s="2">
        <v>0</v>
      </c>
      <c r="I64" s="2">
        <v>0</v>
      </c>
      <c r="J64" s="2">
        <v>1677050</v>
      </c>
      <c r="K64" s="15">
        <f t="shared" si="5"/>
        <v>1329.8310998334789</v>
      </c>
      <c r="L64" s="2">
        <v>0.14357891759278199</v>
      </c>
      <c r="M64" s="2">
        <v>60439</v>
      </c>
      <c r="N64" s="2">
        <v>90</v>
      </c>
      <c r="O64" s="2">
        <v>35</v>
      </c>
      <c r="P64" s="2">
        <v>0.77777777777777801</v>
      </c>
      <c r="Q64" s="2">
        <v>14</v>
      </c>
      <c r="R64" s="2"/>
      <c r="S64" s="2">
        <v>832.75772203813597</v>
      </c>
      <c r="T64" s="2">
        <v>0</v>
      </c>
      <c r="U64" s="2">
        <v>1201873.9466225901</v>
      </c>
      <c r="V64" s="2">
        <v>82.4</v>
      </c>
      <c r="W64" s="2">
        <v>82.4</v>
      </c>
      <c r="X64" s="2">
        <v>9</v>
      </c>
    </row>
    <row r="65" spans="1:24">
      <c r="A65" s="2" t="s">
        <v>92</v>
      </c>
      <c r="B65" s="2" t="s">
        <v>84</v>
      </c>
      <c r="C65" s="2">
        <v>848.4</v>
      </c>
      <c r="D65" s="2">
        <v>0</v>
      </c>
      <c r="E65" s="2">
        <v>0</v>
      </c>
      <c r="F65" s="3">
        <v>0</v>
      </c>
      <c r="G65" s="2">
        <v>0</v>
      </c>
      <c r="H65" s="2">
        <v>0</v>
      </c>
      <c r="I65" s="2">
        <v>0</v>
      </c>
      <c r="J65" s="2">
        <v>1432044</v>
      </c>
      <c r="K65" s="15">
        <f t="shared" si="5"/>
        <v>1687.9349363507779</v>
      </c>
      <c r="L65" s="2">
        <v>0.122602979914276</v>
      </c>
      <c r="M65" s="2">
        <v>60623</v>
      </c>
      <c r="N65" s="2">
        <v>90</v>
      </c>
      <c r="O65" s="2">
        <v>45</v>
      </c>
      <c r="P65" s="2">
        <v>1</v>
      </c>
      <c r="Q65" s="2">
        <v>14</v>
      </c>
      <c r="R65" s="2"/>
      <c r="S65" s="2">
        <v>711.09728350280102</v>
      </c>
      <c r="T65" s="2">
        <v>0</v>
      </c>
      <c r="U65" s="2">
        <v>1026288.0498597</v>
      </c>
      <c r="V65" s="2">
        <v>82.7</v>
      </c>
      <c r="W65" s="2">
        <v>82.7</v>
      </c>
      <c r="X65" s="2">
        <v>8</v>
      </c>
    </row>
    <row r="66" spans="1:24">
      <c r="A66" s="2" t="s">
        <v>93</v>
      </c>
      <c r="B66" s="2" t="s">
        <v>94</v>
      </c>
      <c r="C66" s="2">
        <v>38.32</v>
      </c>
      <c r="D66" s="2">
        <v>2.6</v>
      </c>
      <c r="E66" s="2">
        <v>1</v>
      </c>
      <c r="F66" s="3">
        <f t="shared" si="7"/>
        <v>2</v>
      </c>
      <c r="G66" s="2">
        <v>1</v>
      </c>
      <c r="H66" s="2">
        <v>0</v>
      </c>
      <c r="I66" s="2">
        <v>0</v>
      </c>
      <c r="J66" s="2">
        <v>1019102</v>
      </c>
      <c r="K66" s="15">
        <f t="shared" ref="K66:K97" si="8">J66/C66*1</f>
        <v>26594.519832985385</v>
      </c>
      <c r="L66" s="14">
        <v>8.1806918711648302E-2</v>
      </c>
      <c r="M66" s="2">
        <v>50155</v>
      </c>
      <c r="N66" s="2">
        <v>75</v>
      </c>
      <c r="O66" s="2">
        <v>0</v>
      </c>
      <c r="P66" s="2">
        <v>0</v>
      </c>
      <c r="Q66" s="2">
        <v>18</v>
      </c>
      <c r="R66" s="2">
        <v>1122.1768999999999</v>
      </c>
      <c r="S66" s="2">
        <v>91.801834438389506</v>
      </c>
      <c r="T66" s="2">
        <v>0.87121613244559504</v>
      </c>
      <c r="U66" s="2">
        <v>887858.10300757096</v>
      </c>
      <c r="V66" s="2">
        <v>73.099999999999994</v>
      </c>
      <c r="W66" s="2">
        <v>69.3</v>
      </c>
      <c r="X66" s="2">
        <v>24</v>
      </c>
    </row>
    <row r="67" spans="1:24">
      <c r="A67" s="2" t="s">
        <v>95</v>
      </c>
      <c r="B67" s="2" t="s">
        <v>94</v>
      </c>
      <c r="C67" s="2">
        <v>30.13</v>
      </c>
      <c r="D67" s="2">
        <v>3.3</v>
      </c>
      <c r="E67" s="2">
        <v>1</v>
      </c>
      <c r="F67" s="3">
        <f t="shared" si="7"/>
        <v>2</v>
      </c>
      <c r="G67" s="2">
        <v>1</v>
      </c>
      <c r="H67" s="2">
        <v>0</v>
      </c>
      <c r="I67" s="2">
        <v>0</v>
      </c>
      <c r="J67" s="2">
        <v>644702</v>
      </c>
      <c r="K67" s="15">
        <f t="shared" si="8"/>
        <v>21397.344839030866</v>
      </c>
      <c r="L67" s="14">
        <v>5.1752507705055101E-2</v>
      </c>
      <c r="M67" s="2">
        <v>50233</v>
      </c>
      <c r="N67" s="2">
        <v>70</v>
      </c>
      <c r="O67" s="2">
        <v>2</v>
      </c>
      <c r="P67" s="2">
        <v>3.6363636363636397E-2</v>
      </c>
      <c r="Q67" s="2">
        <v>25</v>
      </c>
      <c r="R67" s="2"/>
      <c r="S67" s="2">
        <v>58.075468663684802</v>
      </c>
      <c r="T67" s="2">
        <v>0</v>
      </c>
      <c r="U67" s="2">
        <v>561674.78301994002</v>
      </c>
      <c r="V67" s="2">
        <v>73.099999999999994</v>
      </c>
      <c r="W67" s="2">
        <v>69.3</v>
      </c>
      <c r="X67" s="2">
        <v>27</v>
      </c>
    </row>
    <row r="68" spans="1:24">
      <c r="A68" s="2" t="s">
        <v>96</v>
      </c>
      <c r="B68" s="2" t="s">
        <v>94</v>
      </c>
      <c r="C68" s="2">
        <v>151.44</v>
      </c>
      <c r="D68" s="2">
        <v>5.9</v>
      </c>
      <c r="E68" s="2">
        <v>9</v>
      </c>
      <c r="F68" s="3">
        <f t="shared" si="7"/>
        <v>1.6666666666666667</v>
      </c>
      <c r="G68" s="2">
        <v>6</v>
      </c>
      <c r="H68" s="2">
        <v>0</v>
      </c>
      <c r="I68" s="2">
        <v>3</v>
      </c>
      <c r="J68" s="2">
        <v>2046737</v>
      </c>
      <c r="K68" s="15">
        <f t="shared" si="8"/>
        <v>13515.167723190703</v>
      </c>
      <c r="L68" s="14">
        <v>0.164298811486115</v>
      </c>
      <c r="M68" s="2">
        <v>51215</v>
      </c>
      <c r="N68" s="2">
        <v>70</v>
      </c>
      <c r="O68" s="2">
        <v>6.5</v>
      </c>
      <c r="P68" s="2">
        <v>0.118181818181818</v>
      </c>
      <c r="Q68" s="2">
        <v>62</v>
      </c>
      <c r="R68" s="2"/>
      <c r="S68" s="2">
        <v>184.372330947173</v>
      </c>
      <c r="T68" s="2">
        <v>0</v>
      </c>
      <c r="U68" s="2">
        <v>1783150.2932732999</v>
      </c>
      <c r="V68" s="2">
        <v>73.099999999999994</v>
      </c>
      <c r="W68" s="2">
        <v>69.3</v>
      </c>
      <c r="X68" s="2">
        <v>47</v>
      </c>
    </row>
    <row r="69" spans="1:24">
      <c r="A69" s="2" t="s">
        <v>97</v>
      </c>
      <c r="B69" s="2" t="s">
        <v>94</v>
      </c>
      <c r="C69" s="2">
        <v>1588.54</v>
      </c>
      <c r="D69" s="2">
        <v>0.1</v>
      </c>
      <c r="E69" s="2">
        <v>2</v>
      </c>
      <c r="F69" s="3">
        <f t="shared" si="7"/>
        <v>2</v>
      </c>
      <c r="G69" s="2">
        <v>2</v>
      </c>
      <c r="H69" s="2">
        <v>0</v>
      </c>
      <c r="I69" s="2">
        <v>0</v>
      </c>
      <c r="J69" s="2">
        <v>1090600</v>
      </c>
      <c r="K69" s="15">
        <f t="shared" si="8"/>
        <v>686.54235965100031</v>
      </c>
      <c r="L69" s="14">
        <v>8.7546315822090104E-2</v>
      </c>
      <c r="M69" s="2">
        <v>33321</v>
      </c>
      <c r="N69" s="2">
        <v>70</v>
      </c>
      <c r="O69" s="2">
        <v>12.5</v>
      </c>
      <c r="P69" s="2">
        <v>0.22727272727272699</v>
      </c>
      <c r="Q69" s="2">
        <v>10</v>
      </c>
      <c r="R69" s="2"/>
      <c r="S69" s="2">
        <v>98.242453295654002</v>
      </c>
      <c r="T69" s="2">
        <v>0</v>
      </c>
      <c r="U69" s="2">
        <v>950148.31404516601</v>
      </c>
      <c r="V69" s="2">
        <v>67.900000000000006</v>
      </c>
      <c r="W69" s="2">
        <v>67.900000000000006</v>
      </c>
      <c r="X69" s="2">
        <v>50</v>
      </c>
    </row>
    <row r="70" spans="1:24">
      <c r="A70" s="2" t="s">
        <v>98</v>
      </c>
      <c r="B70" s="2" t="s">
        <v>94</v>
      </c>
      <c r="C70" s="2">
        <v>324.5</v>
      </c>
      <c r="D70" s="2">
        <v>0.6</v>
      </c>
      <c r="E70" s="2">
        <v>2</v>
      </c>
      <c r="F70" s="3">
        <f t="shared" si="7"/>
        <v>2</v>
      </c>
      <c r="G70" s="2">
        <v>2</v>
      </c>
      <c r="H70" s="2">
        <v>0</v>
      </c>
      <c r="I70" s="2">
        <v>0</v>
      </c>
      <c r="J70" s="2">
        <v>593962</v>
      </c>
      <c r="K70" s="15">
        <f t="shared" si="8"/>
        <v>1830.3913713405238</v>
      </c>
      <c r="L70" s="14">
        <v>4.7679428606565398E-2</v>
      </c>
      <c r="M70" s="2">
        <v>40725</v>
      </c>
      <c r="N70" s="2">
        <v>55</v>
      </c>
      <c r="O70" s="2">
        <v>12.5</v>
      </c>
      <c r="P70" s="2">
        <v>0.22727272727272699</v>
      </c>
      <c r="Q70" s="2">
        <v>12</v>
      </c>
      <c r="R70" s="2"/>
      <c r="S70" s="2">
        <v>53.5047533874869</v>
      </c>
      <c r="T70" s="2">
        <v>0</v>
      </c>
      <c r="U70" s="2">
        <v>517469.27645965101</v>
      </c>
      <c r="V70" s="2">
        <v>73.099999999999994</v>
      </c>
      <c r="W70" s="2">
        <v>69.3</v>
      </c>
      <c r="X70" s="2">
        <v>36</v>
      </c>
    </row>
    <row r="71" spans="1:24">
      <c r="A71" s="2" t="s">
        <v>99</v>
      </c>
      <c r="B71" s="2" t="s">
        <v>94</v>
      </c>
      <c r="C71" s="2">
        <v>23.37</v>
      </c>
      <c r="D71" s="2">
        <v>12.8</v>
      </c>
      <c r="E71" s="2">
        <v>3</v>
      </c>
      <c r="F71" s="3">
        <f t="shared" si="7"/>
        <v>2</v>
      </c>
      <c r="G71" s="2">
        <v>3</v>
      </c>
      <c r="H71" s="2">
        <v>0</v>
      </c>
      <c r="I71" s="2">
        <v>0</v>
      </c>
      <c r="J71" s="2">
        <v>756840</v>
      </c>
      <c r="K71" s="15">
        <f t="shared" si="8"/>
        <v>32385.109114249037</v>
      </c>
      <c r="L71" s="14">
        <v>6.0754221223904899E-2</v>
      </c>
      <c r="M71" s="2">
        <v>50040</v>
      </c>
      <c r="N71" s="2">
        <v>50</v>
      </c>
      <c r="O71" s="2">
        <v>3.5</v>
      </c>
      <c r="P71" s="2">
        <v>6.3636363636363602E-2</v>
      </c>
      <c r="Q71" s="2">
        <v>24</v>
      </c>
      <c r="R71" s="2"/>
      <c r="S71" s="2">
        <v>68.176983634955803</v>
      </c>
      <c r="T71" s="2">
        <v>0</v>
      </c>
      <c r="U71" s="2">
        <v>659371.21768012398</v>
      </c>
      <c r="V71" s="2">
        <v>73.099999999999994</v>
      </c>
      <c r="W71" s="2">
        <v>69.3</v>
      </c>
      <c r="X71" s="2">
        <v>25</v>
      </c>
    </row>
    <row r="72" spans="1:24">
      <c r="A72" s="2" t="s">
        <v>100</v>
      </c>
      <c r="B72" s="2" t="s">
        <v>94</v>
      </c>
      <c r="C72" s="2">
        <v>129</v>
      </c>
      <c r="D72" s="2">
        <v>0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2">
        <v>550015</v>
      </c>
      <c r="K72" s="15">
        <f t="shared" si="8"/>
        <v>4263.6821705426355</v>
      </c>
      <c r="L72" s="14">
        <v>4.4151647622306001E-2</v>
      </c>
      <c r="M72" s="2">
        <v>45056</v>
      </c>
      <c r="N72" s="2">
        <v>35</v>
      </c>
      <c r="O72" s="2">
        <v>27.5</v>
      </c>
      <c r="P72" s="2">
        <v>0.5</v>
      </c>
      <c r="Q72" s="2">
        <v>0</v>
      </c>
      <c r="R72" s="2"/>
      <c r="S72" s="2">
        <v>49.5459590586917</v>
      </c>
      <c r="T72" s="2">
        <v>0</v>
      </c>
      <c r="U72" s="2">
        <v>479181.94108706398</v>
      </c>
      <c r="V72" s="2">
        <v>73.099999999999994</v>
      </c>
      <c r="W72" s="2">
        <v>69.3</v>
      </c>
      <c r="X72" s="2">
        <v>0</v>
      </c>
    </row>
    <row r="73" spans="1:24">
      <c r="A73" s="2" t="s">
        <v>101</v>
      </c>
      <c r="B73" s="2" t="s">
        <v>94</v>
      </c>
      <c r="C73" s="2">
        <v>285.02999999999997</v>
      </c>
      <c r="D73" s="2">
        <v>0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2">
        <v>416996</v>
      </c>
      <c r="K73" s="15">
        <f t="shared" si="8"/>
        <v>1462.9898607164159</v>
      </c>
      <c r="L73" s="14">
        <v>3.3473742446862499E-2</v>
      </c>
      <c r="M73" s="2">
        <v>32009</v>
      </c>
      <c r="N73" s="2">
        <v>45</v>
      </c>
      <c r="O73" s="2">
        <v>17.5</v>
      </c>
      <c r="P73" s="2">
        <v>0.31818181818181801</v>
      </c>
      <c r="Q73" s="2">
        <v>0</v>
      </c>
      <c r="R73" s="2"/>
      <c r="S73" s="2">
        <v>37.563460530418602</v>
      </c>
      <c r="T73" s="2">
        <v>0</v>
      </c>
      <c r="U73" s="2">
        <v>363293.64236528298</v>
      </c>
      <c r="V73" s="2">
        <v>73.099999999999994</v>
      </c>
      <c r="W73" s="2">
        <v>69.3</v>
      </c>
      <c r="X73" s="2">
        <v>8</v>
      </c>
    </row>
    <row r="74" spans="1:24" ht="42">
      <c r="A74" s="25" t="s">
        <v>102</v>
      </c>
      <c r="B74" s="2" t="s">
        <v>94</v>
      </c>
      <c r="C74" s="2">
        <v>1279.43</v>
      </c>
      <c r="D74" s="2">
        <v>0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2">
        <v>601174</v>
      </c>
      <c r="K74" s="15">
        <f t="shared" si="8"/>
        <v>469.87642934744377</v>
      </c>
      <c r="L74" s="14">
        <v>4.8258361331404001E-2</v>
      </c>
      <c r="M74" s="2">
        <v>19232</v>
      </c>
      <c r="N74" s="2">
        <v>35</v>
      </c>
      <c r="O74" s="2">
        <v>35</v>
      </c>
      <c r="P74" s="2">
        <v>0.63636363636363602</v>
      </c>
      <c r="Q74" s="2">
        <v>1</v>
      </c>
      <c r="R74" s="2"/>
      <c r="S74" s="2">
        <v>54.1544183179548</v>
      </c>
      <c r="T74" s="2">
        <v>0</v>
      </c>
      <c r="U74" s="2">
        <v>523752.48720684799</v>
      </c>
      <c r="V74" s="2">
        <v>73.099999999999994</v>
      </c>
      <c r="W74" s="2">
        <v>69.3</v>
      </c>
      <c r="X74" s="2">
        <v>2</v>
      </c>
    </row>
    <row r="75" spans="1:24">
      <c r="A75" s="2" t="s">
        <v>103</v>
      </c>
      <c r="B75" s="2" t="s">
        <v>94</v>
      </c>
      <c r="C75" s="2">
        <v>2005.96</v>
      </c>
      <c r="D75" s="2">
        <v>0</v>
      </c>
      <c r="E75" s="2">
        <v>0</v>
      </c>
      <c r="F75" s="3">
        <v>0</v>
      </c>
      <c r="G75" s="2">
        <v>0</v>
      </c>
      <c r="H75" s="2">
        <v>0</v>
      </c>
      <c r="I75" s="2">
        <v>0</v>
      </c>
      <c r="J75" s="2">
        <v>491975</v>
      </c>
      <c r="K75" s="15">
        <f t="shared" si="8"/>
        <v>245.25663522702345</v>
      </c>
      <c r="L75" s="14">
        <v>3.9492571728014597E-2</v>
      </c>
      <c r="M75" s="2">
        <v>18469</v>
      </c>
      <c r="N75" s="2">
        <v>20</v>
      </c>
      <c r="O75" s="2">
        <v>45</v>
      </c>
      <c r="P75" s="2">
        <v>0.81818181818181801</v>
      </c>
      <c r="Q75" s="2">
        <v>0</v>
      </c>
      <c r="R75" s="2"/>
      <c r="S75" s="2">
        <v>44.317651714771102</v>
      </c>
      <c r="T75" s="2">
        <v>0</v>
      </c>
      <c r="U75" s="2">
        <v>428616.55675992201</v>
      </c>
      <c r="V75" s="2">
        <v>73.099999999999994</v>
      </c>
      <c r="W75" s="2">
        <v>69.3</v>
      </c>
      <c r="X75" s="2">
        <v>0</v>
      </c>
    </row>
    <row r="76" spans="1:24">
      <c r="A76" s="2" t="s">
        <v>104</v>
      </c>
      <c r="B76" s="2" t="s">
        <v>94</v>
      </c>
      <c r="C76" s="2">
        <v>915.98</v>
      </c>
      <c r="D76" s="2">
        <v>0</v>
      </c>
      <c r="E76" s="2">
        <v>0</v>
      </c>
      <c r="F76" s="3">
        <v>0</v>
      </c>
      <c r="G76" s="2">
        <v>0</v>
      </c>
      <c r="H76" s="2">
        <v>0</v>
      </c>
      <c r="I76" s="2">
        <v>0</v>
      </c>
      <c r="J76" s="2">
        <v>675961</v>
      </c>
      <c r="K76" s="15">
        <f t="shared" si="8"/>
        <v>737.96480272495035</v>
      </c>
      <c r="L76" s="14">
        <v>5.4261778094091197E-2</v>
      </c>
      <c r="M76" s="2">
        <v>21261</v>
      </c>
      <c r="N76" s="2">
        <v>37.5</v>
      </c>
      <c r="O76" s="2">
        <v>22.5</v>
      </c>
      <c r="P76" s="2">
        <v>0.40909090909090901</v>
      </c>
      <c r="Q76" s="2">
        <v>2</v>
      </c>
      <c r="R76" s="2"/>
      <c r="S76" s="2">
        <v>60.891313930115203</v>
      </c>
      <c r="T76" s="2">
        <v>0</v>
      </c>
      <c r="U76" s="2">
        <v>588908.12810405705</v>
      </c>
      <c r="V76" s="2">
        <v>73.099999999999994</v>
      </c>
      <c r="W76" s="2">
        <v>69.3</v>
      </c>
      <c r="X76" s="2">
        <v>9</v>
      </c>
    </row>
    <row r="77" spans="1:24">
      <c r="A77" s="2" t="s">
        <v>105</v>
      </c>
      <c r="B77" s="2" t="s">
        <v>94</v>
      </c>
      <c r="C77" s="2">
        <v>264.41000000000003</v>
      </c>
      <c r="D77" s="2">
        <v>1.5</v>
      </c>
      <c r="E77" s="2">
        <v>4</v>
      </c>
      <c r="F77" s="3">
        <f>(G77*2+H77*4+I77)/E77</f>
        <v>2</v>
      </c>
      <c r="G77" s="2">
        <v>4</v>
      </c>
      <c r="H77" s="2">
        <v>0</v>
      </c>
      <c r="I77" s="2">
        <v>0</v>
      </c>
      <c r="J77" s="2">
        <v>733403</v>
      </c>
      <c r="K77" s="15">
        <f t="shared" si="8"/>
        <v>2773.7339737528837</v>
      </c>
      <c r="L77" s="14">
        <v>5.8872850415247001E-2</v>
      </c>
      <c r="M77" s="2">
        <v>46859</v>
      </c>
      <c r="N77" s="2">
        <v>45</v>
      </c>
      <c r="O77" s="2">
        <v>10</v>
      </c>
      <c r="P77" s="2">
        <v>0.18181818181818199</v>
      </c>
      <c r="Q77" s="2">
        <v>33</v>
      </c>
      <c r="R77" s="2"/>
      <c r="S77" s="2">
        <v>66.065752773145604</v>
      </c>
      <c r="T77" s="2">
        <v>0</v>
      </c>
      <c r="U77" s="2">
        <v>638952.525183997</v>
      </c>
      <c r="V77" s="2">
        <v>70.599999999999994</v>
      </c>
      <c r="W77" s="2">
        <v>70.599999999999994</v>
      </c>
      <c r="X77" s="2">
        <v>52</v>
      </c>
    </row>
    <row r="78" spans="1:24">
      <c r="A78" s="2" t="s">
        <v>106</v>
      </c>
      <c r="B78" s="2" t="s">
        <v>94</v>
      </c>
      <c r="C78" s="2">
        <v>272</v>
      </c>
      <c r="D78" s="2">
        <v>0</v>
      </c>
      <c r="E78" s="2">
        <v>0</v>
      </c>
      <c r="F78" s="3">
        <v>0</v>
      </c>
      <c r="G78" s="2">
        <v>0</v>
      </c>
      <c r="H78" s="2">
        <v>0</v>
      </c>
      <c r="I78" s="2">
        <v>0</v>
      </c>
      <c r="J78" s="2">
        <v>550411</v>
      </c>
      <c r="K78" s="15">
        <f t="shared" si="8"/>
        <v>2023.5698529411766</v>
      </c>
      <c r="L78" s="14">
        <v>4.4183435941639898E-2</v>
      </c>
      <c r="M78" s="2">
        <v>52106</v>
      </c>
      <c r="N78" s="2">
        <v>37.5</v>
      </c>
      <c r="O78" s="2">
        <v>22.5</v>
      </c>
      <c r="P78" s="2">
        <v>0.40909090909090901</v>
      </c>
      <c r="Q78" s="2">
        <v>0</v>
      </c>
      <c r="R78" s="2"/>
      <c r="S78" s="2">
        <v>49.581631176338</v>
      </c>
      <c r="T78" s="2">
        <v>0</v>
      </c>
      <c r="U78" s="2">
        <v>479526.94267551199</v>
      </c>
      <c r="V78" s="2">
        <v>73.099999999999994</v>
      </c>
      <c r="W78" s="2">
        <v>69.3</v>
      </c>
      <c r="X78" s="2">
        <v>0</v>
      </c>
    </row>
    <row r="79" spans="1:24">
      <c r="A79" s="2" t="s">
        <v>107</v>
      </c>
      <c r="B79" s="2" t="s">
        <v>94</v>
      </c>
      <c r="C79" s="2">
        <v>882</v>
      </c>
      <c r="D79" s="2">
        <v>0</v>
      </c>
      <c r="E79" s="2">
        <v>0</v>
      </c>
      <c r="F79" s="3">
        <v>0</v>
      </c>
      <c r="G79" s="2">
        <v>0</v>
      </c>
      <c r="H79" s="2">
        <v>0</v>
      </c>
      <c r="I79" s="2">
        <v>0</v>
      </c>
      <c r="J79" s="2">
        <v>1304618</v>
      </c>
      <c r="K79" s="15">
        <f t="shared" si="8"/>
        <v>1479.1587301587301</v>
      </c>
      <c r="L79" s="14">
        <v>0.10472629695138801</v>
      </c>
      <c r="M79" s="2">
        <v>46337</v>
      </c>
      <c r="N79" s="2">
        <v>30</v>
      </c>
      <c r="O79" s="2">
        <v>55</v>
      </c>
      <c r="P79" s="2">
        <v>1</v>
      </c>
      <c r="Q79" s="2">
        <v>0</v>
      </c>
      <c r="R79" s="2"/>
      <c r="S79" s="2">
        <v>117.521431261388</v>
      </c>
      <c r="T79" s="2">
        <v>0</v>
      </c>
      <c r="U79" s="2">
        <v>1136604.2482789101</v>
      </c>
      <c r="V79" s="2">
        <v>73.099999999999994</v>
      </c>
      <c r="W79" s="2">
        <v>69.3</v>
      </c>
      <c r="X79" s="2">
        <v>0</v>
      </c>
    </row>
    <row r="80" spans="1:24">
      <c r="A80" s="2" t="s">
        <v>108</v>
      </c>
      <c r="B80" s="2" t="s">
        <v>94</v>
      </c>
      <c r="C80" s="2">
        <v>244.55</v>
      </c>
      <c r="D80" s="2">
        <v>0</v>
      </c>
      <c r="E80" s="2">
        <v>0</v>
      </c>
      <c r="F80" s="3">
        <v>0</v>
      </c>
      <c r="G80" s="2">
        <v>0</v>
      </c>
      <c r="H80" s="2">
        <v>0</v>
      </c>
      <c r="I80" s="2">
        <v>0</v>
      </c>
      <c r="J80" s="2">
        <v>281536</v>
      </c>
      <c r="K80" s="15">
        <f t="shared" si="8"/>
        <v>1151.2410549989777</v>
      </c>
      <c r="L80" s="14">
        <v>2.2599889575727099E-2</v>
      </c>
      <c r="M80" s="2">
        <v>31451</v>
      </c>
      <c r="N80" s="2">
        <v>30</v>
      </c>
      <c r="O80" s="2">
        <v>17.5</v>
      </c>
      <c r="P80" s="2">
        <v>0.31818181818181801</v>
      </c>
      <c r="Q80" s="2">
        <v>1</v>
      </c>
      <c r="R80" s="2"/>
      <c r="S80" s="2">
        <v>25.361074024431801</v>
      </c>
      <c r="T80" s="2">
        <v>0</v>
      </c>
      <c r="U80" s="2">
        <v>245278.70506420301</v>
      </c>
      <c r="V80" s="2">
        <v>73.099999999999994</v>
      </c>
      <c r="W80" s="2">
        <v>69.3</v>
      </c>
      <c r="X80" s="2">
        <v>47</v>
      </c>
    </row>
    <row r="81" spans="1:24">
      <c r="A81" s="2" t="s">
        <v>109</v>
      </c>
      <c r="B81" s="2" t="s">
        <v>94</v>
      </c>
      <c r="C81" s="2">
        <v>2945.23</v>
      </c>
      <c r="D81" s="2">
        <v>0</v>
      </c>
      <c r="E81" s="2">
        <v>0</v>
      </c>
      <c r="F81" s="3">
        <v>0</v>
      </c>
      <c r="G81" s="2">
        <v>0</v>
      </c>
      <c r="H81" s="2">
        <v>0</v>
      </c>
      <c r="I81" s="2">
        <v>0</v>
      </c>
      <c r="J81" s="2">
        <v>699374</v>
      </c>
      <c r="K81" s="15">
        <f t="shared" si="8"/>
        <v>237.45989277577641</v>
      </c>
      <c r="L81" s="14">
        <v>5.6141222337940999E-2</v>
      </c>
      <c r="M81" s="2">
        <v>23438</v>
      </c>
      <c r="N81" s="2">
        <v>17.5</v>
      </c>
      <c r="O81" s="2">
        <v>50</v>
      </c>
      <c r="P81" s="2">
        <f>50/55</f>
        <v>0.90909090909090906</v>
      </c>
      <c r="Q81" s="2">
        <v>0</v>
      </c>
      <c r="R81" s="2"/>
      <c r="S81" s="2">
        <v>63.000382845401397</v>
      </c>
      <c r="T81" s="2">
        <v>0</v>
      </c>
      <c r="U81" s="2">
        <v>609305.91141300602</v>
      </c>
      <c r="V81" s="2">
        <v>0</v>
      </c>
      <c r="W81" s="2">
        <v>69.3</v>
      </c>
      <c r="X81" s="2">
        <v>0</v>
      </c>
    </row>
    <row r="82" spans="1:24">
      <c r="A82" s="2" t="s">
        <v>110</v>
      </c>
      <c r="B82" s="2" t="s">
        <v>111</v>
      </c>
      <c r="C82" s="2">
        <v>209.34</v>
      </c>
      <c r="D82" s="2">
        <v>0.5</v>
      </c>
      <c r="E82">
        <v>1</v>
      </c>
      <c r="F82" s="3">
        <f t="shared" ref="F82:F85" si="9">(G82*2+H82*4+I82)/E82</f>
        <v>2</v>
      </c>
      <c r="G82">
        <v>1</v>
      </c>
      <c r="H82" s="7">
        <v>0</v>
      </c>
      <c r="I82" s="7">
        <v>0</v>
      </c>
      <c r="J82" s="14">
        <v>1047792</v>
      </c>
      <c r="K82" s="15">
        <f t="shared" si="8"/>
        <v>5005.2163943823443</v>
      </c>
      <c r="L82" s="14">
        <v>0.23252570829007699</v>
      </c>
      <c r="M82" s="17">
        <v>40906</v>
      </c>
      <c r="N82" s="14">
        <v>37.5</v>
      </c>
      <c r="O82" s="2">
        <v>0</v>
      </c>
      <c r="P82" s="2">
        <v>0</v>
      </c>
      <c r="Q82" s="14">
        <v>14</v>
      </c>
      <c r="R82">
        <v>2100</v>
      </c>
      <c r="S82">
        <v>488.30398740916303</v>
      </c>
      <c r="T82" s="2">
        <v>0.52549839032282897</v>
      </c>
      <c r="U82" s="2">
        <v>550613.009393138</v>
      </c>
      <c r="V82" s="14">
        <v>0</v>
      </c>
      <c r="W82" s="14">
        <v>63.5</v>
      </c>
      <c r="X82" s="14">
        <v>23</v>
      </c>
    </row>
    <row r="83" spans="1:24">
      <c r="A83" s="2" t="s">
        <v>112</v>
      </c>
      <c r="B83" s="2" t="s">
        <v>111</v>
      </c>
      <c r="C83" s="2">
        <v>964.32</v>
      </c>
      <c r="D83" s="2">
        <v>0.1</v>
      </c>
      <c r="E83">
        <v>1</v>
      </c>
      <c r="F83" s="3">
        <f t="shared" si="9"/>
        <v>2</v>
      </c>
      <c r="G83">
        <v>1</v>
      </c>
      <c r="H83" s="7">
        <v>0</v>
      </c>
      <c r="I83" s="7">
        <v>0</v>
      </c>
      <c r="J83" s="14">
        <v>966276</v>
      </c>
      <c r="K83" s="15">
        <f t="shared" si="8"/>
        <v>1002.0283723245395</v>
      </c>
      <c r="L83" s="14">
        <v>0.214435700314283</v>
      </c>
      <c r="M83" s="17">
        <v>39592</v>
      </c>
      <c r="N83" s="14">
        <v>17.5</v>
      </c>
      <c r="O83" s="2">
        <v>20</v>
      </c>
      <c r="P83" s="2">
        <v>1</v>
      </c>
      <c r="Q83" s="14">
        <v>9</v>
      </c>
      <c r="R83" s="2"/>
      <c r="S83">
        <v>450.314970659994</v>
      </c>
      <c r="T83" s="2">
        <v>0</v>
      </c>
      <c r="U83" s="2">
        <v>507776.482607582</v>
      </c>
      <c r="V83" s="14">
        <v>63.5</v>
      </c>
      <c r="W83" s="14">
        <v>63.5</v>
      </c>
      <c r="X83" s="14">
        <v>25</v>
      </c>
    </row>
    <row r="84" spans="1:24">
      <c r="A84" s="2" t="s">
        <v>113</v>
      </c>
      <c r="B84" s="2" t="s">
        <v>111</v>
      </c>
      <c r="C84" s="2">
        <v>93.57</v>
      </c>
      <c r="D84" s="2">
        <v>1.1000000000000001</v>
      </c>
      <c r="E84">
        <v>1</v>
      </c>
      <c r="F84" s="3">
        <f t="shared" si="9"/>
        <v>2</v>
      </c>
      <c r="G84">
        <v>1</v>
      </c>
      <c r="H84" s="7">
        <v>0</v>
      </c>
      <c r="I84" s="7">
        <v>0</v>
      </c>
      <c r="J84" s="14">
        <v>1056819</v>
      </c>
      <c r="K84" s="15">
        <f t="shared" si="8"/>
        <v>11294.421288874641</v>
      </c>
      <c r="L84" s="14">
        <v>0.23452897761140701</v>
      </c>
      <c r="M84" s="17">
        <v>40985</v>
      </c>
      <c r="N84" s="14">
        <v>17.5</v>
      </c>
      <c r="O84" s="2">
        <v>0</v>
      </c>
      <c r="P84" s="2">
        <v>0</v>
      </c>
      <c r="Q84" s="14">
        <v>14</v>
      </c>
      <c r="R84" s="2"/>
      <c r="S84">
        <v>492.51085298395498</v>
      </c>
      <c r="T84" s="2">
        <v>0</v>
      </c>
      <c r="U84" s="2">
        <v>555356.683362582</v>
      </c>
      <c r="V84" s="14">
        <v>0</v>
      </c>
      <c r="W84" s="14">
        <v>63.5</v>
      </c>
      <c r="X84" s="14">
        <v>22</v>
      </c>
    </row>
    <row r="85" spans="1:24">
      <c r="A85" s="2" t="s">
        <v>114</v>
      </c>
      <c r="B85" s="2" t="s">
        <v>111</v>
      </c>
      <c r="C85" s="2">
        <v>686</v>
      </c>
      <c r="D85" s="2">
        <v>0.1</v>
      </c>
      <c r="E85">
        <v>1</v>
      </c>
      <c r="F85" s="3">
        <f t="shared" si="9"/>
        <v>2</v>
      </c>
      <c r="G85">
        <v>1</v>
      </c>
      <c r="H85" s="7">
        <v>0</v>
      </c>
      <c r="I85" s="7">
        <v>0</v>
      </c>
      <c r="J85" s="14">
        <v>336363</v>
      </c>
      <c r="K85" s="15">
        <f t="shared" si="8"/>
        <v>490.32507288629739</v>
      </c>
      <c r="L85" s="14">
        <v>7.4645583109601302E-2</v>
      </c>
      <c r="M85" s="17">
        <v>37124</v>
      </c>
      <c r="N85" s="14">
        <v>14</v>
      </c>
      <c r="O85" s="2">
        <v>17.5</v>
      </c>
      <c r="P85" s="2">
        <v>0.875</v>
      </c>
      <c r="Q85" s="14">
        <v>1</v>
      </c>
      <c r="R85" s="2"/>
      <c r="S85">
        <v>156.75572453016301</v>
      </c>
      <c r="T85" s="2">
        <v>0</v>
      </c>
      <c r="U85" s="2">
        <v>176758.21506415799</v>
      </c>
      <c r="V85" s="14">
        <v>0</v>
      </c>
      <c r="W85" s="14">
        <v>63.5</v>
      </c>
      <c r="X85" s="14">
        <v>6</v>
      </c>
    </row>
    <row r="86" spans="1:24">
      <c r="A86" s="2" t="s">
        <v>115</v>
      </c>
      <c r="B86" s="2" t="s">
        <v>111</v>
      </c>
      <c r="C86" s="2">
        <v>272</v>
      </c>
      <c r="D86" s="2">
        <v>0</v>
      </c>
      <c r="E86">
        <v>0</v>
      </c>
      <c r="F86" s="3">
        <v>0</v>
      </c>
      <c r="G86">
        <v>0</v>
      </c>
      <c r="H86">
        <v>0</v>
      </c>
      <c r="I86">
        <v>0</v>
      </c>
      <c r="J86" s="14">
        <v>456250</v>
      </c>
      <c r="K86" s="15">
        <f t="shared" si="8"/>
        <v>1677.3897058823529</v>
      </c>
      <c r="L86" s="14">
        <v>0.101250872699303</v>
      </c>
      <c r="M86" s="17">
        <v>39402</v>
      </c>
      <c r="N86" s="14">
        <v>14</v>
      </c>
      <c r="O86" s="2">
        <v>12.5</v>
      </c>
      <c r="P86" s="2">
        <v>0.625</v>
      </c>
      <c r="Q86" s="14">
        <v>2</v>
      </c>
      <c r="R86" s="2"/>
      <c r="S86">
        <v>212.626832668536</v>
      </c>
      <c r="T86" s="2">
        <v>0</v>
      </c>
      <c r="U86" s="2">
        <v>239758.64058479099</v>
      </c>
      <c r="V86" s="14">
        <v>0</v>
      </c>
      <c r="W86" s="14">
        <v>63.5</v>
      </c>
      <c r="X86" s="14">
        <v>4</v>
      </c>
    </row>
    <row r="87" spans="1:24">
      <c r="A87" s="2" t="s">
        <v>116</v>
      </c>
      <c r="B87" s="2" t="s">
        <v>111</v>
      </c>
      <c r="C87" s="3">
        <v>307</v>
      </c>
      <c r="D87" s="2">
        <v>0.3</v>
      </c>
      <c r="E87">
        <v>1</v>
      </c>
      <c r="F87" s="3">
        <f t="shared" ref="F87:F91" si="10">(G87*2+H87*4+I87)/E87</f>
        <v>3</v>
      </c>
      <c r="G87">
        <v>1</v>
      </c>
      <c r="H87" s="7">
        <v>0</v>
      </c>
      <c r="I87" s="7">
        <v>1</v>
      </c>
      <c r="J87" s="14">
        <v>642634</v>
      </c>
      <c r="K87" s="15">
        <f t="shared" si="8"/>
        <v>2093.2703583061889</v>
      </c>
      <c r="L87" s="14">
        <v>0.142613157975329</v>
      </c>
      <c r="M87" s="17">
        <v>43605</v>
      </c>
      <c r="N87" s="14">
        <v>14</v>
      </c>
      <c r="O87" s="2">
        <v>12.5</v>
      </c>
      <c r="P87" s="2">
        <v>0.625</v>
      </c>
      <c r="Q87" s="14">
        <v>19</v>
      </c>
      <c r="R87" s="2"/>
      <c r="S87">
        <v>299.48763174818998</v>
      </c>
      <c r="T87" s="2">
        <v>0</v>
      </c>
      <c r="U87" s="2">
        <v>337703.132566721</v>
      </c>
      <c r="V87" s="14">
        <v>0</v>
      </c>
      <c r="W87" s="14">
        <v>63.5</v>
      </c>
      <c r="X87" s="14">
        <v>18</v>
      </c>
    </row>
    <row r="88" spans="1:24">
      <c r="A88" s="2" t="s">
        <v>117</v>
      </c>
      <c r="B88" s="2" t="s">
        <v>118</v>
      </c>
      <c r="C88" s="2">
        <v>595.20000000000005</v>
      </c>
      <c r="D88" s="2">
        <v>0.2</v>
      </c>
      <c r="E88">
        <v>1</v>
      </c>
      <c r="F88" s="3">
        <f t="shared" si="10"/>
        <v>2</v>
      </c>
      <c r="G88">
        <v>1</v>
      </c>
      <c r="H88" s="7">
        <v>0</v>
      </c>
      <c r="I88">
        <v>0</v>
      </c>
      <c r="J88" s="14">
        <v>1041285</v>
      </c>
      <c r="K88" s="15">
        <f t="shared" si="8"/>
        <v>1749.4707661290322</v>
      </c>
      <c r="L88" s="14">
        <v>0.20590392988922601</v>
      </c>
      <c r="M88" s="22">
        <v>71391</v>
      </c>
      <c r="N88" s="14">
        <v>35</v>
      </c>
      <c r="O88" s="2">
        <v>7.5</v>
      </c>
      <c r="P88" s="2">
        <v>0.27272727272727298</v>
      </c>
      <c r="Q88" s="14">
        <v>20</v>
      </c>
      <c r="R88">
        <v>2245.6844799999999</v>
      </c>
      <c r="S88">
        <v>462.39525972324299</v>
      </c>
      <c r="T88" s="2">
        <v>0.78268117435511197</v>
      </c>
      <c r="U88" s="2">
        <v>814994.16663836304</v>
      </c>
      <c r="V88" s="14">
        <v>71.599999999999994</v>
      </c>
      <c r="W88" s="14">
        <v>71.599999999999994</v>
      </c>
      <c r="X88" s="14">
        <v>51</v>
      </c>
    </row>
    <row r="89" spans="1:24">
      <c r="A89" s="2" t="s">
        <v>119</v>
      </c>
      <c r="B89" s="2" t="s">
        <v>118</v>
      </c>
      <c r="C89" s="2">
        <v>208</v>
      </c>
      <c r="D89" s="2">
        <v>0</v>
      </c>
      <c r="E89">
        <v>0</v>
      </c>
      <c r="F89" s="3">
        <v>0</v>
      </c>
      <c r="G89">
        <v>0</v>
      </c>
      <c r="H89" s="7">
        <v>0</v>
      </c>
      <c r="I89">
        <v>0</v>
      </c>
      <c r="J89" s="14">
        <v>488885</v>
      </c>
      <c r="K89" s="15">
        <f t="shared" si="8"/>
        <v>2350.4086538461538</v>
      </c>
      <c r="L89" s="14">
        <v>9.6672229758321904E-2</v>
      </c>
      <c r="M89" s="17">
        <v>70464</v>
      </c>
      <c r="N89" s="14">
        <v>25</v>
      </c>
      <c r="O89" s="2">
        <v>12.5</v>
      </c>
      <c r="P89" s="2">
        <v>0.45454545454545497</v>
      </c>
      <c r="Q89" s="14">
        <v>15</v>
      </c>
      <c r="R89" s="2"/>
      <c r="S89">
        <v>217.095326015258</v>
      </c>
      <c r="T89" s="2">
        <v>0</v>
      </c>
      <c r="U89" s="2">
        <v>382641.08592459903</v>
      </c>
      <c r="V89" s="14">
        <v>0</v>
      </c>
      <c r="W89" s="14">
        <v>78.7</v>
      </c>
      <c r="X89" s="14">
        <v>37</v>
      </c>
    </row>
    <row r="90" spans="1:24">
      <c r="A90" s="2" t="s">
        <v>120</v>
      </c>
      <c r="B90" s="2" t="s">
        <v>118</v>
      </c>
      <c r="C90" s="2">
        <v>614.57000000000005</v>
      </c>
      <c r="D90" s="2">
        <v>0.2</v>
      </c>
      <c r="E90">
        <v>1</v>
      </c>
      <c r="F90" s="3">
        <f t="shared" si="10"/>
        <v>2</v>
      </c>
      <c r="G90">
        <v>1</v>
      </c>
      <c r="H90" s="7">
        <v>0</v>
      </c>
      <c r="I90">
        <v>0</v>
      </c>
      <c r="J90" s="14">
        <v>829448</v>
      </c>
      <c r="K90" s="15">
        <f t="shared" si="8"/>
        <v>1349.6395854011746</v>
      </c>
      <c r="L90" s="14">
        <v>0.164015233906912</v>
      </c>
      <c r="M90" s="17">
        <v>62775</v>
      </c>
      <c r="N90" s="14">
        <v>17.5</v>
      </c>
      <c r="O90" s="2">
        <v>22.5</v>
      </c>
      <c r="P90" s="2">
        <v>0.81818181818181801</v>
      </c>
      <c r="Q90" s="14">
        <v>6</v>
      </c>
      <c r="R90" s="2"/>
      <c r="S90">
        <v>368.32646526832201</v>
      </c>
      <c r="T90" s="2">
        <v>0</v>
      </c>
      <c r="U90" s="2">
        <v>649193.33470649901</v>
      </c>
      <c r="V90" s="14">
        <v>84.1</v>
      </c>
      <c r="W90" s="14">
        <v>84.1</v>
      </c>
      <c r="X90" s="14">
        <v>12</v>
      </c>
    </row>
    <row r="91" spans="1:24">
      <c r="A91" s="2" t="s">
        <v>121</v>
      </c>
      <c r="B91" s="2" t="s">
        <v>118</v>
      </c>
      <c r="C91" s="2">
        <v>1380.54</v>
      </c>
      <c r="D91" s="2">
        <v>0.4</v>
      </c>
      <c r="E91">
        <v>5</v>
      </c>
      <c r="F91" s="3">
        <f t="shared" si="10"/>
        <v>2</v>
      </c>
      <c r="G91">
        <v>5</v>
      </c>
      <c r="H91" s="7">
        <v>0</v>
      </c>
      <c r="I91">
        <v>0</v>
      </c>
      <c r="J91" s="14">
        <v>1609555</v>
      </c>
      <c r="K91" s="15">
        <f t="shared" si="8"/>
        <v>1165.8879858606053</v>
      </c>
      <c r="L91" s="14">
        <v>0.31827376738630903</v>
      </c>
      <c r="M91" s="17">
        <v>73860</v>
      </c>
      <c r="N91" s="14">
        <v>20.5</v>
      </c>
      <c r="O91" s="2">
        <v>0</v>
      </c>
      <c r="P91" s="2">
        <v>0</v>
      </c>
      <c r="Q91" s="14">
        <v>42</v>
      </c>
      <c r="R91" s="2"/>
      <c r="S91">
        <v>714.74245981056504</v>
      </c>
      <c r="T91" s="2">
        <v>0</v>
      </c>
      <c r="U91" s="2">
        <v>1259768.3975891401</v>
      </c>
      <c r="V91" s="14">
        <v>80.400000000000006</v>
      </c>
      <c r="W91" s="14">
        <v>80.400000000000006</v>
      </c>
      <c r="X91" s="14">
        <v>89</v>
      </c>
    </row>
    <row r="92" spans="1:24">
      <c r="A92" s="2" t="s">
        <v>122</v>
      </c>
      <c r="B92" s="2" t="s">
        <v>118</v>
      </c>
      <c r="C92" s="2">
        <v>1277</v>
      </c>
      <c r="D92" s="2">
        <v>0</v>
      </c>
      <c r="E92">
        <v>0</v>
      </c>
      <c r="F92" s="3">
        <v>0</v>
      </c>
      <c r="G92">
        <v>0</v>
      </c>
      <c r="H92" s="7">
        <v>0</v>
      </c>
      <c r="I92">
        <v>0</v>
      </c>
      <c r="J92" s="14">
        <v>577505</v>
      </c>
      <c r="K92" s="15">
        <f t="shared" si="8"/>
        <v>452.23570869224744</v>
      </c>
      <c r="L92" s="14">
        <v>0.114195968472299</v>
      </c>
      <c r="M92" s="17">
        <v>58983</v>
      </c>
      <c r="N92" s="14">
        <v>15</v>
      </c>
      <c r="O92" s="2">
        <v>27.5</v>
      </c>
      <c r="P92" s="2">
        <v>1</v>
      </c>
      <c r="Q92" s="14">
        <v>3</v>
      </c>
      <c r="R92" s="2"/>
      <c r="S92">
        <v>256.44811407680999</v>
      </c>
      <c r="T92" s="2">
        <v>0</v>
      </c>
      <c r="U92" s="2">
        <v>452002.29159594898</v>
      </c>
      <c r="V92" s="14">
        <v>0</v>
      </c>
      <c r="W92" s="14">
        <v>78.7</v>
      </c>
      <c r="X92" s="14">
        <v>5</v>
      </c>
    </row>
    <row r="93" spans="1:24">
      <c r="A93" s="2" t="s">
        <v>123</v>
      </c>
      <c r="B93" s="2" t="s">
        <v>118</v>
      </c>
      <c r="C93" s="3">
        <v>246</v>
      </c>
      <c r="D93" s="2">
        <v>0</v>
      </c>
      <c r="E93">
        <v>0</v>
      </c>
      <c r="F93" s="3">
        <v>0</v>
      </c>
      <c r="G93">
        <v>0</v>
      </c>
      <c r="H93" s="7">
        <v>0</v>
      </c>
      <c r="I93">
        <v>0</v>
      </c>
      <c r="J93" s="14">
        <v>510462</v>
      </c>
      <c r="K93" s="15">
        <f t="shared" si="8"/>
        <v>2075.0487804878048</v>
      </c>
      <c r="L93" s="14">
        <v>0.100938870586933</v>
      </c>
      <c r="M93" s="17">
        <v>71163</v>
      </c>
      <c r="N93" s="14">
        <v>20.5</v>
      </c>
      <c r="O93" s="2">
        <v>17.5</v>
      </c>
      <c r="P93" s="2">
        <v>0.63636363636363602</v>
      </c>
      <c r="Q93" s="14">
        <v>7</v>
      </c>
      <c r="R93" s="2"/>
      <c r="S93">
        <v>226.67685510580301</v>
      </c>
      <c r="T93" s="2">
        <v>0</v>
      </c>
      <c r="U93" s="2">
        <v>399528.99762365897</v>
      </c>
      <c r="V93" s="14">
        <v>0</v>
      </c>
      <c r="W93" s="14">
        <v>78.7</v>
      </c>
      <c r="X93" s="14">
        <v>23</v>
      </c>
    </row>
    <row r="94" spans="1:24">
      <c r="A94" s="2" t="s">
        <v>124</v>
      </c>
      <c r="B94" s="2" t="s">
        <v>125</v>
      </c>
      <c r="C94" s="2">
        <v>33.799999999999997</v>
      </c>
      <c r="D94" s="2">
        <v>5.9</v>
      </c>
      <c r="E94">
        <v>2</v>
      </c>
      <c r="F94" s="3">
        <f t="shared" ref="F94:F99" si="11">(G94*2+H94*4+I94)/E94</f>
        <v>2</v>
      </c>
      <c r="G94" s="7">
        <v>2</v>
      </c>
      <c r="H94" s="7">
        <v>0</v>
      </c>
      <c r="I94" s="7">
        <v>0</v>
      </c>
      <c r="J94" s="14">
        <v>1038643</v>
      </c>
      <c r="K94" s="15">
        <f t="shared" si="8"/>
        <v>30729.08284023669</v>
      </c>
      <c r="L94" s="14">
        <v>5.5611980871255802E-2</v>
      </c>
      <c r="M94" s="23">
        <v>84621</v>
      </c>
      <c r="N94" s="14">
        <v>175</v>
      </c>
      <c r="O94">
        <v>5</v>
      </c>
      <c r="P94" s="14">
        <f>(O94-5)/(50-5)</f>
        <v>0</v>
      </c>
      <c r="Q94" s="14">
        <v>36</v>
      </c>
      <c r="R94" s="2">
        <v>16000</v>
      </c>
      <c r="S94" s="2">
        <v>889.79169394009205</v>
      </c>
      <c r="T94" s="2">
        <v>0.61815600420220196</v>
      </c>
      <c r="U94" s="2">
        <v>642043.40667258797</v>
      </c>
      <c r="V94" s="14">
        <v>87.9</v>
      </c>
      <c r="W94" s="14">
        <v>87.9</v>
      </c>
      <c r="X94" s="14">
        <v>50</v>
      </c>
    </row>
    <row r="95" spans="1:24">
      <c r="A95" s="2" t="s">
        <v>126</v>
      </c>
      <c r="B95" s="2" t="s">
        <v>125</v>
      </c>
      <c r="C95" s="2">
        <v>90.4</v>
      </c>
      <c r="D95" s="2">
        <v>4.4000000000000004</v>
      </c>
      <c r="E95">
        <v>4</v>
      </c>
      <c r="F95" s="3">
        <f t="shared" si="11"/>
        <v>1.75</v>
      </c>
      <c r="G95" s="7">
        <v>3</v>
      </c>
      <c r="H95" s="7">
        <v>0</v>
      </c>
      <c r="I95" s="7">
        <v>1</v>
      </c>
      <c r="J95" s="14">
        <v>1819037</v>
      </c>
      <c r="K95" s="15">
        <f t="shared" si="8"/>
        <v>20122.090707964602</v>
      </c>
      <c r="L95" s="14">
        <v>9.7396555744472799E-2</v>
      </c>
      <c r="M95" s="17">
        <v>69948</v>
      </c>
      <c r="N95" s="14">
        <v>150</v>
      </c>
      <c r="O95">
        <v>8</v>
      </c>
      <c r="P95" s="14">
        <f t="shared" ref="P95:P104" si="12">(O95-5)/(50-5)</f>
        <v>6.6666666666666666E-2</v>
      </c>
      <c r="Q95" s="14">
        <v>43</v>
      </c>
      <c r="R95" s="2"/>
      <c r="S95" s="2">
        <v>1558.3448919115699</v>
      </c>
      <c r="T95" s="2">
        <v>0</v>
      </c>
      <c r="U95" s="2">
        <v>1124448.64341596</v>
      </c>
      <c r="V95" s="14">
        <v>77.599999999999994</v>
      </c>
      <c r="W95" s="14">
        <v>77.599999999999994</v>
      </c>
      <c r="X95" s="14">
        <v>70</v>
      </c>
    </row>
    <row r="96" spans="1:24">
      <c r="A96" s="2" t="s">
        <v>127</v>
      </c>
      <c r="B96" s="2" t="s">
        <v>125</v>
      </c>
      <c r="C96" s="2">
        <v>59.1</v>
      </c>
      <c r="D96" s="2">
        <v>3.4</v>
      </c>
      <c r="E96">
        <v>2</v>
      </c>
      <c r="F96" s="3">
        <f t="shared" si="11"/>
        <v>1.5</v>
      </c>
      <c r="G96" s="7">
        <v>1</v>
      </c>
      <c r="H96" s="7">
        <v>0</v>
      </c>
      <c r="I96" s="7">
        <v>1</v>
      </c>
      <c r="J96" s="14">
        <v>1238305</v>
      </c>
      <c r="K96" s="15">
        <f t="shared" si="8"/>
        <v>20952.707275803721</v>
      </c>
      <c r="L96" s="14">
        <v>6.6302467712948898E-2</v>
      </c>
      <c r="M96">
        <v>71344</v>
      </c>
      <c r="N96" s="14">
        <v>175</v>
      </c>
      <c r="O96">
        <v>10</v>
      </c>
      <c r="P96" s="14">
        <f t="shared" si="12"/>
        <v>0.1111111111111111</v>
      </c>
      <c r="Q96" s="14">
        <v>22</v>
      </c>
      <c r="R96" s="2"/>
      <c r="S96" s="2">
        <v>1060.8394834071801</v>
      </c>
      <c r="T96" s="2">
        <v>0</v>
      </c>
      <c r="U96" s="2">
        <v>765465.67078360799</v>
      </c>
      <c r="V96" s="14">
        <v>78.599999999999994</v>
      </c>
      <c r="W96" s="14">
        <v>78.599999999999994</v>
      </c>
      <c r="X96" s="14">
        <v>42</v>
      </c>
    </row>
    <row r="97" spans="1:24">
      <c r="A97" s="2" t="s">
        <v>128</v>
      </c>
      <c r="B97" s="2" t="s">
        <v>125</v>
      </c>
      <c r="C97" s="2">
        <v>101.67</v>
      </c>
      <c r="D97" s="2">
        <v>3</v>
      </c>
      <c r="E97">
        <v>3</v>
      </c>
      <c r="F97" s="3">
        <f t="shared" si="11"/>
        <v>2</v>
      </c>
      <c r="G97" s="7">
        <v>3</v>
      </c>
      <c r="H97" s="7">
        <v>0</v>
      </c>
      <c r="I97" s="7">
        <v>0</v>
      </c>
      <c r="J97" s="14">
        <v>2241826</v>
      </c>
      <c r="K97" s="15">
        <f t="shared" si="8"/>
        <v>22050.024589357727</v>
      </c>
      <c r="L97" s="14">
        <v>0.120033914086634</v>
      </c>
      <c r="M97">
        <v>79435</v>
      </c>
      <c r="N97" s="14">
        <v>225</v>
      </c>
      <c r="O97">
        <v>15</v>
      </c>
      <c r="P97" s="14">
        <f t="shared" si="12"/>
        <v>0.22222222222222221</v>
      </c>
      <c r="Q97" s="14">
        <v>66</v>
      </c>
      <c r="R97" s="2"/>
      <c r="S97" s="2">
        <v>1920.5426253861399</v>
      </c>
      <c r="T97" s="2">
        <v>0</v>
      </c>
      <c r="U97" s="2">
        <v>1385798.2022766101</v>
      </c>
      <c r="V97" s="14">
        <v>89.9</v>
      </c>
      <c r="W97" s="14">
        <v>89.9</v>
      </c>
      <c r="X97" s="14">
        <v>77</v>
      </c>
    </row>
    <row r="98" spans="1:24">
      <c r="A98" s="2" t="s">
        <v>115</v>
      </c>
      <c r="B98" s="2" t="s">
        <v>125</v>
      </c>
      <c r="C98" s="2">
        <v>795.79</v>
      </c>
      <c r="D98" s="2">
        <v>0.3</v>
      </c>
      <c r="E98">
        <v>2</v>
      </c>
      <c r="F98" s="3">
        <f t="shared" si="11"/>
        <v>2</v>
      </c>
      <c r="G98" s="7">
        <v>2</v>
      </c>
      <c r="H98" s="7">
        <v>0</v>
      </c>
      <c r="I98" s="7">
        <v>0</v>
      </c>
      <c r="J98" s="14">
        <v>3742991</v>
      </c>
      <c r="K98" s="15">
        <f t="shared" ref="K98:K129" si="13">J98/C98*1</f>
        <v>4703.4908707070963</v>
      </c>
      <c r="L98" s="14">
        <v>0.200410674209793</v>
      </c>
      <c r="M98" s="18">
        <v>69087</v>
      </c>
      <c r="N98" s="14">
        <v>100</v>
      </c>
      <c r="O98">
        <v>20</v>
      </c>
      <c r="P98" s="14">
        <f t="shared" si="12"/>
        <v>0.33333333333333331</v>
      </c>
      <c r="Q98" s="14">
        <v>48</v>
      </c>
      <c r="R98" s="2"/>
      <c r="S98" s="2">
        <v>3206.5707873566998</v>
      </c>
      <c r="T98" s="2">
        <v>0</v>
      </c>
      <c r="U98" s="2">
        <v>2313752.3603248</v>
      </c>
      <c r="V98" s="14">
        <v>75</v>
      </c>
      <c r="W98" s="14">
        <v>75</v>
      </c>
      <c r="X98" s="14">
        <v>95</v>
      </c>
    </row>
    <row r="99" spans="1:24">
      <c r="A99" s="2" t="s">
        <v>129</v>
      </c>
      <c r="B99" s="2" t="s">
        <v>125</v>
      </c>
      <c r="C99" s="3">
        <v>484.17</v>
      </c>
      <c r="D99" s="2">
        <v>0.4</v>
      </c>
      <c r="E99">
        <v>2</v>
      </c>
      <c r="F99" s="3">
        <f t="shared" si="11"/>
        <v>2</v>
      </c>
      <c r="G99" s="7">
        <v>2</v>
      </c>
      <c r="H99" s="7">
        <v>0</v>
      </c>
      <c r="I99" s="7">
        <v>0</v>
      </c>
      <c r="J99" s="14">
        <v>1264447</v>
      </c>
      <c r="K99" s="15">
        <f t="shared" si="13"/>
        <v>2611.5765123820147</v>
      </c>
      <c r="L99" s="14">
        <v>6.7702186773238499E-2</v>
      </c>
      <c r="M99" s="17">
        <v>70494</v>
      </c>
      <c r="N99" s="14">
        <v>125</v>
      </c>
      <c r="O99">
        <v>6.5</v>
      </c>
      <c r="P99" s="14">
        <f t="shared" si="12"/>
        <v>3.3333333333333333E-2</v>
      </c>
      <c r="Q99" s="14">
        <v>25</v>
      </c>
      <c r="R99" s="2"/>
      <c r="S99" s="2">
        <v>1083.23498837182</v>
      </c>
      <c r="T99" s="2">
        <v>0</v>
      </c>
      <c r="U99" s="2">
        <v>781625.50504546205</v>
      </c>
      <c r="V99" s="14">
        <v>88.2</v>
      </c>
      <c r="W99" s="14">
        <v>88.2</v>
      </c>
      <c r="X99" s="14">
        <v>92</v>
      </c>
    </row>
    <row r="100" spans="1:24">
      <c r="A100" s="2" t="s">
        <v>130</v>
      </c>
      <c r="B100" s="2" t="s">
        <v>125</v>
      </c>
      <c r="C100" s="3">
        <v>970.04</v>
      </c>
      <c r="D100" s="2">
        <v>0</v>
      </c>
      <c r="E100">
        <v>0</v>
      </c>
      <c r="F100" s="3">
        <v>0</v>
      </c>
      <c r="G100" s="7">
        <v>0</v>
      </c>
      <c r="H100" s="7">
        <v>0</v>
      </c>
      <c r="I100" s="7">
        <v>0</v>
      </c>
      <c r="J100" s="14">
        <v>1642360</v>
      </c>
      <c r="K100" s="15">
        <f t="shared" si="13"/>
        <v>1693.0848212444848</v>
      </c>
      <c r="L100" s="14">
        <v>8.7936752959116501E-2</v>
      </c>
      <c r="M100" s="17">
        <v>59147</v>
      </c>
      <c r="N100" s="14">
        <v>65</v>
      </c>
      <c r="O100">
        <v>30</v>
      </c>
      <c r="P100" s="14">
        <f t="shared" si="12"/>
        <v>0.55555555555555558</v>
      </c>
      <c r="Q100" s="14">
        <v>15</v>
      </c>
      <c r="R100" s="2"/>
      <c r="S100" s="2">
        <v>1406.98804734586</v>
      </c>
      <c r="T100" s="2">
        <v>0</v>
      </c>
      <c r="U100" s="2">
        <v>1015234.69506153</v>
      </c>
      <c r="V100" s="14">
        <v>81.7</v>
      </c>
      <c r="W100" s="14">
        <v>81.7</v>
      </c>
      <c r="X100" s="14">
        <v>22</v>
      </c>
    </row>
    <row r="101" spans="1:24">
      <c r="A101" s="2" t="s">
        <v>131</v>
      </c>
      <c r="B101" s="2" t="s">
        <v>125</v>
      </c>
      <c r="C101" s="14">
        <v>530</v>
      </c>
      <c r="D101" s="2">
        <v>0.2</v>
      </c>
      <c r="E101">
        <v>1</v>
      </c>
      <c r="F101" s="3">
        <f t="shared" ref="F101:F113" si="14">(G101*2+H101*4+I101)/E101</f>
        <v>2</v>
      </c>
      <c r="G101" s="7">
        <v>1</v>
      </c>
      <c r="H101" s="7">
        <v>0</v>
      </c>
      <c r="I101" s="7">
        <v>0</v>
      </c>
      <c r="J101" s="14">
        <v>2658397</v>
      </c>
      <c r="K101" s="15">
        <f t="shared" si="13"/>
        <v>5015.8433962264153</v>
      </c>
      <c r="L101" s="14">
        <v>0.14233834254137701</v>
      </c>
      <c r="M101" s="17">
        <v>65025</v>
      </c>
      <c r="N101" s="14">
        <v>125</v>
      </c>
      <c r="O101">
        <v>25</v>
      </c>
      <c r="P101" s="14">
        <f t="shared" si="12"/>
        <v>0.44444444444444442</v>
      </c>
      <c r="Q101" s="14">
        <v>37</v>
      </c>
      <c r="R101" s="2"/>
      <c r="S101" s="2">
        <v>2277.41348066204</v>
      </c>
      <c r="T101" s="2">
        <v>0</v>
      </c>
      <c r="U101" s="2">
        <v>1643304.06710312</v>
      </c>
      <c r="V101" s="14">
        <v>78.7</v>
      </c>
      <c r="W101" s="14">
        <v>78.7</v>
      </c>
      <c r="X101" s="14">
        <v>50</v>
      </c>
    </row>
    <row r="102" spans="1:24">
      <c r="A102" s="2" t="s">
        <v>132</v>
      </c>
      <c r="B102" s="2" t="s">
        <v>125</v>
      </c>
      <c r="C102" s="14">
        <v>803</v>
      </c>
      <c r="D102" s="2">
        <v>0.1</v>
      </c>
      <c r="E102">
        <v>1</v>
      </c>
      <c r="F102" s="3">
        <f t="shared" si="14"/>
        <v>2</v>
      </c>
      <c r="G102" s="7">
        <v>1</v>
      </c>
      <c r="H102" s="7">
        <v>0</v>
      </c>
      <c r="I102" s="7">
        <v>0</v>
      </c>
      <c r="J102" s="14">
        <v>846584</v>
      </c>
      <c r="K102" s="15">
        <f t="shared" si="13"/>
        <v>1054.2764632627645</v>
      </c>
      <c r="L102" s="14">
        <v>4.5328580863599102E-2</v>
      </c>
      <c r="M102">
        <v>57911</v>
      </c>
      <c r="N102" s="14">
        <v>65</v>
      </c>
      <c r="O102">
        <v>37.5</v>
      </c>
      <c r="P102" s="14">
        <f t="shared" si="12"/>
        <v>0.72222222222222221</v>
      </c>
      <c r="Q102" s="14">
        <v>8</v>
      </c>
      <c r="R102" s="2"/>
      <c r="S102" s="2">
        <v>725.25729381758595</v>
      </c>
      <c r="T102" s="2">
        <v>0</v>
      </c>
      <c r="U102" s="2">
        <v>523320.98266151699</v>
      </c>
      <c r="V102" s="14">
        <v>81.3</v>
      </c>
      <c r="W102" s="14">
        <v>81.3</v>
      </c>
      <c r="X102" s="14">
        <v>17</v>
      </c>
    </row>
    <row r="103" spans="1:24">
      <c r="A103" s="2" t="s">
        <v>133</v>
      </c>
      <c r="B103" s="2" t="s">
        <v>125</v>
      </c>
      <c r="C103" s="14">
        <v>1985</v>
      </c>
      <c r="D103" s="2">
        <v>0</v>
      </c>
      <c r="E103">
        <v>0</v>
      </c>
      <c r="F103" s="3">
        <v>0</v>
      </c>
      <c r="G103" s="7">
        <v>0</v>
      </c>
      <c r="H103" s="7">
        <v>0</v>
      </c>
      <c r="I103" s="7">
        <v>0</v>
      </c>
      <c r="J103" s="14">
        <v>717684</v>
      </c>
      <c r="K103" s="15">
        <f t="shared" si="13"/>
        <v>361.55365239294713</v>
      </c>
      <c r="L103" s="14">
        <v>3.84268982505118E-2</v>
      </c>
      <c r="M103">
        <v>45224</v>
      </c>
      <c r="N103" s="14">
        <v>65</v>
      </c>
      <c r="O103">
        <v>50</v>
      </c>
      <c r="P103" s="14">
        <f t="shared" si="12"/>
        <v>1</v>
      </c>
      <c r="Q103" s="14">
        <v>3</v>
      </c>
      <c r="R103" s="2"/>
      <c r="S103" s="2">
        <v>614.83037200818899</v>
      </c>
      <c r="T103" s="2">
        <v>0</v>
      </c>
      <c r="U103" s="2">
        <v>443640.67371985299</v>
      </c>
      <c r="V103" s="14">
        <v>84.5</v>
      </c>
      <c r="W103" s="14">
        <v>84.5</v>
      </c>
      <c r="X103" s="14">
        <v>5</v>
      </c>
    </row>
    <row r="104" spans="1:24">
      <c r="A104" s="2" t="s">
        <v>134</v>
      </c>
      <c r="B104" s="2" t="s">
        <v>125</v>
      </c>
      <c r="C104" s="14">
        <v>1616.47</v>
      </c>
      <c r="D104" s="2">
        <v>0</v>
      </c>
      <c r="E104">
        <v>0</v>
      </c>
      <c r="F104" s="3">
        <v>0</v>
      </c>
      <c r="G104" s="7">
        <v>0</v>
      </c>
      <c r="H104" s="7">
        <v>0</v>
      </c>
      <c r="I104" s="7">
        <v>0</v>
      </c>
      <c r="J104" s="14">
        <v>1466331</v>
      </c>
      <c r="K104" s="15">
        <f t="shared" si="13"/>
        <v>907.11921656448931</v>
      </c>
      <c r="L104" s="14">
        <v>7.8511645987051695E-2</v>
      </c>
      <c r="M104" s="17">
        <v>53497</v>
      </c>
      <c r="N104" s="14">
        <v>65</v>
      </c>
      <c r="O104">
        <v>40</v>
      </c>
      <c r="P104" s="14">
        <f t="shared" si="12"/>
        <v>0.77777777777777779</v>
      </c>
      <c r="Q104" s="14">
        <v>19</v>
      </c>
      <c r="R104" s="2"/>
      <c r="S104" s="2">
        <v>1256.1863357928301</v>
      </c>
      <c r="T104" s="2">
        <v>0</v>
      </c>
      <c r="U104" s="2">
        <v>906421.31179781898</v>
      </c>
      <c r="V104">
        <v>0</v>
      </c>
      <c r="W104">
        <v>82.3</v>
      </c>
      <c r="X104" s="14">
        <v>12</v>
      </c>
    </row>
    <row r="105" spans="1:24">
      <c r="A105" s="2" t="s">
        <v>135</v>
      </c>
      <c r="B105" s="2" t="s">
        <v>136</v>
      </c>
      <c r="C105" s="2">
        <v>61</v>
      </c>
      <c r="D105" s="2">
        <v>6.6</v>
      </c>
      <c r="E105">
        <v>4</v>
      </c>
      <c r="F105" s="3">
        <f t="shared" si="14"/>
        <v>1.75</v>
      </c>
      <c r="G105" s="7">
        <v>3</v>
      </c>
      <c r="H105" s="7">
        <v>0</v>
      </c>
      <c r="I105" s="7">
        <v>1</v>
      </c>
      <c r="J105" s="14">
        <v>902933</v>
      </c>
      <c r="K105" s="15">
        <f t="shared" si="13"/>
        <v>14802.180327868853</v>
      </c>
      <c r="L105" s="14">
        <v>5.9645470871858897E-2</v>
      </c>
      <c r="M105" s="17">
        <v>51306</v>
      </c>
      <c r="N105" s="14">
        <v>100</v>
      </c>
      <c r="O105" s="2">
        <v>3</v>
      </c>
      <c r="P105" s="14">
        <f>(O105-3)/(25-3)</f>
        <v>0</v>
      </c>
      <c r="Q105" s="14">
        <v>38</v>
      </c>
      <c r="R105" s="2">
        <v>13000</v>
      </c>
      <c r="S105" s="2">
        <v>775.39112133416495</v>
      </c>
      <c r="T105" s="2">
        <v>0.58466092184248597</v>
      </c>
      <c r="U105" s="2">
        <v>527909.64014200098</v>
      </c>
      <c r="V105" s="14">
        <v>73.2</v>
      </c>
      <c r="W105" s="14">
        <v>73.2</v>
      </c>
      <c r="X105" s="14">
        <v>40</v>
      </c>
    </row>
    <row r="106" spans="1:24">
      <c r="A106" s="2" t="s">
        <v>137</v>
      </c>
      <c r="B106" s="2" t="s">
        <v>136</v>
      </c>
      <c r="C106" s="2">
        <v>66</v>
      </c>
      <c r="D106" s="2">
        <v>6.1</v>
      </c>
      <c r="E106">
        <v>4</v>
      </c>
      <c r="F106" s="3">
        <f t="shared" si="14"/>
        <v>1.75</v>
      </c>
      <c r="G106" s="7">
        <v>3</v>
      </c>
      <c r="H106" s="7">
        <v>0</v>
      </c>
      <c r="I106" s="7">
        <v>1</v>
      </c>
      <c r="J106" s="14">
        <v>955954</v>
      </c>
      <c r="K106" s="15">
        <f t="shared" si="13"/>
        <v>14484.151515151516</v>
      </c>
      <c r="L106" s="14">
        <v>6.3147904065791099E-2</v>
      </c>
      <c r="M106" s="18">
        <v>51319</v>
      </c>
      <c r="N106" s="14">
        <v>80</v>
      </c>
      <c r="O106" s="2">
        <v>5</v>
      </c>
      <c r="P106" s="14">
        <f t="shared" ref="P106:P116" si="15">(O106-3)/(25-3)</f>
        <v>9.0909090909090912E-2</v>
      </c>
      <c r="Q106" s="14">
        <v>21</v>
      </c>
      <c r="R106" s="2"/>
      <c r="S106" s="2">
        <v>820.92275285528501</v>
      </c>
      <c r="T106" s="2">
        <v>0</v>
      </c>
      <c r="U106" s="2">
        <v>558908.94687901204</v>
      </c>
      <c r="V106" s="14">
        <v>80.2</v>
      </c>
      <c r="W106" s="14">
        <v>80.2</v>
      </c>
      <c r="X106" s="14">
        <v>49</v>
      </c>
    </row>
    <row r="107" spans="1:24">
      <c r="A107" s="2" t="s">
        <v>138</v>
      </c>
      <c r="B107" s="2" t="s">
        <v>136</v>
      </c>
      <c r="C107" s="2">
        <v>108</v>
      </c>
      <c r="D107" s="2">
        <v>1.8</v>
      </c>
      <c r="E107">
        <v>2</v>
      </c>
      <c r="F107" s="3">
        <f t="shared" si="14"/>
        <v>2</v>
      </c>
      <c r="G107" s="7">
        <v>2</v>
      </c>
      <c r="H107" s="7">
        <v>0</v>
      </c>
      <c r="I107" s="7">
        <v>0</v>
      </c>
      <c r="J107" s="14">
        <v>1265398</v>
      </c>
      <c r="K107" s="15">
        <f t="shared" si="13"/>
        <v>11716.648148148148</v>
      </c>
      <c r="L107" s="14">
        <v>8.3588992262226006E-2</v>
      </c>
      <c r="M107">
        <v>50002</v>
      </c>
      <c r="N107" s="14">
        <v>65</v>
      </c>
      <c r="O107" s="2">
        <v>8</v>
      </c>
      <c r="P107" s="14">
        <f t="shared" si="15"/>
        <v>0.22727272727272727</v>
      </c>
      <c r="Q107" s="14">
        <v>22</v>
      </c>
      <c r="R107" s="2"/>
      <c r="S107" s="2">
        <v>1086.65689940894</v>
      </c>
      <c r="T107" s="2">
        <v>0</v>
      </c>
      <c r="U107" s="2">
        <v>739828.76117763796</v>
      </c>
      <c r="V107" s="14">
        <v>78.599999999999994</v>
      </c>
      <c r="W107" s="14">
        <v>78.599999999999994</v>
      </c>
      <c r="X107" s="14">
        <v>70</v>
      </c>
    </row>
    <row r="108" spans="1:24">
      <c r="A108" s="2" t="s">
        <v>139</v>
      </c>
      <c r="B108" s="2" t="s">
        <v>136</v>
      </c>
      <c r="C108" s="2">
        <v>122</v>
      </c>
      <c r="D108" s="2">
        <v>5.7</v>
      </c>
      <c r="E108">
        <v>7</v>
      </c>
      <c r="F108" s="3">
        <f t="shared" si="14"/>
        <v>2</v>
      </c>
      <c r="G108" s="7">
        <v>7</v>
      </c>
      <c r="H108" s="7">
        <v>0</v>
      </c>
      <c r="I108" s="7">
        <v>0</v>
      </c>
      <c r="J108" s="14">
        <v>1855186</v>
      </c>
      <c r="K108" s="15">
        <f t="shared" si="13"/>
        <v>15206.442622950819</v>
      </c>
      <c r="L108" s="14">
        <v>0.12254889623580099</v>
      </c>
      <c r="M108">
        <v>52036</v>
      </c>
      <c r="N108" s="14">
        <v>120</v>
      </c>
      <c r="O108" s="2">
        <v>10</v>
      </c>
      <c r="P108" s="14">
        <f t="shared" si="15"/>
        <v>0.31818181818181818</v>
      </c>
      <c r="Q108" s="14">
        <v>57</v>
      </c>
      <c r="R108" s="2"/>
      <c r="S108" s="2">
        <v>1593.13565106541</v>
      </c>
      <c r="T108" s="2">
        <v>0</v>
      </c>
      <c r="U108" s="2">
        <v>1084654.7569492699</v>
      </c>
      <c r="V108" s="14">
        <v>74.099999999999994</v>
      </c>
      <c r="W108" s="14">
        <v>74.099999999999994</v>
      </c>
      <c r="X108" s="14">
        <v>103</v>
      </c>
    </row>
    <row r="109" spans="1:24">
      <c r="A109" s="2" t="s">
        <v>140</v>
      </c>
      <c r="B109" s="2" t="s">
        <v>136</v>
      </c>
      <c r="C109" s="2">
        <v>108</v>
      </c>
      <c r="D109" s="2">
        <v>1.9</v>
      </c>
      <c r="E109">
        <v>2</v>
      </c>
      <c r="F109" s="3">
        <f t="shared" si="14"/>
        <v>1.5</v>
      </c>
      <c r="G109" s="7">
        <v>1</v>
      </c>
      <c r="H109" s="7">
        <v>0</v>
      </c>
      <c r="I109" s="7">
        <v>1</v>
      </c>
      <c r="J109" s="14">
        <v>1381894</v>
      </c>
      <c r="K109" s="15">
        <f t="shared" si="13"/>
        <v>12795.314814814816</v>
      </c>
      <c r="L109" s="14">
        <v>9.1284423456664598E-2</v>
      </c>
      <c r="M109" s="18">
        <v>51202</v>
      </c>
      <c r="N109" s="14">
        <v>80</v>
      </c>
      <c r="O109" s="2">
        <v>12</v>
      </c>
      <c r="P109" s="14">
        <f t="shared" si="15"/>
        <v>0.40909090909090912</v>
      </c>
      <c r="Q109" s="14">
        <v>30</v>
      </c>
      <c r="R109" s="2"/>
      <c r="S109" s="2">
        <v>1186.6975049366399</v>
      </c>
      <c r="T109" s="2">
        <v>0</v>
      </c>
      <c r="U109" s="2">
        <v>807939.41992859996</v>
      </c>
      <c r="V109" s="14">
        <v>83.4</v>
      </c>
      <c r="W109" s="14">
        <v>83.4</v>
      </c>
      <c r="X109" s="14">
        <v>53</v>
      </c>
    </row>
    <row r="110" spans="1:24">
      <c r="A110" s="2" t="s">
        <v>141</v>
      </c>
      <c r="B110" s="2" t="s">
        <v>136</v>
      </c>
      <c r="C110" s="3">
        <v>276</v>
      </c>
      <c r="D110" s="2">
        <v>0.4</v>
      </c>
      <c r="E110">
        <v>1</v>
      </c>
      <c r="F110" s="3">
        <f t="shared" si="14"/>
        <v>2</v>
      </c>
      <c r="G110" s="7">
        <v>1</v>
      </c>
      <c r="H110" s="7">
        <v>0</v>
      </c>
      <c r="I110" s="7">
        <v>0</v>
      </c>
      <c r="J110" s="14">
        <v>967868</v>
      </c>
      <c r="K110" s="15">
        <f t="shared" si="13"/>
        <v>3506.768115942029</v>
      </c>
      <c r="L110" s="14">
        <v>6.3934912780687303E-2</v>
      </c>
      <c r="M110">
        <v>49633</v>
      </c>
      <c r="N110" s="14">
        <v>65</v>
      </c>
      <c r="O110" s="2">
        <v>18</v>
      </c>
      <c r="P110" s="14">
        <f t="shared" si="15"/>
        <v>0.68181818181818177</v>
      </c>
      <c r="Q110" s="14">
        <v>4</v>
      </c>
      <c r="R110" s="2"/>
      <c r="S110" s="2">
        <v>831.15386614893498</v>
      </c>
      <c r="T110" s="2">
        <v>0</v>
      </c>
      <c r="U110" s="2">
        <v>565874.59710184298</v>
      </c>
      <c r="V110" s="14">
        <v>0</v>
      </c>
      <c r="W110" s="14">
        <v>76.3</v>
      </c>
      <c r="X110" s="14">
        <v>19</v>
      </c>
    </row>
    <row r="111" spans="1:24">
      <c r="A111" s="2" t="s">
        <v>142</v>
      </c>
      <c r="B111" s="2" t="s">
        <v>136</v>
      </c>
      <c r="C111" s="3">
        <v>1068</v>
      </c>
      <c r="D111" s="2">
        <v>0.4</v>
      </c>
      <c r="E111">
        <v>4</v>
      </c>
      <c r="F111" s="3">
        <f t="shared" si="14"/>
        <v>2</v>
      </c>
      <c r="G111" s="7">
        <v>4</v>
      </c>
      <c r="H111" s="7">
        <v>0</v>
      </c>
      <c r="I111" s="7">
        <v>0</v>
      </c>
      <c r="J111" s="14">
        <v>2659829</v>
      </c>
      <c r="K111" s="15">
        <f t="shared" si="13"/>
        <v>2490.4765917602995</v>
      </c>
      <c r="L111" s="14">
        <v>0.17570157823850199</v>
      </c>
      <c r="M111">
        <v>51299</v>
      </c>
      <c r="N111" s="14">
        <v>50</v>
      </c>
      <c r="O111" s="2">
        <v>15</v>
      </c>
      <c r="P111" s="14">
        <f t="shared" si="15"/>
        <v>0.54545454545454541</v>
      </c>
      <c r="Q111" s="14">
        <v>27</v>
      </c>
      <c r="R111" s="2"/>
      <c r="S111" s="2">
        <v>2284.1205171005299</v>
      </c>
      <c r="T111" s="2">
        <v>0</v>
      </c>
      <c r="U111" s="2">
        <v>1555098.0750833801</v>
      </c>
      <c r="V111" s="14">
        <v>75.099999999999994</v>
      </c>
      <c r="W111" s="14">
        <v>75.099999999999994</v>
      </c>
      <c r="X111" s="14">
        <v>96</v>
      </c>
    </row>
    <row r="112" spans="1:24">
      <c r="A112" s="2" t="s">
        <v>143</v>
      </c>
      <c r="B112" s="2" t="s">
        <v>136</v>
      </c>
      <c r="C112" s="14">
        <v>649</v>
      </c>
      <c r="D112" s="2">
        <v>0.2</v>
      </c>
      <c r="E112">
        <v>1</v>
      </c>
      <c r="F112" s="3">
        <f t="shared" si="14"/>
        <v>2</v>
      </c>
      <c r="G112" s="7">
        <v>1</v>
      </c>
      <c r="H112" s="7">
        <v>0</v>
      </c>
      <c r="I112" s="7">
        <v>0</v>
      </c>
      <c r="J112" s="14">
        <v>1558466</v>
      </c>
      <c r="K112" s="15">
        <f t="shared" si="13"/>
        <v>2401.3343605546997</v>
      </c>
      <c r="L112" s="14">
        <v>0.102948323306139</v>
      </c>
      <c r="M112">
        <v>50089</v>
      </c>
      <c r="N112" s="14">
        <v>40</v>
      </c>
      <c r="O112" s="2">
        <v>25</v>
      </c>
      <c r="P112" s="14">
        <f t="shared" si="15"/>
        <v>1</v>
      </c>
      <c r="Q112" s="14">
        <v>13</v>
      </c>
      <c r="R112" s="2"/>
      <c r="S112" s="2">
        <v>1338.3282029798099</v>
      </c>
      <c r="T112" s="2">
        <v>0</v>
      </c>
      <c r="U112" s="2">
        <v>911174.16822017205</v>
      </c>
      <c r="V112" s="14">
        <v>69.099999999999994</v>
      </c>
      <c r="W112" s="14">
        <v>69.099999999999994</v>
      </c>
      <c r="X112" s="14">
        <v>19</v>
      </c>
    </row>
    <row r="113" spans="1:24">
      <c r="A113" s="2" t="s">
        <v>144</v>
      </c>
      <c r="B113" s="2" t="s">
        <v>136</v>
      </c>
      <c r="C113" s="14">
        <v>395</v>
      </c>
      <c r="D113" s="2">
        <v>0.3</v>
      </c>
      <c r="E113">
        <v>1</v>
      </c>
      <c r="F113" s="3">
        <f t="shared" si="14"/>
        <v>2</v>
      </c>
      <c r="G113" s="7">
        <v>1</v>
      </c>
      <c r="H113" s="7">
        <v>0</v>
      </c>
      <c r="I113" s="7">
        <v>0</v>
      </c>
      <c r="J113" s="14">
        <v>1390913</v>
      </c>
      <c r="K113" s="15">
        <f t="shared" si="13"/>
        <v>3521.298734177215</v>
      </c>
      <c r="L113" s="14">
        <v>9.1880195791703104E-2</v>
      </c>
      <c r="M113">
        <v>49741</v>
      </c>
      <c r="N113" s="14">
        <v>40</v>
      </c>
      <c r="O113" s="2">
        <v>20</v>
      </c>
      <c r="P113" s="14">
        <f t="shared" si="15"/>
        <v>0.77272727272727271</v>
      </c>
      <c r="Q113" s="14">
        <v>14</v>
      </c>
      <c r="R113" s="2"/>
      <c r="S113" s="2">
        <v>1194.44254529214</v>
      </c>
      <c r="T113" s="2">
        <v>0</v>
      </c>
      <c r="U113" s="2">
        <v>813212.47678269795</v>
      </c>
      <c r="V113" s="14">
        <v>68.900000000000006</v>
      </c>
      <c r="W113" s="14">
        <v>68.900000000000006</v>
      </c>
      <c r="X113" s="14">
        <v>47</v>
      </c>
    </row>
    <row r="114" spans="1:24">
      <c r="A114" s="2" t="s">
        <v>145</v>
      </c>
      <c r="B114" s="2" t="s">
        <v>136</v>
      </c>
      <c r="C114" s="14">
        <v>557</v>
      </c>
      <c r="D114" s="2">
        <v>0</v>
      </c>
      <c r="E114">
        <v>0</v>
      </c>
      <c r="F114" s="3">
        <v>0</v>
      </c>
      <c r="G114" s="7">
        <v>0</v>
      </c>
      <c r="H114" s="7">
        <v>0</v>
      </c>
      <c r="I114" s="7">
        <v>0</v>
      </c>
      <c r="J114" s="14">
        <v>1346210</v>
      </c>
      <c r="K114" s="15">
        <f t="shared" si="13"/>
        <v>2416.89407540395</v>
      </c>
      <c r="L114" s="14">
        <v>8.8927228645320502E-2</v>
      </c>
      <c r="M114" s="17">
        <v>48572</v>
      </c>
      <c r="N114" s="14">
        <v>40</v>
      </c>
      <c r="O114" s="2">
        <v>15</v>
      </c>
      <c r="P114" s="14">
        <f t="shared" si="15"/>
        <v>0.54545454545454541</v>
      </c>
      <c r="Q114" s="14">
        <v>7</v>
      </c>
      <c r="R114" s="2"/>
      <c r="S114" s="2">
        <v>1156.05397238917</v>
      </c>
      <c r="T114" s="2">
        <v>0</v>
      </c>
      <c r="U114" s="2">
        <v>787076.37959357304</v>
      </c>
      <c r="V114" s="14">
        <v>84.5</v>
      </c>
      <c r="W114" s="14">
        <v>84.5</v>
      </c>
      <c r="X114" s="14">
        <v>21</v>
      </c>
    </row>
    <row r="115" spans="1:24">
      <c r="A115" s="2" t="s">
        <v>146</v>
      </c>
      <c r="B115" s="2" t="s">
        <v>136</v>
      </c>
      <c r="C115" s="14">
        <v>379</v>
      </c>
      <c r="D115" s="2">
        <v>0</v>
      </c>
      <c r="E115">
        <v>0</v>
      </c>
      <c r="F115" s="3">
        <v>0</v>
      </c>
      <c r="G115" s="7">
        <v>0</v>
      </c>
      <c r="H115" s="7">
        <v>0</v>
      </c>
      <c r="I115" s="7">
        <v>0</v>
      </c>
      <c r="J115" s="14">
        <v>490091</v>
      </c>
      <c r="K115" s="15">
        <f t="shared" si="13"/>
        <v>1293.1160949868074</v>
      </c>
      <c r="L115" s="14">
        <v>3.2374172242082402E-2</v>
      </c>
      <c r="M115">
        <v>46257</v>
      </c>
      <c r="N115" s="14">
        <v>35</v>
      </c>
      <c r="O115" s="2">
        <v>20</v>
      </c>
      <c r="P115" s="14">
        <f t="shared" si="15"/>
        <v>0.77272727272727271</v>
      </c>
      <c r="Q115" s="14">
        <v>6</v>
      </c>
      <c r="R115" s="2"/>
      <c r="S115" s="2">
        <v>420.86423914707098</v>
      </c>
      <c r="T115" s="2">
        <v>0</v>
      </c>
      <c r="U115" s="2">
        <v>286537.05584670597</v>
      </c>
      <c r="V115" s="14">
        <v>0</v>
      </c>
      <c r="W115" s="14">
        <v>76.3</v>
      </c>
      <c r="X115" s="14">
        <v>0</v>
      </c>
    </row>
    <row r="116" spans="1:24">
      <c r="A116" s="2" t="s">
        <v>147</v>
      </c>
      <c r="B116" s="2" t="s">
        <v>136</v>
      </c>
      <c r="C116" s="14">
        <v>330</v>
      </c>
      <c r="D116" s="2">
        <v>0</v>
      </c>
      <c r="E116">
        <v>0</v>
      </c>
      <c r="F116" s="3">
        <v>0</v>
      </c>
      <c r="G116" s="7">
        <v>0</v>
      </c>
      <c r="H116" s="7">
        <v>0</v>
      </c>
      <c r="I116" s="7">
        <v>0</v>
      </c>
      <c r="J116" s="14">
        <v>363591</v>
      </c>
      <c r="K116" s="15">
        <f t="shared" si="13"/>
        <v>1101.7909090909091</v>
      </c>
      <c r="L116" s="14">
        <v>2.4017902103223701E-2</v>
      </c>
      <c r="M116">
        <v>43586</v>
      </c>
      <c r="N116" s="14">
        <v>35</v>
      </c>
      <c r="O116" s="2">
        <v>25</v>
      </c>
      <c r="P116" s="14">
        <f t="shared" si="15"/>
        <v>1</v>
      </c>
      <c r="Q116" s="14">
        <v>1</v>
      </c>
      <c r="R116" s="2"/>
      <c r="S116" s="2">
        <v>312.23272734190698</v>
      </c>
      <c r="T116" s="2">
        <v>0</v>
      </c>
      <c r="U116" s="2">
        <v>212577.44923363099</v>
      </c>
      <c r="V116" s="14">
        <v>0</v>
      </c>
      <c r="W116" s="14">
        <v>76.3</v>
      </c>
      <c r="X116" s="14">
        <v>7</v>
      </c>
    </row>
    <row r="117" spans="1:24">
      <c r="A117" s="2" t="s">
        <v>148</v>
      </c>
      <c r="B117" s="2" t="s">
        <v>149</v>
      </c>
      <c r="C117" s="2">
        <v>81.209999999999994</v>
      </c>
      <c r="D117" s="2">
        <v>2.5</v>
      </c>
      <c r="E117" s="7">
        <v>2</v>
      </c>
      <c r="F117" s="3">
        <f t="shared" ref="F117:F121" si="16">(G117*2+H117*4+I117)/E117</f>
        <v>2</v>
      </c>
      <c r="G117" s="8">
        <v>2</v>
      </c>
      <c r="H117" s="8">
        <v>0</v>
      </c>
      <c r="I117" s="8">
        <v>0</v>
      </c>
      <c r="J117" s="2">
        <v>965260</v>
      </c>
      <c r="K117" s="15">
        <f t="shared" si="13"/>
        <v>11885.974633665806</v>
      </c>
      <c r="L117" s="2">
        <v>8.6551276919611703E-2</v>
      </c>
      <c r="M117">
        <v>48663</v>
      </c>
      <c r="N117" s="2">
        <v>115</v>
      </c>
      <c r="O117" s="2">
        <v>5</v>
      </c>
      <c r="P117" s="2">
        <f>(O117-2)/(30-2)</f>
        <v>0.10714285714285714</v>
      </c>
      <c r="Q117" s="2">
        <v>17</v>
      </c>
      <c r="R117" s="2">
        <v>8000</v>
      </c>
      <c r="S117" s="2">
        <v>692.41021535689299</v>
      </c>
      <c r="T117" s="2">
        <v>0.64733957588692004</v>
      </c>
      <c r="U117" s="2">
        <v>624850.99902060803</v>
      </c>
      <c r="V117">
        <v>70.400000000000006</v>
      </c>
      <c r="W117">
        <v>70.400000000000006</v>
      </c>
      <c r="X117" s="2">
        <v>49</v>
      </c>
    </row>
    <row r="118" spans="1:24">
      <c r="A118" s="2" t="s">
        <v>150</v>
      </c>
      <c r="B118" s="2" t="s">
        <v>149</v>
      </c>
      <c r="C118" s="2">
        <v>28.29</v>
      </c>
      <c r="D118" s="2">
        <v>14.1</v>
      </c>
      <c r="E118" s="7">
        <v>4</v>
      </c>
      <c r="F118" s="3">
        <f t="shared" si="16"/>
        <v>2</v>
      </c>
      <c r="G118" s="8">
        <v>4</v>
      </c>
      <c r="H118" s="8">
        <v>0</v>
      </c>
      <c r="I118" s="8">
        <v>0</v>
      </c>
      <c r="J118" s="2">
        <v>647932</v>
      </c>
      <c r="K118" s="15">
        <f t="shared" si="13"/>
        <v>22903.216684340758</v>
      </c>
      <c r="L118" s="2">
        <v>5.8097654473486797E-2</v>
      </c>
      <c r="M118">
        <v>46365</v>
      </c>
      <c r="N118" s="2">
        <v>140</v>
      </c>
      <c r="O118" s="2">
        <v>2</v>
      </c>
      <c r="P118" s="2">
        <f t="shared" ref="P118:P129" si="17">(O118-2)/(30-2)</f>
        <v>0</v>
      </c>
      <c r="Q118" s="2">
        <v>34</v>
      </c>
      <c r="R118" s="2"/>
      <c r="S118" s="2">
        <v>464.78123578789399</v>
      </c>
      <c r="T118" s="2">
        <v>0</v>
      </c>
      <c r="U118" s="2">
        <v>419432.02608356398</v>
      </c>
      <c r="V118">
        <v>73.900000000000006</v>
      </c>
      <c r="W118">
        <v>73.900000000000006</v>
      </c>
      <c r="X118" s="2">
        <v>27</v>
      </c>
    </row>
    <row r="119" spans="1:24">
      <c r="A119" s="2" t="s">
        <v>151</v>
      </c>
      <c r="B119" s="2" t="s">
        <v>149</v>
      </c>
      <c r="C119" s="2">
        <v>41.46</v>
      </c>
      <c r="D119" s="2">
        <v>2.4</v>
      </c>
      <c r="E119" s="7">
        <v>1</v>
      </c>
      <c r="F119" s="3">
        <f t="shared" si="16"/>
        <v>1</v>
      </c>
      <c r="G119" s="8">
        <v>0</v>
      </c>
      <c r="H119" s="8">
        <v>0</v>
      </c>
      <c r="I119" s="8">
        <v>1</v>
      </c>
      <c r="J119" s="2">
        <v>666661</v>
      </c>
      <c r="K119" s="15">
        <f t="shared" si="13"/>
        <v>16079.618909792571</v>
      </c>
      <c r="L119" s="2">
        <v>5.9777014299261598E-2</v>
      </c>
      <c r="M119">
        <v>44836</v>
      </c>
      <c r="N119" s="2">
        <v>115</v>
      </c>
      <c r="O119" s="2">
        <v>4</v>
      </c>
      <c r="P119" s="2">
        <f t="shared" si="17"/>
        <v>7.1428571428571425E-2</v>
      </c>
      <c r="Q119" s="2">
        <v>16</v>
      </c>
      <c r="R119" s="2"/>
      <c r="S119" s="2">
        <v>478.21611439409298</v>
      </c>
      <c r="T119" s="2">
        <v>0</v>
      </c>
      <c r="U119" s="2">
        <v>431556.04900035</v>
      </c>
      <c r="V119">
        <v>0</v>
      </c>
      <c r="W119">
        <v>71.5</v>
      </c>
      <c r="X119" s="2">
        <v>19</v>
      </c>
    </row>
    <row r="120" spans="1:24">
      <c r="A120" s="2" t="s">
        <v>152</v>
      </c>
      <c r="B120" s="2" t="s">
        <v>149</v>
      </c>
      <c r="C120" s="2">
        <v>111.54</v>
      </c>
      <c r="D120" s="2">
        <v>2.7</v>
      </c>
      <c r="E120" s="7">
        <v>3</v>
      </c>
      <c r="F120" s="3">
        <f t="shared" si="16"/>
        <v>1.6666666666666667</v>
      </c>
      <c r="G120" s="8">
        <v>2</v>
      </c>
      <c r="H120" s="8">
        <v>0</v>
      </c>
      <c r="I120" s="8">
        <v>1</v>
      </c>
      <c r="J120" s="2">
        <v>837263</v>
      </c>
      <c r="K120" s="15">
        <f t="shared" si="13"/>
        <v>7506.3923256230946</v>
      </c>
      <c r="L120" s="2">
        <v>7.5074261616087698E-2</v>
      </c>
      <c r="M120" s="2">
        <v>51457</v>
      </c>
      <c r="N120" s="2">
        <v>90</v>
      </c>
      <c r="O120" s="2">
        <v>7</v>
      </c>
      <c r="P120" s="2">
        <f t="shared" si="17"/>
        <v>0.17857142857142858</v>
      </c>
      <c r="Q120" s="2">
        <v>19</v>
      </c>
      <c r="R120" s="2"/>
      <c r="S120" s="2">
        <v>600.59409292870203</v>
      </c>
      <c r="T120" s="2">
        <v>0</v>
      </c>
      <c r="U120" s="2">
        <v>541993.47532581002</v>
      </c>
      <c r="V120">
        <v>0</v>
      </c>
      <c r="W120">
        <v>71.5</v>
      </c>
      <c r="X120" s="2">
        <v>43</v>
      </c>
    </row>
    <row r="121" spans="1:24">
      <c r="A121" s="2" t="s">
        <v>153</v>
      </c>
      <c r="B121" s="2" t="s">
        <v>149</v>
      </c>
      <c r="C121" s="2">
        <v>107.76</v>
      </c>
      <c r="D121" s="2">
        <v>2.8</v>
      </c>
      <c r="E121" s="7">
        <v>3</v>
      </c>
      <c r="F121" s="3">
        <f t="shared" si="16"/>
        <v>2</v>
      </c>
      <c r="G121" s="8">
        <v>3</v>
      </c>
      <c r="H121" s="8">
        <v>0</v>
      </c>
      <c r="I121" s="8">
        <v>0</v>
      </c>
      <c r="J121" s="2">
        <v>1092750</v>
      </c>
      <c r="K121" s="15">
        <f t="shared" si="13"/>
        <v>10140.590200445435</v>
      </c>
      <c r="L121" s="2">
        <v>9.7982831417344193E-2</v>
      </c>
      <c r="M121">
        <v>49532</v>
      </c>
      <c r="N121" s="2">
        <v>170</v>
      </c>
      <c r="O121" s="2">
        <v>3</v>
      </c>
      <c r="P121" s="2">
        <f t="shared" si="17"/>
        <v>3.5714285714285712E-2</v>
      </c>
      <c r="Q121" s="2">
        <v>24</v>
      </c>
      <c r="R121" s="2"/>
      <c r="S121" s="2">
        <v>783.86265133875304</v>
      </c>
      <c r="T121" s="2">
        <v>0</v>
      </c>
      <c r="U121" s="2">
        <v>707380.32155043201</v>
      </c>
      <c r="V121">
        <v>77.7</v>
      </c>
      <c r="W121">
        <v>77.7</v>
      </c>
      <c r="X121" s="2">
        <v>57</v>
      </c>
    </row>
    <row r="122" spans="1:24">
      <c r="A122" s="2" t="s">
        <v>154</v>
      </c>
      <c r="B122" s="2" t="s">
        <v>149</v>
      </c>
      <c r="C122" s="2">
        <v>172.84</v>
      </c>
      <c r="D122" s="2">
        <v>0</v>
      </c>
      <c r="E122" s="7">
        <v>0</v>
      </c>
      <c r="F122" s="3">
        <v>0</v>
      </c>
      <c r="G122" s="8">
        <v>0</v>
      </c>
      <c r="H122" s="8">
        <v>0</v>
      </c>
      <c r="I122" s="8">
        <v>0</v>
      </c>
      <c r="J122" s="2">
        <v>463295</v>
      </c>
      <c r="K122" s="15">
        <f t="shared" si="13"/>
        <v>2680.4848414718813</v>
      </c>
      <c r="L122" s="2">
        <v>4.1541940866162003E-2</v>
      </c>
      <c r="M122" s="17">
        <v>57109</v>
      </c>
      <c r="N122" s="2">
        <v>90</v>
      </c>
      <c r="O122" s="2">
        <v>8</v>
      </c>
      <c r="P122" s="2">
        <f t="shared" si="17"/>
        <v>0.21428571428571427</v>
      </c>
      <c r="Q122" s="2">
        <v>7</v>
      </c>
      <c r="R122" s="2"/>
      <c r="S122" s="2">
        <v>332.33552692929601</v>
      </c>
      <c r="T122" s="2">
        <v>0</v>
      </c>
      <c r="U122" s="2">
        <v>299909.18881053099</v>
      </c>
      <c r="V122">
        <v>0</v>
      </c>
      <c r="W122">
        <v>71.5</v>
      </c>
      <c r="X122" s="2">
        <v>16</v>
      </c>
    </row>
    <row r="123" spans="1:24">
      <c r="A123" s="2" t="s">
        <v>155</v>
      </c>
      <c r="B123" s="2" t="s">
        <v>149</v>
      </c>
      <c r="C123" s="2">
        <v>509</v>
      </c>
      <c r="D123" s="2">
        <v>1</v>
      </c>
      <c r="E123" s="7">
        <v>5</v>
      </c>
      <c r="F123" s="3">
        <f t="shared" ref="F123:F125" si="18">(G123*2+H123*4+I123)/E123</f>
        <v>1.8</v>
      </c>
      <c r="G123" s="8">
        <v>4</v>
      </c>
      <c r="H123" s="8">
        <v>0</v>
      </c>
      <c r="I123" s="8">
        <v>1</v>
      </c>
      <c r="J123" s="2">
        <v>1728811</v>
      </c>
      <c r="K123" s="15">
        <f t="shared" si="13"/>
        <v>3396.4852652259333</v>
      </c>
      <c r="L123" s="2">
        <v>0.15501605743806901</v>
      </c>
      <c r="M123" s="17">
        <v>54579</v>
      </c>
      <c r="N123" s="2">
        <v>115</v>
      </c>
      <c r="O123" s="2">
        <v>6</v>
      </c>
      <c r="P123" s="2">
        <f t="shared" si="17"/>
        <v>0.14285714285714285</v>
      </c>
      <c r="Q123" s="2">
        <v>45</v>
      </c>
      <c r="R123" s="2"/>
      <c r="S123" s="2">
        <v>1240.1284595045499</v>
      </c>
      <c r="T123" s="2">
        <v>0</v>
      </c>
      <c r="U123" s="2">
        <v>1119127.77952864</v>
      </c>
      <c r="V123">
        <v>68.5</v>
      </c>
      <c r="W123">
        <v>68.5</v>
      </c>
      <c r="X123" s="2">
        <v>71</v>
      </c>
    </row>
    <row r="124" spans="1:24">
      <c r="A124" s="2" t="s">
        <v>156</v>
      </c>
      <c r="B124" s="2" t="s">
        <v>149</v>
      </c>
      <c r="C124">
        <v>1100</v>
      </c>
      <c r="D124" s="2">
        <v>0.1</v>
      </c>
      <c r="E124" s="7">
        <v>1</v>
      </c>
      <c r="F124" s="3">
        <f t="shared" si="18"/>
        <v>2</v>
      </c>
      <c r="G124" s="8">
        <v>1</v>
      </c>
      <c r="H124" s="8">
        <v>0</v>
      </c>
      <c r="I124" s="8">
        <v>0</v>
      </c>
      <c r="J124" s="2">
        <v>554383</v>
      </c>
      <c r="K124" s="15">
        <f t="shared" si="13"/>
        <v>503.98454545454547</v>
      </c>
      <c r="L124" s="2">
        <v>4.9709463307839402E-2</v>
      </c>
      <c r="M124" s="2">
        <v>37359</v>
      </c>
      <c r="N124" s="2">
        <v>65</v>
      </c>
      <c r="O124" s="2">
        <v>15</v>
      </c>
      <c r="P124" s="2">
        <f t="shared" si="17"/>
        <v>0.4642857142857143</v>
      </c>
      <c r="Q124" s="2">
        <v>5</v>
      </c>
      <c r="R124" s="2"/>
      <c r="S124" s="2">
        <v>397.67570646271503</v>
      </c>
      <c r="T124" s="2">
        <v>0</v>
      </c>
      <c r="U124" s="2">
        <v>358874.05609891802</v>
      </c>
      <c r="V124">
        <v>0</v>
      </c>
      <c r="W124">
        <v>71.5</v>
      </c>
      <c r="X124" s="2">
        <v>30</v>
      </c>
    </row>
    <row r="125" spans="1:24">
      <c r="A125" s="2" t="s">
        <v>157</v>
      </c>
      <c r="B125" s="2" t="s">
        <v>149</v>
      </c>
      <c r="C125">
        <v>2018.3</v>
      </c>
      <c r="D125" s="2">
        <v>0.05</v>
      </c>
      <c r="E125" s="7">
        <v>1</v>
      </c>
      <c r="F125" s="3">
        <f t="shared" si="18"/>
        <v>2</v>
      </c>
      <c r="G125" s="8">
        <v>1</v>
      </c>
      <c r="H125" s="8">
        <v>0</v>
      </c>
      <c r="I125" s="8">
        <v>0</v>
      </c>
      <c r="J125" s="2">
        <v>974715</v>
      </c>
      <c r="K125" s="15">
        <f t="shared" si="13"/>
        <v>482.93861170291831</v>
      </c>
      <c r="L125" s="2">
        <v>8.7399071631166003E-2</v>
      </c>
      <c r="M125" s="2">
        <v>37382</v>
      </c>
      <c r="N125" s="2">
        <v>65</v>
      </c>
      <c r="O125" s="2">
        <v>20</v>
      </c>
      <c r="P125" s="2">
        <f t="shared" si="17"/>
        <v>0.6428571428571429</v>
      </c>
      <c r="Q125" s="2">
        <v>12</v>
      </c>
      <c r="R125" s="2"/>
      <c r="S125" s="2">
        <v>699.19257304932796</v>
      </c>
      <c r="T125" s="2">
        <v>0</v>
      </c>
      <c r="U125" s="2">
        <v>630971.59471061896</v>
      </c>
      <c r="V125">
        <v>66.2</v>
      </c>
      <c r="W125">
        <v>66.2</v>
      </c>
      <c r="X125" s="2">
        <v>20</v>
      </c>
    </row>
    <row r="126" spans="1:24">
      <c r="A126" s="2" t="s">
        <v>158</v>
      </c>
      <c r="B126" s="2" t="s">
        <v>149</v>
      </c>
      <c r="C126">
        <v>2261</v>
      </c>
      <c r="D126" s="2">
        <v>0</v>
      </c>
      <c r="E126" s="7">
        <v>0</v>
      </c>
      <c r="F126" s="3">
        <v>0</v>
      </c>
      <c r="G126" s="8">
        <v>0</v>
      </c>
      <c r="H126" s="8">
        <v>0</v>
      </c>
      <c r="I126" s="8">
        <v>0</v>
      </c>
      <c r="J126" s="2">
        <v>1151644</v>
      </c>
      <c r="K126" s="15">
        <f t="shared" si="13"/>
        <v>509.35161432994249</v>
      </c>
      <c r="L126" s="2">
        <v>0.103263637524407</v>
      </c>
      <c r="M126" s="2">
        <v>38673</v>
      </c>
      <c r="N126" s="2">
        <v>52.5</v>
      </c>
      <c r="O126" s="2">
        <v>25</v>
      </c>
      <c r="P126" s="2">
        <f t="shared" si="17"/>
        <v>0.8214285714285714</v>
      </c>
      <c r="Q126" s="2">
        <v>7</v>
      </c>
      <c r="R126" s="2"/>
      <c r="S126" s="2">
        <v>826.10910019525704</v>
      </c>
      <c r="T126" s="2">
        <v>0</v>
      </c>
      <c r="U126" s="2">
        <v>745504.73853271594</v>
      </c>
      <c r="V126">
        <v>0</v>
      </c>
      <c r="W126">
        <v>71.5</v>
      </c>
      <c r="X126" s="2">
        <v>22</v>
      </c>
    </row>
    <row r="127" spans="1:24">
      <c r="A127" s="2" t="s">
        <v>159</v>
      </c>
      <c r="B127" s="2" t="s">
        <v>149</v>
      </c>
      <c r="C127">
        <v>1463.43</v>
      </c>
      <c r="D127" s="2">
        <v>0</v>
      </c>
      <c r="E127" s="7">
        <v>0</v>
      </c>
      <c r="F127" s="3">
        <v>0</v>
      </c>
      <c r="G127" s="8">
        <v>0</v>
      </c>
      <c r="H127" s="8">
        <v>0</v>
      </c>
      <c r="I127" s="8">
        <v>0</v>
      </c>
      <c r="J127" s="2">
        <v>860377</v>
      </c>
      <c r="K127" s="15">
        <f t="shared" si="13"/>
        <v>587.91811019317629</v>
      </c>
      <c r="L127" s="2">
        <v>7.7146808095502506E-2</v>
      </c>
      <c r="M127" s="2">
        <v>34856</v>
      </c>
      <c r="N127" s="2">
        <v>40</v>
      </c>
      <c r="O127" s="2">
        <v>30</v>
      </c>
      <c r="P127" s="2">
        <f t="shared" si="17"/>
        <v>1</v>
      </c>
      <c r="Q127" s="2">
        <v>3</v>
      </c>
      <c r="R127" s="2"/>
      <c r="S127" s="2">
        <v>617.17446476401994</v>
      </c>
      <c r="T127" s="2">
        <v>0</v>
      </c>
      <c r="U127" s="2">
        <v>556956.082282861</v>
      </c>
      <c r="V127">
        <v>0</v>
      </c>
      <c r="W127">
        <v>71.5</v>
      </c>
      <c r="X127" s="2">
        <v>6</v>
      </c>
    </row>
    <row r="128" spans="1:24">
      <c r="A128" s="2" t="s">
        <v>160</v>
      </c>
      <c r="B128" s="2" t="s">
        <v>149</v>
      </c>
      <c r="C128">
        <v>495</v>
      </c>
      <c r="D128" s="2">
        <v>0.2</v>
      </c>
      <c r="E128" s="7">
        <v>1</v>
      </c>
      <c r="F128" s="3">
        <f t="shared" ref="F128:F132" si="19">(G128*2+H128*4+I128)/E128</f>
        <v>2</v>
      </c>
      <c r="G128" s="8">
        <v>1</v>
      </c>
      <c r="H128" s="8">
        <v>0</v>
      </c>
      <c r="I128" s="8">
        <v>0</v>
      </c>
      <c r="J128" s="2">
        <v>363591</v>
      </c>
      <c r="K128" s="15">
        <f t="shared" si="13"/>
        <v>734.5272727272727</v>
      </c>
      <c r="L128" s="2">
        <v>3.2601853724880898E-2</v>
      </c>
      <c r="M128" s="2">
        <v>41244</v>
      </c>
      <c r="N128" s="2">
        <v>65</v>
      </c>
      <c r="O128" s="2">
        <v>12</v>
      </c>
      <c r="P128" s="2">
        <f t="shared" si="17"/>
        <v>0.35714285714285715</v>
      </c>
      <c r="Q128" s="2">
        <v>11</v>
      </c>
      <c r="R128" s="2"/>
      <c r="S128" s="2">
        <v>260.814829799047</v>
      </c>
      <c r="T128" s="2">
        <v>0</v>
      </c>
      <c r="U128" s="2">
        <v>235366.843736301</v>
      </c>
      <c r="V128">
        <v>73.5</v>
      </c>
      <c r="W128">
        <v>73.5</v>
      </c>
      <c r="X128" s="2">
        <v>26</v>
      </c>
    </row>
    <row r="129" spans="1:24">
      <c r="A129" s="2" t="s">
        <v>161</v>
      </c>
      <c r="B129" s="2" t="s">
        <v>149</v>
      </c>
      <c r="C129">
        <v>287.05</v>
      </c>
      <c r="D129" s="2">
        <v>0</v>
      </c>
      <c r="E129" s="7">
        <v>0</v>
      </c>
      <c r="F129" s="3">
        <v>0</v>
      </c>
      <c r="G129" s="8">
        <v>0</v>
      </c>
      <c r="H129" s="8">
        <v>0</v>
      </c>
      <c r="I129" s="8">
        <v>0</v>
      </c>
      <c r="J129" s="2">
        <v>845782</v>
      </c>
      <c r="K129" s="15">
        <f t="shared" si="13"/>
        <v>2946.4622887998607</v>
      </c>
      <c r="L129" s="2">
        <v>7.5838128686180895E-2</v>
      </c>
      <c r="M129" s="17">
        <v>43902</v>
      </c>
      <c r="N129" s="2">
        <v>52.5</v>
      </c>
      <c r="O129" s="2">
        <v>15</v>
      </c>
      <c r="P129" s="2">
        <f t="shared" si="17"/>
        <v>0.4642857142857143</v>
      </c>
      <c r="Q129" s="2">
        <v>0</v>
      </c>
      <c r="R129" s="2"/>
      <c r="S129" s="2">
        <v>606.70502948944704</v>
      </c>
      <c r="T129" s="2">
        <v>0</v>
      </c>
      <c r="U129" s="2">
        <v>547508.16117279103</v>
      </c>
      <c r="V129">
        <v>70</v>
      </c>
      <c r="W129">
        <v>70</v>
      </c>
      <c r="X129" s="2">
        <v>9</v>
      </c>
    </row>
    <row r="130" spans="1:24">
      <c r="A130" s="2" t="s">
        <v>162</v>
      </c>
      <c r="B130" s="2" t="s">
        <v>163</v>
      </c>
      <c r="C130" s="2">
        <v>78.8</v>
      </c>
      <c r="D130" s="2">
        <v>6.3</v>
      </c>
      <c r="E130" s="2">
        <v>5</v>
      </c>
      <c r="F130" s="3">
        <f t="shared" si="19"/>
        <v>2</v>
      </c>
      <c r="G130" s="2">
        <v>5</v>
      </c>
      <c r="H130" s="2">
        <v>0</v>
      </c>
      <c r="I130" s="2">
        <v>0</v>
      </c>
      <c r="J130" s="2">
        <v>1553225</v>
      </c>
      <c r="K130" s="15">
        <f t="shared" ref="K130:K161" si="20">J130/C130*1</f>
        <v>19710.977157360408</v>
      </c>
      <c r="L130" s="2">
        <v>0.11040699234925699</v>
      </c>
      <c r="M130" s="22">
        <v>88473.36</v>
      </c>
      <c r="N130" s="2">
        <v>150</v>
      </c>
      <c r="O130" s="2">
        <v>5</v>
      </c>
      <c r="P130" s="2">
        <f>(O130-5)/(35-5)</f>
        <v>0</v>
      </c>
      <c r="Q130" s="2">
        <v>50</v>
      </c>
      <c r="R130" s="2">
        <v>26000</v>
      </c>
      <c r="S130" s="2">
        <v>2870.5818010806802</v>
      </c>
      <c r="T130" s="3">
        <v>0.87798761014942395</v>
      </c>
      <c r="U130" s="3">
        <v>1363712.3057743399</v>
      </c>
      <c r="V130">
        <v>89.7</v>
      </c>
      <c r="W130">
        <v>89.7</v>
      </c>
      <c r="X130" s="2">
        <v>24</v>
      </c>
    </row>
    <row r="131" spans="1:24">
      <c r="A131" s="2" t="s">
        <v>164</v>
      </c>
      <c r="B131" s="2" t="s">
        <v>163</v>
      </c>
      <c r="C131" s="2">
        <v>78.75</v>
      </c>
      <c r="D131" s="2">
        <v>6.3</v>
      </c>
      <c r="E131" s="2">
        <v>5</v>
      </c>
      <c r="F131" s="3">
        <f t="shared" si="19"/>
        <v>1.8</v>
      </c>
      <c r="G131" s="2">
        <v>4</v>
      </c>
      <c r="H131" s="2">
        <v>0</v>
      </c>
      <c r="I131" s="2">
        <v>1</v>
      </c>
      <c r="J131" s="2">
        <v>1143801</v>
      </c>
      <c r="K131" s="15">
        <f t="shared" si="20"/>
        <v>14524.457142857143</v>
      </c>
      <c r="L131" s="2">
        <v>8.1304143479581106E-2</v>
      </c>
      <c r="M131" s="19">
        <v>67635</v>
      </c>
      <c r="N131" s="2">
        <v>150</v>
      </c>
      <c r="O131" s="2">
        <v>8</v>
      </c>
      <c r="P131" s="2">
        <f t="shared" ref="P131:P138" si="21">(O131-5)/(35-5)</f>
        <v>0.1</v>
      </c>
      <c r="Q131" s="2">
        <v>38</v>
      </c>
      <c r="R131" s="2"/>
      <c r="S131" s="2">
        <v>2113.90773046911</v>
      </c>
      <c r="T131" s="2">
        <v>0</v>
      </c>
      <c r="U131" s="3">
        <v>1004243.10647652</v>
      </c>
      <c r="V131">
        <v>84</v>
      </c>
      <c r="W131">
        <v>84</v>
      </c>
      <c r="X131" s="2">
        <v>14</v>
      </c>
    </row>
    <row r="132" spans="1:24">
      <c r="A132" s="2" t="s">
        <v>165</v>
      </c>
      <c r="B132" s="2" t="s">
        <v>163</v>
      </c>
      <c r="C132" s="2">
        <v>187.53</v>
      </c>
      <c r="D132" s="2">
        <v>3.7</v>
      </c>
      <c r="E132" s="2">
        <v>7</v>
      </c>
      <c r="F132" s="3">
        <f t="shared" si="19"/>
        <v>2</v>
      </c>
      <c r="G132" s="2">
        <v>7</v>
      </c>
      <c r="H132" s="2">
        <v>0</v>
      </c>
      <c r="I132" s="2">
        <v>0</v>
      </c>
      <c r="J132" s="2">
        <v>1795826</v>
      </c>
      <c r="K132" s="15">
        <f t="shared" si="20"/>
        <v>9576.2064736308857</v>
      </c>
      <c r="L132" s="2">
        <v>0.12765165860876301</v>
      </c>
      <c r="M132" s="26">
        <v>82521.98</v>
      </c>
      <c r="N132" s="2">
        <v>225</v>
      </c>
      <c r="O132" s="2">
        <v>12</v>
      </c>
      <c r="P132" s="2">
        <f t="shared" si="21"/>
        <v>0.23333333333333334</v>
      </c>
      <c r="Q132" s="2">
        <v>57</v>
      </c>
      <c r="R132" s="2"/>
      <c r="S132" s="2">
        <v>3318.9431238278498</v>
      </c>
      <c r="T132" s="2">
        <v>0</v>
      </c>
      <c r="U132" s="3">
        <v>1576712.9779842</v>
      </c>
      <c r="V132">
        <v>91.4</v>
      </c>
      <c r="W132">
        <v>91.4</v>
      </c>
      <c r="X132" s="2">
        <v>22</v>
      </c>
    </row>
    <row r="133" spans="1:24">
      <c r="A133" s="2" t="s">
        <v>166</v>
      </c>
      <c r="B133" s="2" t="s">
        <v>163</v>
      </c>
      <c r="C133" s="2">
        <v>74.989999999999995</v>
      </c>
      <c r="D133" s="2">
        <v>0</v>
      </c>
      <c r="E133" s="2">
        <v>0</v>
      </c>
      <c r="F133" s="3">
        <v>0</v>
      </c>
      <c r="G133" s="2">
        <v>0</v>
      </c>
      <c r="H133" s="2">
        <v>0</v>
      </c>
      <c r="I133" s="2">
        <v>0</v>
      </c>
      <c r="J133" s="2">
        <v>214225</v>
      </c>
      <c r="K133" s="15">
        <f t="shared" si="20"/>
        <v>2856.7142285638088</v>
      </c>
      <c r="L133" s="2">
        <v>1.52276314996344E-2</v>
      </c>
      <c r="M133" s="27">
        <v>66116.94</v>
      </c>
      <c r="N133" s="2">
        <v>115</v>
      </c>
      <c r="O133" s="2">
        <v>15</v>
      </c>
      <c r="P133" s="2">
        <f t="shared" si="21"/>
        <v>0.33333333333333331</v>
      </c>
      <c r="Q133" s="2">
        <v>3</v>
      </c>
      <c r="R133" s="2"/>
      <c r="S133" s="2">
        <v>395.91841899049302</v>
      </c>
      <c r="T133" s="2">
        <v>0</v>
      </c>
      <c r="U133" s="3">
        <v>188086.89578426001</v>
      </c>
      <c r="V133">
        <v>0</v>
      </c>
      <c r="W133">
        <v>86.6</v>
      </c>
      <c r="X133" s="2">
        <v>5</v>
      </c>
    </row>
    <row r="134" spans="1:24">
      <c r="A134" s="2" t="s">
        <v>167</v>
      </c>
      <c r="B134" s="2" t="s">
        <v>163</v>
      </c>
      <c r="C134" s="2">
        <v>397</v>
      </c>
      <c r="D134" s="2">
        <v>1</v>
      </c>
      <c r="E134" s="2">
        <v>4</v>
      </c>
      <c r="F134" s="3">
        <f t="shared" ref="F134:F136" si="22">(G134*2+H134*4+I134)/E134</f>
        <v>2</v>
      </c>
      <c r="G134" s="2">
        <v>4</v>
      </c>
      <c r="H134" s="2">
        <v>0</v>
      </c>
      <c r="I134" s="2">
        <v>0</v>
      </c>
      <c r="J134" s="2">
        <v>1206568</v>
      </c>
      <c r="K134" s="15">
        <f t="shared" si="20"/>
        <v>3039.2141057934509</v>
      </c>
      <c r="L134" s="2">
        <v>8.5765773757735198E-2</v>
      </c>
      <c r="M134" s="17">
        <v>60873.65</v>
      </c>
      <c r="N134" s="2">
        <v>115</v>
      </c>
      <c r="O134" s="2">
        <v>20</v>
      </c>
      <c r="P134" s="2">
        <f t="shared" si="21"/>
        <v>0.5</v>
      </c>
      <c r="Q134" s="2">
        <v>56</v>
      </c>
      <c r="R134" s="2"/>
      <c r="S134" s="2">
        <v>2229.9101177011098</v>
      </c>
      <c r="T134" s="2">
        <v>0</v>
      </c>
      <c r="U134" s="3">
        <v>1059351.75480277</v>
      </c>
      <c r="V134">
        <v>85.5</v>
      </c>
      <c r="W134">
        <v>85.5</v>
      </c>
      <c r="X134" s="2">
        <v>28</v>
      </c>
    </row>
    <row r="135" spans="1:24">
      <c r="A135" s="2" t="s">
        <v>168</v>
      </c>
      <c r="B135" s="2" t="s">
        <v>163</v>
      </c>
      <c r="C135" s="2">
        <v>388.21</v>
      </c>
      <c r="D135" s="2">
        <v>1.3</v>
      </c>
      <c r="E135" s="2">
        <v>5</v>
      </c>
      <c r="F135" s="3">
        <f t="shared" si="22"/>
        <v>1.8</v>
      </c>
      <c r="G135" s="2">
        <v>4</v>
      </c>
      <c r="H135" s="2">
        <v>0</v>
      </c>
      <c r="I135" s="2">
        <v>1</v>
      </c>
      <c r="J135" s="2">
        <v>3979037</v>
      </c>
      <c r="K135" s="15">
        <f t="shared" si="20"/>
        <v>10249.702480616163</v>
      </c>
      <c r="L135" s="2">
        <v>0.28283958062509301</v>
      </c>
      <c r="M135">
        <v>55501.94</v>
      </c>
      <c r="N135" s="2">
        <v>90</v>
      </c>
      <c r="O135" s="2">
        <v>25</v>
      </c>
      <c r="P135" s="2">
        <f t="shared" si="21"/>
        <v>0.66666666666666663</v>
      </c>
      <c r="Q135" s="2">
        <v>56</v>
      </c>
      <c r="R135" s="2"/>
      <c r="S135" s="2">
        <v>7353.8290962524197</v>
      </c>
      <c r="T135" s="2">
        <v>0</v>
      </c>
      <c r="U135" s="3">
        <v>3493545.1863261298</v>
      </c>
      <c r="V135">
        <v>88.5</v>
      </c>
      <c r="W135">
        <v>88.5</v>
      </c>
      <c r="X135" s="2">
        <v>22</v>
      </c>
    </row>
    <row r="136" spans="1:24">
      <c r="A136" s="2" t="s">
        <v>169</v>
      </c>
      <c r="B136" s="2" t="s">
        <v>163</v>
      </c>
      <c r="C136" s="2">
        <v>175.6</v>
      </c>
      <c r="D136" s="2">
        <v>1.7</v>
      </c>
      <c r="E136" s="2">
        <v>3</v>
      </c>
      <c r="F136" s="3">
        <f t="shared" si="22"/>
        <v>2</v>
      </c>
      <c r="G136" s="2">
        <v>3</v>
      </c>
      <c r="H136" s="2">
        <v>0</v>
      </c>
      <c r="I136" s="2">
        <v>0</v>
      </c>
      <c r="J136" s="2">
        <v>2528872</v>
      </c>
      <c r="K136" s="15">
        <f t="shared" si="20"/>
        <v>14401.321184510251</v>
      </c>
      <c r="L136" s="2">
        <v>0.17975834251718201</v>
      </c>
      <c r="M136" s="26">
        <v>57176.63</v>
      </c>
      <c r="N136" s="2">
        <v>115</v>
      </c>
      <c r="O136" s="2">
        <v>20</v>
      </c>
      <c r="P136" s="2">
        <f t="shared" si="21"/>
        <v>0.5</v>
      </c>
      <c r="Q136" s="2">
        <v>42</v>
      </c>
      <c r="R136" s="2"/>
      <c r="S136" s="2">
        <v>4673.7169054467304</v>
      </c>
      <c r="T136" s="2">
        <v>0</v>
      </c>
      <c r="U136" s="3">
        <v>2220318.2836537901</v>
      </c>
      <c r="V136">
        <v>0</v>
      </c>
      <c r="W136">
        <v>86.6</v>
      </c>
      <c r="X136" s="2">
        <v>10</v>
      </c>
    </row>
    <row r="137" spans="1:24">
      <c r="A137" t="s">
        <v>170</v>
      </c>
      <c r="B137" s="2" t="s">
        <v>163</v>
      </c>
      <c r="C137">
        <v>166</v>
      </c>
      <c r="D137" s="2">
        <v>0</v>
      </c>
      <c r="E137" s="2">
        <v>0</v>
      </c>
      <c r="F137" s="3">
        <v>0</v>
      </c>
      <c r="G137" s="2">
        <v>0</v>
      </c>
      <c r="H137" s="2">
        <v>0</v>
      </c>
      <c r="I137" s="2">
        <v>0</v>
      </c>
      <c r="J137" s="2">
        <v>551333</v>
      </c>
      <c r="K137" s="15">
        <f t="shared" si="20"/>
        <v>3321.2831325301204</v>
      </c>
      <c r="L137" s="2">
        <v>3.9190084059226998E-2</v>
      </c>
      <c r="M137" s="26">
        <v>57107</v>
      </c>
      <c r="N137" s="2">
        <v>85</v>
      </c>
      <c r="O137" s="2">
        <v>35</v>
      </c>
      <c r="P137" s="2">
        <f t="shared" si="21"/>
        <v>1</v>
      </c>
      <c r="Q137" s="2">
        <v>3</v>
      </c>
      <c r="R137" s="2"/>
      <c r="S137" s="2">
        <v>1018.9421855399</v>
      </c>
      <c r="T137" s="2">
        <v>0</v>
      </c>
      <c r="U137" s="3">
        <v>484063.54306651198</v>
      </c>
      <c r="V137">
        <v>0</v>
      </c>
      <c r="W137">
        <v>86.6</v>
      </c>
      <c r="X137" s="2">
        <v>6</v>
      </c>
    </row>
    <row r="138" spans="1:24">
      <c r="A138" t="s">
        <v>171</v>
      </c>
      <c r="B138" s="2" t="s">
        <v>163</v>
      </c>
      <c r="C138">
        <v>156.1</v>
      </c>
      <c r="D138" s="2">
        <v>0</v>
      </c>
      <c r="E138" s="2">
        <v>0</v>
      </c>
      <c r="F138" s="3">
        <v>0</v>
      </c>
      <c r="G138" s="2">
        <v>0</v>
      </c>
      <c r="H138" s="2">
        <v>0</v>
      </c>
      <c r="I138" s="2">
        <v>0</v>
      </c>
      <c r="J138" s="2">
        <v>1095289</v>
      </c>
      <c r="K138" s="15">
        <f t="shared" si="20"/>
        <v>7016.5855221012171</v>
      </c>
      <c r="L138" s="2">
        <v>7.7855793103526694E-2</v>
      </c>
      <c r="M138" s="17">
        <v>55052.53</v>
      </c>
      <c r="N138" s="2">
        <v>100</v>
      </c>
      <c r="O138" s="2">
        <v>30</v>
      </c>
      <c r="P138" s="2">
        <f t="shared" si="21"/>
        <v>0.83333333333333337</v>
      </c>
      <c r="Q138" s="2">
        <v>12</v>
      </c>
      <c r="R138" s="2"/>
      <c r="S138" s="2">
        <v>2024.2506206916901</v>
      </c>
      <c r="T138" s="2">
        <v>0</v>
      </c>
      <c r="U138" s="3">
        <v>961650.17153295199</v>
      </c>
      <c r="V138">
        <v>80.7</v>
      </c>
      <c r="W138">
        <v>80.7</v>
      </c>
      <c r="X138" s="2">
        <v>8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2"/>
  <sheetViews>
    <sheetView topLeftCell="A118" workbookViewId="0">
      <selection activeCell="E84" sqref="E84:F95"/>
    </sheetView>
  </sheetViews>
  <sheetFormatPr defaultColWidth="9" defaultRowHeight="14.15"/>
  <sheetData>
    <row r="1" spans="1:27">
      <c r="A1" s="2" t="s">
        <v>0</v>
      </c>
      <c r="B1" s="2"/>
      <c r="C1" s="2" t="s">
        <v>172</v>
      </c>
      <c r="D1" s="2" t="s">
        <v>1</v>
      </c>
      <c r="E1" s="29" t="s">
        <v>178</v>
      </c>
      <c r="F1" s="29" t="s">
        <v>179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</row>
    <row r="2" spans="1:27">
      <c r="A2" s="3" t="s">
        <v>29</v>
      </c>
      <c r="B2" s="2" t="s">
        <v>24</v>
      </c>
      <c r="C2" s="2" t="s">
        <v>173</v>
      </c>
      <c r="D2" s="3">
        <v>84</v>
      </c>
      <c r="E2" s="3">
        <f>1/G2</f>
        <v>0.20833333333333334</v>
      </c>
      <c r="F2" s="3">
        <f>E2*Q2</f>
        <v>62.5</v>
      </c>
      <c r="G2" s="2">
        <v>4.8</v>
      </c>
      <c r="H2" s="3">
        <v>4</v>
      </c>
      <c r="I2" s="3">
        <f t="shared" ref="I2:I23" si="0">(J2*2+K2*4+L2)/H2</f>
        <v>1.5</v>
      </c>
      <c r="J2" s="3">
        <v>2</v>
      </c>
      <c r="K2" s="3">
        <v>0</v>
      </c>
      <c r="L2" s="3">
        <v>2</v>
      </c>
      <c r="M2" s="2">
        <v>669000</v>
      </c>
      <c r="N2" s="15">
        <f t="shared" ref="N2:N23" si="1">M2/D2*1</f>
        <v>7964.2857142857147</v>
      </c>
      <c r="O2" s="15">
        <v>3.0571676643970199E-2</v>
      </c>
      <c r="P2" s="2">
        <v>78656</v>
      </c>
      <c r="Q2" s="2">
        <v>300</v>
      </c>
      <c r="R2" s="2">
        <v>12.5</v>
      </c>
      <c r="S2" s="2">
        <v>0.19230769230769201</v>
      </c>
      <c r="T2" s="2">
        <v>12</v>
      </c>
      <c r="U2" s="2"/>
      <c r="V2">
        <v>789.72143673171001</v>
      </c>
      <c r="W2" s="2">
        <v>0</v>
      </c>
      <c r="X2" s="2">
        <v>380263.75176304602</v>
      </c>
      <c r="Y2" s="2">
        <v>0</v>
      </c>
      <c r="Z2" s="2">
        <v>87.3</v>
      </c>
      <c r="AA2" s="2">
        <v>16</v>
      </c>
    </row>
    <row r="3" spans="1:27">
      <c r="A3" s="3" t="s">
        <v>33</v>
      </c>
      <c r="B3" s="2" t="s">
        <v>24</v>
      </c>
      <c r="C3" s="2" t="s">
        <v>173</v>
      </c>
      <c r="D3" s="3">
        <v>906</v>
      </c>
      <c r="E3" s="3">
        <f t="shared" ref="E3:E66" si="2">1/G3</f>
        <v>1.4285714285714286</v>
      </c>
      <c r="F3" s="3">
        <f t="shared" ref="F3:F66" si="3">E3*Q3</f>
        <v>428.57142857142856</v>
      </c>
      <c r="G3" s="2">
        <v>0.7</v>
      </c>
      <c r="H3" s="3">
        <v>6</v>
      </c>
      <c r="I3" s="3">
        <f t="shared" si="0"/>
        <v>1.3333333333333333</v>
      </c>
      <c r="J3" s="3">
        <v>2</v>
      </c>
      <c r="K3" s="3">
        <v>0</v>
      </c>
      <c r="L3" s="3">
        <v>4</v>
      </c>
      <c r="M3" s="2">
        <v>1394000</v>
      </c>
      <c r="N3" s="15">
        <f t="shared" si="1"/>
        <v>1538.6313465783664</v>
      </c>
      <c r="O3" s="15">
        <v>6.3702417401636E-2</v>
      </c>
      <c r="P3" s="2">
        <v>45845</v>
      </c>
      <c r="Q3" s="2">
        <v>300</v>
      </c>
      <c r="R3" s="2">
        <v>17.5</v>
      </c>
      <c r="S3" s="2">
        <v>0.269230769230769</v>
      </c>
      <c r="T3" s="2">
        <v>17</v>
      </c>
      <c r="U3" s="2"/>
      <c r="V3">
        <v>1645.5481058355799</v>
      </c>
      <c r="W3" s="2">
        <v>0</v>
      </c>
      <c r="X3" s="2">
        <v>792358.25105782703</v>
      </c>
      <c r="Y3" s="2">
        <v>83.5</v>
      </c>
      <c r="Z3" s="2">
        <v>83.5</v>
      </c>
      <c r="AA3" s="2">
        <v>42</v>
      </c>
    </row>
    <row r="4" spans="1:27">
      <c r="A4" s="2" t="s">
        <v>45</v>
      </c>
      <c r="B4" s="2" t="s">
        <v>42</v>
      </c>
      <c r="C4" s="2" t="s">
        <v>173</v>
      </c>
      <c r="D4" s="3">
        <v>54.18</v>
      </c>
      <c r="E4" s="3">
        <f t="shared" si="2"/>
        <v>0.18181818181818182</v>
      </c>
      <c r="F4" s="3">
        <f t="shared" si="3"/>
        <v>36.363636363636367</v>
      </c>
      <c r="G4" s="2">
        <v>5.5</v>
      </c>
      <c r="H4" s="3">
        <v>3</v>
      </c>
      <c r="I4" s="3">
        <f t="shared" si="0"/>
        <v>1.6666666666666667</v>
      </c>
      <c r="J4" s="3">
        <v>2</v>
      </c>
      <c r="K4" s="7">
        <v>0</v>
      </c>
      <c r="L4" s="7">
        <v>1</v>
      </c>
      <c r="M4" s="2">
        <v>921095</v>
      </c>
      <c r="N4" s="15">
        <f t="shared" si="1"/>
        <v>17000.645994832041</v>
      </c>
      <c r="O4" s="2">
        <v>0.101340627932428</v>
      </c>
      <c r="P4" s="2">
        <v>74001</v>
      </c>
      <c r="Q4" s="2">
        <v>200</v>
      </c>
      <c r="R4" s="2">
        <v>2.5</v>
      </c>
      <c r="S4" s="2">
        <v>0.11111111111111099</v>
      </c>
      <c r="T4" s="2">
        <v>25</v>
      </c>
      <c r="U4" s="2"/>
      <c r="V4" s="2">
        <v>709.38439552699299</v>
      </c>
      <c r="W4" s="2">
        <v>0</v>
      </c>
      <c r="X4" s="2">
        <v>802472.82351497503</v>
      </c>
      <c r="Y4" s="2">
        <v>0</v>
      </c>
      <c r="Z4" s="2">
        <v>77.2</v>
      </c>
      <c r="AA4" s="2">
        <v>16</v>
      </c>
    </row>
    <row r="5" spans="1:27">
      <c r="A5" s="4" t="s">
        <v>53</v>
      </c>
      <c r="B5" s="2" t="s">
        <v>54</v>
      </c>
      <c r="C5" s="2" t="s">
        <v>173</v>
      </c>
      <c r="D5" s="5">
        <v>1210.4100000000001</v>
      </c>
      <c r="E5" s="3">
        <f t="shared" si="2"/>
        <v>0.33333333333333331</v>
      </c>
      <c r="F5" s="3">
        <f t="shared" si="3"/>
        <v>66.666666666666657</v>
      </c>
      <c r="G5" s="2">
        <v>3</v>
      </c>
      <c r="H5" s="3">
        <v>36</v>
      </c>
      <c r="I5" s="3">
        <f t="shared" si="0"/>
        <v>1.5277777777777777</v>
      </c>
      <c r="J5" s="3">
        <v>13</v>
      </c>
      <c r="K5" s="3">
        <v>2</v>
      </c>
      <c r="L5" s="3">
        <v>21</v>
      </c>
      <c r="M5" s="16">
        <v>5686000</v>
      </c>
      <c r="N5" s="15">
        <f t="shared" si="1"/>
        <v>4697.5818111218514</v>
      </c>
      <c r="O5" s="2">
        <v>0.22850391422463001</v>
      </c>
      <c r="P5" s="2">
        <v>109000</v>
      </c>
      <c r="Q5" s="2">
        <v>200</v>
      </c>
      <c r="R5" s="2">
        <v>17.5</v>
      </c>
      <c r="S5" s="2">
        <v>0.77777777777777801</v>
      </c>
      <c r="T5" s="2">
        <v>120</v>
      </c>
      <c r="U5" s="3">
        <v>23624.799999999999</v>
      </c>
      <c r="V5" s="3">
        <v>5398.3592727740397</v>
      </c>
      <c r="W5" s="2">
        <v>0.59962383159525001</v>
      </c>
      <c r="X5" s="2">
        <v>3409461.1064505898</v>
      </c>
      <c r="Y5" s="24">
        <v>94.3</v>
      </c>
      <c r="Z5" s="24">
        <v>94.3</v>
      </c>
      <c r="AA5" s="2">
        <v>224</v>
      </c>
    </row>
    <row r="6" spans="1:27">
      <c r="A6" s="4" t="s">
        <v>62</v>
      </c>
      <c r="B6" s="2" t="s">
        <v>54</v>
      </c>
      <c r="C6" s="2" t="s">
        <v>173</v>
      </c>
      <c r="D6" s="5">
        <v>370.75</v>
      </c>
      <c r="E6" s="3">
        <f t="shared" si="2"/>
        <v>0.18518518518518517</v>
      </c>
      <c r="F6" s="3">
        <f t="shared" si="3"/>
        <v>30.555555555555554</v>
      </c>
      <c r="G6" s="2">
        <v>5.4</v>
      </c>
      <c r="H6" s="3">
        <v>20</v>
      </c>
      <c r="I6" s="3">
        <f t="shared" si="0"/>
        <v>1.5</v>
      </c>
      <c r="J6" s="3">
        <v>7</v>
      </c>
      <c r="K6" s="3">
        <v>1</v>
      </c>
      <c r="L6" s="3">
        <v>12</v>
      </c>
      <c r="M6" s="16">
        <v>2657100</v>
      </c>
      <c r="N6" s="15">
        <f t="shared" si="1"/>
        <v>7166.824005394471</v>
      </c>
      <c r="O6" s="2">
        <v>0.10678117314214999</v>
      </c>
      <c r="P6" s="2">
        <v>81000</v>
      </c>
      <c r="Q6" s="2">
        <v>165</v>
      </c>
      <c r="R6" s="2">
        <v>12.5</v>
      </c>
      <c r="S6" s="2">
        <v>0.29411764705882398</v>
      </c>
      <c r="T6" s="2">
        <v>74</v>
      </c>
      <c r="U6" s="2"/>
      <c r="V6" s="3">
        <v>2522.6838592486602</v>
      </c>
      <c r="W6" s="2">
        <v>0</v>
      </c>
      <c r="X6" s="2">
        <v>1593260.4829317401</v>
      </c>
      <c r="Y6" s="2">
        <v>85.1</v>
      </c>
      <c r="Z6" s="2">
        <v>85.1</v>
      </c>
      <c r="AA6" s="2">
        <v>92</v>
      </c>
    </row>
    <row r="7" spans="1:27">
      <c r="A7" s="4" t="s">
        <v>63</v>
      </c>
      <c r="B7" s="2" t="s">
        <v>54</v>
      </c>
      <c r="C7" s="2" t="s">
        <v>173</v>
      </c>
      <c r="D7" s="5">
        <v>270.95</v>
      </c>
      <c r="E7" s="3">
        <f t="shared" si="2"/>
        <v>0.13513513513513511</v>
      </c>
      <c r="F7" s="3">
        <f t="shared" si="3"/>
        <v>22.297297297297295</v>
      </c>
      <c r="G7" s="2">
        <v>7.4</v>
      </c>
      <c r="H7" s="3">
        <v>20</v>
      </c>
      <c r="I7" s="3">
        <f t="shared" si="0"/>
        <v>1.3</v>
      </c>
      <c r="J7" s="3">
        <v>3</v>
      </c>
      <c r="K7" s="3">
        <v>1</v>
      </c>
      <c r="L7" s="3">
        <v>16</v>
      </c>
      <c r="M7" s="16">
        <v>2235300</v>
      </c>
      <c r="N7" s="15">
        <f t="shared" si="1"/>
        <v>8249.8615980808263</v>
      </c>
      <c r="O7" s="2">
        <v>8.98302496423347E-2</v>
      </c>
      <c r="P7" s="2">
        <v>71456</v>
      </c>
      <c r="Q7" s="2">
        <v>165</v>
      </c>
      <c r="R7" s="2">
        <v>17.5</v>
      </c>
      <c r="S7" s="2">
        <v>0.41176470588235298</v>
      </c>
      <c r="T7" s="2">
        <v>43</v>
      </c>
      <c r="U7" s="2"/>
      <c r="V7" s="3">
        <v>2122.2216817502299</v>
      </c>
      <c r="W7" s="2">
        <v>0</v>
      </c>
      <c r="X7" s="2">
        <v>1340339.15076486</v>
      </c>
      <c r="Y7" s="2">
        <v>0</v>
      </c>
      <c r="Z7" s="2">
        <v>87.2</v>
      </c>
      <c r="AA7" s="2">
        <v>51</v>
      </c>
    </row>
    <row r="8" spans="1:27">
      <c r="A8" s="4" t="s">
        <v>64</v>
      </c>
      <c r="B8" s="2" t="s">
        <v>54</v>
      </c>
      <c r="C8" s="2" t="s">
        <v>173</v>
      </c>
      <c r="D8" s="5">
        <v>464.2</v>
      </c>
      <c r="E8" s="3">
        <f t="shared" si="2"/>
        <v>0.38461538461538458</v>
      </c>
      <c r="F8" s="3">
        <f t="shared" si="3"/>
        <v>63.461538461538453</v>
      </c>
      <c r="G8" s="2">
        <v>2.6</v>
      </c>
      <c r="H8" s="3">
        <v>12</v>
      </c>
      <c r="I8" s="3">
        <f t="shared" si="0"/>
        <v>1.3333333333333333</v>
      </c>
      <c r="J8" s="3">
        <v>4</v>
      </c>
      <c r="K8" s="3">
        <v>0</v>
      </c>
      <c r="L8" s="3">
        <v>8</v>
      </c>
      <c r="M8" s="16">
        <v>1831000</v>
      </c>
      <c r="N8" s="15">
        <f t="shared" si="1"/>
        <v>3944.4205084015512</v>
      </c>
      <c r="O8" s="2">
        <v>7.3582600588339306E-2</v>
      </c>
      <c r="P8" s="2">
        <v>77000</v>
      </c>
      <c r="Q8" s="2">
        <v>165</v>
      </c>
      <c r="R8" s="2">
        <v>22.5</v>
      </c>
      <c r="S8" s="2">
        <v>0.52941176470588203</v>
      </c>
      <c r="T8" s="2">
        <v>39</v>
      </c>
      <c r="U8" s="2"/>
      <c r="V8" s="3">
        <v>1738.3742223794</v>
      </c>
      <c r="W8" s="2">
        <v>0</v>
      </c>
      <c r="X8" s="2">
        <v>1097911.2356509001</v>
      </c>
      <c r="Y8" s="2">
        <v>0</v>
      </c>
      <c r="Z8" s="2">
        <v>87.2</v>
      </c>
      <c r="AA8" s="2">
        <v>32</v>
      </c>
    </row>
    <row r="9" spans="1:27">
      <c r="A9" s="4" t="s">
        <v>65</v>
      </c>
      <c r="B9" s="2" t="s">
        <v>54</v>
      </c>
      <c r="C9" s="2" t="s">
        <v>173</v>
      </c>
      <c r="D9" s="5">
        <v>586.04999999999995</v>
      </c>
      <c r="E9" s="3">
        <f t="shared" si="2"/>
        <v>1</v>
      </c>
      <c r="F9" s="3">
        <f t="shared" si="3"/>
        <v>165</v>
      </c>
      <c r="G9" s="2">
        <v>1</v>
      </c>
      <c r="H9" s="3">
        <v>6</v>
      </c>
      <c r="I9" s="3">
        <f t="shared" si="0"/>
        <v>1</v>
      </c>
      <c r="J9" s="3">
        <v>0</v>
      </c>
      <c r="K9" s="3">
        <v>0</v>
      </c>
      <c r="L9" s="3">
        <v>6</v>
      </c>
      <c r="M9" s="16">
        <v>820600</v>
      </c>
      <c r="N9" s="15">
        <f t="shared" si="1"/>
        <v>1400.2218240764441</v>
      </c>
      <c r="O9" s="2">
        <v>3.29775434422672E-2</v>
      </c>
      <c r="P9" s="2">
        <v>68000</v>
      </c>
      <c r="Q9" s="2">
        <v>165</v>
      </c>
      <c r="R9" s="2">
        <v>27.5</v>
      </c>
      <c r="S9" s="2">
        <v>0.64705882352941202</v>
      </c>
      <c r="T9" s="2">
        <v>3</v>
      </c>
      <c r="U9" s="2"/>
      <c r="V9" s="3">
        <v>779.08786831487396</v>
      </c>
      <c r="W9" s="2">
        <v>0</v>
      </c>
      <c r="X9" s="2">
        <v>492051.31620706199</v>
      </c>
      <c r="Y9" s="2">
        <v>0</v>
      </c>
      <c r="Z9" s="2">
        <v>87.2</v>
      </c>
      <c r="AA9" s="2">
        <v>0</v>
      </c>
    </row>
    <row r="10" spans="1:27">
      <c r="A10" s="4" t="s">
        <v>66</v>
      </c>
      <c r="B10" s="2" t="s">
        <v>54</v>
      </c>
      <c r="C10" s="2" t="s">
        <v>173</v>
      </c>
      <c r="D10" s="5">
        <v>605.64</v>
      </c>
      <c r="E10" s="3">
        <f t="shared" si="2"/>
        <v>0.5</v>
      </c>
      <c r="F10" s="3">
        <f t="shared" si="3"/>
        <v>82.5</v>
      </c>
      <c r="G10" s="2">
        <v>2</v>
      </c>
      <c r="H10" s="3">
        <v>12</v>
      </c>
      <c r="I10" s="3">
        <f t="shared" si="0"/>
        <v>1.25</v>
      </c>
      <c r="J10" s="3">
        <v>3</v>
      </c>
      <c r="K10" s="3">
        <v>0</v>
      </c>
      <c r="L10" s="3">
        <v>9</v>
      </c>
      <c r="M10" s="16">
        <v>1908200</v>
      </c>
      <c r="N10" s="15">
        <f t="shared" si="1"/>
        <v>3150.7165973185392</v>
      </c>
      <c r="O10" s="2">
        <v>7.6685045572184099E-2</v>
      </c>
      <c r="P10" s="2">
        <v>73000</v>
      </c>
      <c r="Q10" s="2">
        <v>165</v>
      </c>
      <c r="R10" s="2">
        <v>22.5</v>
      </c>
      <c r="S10" s="2">
        <v>0.52941176470588203</v>
      </c>
      <c r="T10" s="2">
        <v>41</v>
      </c>
      <c r="U10" s="2"/>
      <c r="V10" s="3">
        <v>1811.66886463373</v>
      </c>
      <c r="W10" s="2">
        <v>0</v>
      </c>
      <c r="X10" s="2">
        <v>1144202.1954500601</v>
      </c>
      <c r="Y10" s="2">
        <v>0</v>
      </c>
      <c r="Z10" s="2">
        <v>87.2</v>
      </c>
      <c r="AA10" s="2">
        <v>15</v>
      </c>
    </row>
    <row r="11" spans="1:27">
      <c r="A11" s="4" t="s">
        <v>68</v>
      </c>
      <c r="B11" s="2" t="s">
        <v>54</v>
      </c>
      <c r="C11" s="2" t="s">
        <v>173</v>
      </c>
      <c r="D11" s="5">
        <v>687.399</v>
      </c>
      <c r="E11" s="3">
        <f t="shared" si="2"/>
        <v>1.1111111111111112</v>
      </c>
      <c r="F11" s="3">
        <f t="shared" si="3"/>
        <v>183.33333333333334</v>
      </c>
      <c r="G11" s="2">
        <v>0.9</v>
      </c>
      <c r="H11" s="3">
        <v>6</v>
      </c>
      <c r="I11" s="3">
        <f t="shared" si="0"/>
        <v>1</v>
      </c>
      <c r="J11" s="3">
        <v>0</v>
      </c>
      <c r="K11" s="3">
        <v>0</v>
      </c>
      <c r="L11" s="3">
        <v>6</v>
      </c>
      <c r="M11" s="16">
        <v>1143000</v>
      </c>
      <c r="N11" s="15">
        <f t="shared" si="1"/>
        <v>1662.7897334735721</v>
      </c>
      <c r="O11" s="2">
        <v>4.5933868089826198E-2</v>
      </c>
      <c r="P11" s="2">
        <v>66000</v>
      </c>
      <c r="Q11" s="2">
        <v>165</v>
      </c>
      <c r="R11" s="2">
        <v>32.5</v>
      </c>
      <c r="S11" s="2">
        <v>0.76470588235294101</v>
      </c>
      <c r="T11" s="2">
        <v>14</v>
      </c>
      <c r="U11" s="2"/>
      <c r="V11" s="3">
        <v>1085.17844684853</v>
      </c>
      <c r="W11" s="2">
        <v>0</v>
      </c>
      <c r="X11" s="2">
        <v>685370.03951337095</v>
      </c>
      <c r="Y11" s="2">
        <v>0</v>
      </c>
      <c r="Z11" s="2">
        <v>87.2</v>
      </c>
      <c r="AA11" s="2">
        <v>7</v>
      </c>
    </row>
    <row r="12" spans="1:27">
      <c r="A12" s="4" t="s">
        <v>69</v>
      </c>
      <c r="B12" s="2" t="s">
        <v>54</v>
      </c>
      <c r="C12" s="2" t="s">
        <v>173</v>
      </c>
      <c r="D12" s="5">
        <v>1185.49</v>
      </c>
      <c r="E12" s="3">
        <f t="shared" si="2"/>
        <v>3.3333333333333335</v>
      </c>
      <c r="F12" s="3">
        <f t="shared" si="3"/>
        <v>333.33333333333337</v>
      </c>
      <c r="G12" s="2">
        <v>0.3</v>
      </c>
      <c r="H12" s="3">
        <v>3</v>
      </c>
      <c r="I12" s="3">
        <f t="shared" si="0"/>
        <v>1</v>
      </c>
      <c r="J12" s="3">
        <v>0</v>
      </c>
      <c r="K12" s="3">
        <v>0</v>
      </c>
      <c r="L12" s="3">
        <v>3</v>
      </c>
      <c r="M12" s="16">
        <v>639400</v>
      </c>
      <c r="N12" s="15">
        <f t="shared" si="1"/>
        <v>539.35503462703184</v>
      </c>
      <c r="O12" s="2">
        <v>2.5695638894693701E-2</v>
      </c>
      <c r="P12" s="2">
        <v>69000</v>
      </c>
      <c r="Q12" s="2">
        <v>100</v>
      </c>
      <c r="R12" s="2">
        <v>42.5</v>
      </c>
      <c r="S12" s="2">
        <v>1</v>
      </c>
      <c r="T12" s="2">
        <v>1</v>
      </c>
      <c r="U12" s="2"/>
      <c r="V12" s="3">
        <v>607.05432975936003</v>
      </c>
      <c r="W12" s="2">
        <v>0</v>
      </c>
      <c r="X12" s="2">
        <v>383399.47792200302</v>
      </c>
      <c r="Y12" s="2">
        <v>0</v>
      </c>
      <c r="Z12" s="2">
        <v>87.2</v>
      </c>
      <c r="AA12" s="2">
        <v>5</v>
      </c>
    </row>
    <row r="13" spans="1:27">
      <c r="A13" s="4" t="s">
        <v>80</v>
      </c>
      <c r="B13" s="2" t="s">
        <v>71</v>
      </c>
      <c r="C13" s="2" t="s">
        <v>173</v>
      </c>
      <c r="D13" s="6">
        <v>2584.6</v>
      </c>
      <c r="E13" s="3">
        <f t="shared" si="2"/>
        <v>25</v>
      </c>
      <c r="F13" s="3">
        <f t="shared" si="3"/>
        <v>2250</v>
      </c>
      <c r="G13" s="2">
        <v>0.04</v>
      </c>
      <c r="H13" s="3">
        <v>1</v>
      </c>
      <c r="I13" s="3">
        <f t="shared" si="0"/>
        <v>1</v>
      </c>
      <c r="J13" s="3">
        <v>0</v>
      </c>
      <c r="K13" s="2">
        <v>0</v>
      </c>
      <c r="L13" s="2">
        <v>1</v>
      </c>
      <c r="M13" s="2">
        <v>769150</v>
      </c>
      <c r="N13" s="15">
        <f t="shared" si="1"/>
        <v>297.5895689855297</v>
      </c>
      <c r="O13" s="2">
        <v>7.0020138015641206E-2</v>
      </c>
      <c r="P13" s="2">
        <v>59760</v>
      </c>
      <c r="Q13" s="2">
        <v>90</v>
      </c>
      <c r="R13" s="2">
        <v>22.5</v>
      </c>
      <c r="S13" s="2">
        <v>0.25</v>
      </c>
      <c r="T13" s="2">
        <v>7</v>
      </c>
      <c r="U13" s="2"/>
      <c r="V13" s="3">
        <v>392.32083772770397</v>
      </c>
      <c r="W13" s="2">
        <v>0</v>
      </c>
      <c r="X13" s="2">
        <v>551218.71503220999</v>
      </c>
      <c r="Y13" s="2">
        <v>0</v>
      </c>
      <c r="Z13" s="2">
        <v>82.8</v>
      </c>
      <c r="AA13" s="2">
        <v>6</v>
      </c>
    </row>
    <row r="14" spans="1:27">
      <c r="A14" s="2" t="s">
        <v>83</v>
      </c>
      <c r="B14" s="2" t="s">
        <v>84</v>
      </c>
      <c r="C14" s="2" t="s">
        <v>173</v>
      </c>
      <c r="D14" s="2">
        <v>82.1</v>
      </c>
      <c r="E14" s="3">
        <f t="shared" si="2"/>
        <v>0.41666666666666669</v>
      </c>
      <c r="F14" s="3">
        <f t="shared" si="3"/>
        <v>125</v>
      </c>
      <c r="G14" s="2">
        <v>2.4</v>
      </c>
      <c r="H14" s="2">
        <v>2</v>
      </c>
      <c r="I14" s="3">
        <f t="shared" si="0"/>
        <v>1.5</v>
      </c>
      <c r="J14" s="2">
        <v>1</v>
      </c>
      <c r="K14" s="2">
        <v>0</v>
      </c>
      <c r="L14" s="2">
        <v>1</v>
      </c>
      <c r="M14" s="2">
        <v>924083</v>
      </c>
      <c r="N14" s="15">
        <f t="shared" si="1"/>
        <v>11255.57856272838</v>
      </c>
      <c r="O14" s="2">
        <v>7.9114419311225301E-2</v>
      </c>
      <c r="P14" s="2">
        <v>65860.2</v>
      </c>
      <c r="Q14" s="2">
        <v>300</v>
      </c>
      <c r="R14" s="2">
        <v>0</v>
      </c>
      <c r="S14" s="2">
        <v>0</v>
      </c>
      <c r="T14" s="2">
        <v>30</v>
      </c>
      <c r="U14" s="2">
        <v>5800</v>
      </c>
      <c r="V14" s="2">
        <v>458.86363200510698</v>
      </c>
      <c r="W14" s="2">
        <v>0</v>
      </c>
      <c r="X14" s="2">
        <v>662252.933554066</v>
      </c>
      <c r="Y14" s="2">
        <v>83.8</v>
      </c>
      <c r="Z14" s="2">
        <v>83.8</v>
      </c>
      <c r="AA14" s="2">
        <v>51</v>
      </c>
    </row>
    <row r="15" spans="1:27">
      <c r="A15" s="2" t="s">
        <v>96</v>
      </c>
      <c r="B15" s="2" t="s">
        <v>94</v>
      </c>
      <c r="C15" s="2" t="s">
        <v>173</v>
      </c>
      <c r="D15" s="2">
        <v>151.44</v>
      </c>
      <c r="E15" s="3">
        <f t="shared" si="2"/>
        <v>0.16949152542372881</v>
      </c>
      <c r="F15" s="3">
        <f t="shared" si="3"/>
        <v>11.864406779661017</v>
      </c>
      <c r="G15" s="2">
        <v>5.9</v>
      </c>
      <c r="H15" s="2">
        <v>9</v>
      </c>
      <c r="I15" s="3">
        <f t="shared" si="0"/>
        <v>1.6666666666666667</v>
      </c>
      <c r="J15" s="2">
        <v>6</v>
      </c>
      <c r="K15" s="2">
        <v>0</v>
      </c>
      <c r="L15" s="2">
        <v>3</v>
      </c>
      <c r="M15" s="2">
        <v>2046737</v>
      </c>
      <c r="N15" s="15">
        <f t="shared" si="1"/>
        <v>13515.167723190703</v>
      </c>
      <c r="O15" s="14">
        <v>0.164298811486115</v>
      </c>
      <c r="P15" s="2">
        <v>51215</v>
      </c>
      <c r="Q15" s="2">
        <v>70</v>
      </c>
      <c r="R15" s="2">
        <v>6.5</v>
      </c>
      <c r="S15" s="2">
        <v>0.118181818181818</v>
      </c>
      <c r="T15" s="2">
        <v>62</v>
      </c>
      <c r="U15" s="2"/>
      <c r="V15" s="2">
        <v>184.372330947173</v>
      </c>
      <c r="W15" s="2">
        <v>0</v>
      </c>
      <c r="X15" s="2">
        <v>1783150.2932732999</v>
      </c>
      <c r="Y15" s="2">
        <v>73.099999999999994</v>
      </c>
      <c r="Z15" s="2">
        <v>69.3</v>
      </c>
      <c r="AA15" s="2">
        <v>47</v>
      </c>
    </row>
    <row r="16" spans="1:27">
      <c r="A16" s="2" t="s">
        <v>126</v>
      </c>
      <c r="B16" s="2" t="s">
        <v>125</v>
      </c>
      <c r="C16" s="2" t="s">
        <v>173</v>
      </c>
      <c r="D16" s="2">
        <v>90.4</v>
      </c>
      <c r="E16" s="3">
        <f t="shared" si="2"/>
        <v>0.22727272727272727</v>
      </c>
      <c r="F16" s="3">
        <f t="shared" si="3"/>
        <v>34.090909090909086</v>
      </c>
      <c r="G16" s="2">
        <v>4.4000000000000004</v>
      </c>
      <c r="H16">
        <v>4</v>
      </c>
      <c r="I16" s="3">
        <f t="shared" si="0"/>
        <v>1.75</v>
      </c>
      <c r="J16" s="7">
        <v>3</v>
      </c>
      <c r="K16" s="7">
        <v>0</v>
      </c>
      <c r="L16" s="7">
        <v>1</v>
      </c>
      <c r="M16" s="14">
        <v>1819037</v>
      </c>
      <c r="N16" s="15">
        <f t="shared" si="1"/>
        <v>20122.090707964602</v>
      </c>
      <c r="O16" s="14">
        <v>9.7396555744472799E-2</v>
      </c>
      <c r="P16" s="17">
        <v>69948</v>
      </c>
      <c r="Q16" s="14">
        <v>150</v>
      </c>
      <c r="R16">
        <v>8</v>
      </c>
      <c r="S16" s="14">
        <f>(R16-5)/(50-5)</f>
        <v>6.6666666666666666E-2</v>
      </c>
      <c r="T16" s="14">
        <v>43</v>
      </c>
      <c r="U16" s="2"/>
      <c r="V16" s="2">
        <v>1558.3448919115699</v>
      </c>
      <c r="W16" s="2">
        <v>0</v>
      </c>
      <c r="X16" s="2">
        <v>1124448.64341596</v>
      </c>
      <c r="Y16" s="14">
        <v>77.599999999999994</v>
      </c>
      <c r="Z16" s="14">
        <v>77.599999999999994</v>
      </c>
      <c r="AA16" s="14">
        <v>70</v>
      </c>
    </row>
    <row r="17" spans="1:27">
      <c r="A17" s="2" t="s">
        <v>127</v>
      </c>
      <c r="B17" s="2" t="s">
        <v>125</v>
      </c>
      <c r="C17" s="2" t="s">
        <v>173</v>
      </c>
      <c r="D17" s="2">
        <v>59.1</v>
      </c>
      <c r="E17" s="3">
        <f t="shared" si="2"/>
        <v>0.29411764705882354</v>
      </c>
      <c r="F17" s="3">
        <f t="shared" si="3"/>
        <v>51.470588235294116</v>
      </c>
      <c r="G17" s="2">
        <v>3.4</v>
      </c>
      <c r="H17">
        <v>2</v>
      </c>
      <c r="I17" s="3">
        <f t="shared" si="0"/>
        <v>1.5</v>
      </c>
      <c r="J17" s="7">
        <v>1</v>
      </c>
      <c r="K17" s="7">
        <v>0</v>
      </c>
      <c r="L17" s="7">
        <v>1</v>
      </c>
      <c r="M17" s="14">
        <v>1238305</v>
      </c>
      <c r="N17" s="15">
        <f t="shared" si="1"/>
        <v>20952.707275803721</v>
      </c>
      <c r="O17" s="14">
        <v>6.6302467712948898E-2</v>
      </c>
      <c r="P17">
        <v>71344</v>
      </c>
      <c r="Q17" s="14">
        <v>175</v>
      </c>
      <c r="R17">
        <v>10</v>
      </c>
      <c r="S17" s="14">
        <f>(R17-5)/(50-5)</f>
        <v>0.1111111111111111</v>
      </c>
      <c r="T17" s="14">
        <v>22</v>
      </c>
      <c r="U17" s="2"/>
      <c r="V17" s="2">
        <v>1060.8394834071801</v>
      </c>
      <c r="W17" s="2">
        <v>0</v>
      </c>
      <c r="X17" s="2">
        <v>765465.67078360799</v>
      </c>
      <c r="Y17" s="14">
        <v>78.599999999999994</v>
      </c>
      <c r="Z17" s="14">
        <v>78.599999999999994</v>
      </c>
      <c r="AA17" s="14">
        <v>42</v>
      </c>
    </row>
    <row r="18" spans="1:27">
      <c r="A18" s="2" t="s">
        <v>135</v>
      </c>
      <c r="B18" s="2" t="s">
        <v>136</v>
      </c>
      <c r="C18" s="2" t="s">
        <v>173</v>
      </c>
      <c r="D18" s="2">
        <v>61</v>
      </c>
      <c r="E18" s="3">
        <f t="shared" si="2"/>
        <v>0.15151515151515152</v>
      </c>
      <c r="F18" s="3">
        <f t="shared" si="3"/>
        <v>15.151515151515152</v>
      </c>
      <c r="G18" s="2">
        <v>6.6</v>
      </c>
      <c r="H18">
        <v>4</v>
      </c>
      <c r="I18" s="3">
        <f t="shared" si="0"/>
        <v>1.75</v>
      </c>
      <c r="J18" s="7">
        <v>3</v>
      </c>
      <c r="K18" s="7">
        <v>0</v>
      </c>
      <c r="L18" s="7">
        <v>1</v>
      </c>
      <c r="M18" s="14">
        <v>902933</v>
      </c>
      <c r="N18" s="15">
        <f t="shared" si="1"/>
        <v>14802.180327868853</v>
      </c>
      <c r="O18" s="14">
        <v>5.9645470871858897E-2</v>
      </c>
      <c r="P18" s="17">
        <v>51306</v>
      </c>
      <c r="Q18" s="14">
        <v>100</v>
      </c>
      <c r="R18" s="2">
        <v>3</v>
      </c>
      <c r="S18" s="14">
        <f>(R18-3)/(25-3)</f>
        <v>0</v>
      </c>
      <c r="T18" s="14">
        <v>38</v>
      </c>
      <c r="U18" s="2">
        <v>13000</v>
      </c>
      <c r="V18" s="2">
        <v>775.39112133416495</v>
      </c>
      <c r="W18" s="2">
        <v>0.58466092184248597</v>
      </c>
      <c r="X18" s="2">
        <v>527909.64014200098</v>
      </c>
      <c r="Y18" s="14">
        <v>73.2</v>
      </c>
      <c r="Z18" s="14">
        <v>73.2</v>
      </c>
      <c r="AA18" s="14">
        <v>40</v>
      </c>
    </row>
    <row r="19" spans="1:27">
      <c r="A19" s="2" t="s">
        <v>137</v>
      </c>
      <c r="B19" s="2" t="s">
        <v>136</v>
      </c>
      <c r="C19" s="2" t="s">
        <v>173</v>
      </c>
      <c r="D19" s="2">
        <v>66</v>
      </c>
      <c r="E19" s="3">
        <f t="shared" si="2"/>
        <v>0.16393442622950821</v>
      </c>
      <c r="F19" s="3">
        <f t="shared" si="3"/>
        <v>13.114754098360656</v>
      </c>
      <c r="G19" s="2">
        <v>6.1</v>
      </c>
      <c r="H19">
        <v>4</v>
      </c>
      <c r="I19" s="3">
        <f t="shared" si="0"/>
        <v>1.75</v>
      </c>
      <c r="J19" s="7">
        <v>3</v>
      </c>
      <c r="K19" s="7">
        <v>0</v>
      </c>
      <c r="L19" s="7">
        <v>1</v>
      </c>
      <c r="M19" s="14">
        <v>955954</v>
      </c>
      <c r="N19" s="15">
        <f t="shared" si="1"/>
        <v>14484.151515151516</v>
      </c>
      <c r="O19" s="14">
        <v>6.3147904065791099E-2</v>
      </c>
      <c r="P19" s="18">
        <v>51319</v>
      </c>
      <c r="Q19" s="14">
        <v>80</v>
      </c>
      <c r="R19" s="2">
        <v>5</v>
      </c>
      <c r="S19" s="14">
        <f>(R19-3)/(25-3)</f>
        <v>9.0909090909090912E-2</v>
      </c>
      <c r="T19" s="14">
        <v>21</v>
      </c>
      <c r="U19" s="2"/>
      <c r="V19" s="2">
        <v>820.92275285528501</v>
      </c>
      <c r="W19" s="2">
        <v>0</v>
      </c>
      <c r="X19" s="2">
        <v>558908.94687901204</v>
      </c>
      <c r="Y19" s="14">
        <v>80.2</v>
      </c>
      <c r="Z19" s="14">
        <v>80.2</v>
      </c>
      <c r="AA19" s="14">
        <v>49</v>
      </c>
    </row>
    <row r="20" spans="1:27">
      <c r="A20" s="2" t="s">
        <v>140</v>
      </c>
      <c r="B20" s="2" t="s">
        <v>136</v>
      </c>
      <c r="C20" s="2" t="s">
        <v>173</v>
      </c>
      <c r="D20" s="2">
        <v>108</v>
      </c>
      <c r="E20" s="3">
        <f t="shared" si="2"/>
        <v>0.52631578947368418</v>
      </c>
      <c r="F20" s="3">
        <f t="shared" si="3"/>
        <v>42.105263157894733</v>
      </c>
      <c r="G20" s="2">
        <v>1.9</v>
      </c>
      <c r="H20">
        <v>2</v>
      </c>
      <c r="I20" s="3">
        <f t="shared" si="0"/>
        <v>1.5</v>
      </c>
      <c r="J20" s="7">
        <v>1</v>
      </c>
      <c r="K20" s="7">
        <v>0</v>
      </c>
      <c r="L20" s="7">
        <v>1</v>
      </c>
      <c r="M20" s="14">
        <v>1381894</v>
      </c>
      <c r="N20" s="15">
        <f t="shared" si="1"/>
        <v>12795.314814814816</v>
      </c>
      <c r="O20" s="14">
        <v>9.1284423456664598E-2</v>
      </c>
      <c r="P20" s="18">
        <v>51202</v>
      </c>
      <c r="Q20" s="14">
        <v>80</v>
      </c>
      <c r="R20" s="2">
        <v>12</v>
      </c>
      <c r="S20" s="14">
        <f>(R20-3)/(25-3)</f>
        <v>0.40909090909090912</v>
      </c>
      <c r="T20" s="14">
        <v>30</v>
      </c>
      <c r="U20" s="2"/>
      <c r="V20" s="2">
        <v>1186.6975049366399</v>
      </c>
      <c r="W20" s="2">
        <v>0</v>
      </c>
      <c r="X20" s="2">
        <v>807939.41992859996</v>
      </c>
      <c r="Y20" s="14">
        <v>83.4</v>
      </c>
      <c r="Z20" s="14">
        <v>83.4</v>
      </c>
      <c r="AA20" s="14">
        <v>53</v>
      </c>
    </row>
    <row r="21" spans="1:27">
      <c r="A21" s="2" t="s">
        <v>151</v>
      </c>
      <c r="B21" s="2" t="s">
        <v>149</v>
      </c>
      <c r="C21" s="2" t="s">
        <v>173</v>
      </c>
      <c r="D21" s="2">
        <v>41.46</v>
      </c>
      <c r="E21" s="3">
        <f t="shared" si="2"/>
        <v>0.41666666666666669</v>
      </c>
      <c r="F21" s="3">
        <f t="shared" si="3"/>
        <v>47.916666666666671</v>
      </c>
      <c r="G21" s="2">
        <v>2.4</v>
      </c>
      <c r="H21" s="7">
        <v>1</v>
      </c>
      <c r="I21" s="3">
        <f t="shared" si="0"/>
        <v>1</v>
      </c>
      <c r="J21" s="8">
        <v>0</v>
      </c>
      <c r="K21" s="8">
        <v>0</v>
      </c>
      <c r="L21" s="8">
        <v>1</v>
      </c>
      <c r="M21" s="2">
        <v>666661</v>
      </c>
      <c r="N21" s="15">
        <f t="shared" si="1"/>
        <v>16079.618909792571</v>
      </c>
      <c r="O21" s="2">
        <v>5.9777014299261598E-2</v>
      </c>
      <c r="P21">
        <v>44836</v>
      </c>
      <c r="Q21" s="2">
        <v>115</v>
      </c>
      <c r="R21" s="2">
        <v>4</v>
      </c>
      <c r="S21" s="2">
        <f>(R21-2)/(30-2)</f>
        <v>7.1428571428571425E-2</v>
      </c>
      <c r="T21" s="2">
        <v>16</v>
      </c>
      <c r="U21" s="2"/>
      <c r="V21" s="2">
        <v>478.21611439409298</v>
      </c>
      <c r="W21" s="2">
        <v>0</v>
      </c>
      <c r="X21" s="2">
        <v>431556.04900035</v>
      </c>
      <c r="Y21">
        <v>0</v>
      </c>
      <c r="Z21">
        <v>71.5</v>
      </c>
      <c r="AA21" s="2">
        <v>19</v>
      </c>
    </row>
    <row r="22" spans="1:27">
      <c r="A22" s="2" t="s">
        <v>152</v>
      </c>
      <c r="B22" s="2" t="s">
        <v>149</v>
      </c>
      <c r="C22" s="2" t="s">
        <v>173</v>
      </c>
      <c r="D22" s="2">
        <v>111.54</v>
      </c>
      <c r="E22" s="3">
        <f t="shared" si="2"/>
        <v>0.37037037037037035</v>
      </c>
      <c r="F22" s="3">
        <f t="shared" si="3"/>
        <v>33.333333333333329</v>
      </c>
      <c r="G22" s="2">
        <v>2.7</v>
      </c>
      <c r="H22" s="7">
        <v>3</v>
      </c>
      <c r="I22" s="3">
        <f t="shared" si="0"/>
        <v>1.6666666666666667</v>
      </c>
      <c r="J22" s="8">
        <v>2</v>
      </c>
      <c r="K22" s="8">
        <v>0</v>
      </c>
      <c r="L22" s="8">
        <v>1</v>
      </c>
      <c r="M22" s="2">
        <v>837263</v>
      </c>
      <c r="N22" s="15">
        <f t="shared" si="1"/>
        <v>7506.3923256230946</v>
      </c>
      <c r="O22" s="2">
        <v>7.5074261616087698E-2</v>
      </c>
      <c r="P22" s="2">
        <v>51457</v>
      </c>
      <c r="Q22" s="2">
        <v>90</v>
      </c>
      <c r="R22" s="2">
        <v>7</v>
      </c>
      <c r="S22" s="2">
        <f>(R22-2)/(30-2)</f>
        <v>0.17857142857142858</v>
      </c>
      <c r="T22" s="2">
        <v>19</v>
      </c>
      <c r="U22" s="2"/>
      <c r="V22" s="2">
        <v>600.59409292870203</v>
      </c>
      <c r="W22" s="2">
        <v>0</v>
      </c>
      <c r="X22" s="2">
        <v>541993.47532581002</v>
      </c>
      <c r="Y22">
        <v>0</v>
      </c>
      <c r="Z22">
        <v>71.5</v>
      </c>
      <c r="AA22" s="2">
        <v>43</v>
      </c>
    </row>
    <row r="23" spans="1:27">
      <c r="A23" s="2" t="s">
        <v>164</v>
      </c>
      <c r="B23" s="2" t="s">
        <v>163</v>
      </c>
      <c r="C23" s="2" t="s">
        <v>173</v>
      </c>
      <c r="D23" s="2">
        <v>78.75</v>
      </c>
      <c r="E23" s="3">
        <f t="shared" si="2"/>
        <v>0.15873015873015872</v>
      </c>
      <c r="F23" s="3">
        <f t="shared" si="3"/>
        <v>23.809523809523807</v>
      </c>
      <c r="G23" s="2">
        <v>6.3</v>
      </c>
      <c r="H23" s="2">
        <v>5</v>
      </c>
      <c r="I23" s="3">
        <f t="shared" si="0"/>
        <v>1.8</v>
      </c>
      <c r="J23" s="2">
        <v>4</v>
      </c>
      <c r="K23" s="2">
        <v>0</v>
      </c>
      <c r="L23" s="2">
        <v>1</v>
      </c>
      <c r="M23" s="2">
        <v>1143801</v>
      </c>
      <c r="N23" s="15">
        <f t="shared" si="1"/>
        <v>14524.457142857143</v>
      </c>
      <c r="O23" s="2">
        <v>8.1304143479581106E-2</v>
      </c>
      <c r="P23" s="19">
        <v>67635</v>
      </c>
      <c r="Q23" s="2">
        <v>150</v>
      </c>
      <c r="R23" s="2">
        <v>8</v>
      </c>
      <c r="S23" s="2">
        <f>(R23-5)/(35-5)</f>
        <v>0.1</v>
      </c>
      <c r="T23" s="2">
        <v>38</v>
      </c>
      <c r="U23" s="2"/>
      <c r="V23" s="2">
        <v>2113.90773046911</v>
      </c>
      <c r="W23" s="2">
        <v>0</v>
      </c>
      <c r="X23" s="3">
        <v>1004243.10647652</v>
      </c>
      <c r="Y23">
        <v>84</v>
      </c>
      <c r="Z23">
        <v>84</v>
      </c>
      <c r="AA23" s="2">
        <v>14</v>
      </c>
    </row>
    <row r="24" spans="1:27" s="1" customFormat="1">
      <c r="A24" s="9"/>
      <c r="B24" s="9"/>
      <c r="C24" s="9"/>
      <c r="D24" s="9"/>
      <c r="E24" s="3"/>
      <c r="F24" s="3"/>
      <c r="G24" s="9"/>
      <c r="H24" s="9"/>
      <c r="I24" s="10"/>
      <c r="J24" s="9"/>
      <c r="K24" s="9"/>
      <c r="L24" s="9"/>
      <c r="M24" s="9"/>
      <c r="N24" s="20"/>
      <c r="O24" s="9"/>
      <c r="P24" s="21"/>
      <c r="Q24" s="9"/>
      <c r="R24" s="9"/>
      <c r="S24" s="9"/>
      <c r="T24" s="9"/>
      <c r="U24" s="9"/>
      <c r="V24" s="9"/>
      <c r="W24" s="9"/>
      <c r="X24" s="10"/>
      <c r="AA24" s="9"/>
    </row>
    <row r="25" spans="1:27">
      <c r="A25" s="11" t="s">
        <v>23</v>
      </c>
      <c r="B25" s="2" t="s">
        <v>24</v>
      </c>
      <c r="C25" s="2" t="s">
        <v>174</v>
      </c>
      <c r="D25" s="3">
        <v>42</v>
      </c>
      <c r="E25" s="3">
        <f t="shared" si="2"/>
        <v>0.20833333333333334</v>
      </c>
      <c r="F25" s="3">
        <f t="shared" si="3"/>
        <v>125</v>
      </c>
      <c r="G25" s="2">
        <v>4.8</v>
      </c>
      <c r="H25" s="3">
        <v>2</v>
      </c>
      <c r="I25" s="3">
        <f t="shared" ref="I25:I82" si="4">(J25*2+K25*4+L25)/H25</f>
        <v>2</v>
      </c>
      <c r="J25" s="3">
        <v>2</v>
      </c>
      <c r="K25" s="3">
        <v>0</v>
      </c>
      <c r="L25" s="3">
        <v>0</v>
      </c>
      <c r="M25" s="2">
        <v>900000</v>
      </c>
      <c r="N25" s="15">
        <f t="shared" ref="N25:N82" si="5">M25/D25*1</f>
        <v>21428.571428571428</v>
      </c>
      <c r="O25" s="15">
        <v>4.1127816112964399E-2</v>
      </c>
      <c r="P25" s="2">
        <v>83501</v>
      </c>
      <c r="Q25" s="2">
        <v>600</v>
      </c>
      <c r="R25" s="2">
        <v>0</v>
      </c>
      <c r="S25" s="2">
        <v>0</v>
      </c>
      <c r="T25" s="2">
        <v>28</v>
      </c>
      <c r="U25" t="s">
        <v>25</v>
      </c>
      <c r="V25">
        <v>1062.4055202668701</v>
      </c>
      <c r="W25" s="2">
        <v>0.56840620592383595</v>
      </c>
      <c r="X25" s="2">
        <v>511565.58533145202</v>
      </c>
      <c r="Y25" s="24">
        <v>84.5</v>
      </c>
      <c r="Z25" s="24">
        <v>84.5</v>
      </c>
      <c r="AA25" s="2">
        <v>47</v>
      </c>
    </row>
    <row r="26" spans="1:27">
      <c r="A26" s="3" t="s">
        <v>26</v>
      </c>
      <c r="B26" s="2" t="s">
        <v>24</v>
      </c>
      <c r="C26" s="2" t="s">
        <v>174</v>
      </c>
      <c r="D26" s="3">
        <v>51</v>
      </c>
      <c r="E26" s="3">
        <f t="shared" si="2"/>
        <v>0.25641025641025644</v>
      </c>
      <c r="F26" s="3">
        <f t="shared" si="3"/>
        <v>115.3846153846154</v>
      </c>
      <c r="G26" s="2">
        <v>3.9</v>
      </c>
      <c r="H26" s="3">
        <v>2</v>
      </c>
      <c r="I26" s="3">
        <f t="shared" si="4"/>
        <v>2</v>
      </c>
      <c r="J26" s="3">
        <v>2</v>
      </c>
      <c r="K26" s="3">
        <v>0</v>
      </c>
      <c r="L26" s="3">
        <v>0</v>
      </c>
      <c r="M26" s="15">
        <v>1310000</v>
      </c>
      <c r="N26" s="15">
        <f t="shared" si="5"/>
        <v>25686.274509803923</v>
      </c>
      <c r="O26" s="15">
        <v>5.9863821231092601E-2</v>
      </c>
      <c r="P26" s="15">
        <v>90286</v>
      </c>
      <c r="Q26" s="15">
        <v>450</v>
      </c>
      <c r="R26" s="2">
        <v>3.5</v>
      </c>
      <c r="S26" s="2">
        <v>5.3846153846153801E-2</v>
      </c>
      <c r="T26" s="2">
        <v>25</v>
      </c>
      <c r="U26" s="2"/>
      <c r="V26">
        <v>1546.39025727734</v>
      </c>
      <c r="W26" s="2">
        <v>0</v>
      </c>
      <c r="X26" s="2">
        <v>744612.12976022495</v>
      </c>
      <c r="Y26" s="2">
        <v>88.1</v>
      </c>
      <c r="Z26" s="2">
        <v>88.1</v>
      </c>
      <c r="AA26" s="2">
        <v>49</v>
      </c>
    </row>
    <row r="27" spans="1:27">
      <c r="A27" s="11" t="s">
        <v>27</v>
      </c>
      <c r="B27" s="2" t="s">
        <v>24</v>
      </c>
      <c r="C27" s="2" t="s">
        <v>174</v>
      </c>
      <c r="D27" s="12">
        <v>455</v>
      </c>
      <c r="E27" s="3">
        <f t="shared" si="2"/>
        <v>0.25</v>
      </c>
      <c r="F27" s="3">
        <f t="shared" si="3"/>
        <v>187.5</v>
      </c>
      <c r="G27" s="2">
        <v>4</v>
      </c>
      <c r="H27" s="3">
        <v>18</v>
      </c>
      <c r="I27" s="3">
        <f t="shared" si="4"/>
        <v>1.9444444444444444</v>
      </c>
      <c r="J27" s="3">
        <v>14</v>
      </c>
      <c r="K27" s="3">
        <v>1</v>
      </c>
      <c r="L27" s="3">
        <v>3</v>
      </c>
      <c r="M27" s="2">
        <v>3990000</v>
      </c>
      <c r="N27" s="15">
        <f t="shared" si="5"/>
        <v>8769.2307692307695</v>
      </c>
      <c r="O27" s="15">
        <v>0.18233331810080899</v>
      </c>
      <c r="P27" s="2">
        <v>78721</v>
      </c>
      <c r="Q27" s="2">
        <v>750</v>
      </c>
      <c r="R27" s="2">
        <v>9</v>
      </c>
      <c r="S27" s="2">
        <v>0.138461538461538</v>
      </c>
      <c r="T27" s="2">
        <v>106</v>
      </c>
      <c r="U27" s="2"/>
      <c r="V27">
        <v>4709.9978065164696</v>
      </c>
      <c r="W27" s="2">
        <v>0</v>
      </c>
      <c r="X27" s="2">
        <v>2267940.76163611</v>
      </c>
      <c r="Y27" s="15">
        <v>88.7</v>
      </c>
      <c r="Z27" s="15">
        <v>88.7</v>
      </c>
      <c r="AA27" s="2">
        <v>165</v>
      </c>
    </row>
    <row r="28" spans="1:27">
      <c r="A28" s="3" t="s">
        <v>28</v>
      </c>
      <c r="B28" s="2" t="s">
        <v>24</v>
      </c>
      <c r="C28" s="2" t="s">
        <v>174</v>
      </c>
      <c r="D28" s="3">
        <v>306</v>
      </c>
      <c r="E28" s="3">
        <f t="shared" si="2"/>
        <v>0.625</v>
      </c>
      <c r="F28" s="3">
        <f t="shared" si="3"/>
        <v>218.75</v>
      </c>
      <c r="G28" s="2">
        <v>1.6</v>
      </c>
      <c r="H28" s="3">
        <v>5</v>
      </c>
      <c r="I28" s="3">
        <f t="shared" si="4"/>
        <v>1.8</v>
      </c>
      <c r="J28" s="3">
        <v>4</v>
      </c>
      <c r="K28" s="3">
        <v>0</v>
      </c>
      <c r="L28" s="3">
        <v>1</v>
      </c>
      <c r="M28" s="2">
        <v>2384000</v>
      </c>
      <c r="N28" s="15">
        <f t="shared" si="5"/>
        <v>7790.8496732026142</v>
      </c>
      <c r="O28" s="15">
        <v>0.10894301512589701</v>
      </c>
      <c r="P28" s="2">
        <v>66799</v>
      </c>
      <c r="Q28" s="2">
        <v>350</v>
      </c>
      <c r="R28" s="2">
        <v>10</v>
      </c>
      <c r="S28" s="2">
        <v>0.15384615384615399</v>
      </c>
      <c r="T28" s="2">
        <v>44</v>
      </c>
      <c r="U28" s="2"/>
      <c r="V28">
        <v>2814.1941781291398</v>
      </c>
      <c r="W28" s="2">
        <v>0</v>
      </c>
      <c r="X28" s="2">
        <v>1355080.3949224299</v>
      </c>
      <c r="Y28" s="2">
        <v>0</v>
      </c>
      <c r="Z28" s="2">
        <v>87.3</v>
      </c>
      <c r="AA28" s="2">
        <v>79</v>
      </c>
    </row>
    <row r="29" spans="1:27">
      <c r="A29" s="3" t="s">
        <v>30</v>
      </c>
      <c r="B29" s="2" t="s">
        <v>24</v>
      </c>
      <c r="C29" s="2" t="s">
        <v>174</v>
      </c>
      <c r="D29" s="3">
        <v>431</v>
      </c>
      <c r="E29" s="3">
        <f t="shared" si="2"/>
        <v>0.52631578947368418</v>
      </c>
      <c r="F29" s="3">
        <f t="shared" si="3"/>
        <v>236.84210526315789</v>
      </c>
      <c r="G29" s="2">
        <v>1.9</v>
      </c>
      <c r="H29" s="3">
        <v>8</v>
      </c>
      <c r="I29" s="3">
        <f t="shared" si="4"/>
        <v>1.875</v>
      </c>
      <c r="J29" s="3">
        <v>7</v>
      </c>
      <c r="K29" s="3">
        <v>0</v>
      </c>
      <c r="L29" s="3">
        <v>1</v>
      </c>
      <c r="M29" s="2">
        <v>3721000</v>
      </c>
      <c r="N29" s="15">
        <f t="shared" si="5"/>
        <v>8633.4106728538281</v>
      </c>
      <c r="O29" s="15">
        <v>0.17004067084037799</v>
      </c>
      <c r="P29" s="2">
        <v>86742</v>
      </c>
      <c r="Q29" s="2">
        <v>450</v>
      </c>
      <c r="R29" s="2">
        <v>12.5</v>
      </c>
      <c r="S29" s="2">
        <v>0.19230769230769201</v>
      </c>
      <c r="T29" s="2">
        <v>41</v>
      </c>
      <c r="U29" s="2"/>
      <c r="V29">
        <v>4392.4566010144899</v>
      </c>
      <c r="W29" s="2">
        <v>0</v>
      </c>
      <c r="X29" s="2">
        <v>2115039.4922425901</v>
      </c>
      <c r="Y29" s="2">
        <v>93.5</v>
      </c>
      <c r="Z29" s="2">
        <v>93.5</v>
      </c>
      <c r="AA29" s="2">
        <v>116</v>
      </c>
    </row>
    <row r="30" spans="1:27">
      <c r="A30" s="3" t="s">
        <v>34</v>
      </c>
      <c r="B30" s="2" t="s">
        <v>24</v>
      </c>
      <c r="C30" s="2" t="s">
        <v>174</v>
      </c>
      <c r="D30" s="3">
        <v>1020</v>
      </c>
      <c r="E30" s="3">
        <f t="shared" si="2"/>
        <v>10</v>
      </c>
      <c r="F30" s="3">
        <f t="shared" si="3"/>
        <v>3000</v>
      </c>
      <c r="G30" s="2">
        <v>0.1</v>
      </c>
      <c r="H30" s="3">
        <v>1</v>
      </c>
      <c r="I30" s="3">
        <f t="shared" si="4"/>
        <v>2</v>
      </c>
      <c r="J30" s="3">
        <v>1</v>
      </c>
      <c r="K30" s="3">
        <v>0</v>
      </c>
      <c r="L30" s="3">
        <v>0</v>
      </c>
      <c r="M30" s="2">
        <v>1029000</v>
      </c>
      <c r="N30" s="15">
        <f t="shared" si="5"/>
        <v>1008.8235294117648</v>
      </c>
      <c r="O30" s="15">
        <v>4.7022803089155997E-2</v>
      </c>
      <c r="P30" s="2">
        <v>41803</v>
      </c>
      <c r="Q30" s="2">
        <v>300</v>
      </c>
      <c r="R30" s="2">
        <v>20</v>
      </c>
      <c r="S30" s="2">
        <v>0.30769230769230799</v>
      </c>
      <c r="T30" s="2">
        <v>18</v>
      </c>
      <c r="U30" s="2"/>
      <c r="V30">
        <v>1214.6836448384599</v>
      </c>
      <c r="W30" s="2">
        <v>0</v>
      </c>
      <c r="X30" s="2">
        <v>584889.98589562695</v>
      </c>
      <c r="Y30" s="2">
        <v>0</v>
      </c>
      <c r="Z30" s="2">
        <v>87.3</v>
      </c>
      <c r="AA30" s="2">
        <v>8</v>
      </c>
    </row>
    <row r="31" spans="1:27">
      <c r="A31" s="3" t="s">
        <v>35</v>
      </c>
      <c r="B31" s="2" t="s">
        <v>24</v>
      </c>
      <c r="C31" s="2" t="s">
        <v>174</v>
      </c>
      <c r="D31" s="3">
        <v>1344</v>
      </c>
      <c r="E31" s="3">
        <f t="shared" si="2"/>
        <v>5</v>
      </c>
      <c r="F31" s="3">
        <f t="shared" si="3"/>
        <v>1000</v>
      </c>
      <c r="G31" s="2">
        <v>0.2</v>
      </c>
      <c r="H31" s="3">
        <v>3</v>
      </c>
      <c r="I31" s="3">
        <f t="shared" si="4"/>
        <v>2</v>
      </c>
      <c r="J31" s="3">
        <v>3</v>
      </c>
      <c r="K31" s="3">
        <v>0</v>
      </c>
      <c r="L31" s="3">
        <v>0</v>
      </c>
      <c r="M31" s="2">
        <v>1965000</v>
      </c>
      <c r="N31" s="15">
        <f t="shared" si="5"/>
        <v>1462.0535714285713</v>
      </c>
      <c r="O31" s="15">
        <v>8.9795731846638902E-2</v>
      </c>
      <c r="P31" s="2">
        <v>51587</v>
      </c>
      <c r="Q31" s="2">
        <v>200</v>
      </c>
      <c r="R31" s="2">
        <v>25</v>
      </c>
      <c r="S31" s="2">
        <v>0.38461538461538503</v>
      </c>
      <c r="T31" s="2">
        <v>30</v>
      </c>
      <c r="U31" s="2"/>
      <c r="V31">
        <v>2319.5853859160102</v>
      </c>
      <c r="W31" s="2">
        <v>0</v>
      </c>
      <c r="X31" s="2">
        <v>1116918.1946403401</v>
      </c>
      <c r="Y31" s="2">
        <v>0</v>
      </c>
      <c r="Z31" s="2">
        <v>87.3</v>
      </c>
      <c r="AA31" s="2">
        <v>37</v>
      </c>
    </row>
    <row r="32" spans="1:27">
      <c r="A32" s="3" t="s">
        <v>36</v>
      </c>
      <c r="B32" s="2" t="s">
        <v>24</v>
      </c>
      <c r="C32" s="2" t="s">
        <v>174</v>
      </c>
      <c r="D32" s="3">
        <v>1036</v>
      </c>
      <c r="E32" s="3">
        <f t="shared" si="2"/>
        <v>3.3333333333333335</v>
      </c>
      <c r="F32" s="3">
        <f t="shared" si="3"/>
        <v>1000</v>
      </c>
      <c r="G32" s="2">
        <v>0.3</v>
      </c>
      <c r="H32" s="3">
        <v>3</v>
      </c>
      <c r="I32" s="3">
        <f t="shared" si="4"/>
        <v>2.6666666666666665</v>
      </c>
      <c r="J32" s="3">
        <v>2</v>
      </c>
      <c r="K32" s="3">
        <v>1</v>
      </c>
      <c r="L32" s="3">
        <v>0</v>
      </c>
      <c r="M32" s="2">
        <v>1563000</v>
      </c>
      <c r="N32" s="15">
        <f t="shared" si="5"/>
        <v>1508.6872586872587</v>
      </c>
      <c r="O32" s="15">
        <v>7.1425307316181505E-2</v>
      </c>
      <c r="P32" s="2">
        <v>49206</v>
      </c>
      <c r="Q32" s="2">
        <v>300</v>
      </c>
      <c r="R32" s="2">
        <v>20</v>
      </c>
      <c r="S32" s="2">
        <v>0.30769230769230799</v>
      </c>
      <c r="T32" s="2">
        <v>24</v>
      </c>
      <c r="U32" s="2"/>
      <c r="V32">
        <v>1845.0442535301399</v>
      </c>
      <c r="W32" s="2">
        <v>0</v>
      </c>
      <c r="X32" s="2">
        <v>888418.89985895599</v>
      </c>
      <c r="Y32" s="2">
        <v>85.6</v>
      </c>
      <c r="Z32" s="2">
        <v>85.6</v>
      </c>
      <c r="AA32" s="2">
        <v>32</v>
      </c>
    </row>
    <row r="33" spans="1:27">
      <c r="A33" s="3" t="s">
        <v>41</v>
      </c>
      <c r="B33" s="2" t="s">
        <v>42</v>
      </c>
      <c r="C33" s="2" t="s">
        <v>174</v>
      </c>
      <c r="D33" s="3">
        <v>75.459999999999994</v>
      </c>
      <c r="E33" s="3">
        <f t="shared" si="2"/>
        <v>0.37037037037037035</v>
      </c>
      <c r="F33" s="3">
        <f t="shared" si="3"/>
        <v>37.037037037037038</v>
      </c>
      <c r="G33" s="2">
        <v>2.7</v>
      </c>
      <c r="H33" s="3">
        <v>2</v>
      </c>
      <c r="I33" s="3">
        <f t="shared" si="4"/>
        <v>2</v>
      </c>
      <c r="J33" s="3">
        <v>2</v>
      </c>
      <c r="K33" s="2">
        <v>0</v>
      </c>
      <c r="L33" s="2">
        <v>0</v>
      </c>
      <c r="M33" s="2">
        <v>537825</v>
      </c>
      <c r="N33" s="15">
        <f t="shared" si="5"/>
        <v>7127.2859793267962</v>
      </c>
      <c r="O33" s="2">
        <v>5.91725318428152E-2</v>
      </c>
      <c r="P33" s="2">
        <v>74882</v>
      </c>
      <c r="Q33" s="2">
        <v>100</v>
      </c>
      <c r="R33" s="2">
        <v>0</v>
      </c>
      <c r="S33" s="2">
        <v>0</v>
      </c>
      <c r="T33" s="2">
        <v>18</v>
      </c>
      <c r="U33" s="2">
        <v>7000</v>
      </c>
      <c r="V33" s="2">
        <v>414.20772289970699</v>
      </c>
      <c r="W33" s="2">
        <v>0.87121613244559504</v>
      </c>
      <c r="X33" s="2">
        <v>468561.816432552</v>
      </c>
      <c r="Y33" s="24">
        <v>0</v>
      </c>
      <c r="Z33" s="24">
        <v>87.3</v>
      </c>
      <c r="AA33" s="2">
        <v>22</v>
      </c>
    </row>
    <row r="34" spans="1:27">
      <c r="A34" s="2" t="s">
        <v>46</v>
      </c>
      <c r="B34" s="2" t="s">
        <v>42</v>
      </c>
      <c r="C34" s="2" t="s">
        <v>174</v>
      </c>
      <c r="D34" s="3">
        <v>910.49</v>
      </c>
      <c r="E34" s="3">
        <f t="shared" si="2"/>
        <v>2.5</v>
      </c>
      <c r="F34" s="3">
        <f t="shared" si="3"/>
        <v>312.5</v>
      </c>
      <c r="G34" s="2">
        <v>0.4</v>
      </c>
      <c r="H34" s="3">
        <v>4</v>
      </c>
      <c r="I34" s="3">
        <f t="shared" si="4"/>
        <v>2</v>
      </c>
      <c r="J34" s="3">
        <v>4</v>
      </c>
      <c r="K34" s="2">
        <v>0</v>
      </c>
      <c r="L34" s="2">
        <v>0</v>
      </c>
      <c r="M34" s="2">
        <v>1171603</v>
      </c>
      <c r="N34" s="15">
        <f t="shared" si="5"/>
        <v>1286.7829410537183</v>
      </c>
      <c r="O34" s="2">
        <v>0.12890199567635899</v>
      </c>
      <c r="P34" s="2">
        <v>51099</v>
      </c>
      <c r="Q34" s="2">
        <v>125</v>
      </c>
      <c r="R34" s="2">
        <v>10</v>
      </c>
      <c r="S34" s="2">
        <v>0.44444444444444398</v>
      </c>
      <c r="T34" s="2">
        <v>33</v>
      </c>
      <c r="U34" s="2"/>
      <c r="V34" s="2">
        <v>902.31396973451399</v>
      </c>
      <c r="W34" s="2">
        <v>0</v>
      </c>
      <c r="X34" s="2">
        <v>1020719.43442166</v>
      </c>
      <c r="Y34" s="2">
        <v>0</v>
      </c>
      <c r="Z34" s="2">
        <v>77.2</v>
      </c>
      <c r="AA34" s="2">
        <v>25</v>
      </c>
    </row>
    <row r="35" spans="1:27">
      <c r="A35" s="2" t="s">
        <v>47</v>
      </c>
      <c r="B35" s="2" t="s">
        <v>42</v>
      </c>
      <c r="C35" s="2" t="s">
        <v>174</v>
      </c>
      <c r="D35" s="3">
        <v>395.44</v>
      </c>
      <c r="E35" s="3">
        <f t="shared" si="2"/>
        <v>1.25</v>
      </c>
      <c r="F35" s="3">
        <f t="shared" si="3"/>
        <v>125</v>
      </c>
      <c r="G35" s="2">
        <v>0.8</v>
      </c>
      <c r="H35" s="3">
        <v>3</v>
      </c>
      <c r="I35" s="3">
        <f t="shared" si="4"/>
        <v>2.6666666666666665</v>
      </c>
      <c r="J35" s="3">
        <v>2</v>
      </c>
      <c r="K35" s="2">
        <v>1</v>
      </c>
      <c r="L35" s="2">
        <v>0</v>
      </c>
      <c r="M35" s="2">
        <v>987835</v>
      </c>
      <c r="N35" s="15">
        <f t="shared" si="5"/>
        <v>2498.0654460853734</v>
      </c>
      <c r="O35" s="2">
        <v>0.108683489969688</v>
      </c>
      <c r="P35" s="2">
        <v>65867</v>
      </c>
      <c r="Q35" s="2">
        <v>100</v>
      </c>
      <c r="R35" s="2">
        <v>10</v>
      </c>
      <c r="S35" s="2">
        <v>0.44444444444444398</v>
      </c>
      <c r="T35" s="2">
        <v>20</v>
      </c>
      <c r="U35" s="2"/>
      <c r="V35" s="2">
        <v>760.78442978781504</v>
      </c>
      <c r="W35" s="2">
        <v>0</v>
      </c>
      <c r="X35" s="2">
        <v>860617.78819439397</v>
      </c>
      <c r="Y35" s="2">
        <v>82</v>
      </c>
      <c r="Z35" s="2">
        <v>82</v>
      </c>
      <c r="AA35" s="2">
        <v>31</v>
      </c>
    </row>
    <row r="36" spans="1:27">
      <c r="A36" s="2" t="s">
        <v>48</v>
      </c>
      <c r="B36" s="2" t="s">
        <v>42</v>
      </c>
      <c r="C36" s="2" t="s">
        <v>174</v>
      </c>
      <c r="D36" s="3">
        <v>132.38999999999999</v>
      </c>
      <c r="E36" s="3">
        <f t="shared" si="2"/>
        <v>0.66666666666666663</v>
      </c>
      <c r="F36" s="3">
        <f t="shared" si="3"/>
        <v>66.666666666666657</v>
      </c>
      <c r="G36" s="2">
        <v>1.5</v>
      </c>
      <c r="H36" s="3">
        <v>2</v>
      </c>
      <c r="I36" s="3">
        <f t="shared" si="4"/>
        <v>2</v>
      </c>
      <c r="J36" s="3">
        <v>2</v>
      </c>
      <c r="K36" s="2">
        <v>0</v>
      </c>
      <c r="L36" s="2">
        <v>0</v>
      </c>
      <c r="M36" s="2">
        <v>608780</v>
      </c>
      <c r="N36" s="15">
        <f t="shared" si="5"/>
        <v>4598.3835637132715</v>
      </c>
      <c r="O36" s="2">
        <v>6.6979136215811905E-2</v>
      </c>
      <c r="P36" s="2">
        <v>65685.8</v>
      </c>
      <c r="Q36" s="2">
        <v>100</v>
      </c>
      <c r="R36" s="2">
        <v>8</v>
      </c>
      <c r="S36" s="2">
        <v>0.35555555555555601</v>
      </c>
      <c r="T36" s="2">
        <v>15</v>
      </c>
      <c r="U36" s="2"/>
      <c r="V36" s="2">
        <v>468.85395351068399</v>
      </c>
      <c r="W36" s="2">
        <v>0</v>
      </c>
      <c r="X36" s="2">
        <v>530378.95711022895</v>
      </c>
      <c r="Y36" s="2">
        <v>0</v>
      </c>
      <c r="Z36" s="2">
        <v>77.2</v>
      </c>
      <c r="AA36" s="2">
        <v>18</v>
      </c>
    </row>
    <row r="37" spans="1:27">
      <c r="A37" s="2" t="s">
        <v>49</v>
      </c>
      <c r="B37" s="2" t="s">
        <v>42</v>
      </c>
      <c r="C37" s="2" t="s">
        <v>174</v>
      </c>
      <c r="D37" s="3">
        <v>1563.33</v>
      </c>
      <c r="E37" s="3">
        <f t="shared" si="2"/>
        <v>3.3333333333333335</v>
      </c>
      <c r="F37" s="3">
        <f t="shared" si="3"/>
        <v>333.33333333333337</v>
      </c>
      <c r="G37" s="2">
        <v>0.3</v>
      </c>
      <c r="H37" s="3">
        <v>4</v>
      </c>
      <c r="I37" s="3">
        <f t="shared" si="4"/>
        <v>2</v>
      </c>
      <c r="J37" s="3">
        <v>4</v>
      </c>
      <c r="K37" s="2">
        <v>0</v>
      </c>
      <c r="L37" s="2">
        <v>0</v>
      </c>
      <c r="M37" s="2">
        <v>1926117</v>
      </c>
      <c r="N37" s="15">
        <f t="shared" si="5"/>
        <v>1232.0604095104682</v>
      </c>
      <c r="O37" s="2">
        <v>0.21191506440847399</v>
      </c>
      <c r="P37" s="2">
        <v>65410</v>
      </c>
      <c r="Q37" s="2">
        <v>100</v>
      </c>
      <c r="R37" s="2">
        <v>12.5</v>
      </c>
      <c r="S37" s="2">
        <v>0.55555555555555602</v>
      </c>
      <c r="T37" s="2">
        <v>26</v>
      </c>
      <c r="U37" s="2"/>
      <c r="V37" s="2">
        <v>1483.4054508593199</v>
      </c>
      <c r="W37" s="2">
        <v>0</v>
      </c>
      <c r="X37" s="2">
        <v>1678064.20337771</v>
      </c>
      <c r="Y37" s="2">
        <v>89</v>
      </c>
      <c r="Z37" s="2">
        <v>89</v>
      </c>
      <c r="AA37" s="2">
        <v>35</v>
      </c>
    </row>
    <row r="38" spans="1:27">
      <c r="A38" s="4" t="s">
        <v>67</v>
      </c>
      <c r="B38" s="2" t="s">
        <v>54</v>
      </c>
      <c r="C38" s="2" t="s">
        <v>174</v>
      </c>
      <c r="D38" s="5">
        <v>670.14</v>
      </c>
      <c r="E38" s="3">
        <f t="shared" si="2"/>
        <v>3.3333333333333335</v>
      </c>
      <c r="F38" s="3">
        <f t="shared" si="3"/>
        <v>550</v>
      </c>
      <c r="G38" s="2">
        <v>0.3</v>
      </c>
      <c r="H38" s="3">
        <v>2</v>
      </c>
      <c r="I38" s="3">
        <f t="shared" si="4"/>
        <v>2</v>
      </c>
      <c r="J38" s="3">
        <v>2</v>
      </c>
      <c r="K38" s="3">
        <v>0</v>
      </c>
      <c r="L38" s="3">
        <v>0</v>
      </c>
      <c r="M38" s="16">
        <v>1271300</v>
      </c>
      <c r="N38" s="15">
        <f t="shared" si="5"/>
        <v>1897.0662846569373</v>
      </c>
      <c r="O38" s="2">
        <v>5.1089874455464597E-2</v>
      </c>
      <c r="P38" s="2">
        <v>72000</v>
      </c>
      <c r="Q38" s="2">
        <v>165</v>
      </c>
      <c r="R38" s="2">
        <v>27.5</v>
      </c>
      <c r="S38" s="2">
        <v>0.64705882352941202</v>
      </c>
      <c r="T38" s="2">
        <v>26</v>
      </c>
      <c r="U38" s="2"/>
      <c r="V38" s="3">
        <v>1206.98806603546</v>
      </c>
      <c r="W38" s="2">
        <v>0</v>
      </c>
      <c r="X38" s="2">
        <v>762301.77710704098</v>
      </c>
      <c r="Y38" s="2">
        <v>0</v>
      </c>
      <c r="Z38" s="2">
        <v>87.2</v>
      </c>
      <c r="AA38" s="2">
        <v>25</v>
      </c>
    </row>
    <row r="39" spans="1:27">
      <c r="A39" s="4" t="s">
        <v>72</v>
      </c>
      <c r="B39" s="2" t="s">
        <v>71</v>
      </c>
      <c r="C39" s="2" t="s">
        <v>174</v>
      </c>
      <c r="D39" s="6">
        <v>531.70000000000005</v>
      </c>
      <c r="E39" s="3">
        <f t="shared" si="2"/>
        <v>5</v>
      </c>
      <c r="F39" s="3">
        <f t="shared" si="3"/>
        <v>1750</v>
      </c>
      <c r="G39" s="2">
        <v>0.2</v>
      </c>
      <c r="H39" s="3">
        <v>1</v>
      </c>
      <c r="I39" s="3">
        <f t="shared" si="4"/>
        <v>2</v>
      </c>
      <c r="J39" s="3">
        <v>1</v>
      </c>
      <c r="K39" s="15">
        <v>0</v>
      </c>
      <c r="L39" s="15">
        <v>0</v>
      </c>
      <c r="M39" s="2">
        <v>634555</v>
      </c>
      <c r="N39" s="15">
        <f t="shared" si="5"/>
        <v>1193.4455520030092</v>
      </c>
      <c r="O39" s="2">
        <v>5.7767182836267597E-2</v>
      </c>
      <c r="P39" s="2">
        <v>54000</v>
      </c>
      <c r="Q39" s="2">
        <v>350</v>
      </c>
      <c r="R39" s="2">
        <v>12</v>
      </c>
      <c r="S39" s="2">
        <v>0.133333333333333</v>
      </c>
      <c r="T39" s="2">
        <v>17</v>
      </c>
      <c r="U39" s="2"/>
      <c r="V39" s="3">
        <v>323.66787906689598</v>
      </c>
      <c r="W39" s="2">
        <v>0</v>
      </c>
      <c r="X39" s="2">
        <v>454759.91902394098</v>
      </c>
      <c r="Y39" s="15">
        <v>0</v>
      </c>
      <c r="Z39" s="15">
        <v>82.8</v>
      </c>
      <c r="AA39" s="2">
        <v>22</v>
      </c>
    </row>
    <row r="40" spans="1:27" ht="17.149999999999999">
      <c r="A40" s="4" t="s">
        <v>73</v>
      </c>
      <c r="B40" s="2" t="s">
        <v>71</v>
      </c>
      <c r="C40" s="2" t="s">
        <v>174</v>
      </c>
      <c r="D40" s="13">
        <v>286</v>
      </c>
      <c r="E40" s="3">
        <f t="shared" si="2"/>
        <v>3.3333333333333335</v>
      </c>
      <c r="F40" s="3">
        <f t="shared" si="3"/>
        <v>666.66666666666674</v>
      </c>
      <c r="G40" s="2">
        <v>0.3</v>
      </c>
      <c r="H40" s="3">
        <v>1</v>
      </c>
      <c r="I40" s="3">
        <f t="shared" si="4"/>
        <v>2</v>
      </c>
      <c r="J40" s="3">
        <v>1</v>
      </c>
      <c r="K40" s="15">
        <v>0</v>
      </c>
      <c r="L40" s="15">
        <v>0</v>
      </c>
      <c r="M40" s="2">
        <v>832017</v>
      </c>
      <c r="N40" s="15">
        <f t="shared" si="5"/>
        <v>2909.1503496503497</v>
      </c>
      <c r="O40" s="2">
        <v>7.5743281767353302E-2</v>
      </c>
      <c r="P40" s="2">
        <v>48000</v>
      </c>
      <c r="Q40" s="2">
        <v>200</v>
      </c>
      <c r="R40" s="2">
        <v>25</v>
      </c>
      <c r="S40" s="2">
        <v>0.27777777777777801</v>
      </c>
      <c r="T40" s="2">
        <v>18</v>
      </c>
      <c r="U40" s="2"/>
      <c r="V40" s="3">
        <v>424.38744905894998</v>
      </c>
      <c r="W40" s="2">
        <v>0</v>
      </c>
      <c r="X40" s="2">
        <v>596272.95277248195</v>
      </c>
      <c r="Y40" s="15">
        <v>0</v>
      </c>
      <c r="Z40" s="15">
        <v>82.8</v>
      </c>
      <c r="AA40" s="2">
        <v>21</v>
      </c>
    </row>
    <row r="41" spans="1:27">
      <c r="A41" s="4" t="s">
        <v>76</v>
      </c>
      <c r="B41" s="2" t="s">
        <v>71</v>
      </c>
      <c r="C41" s="2" t="s">
        <v>174</v>
      </c>
      <c r="D41" s="6">
        <v>79.02</v>
      </c>
      <c r="E41" s="3">
        <f t="shared" si="2"/>
        <v>0.26315789473684209</v>
      </c>
      <c r="F41" s="3">
        <f t="shared" si="3"/>
        <v>50</v>
      </c>
      <c r="G41" s="2">
        <v>3.8</v>
      </c>
      <c r="H41" s="2">
        <v>3</v>
      </c>
      <c r="I41" s="3">
        <f t="shared" si="4"/>
        <v>2</v>
      </c>
      <c r="J41" s="3">
        <v>3</v>
      </c>
      <c r="K41" s="2">
        <v>0</v>
      </c>
      <c r="L41" s="2">
        <v>0</v>
      </c>
      <c r="M41" s="2">
        <v>503859</v>
      </c>
      <c r="N41" s="15">
        <f t="shared" si="5"/>
        <v>6376.3477600607448</v>
      </c>
      <c r="O41" s="2">
        <v>4.5869176000029897E-2</v>
      </c>
      <c r="P41" s="2">
        <v>68666</v>
      </c>
      <c r="Q41" s="2">
        <v>190</v>
      </c>
      <c r="R41" s="2">
        <v>6.5</v>
      </c>
      <c r="S41" s="2">
        <v>7.2222222222222202E-2</v>
      </c>
      <c r="T41" s="2">
        <v>19</v>
      </c>
      <c r="U41" s="2"/>
      <c r="V41" s="3">
        <v>257.00368585665097</v>
      </c>
      <c r="W41" s="2">
        <v>0</v>
      </c>
      <c r="X41" s="2">
        <v>361095.378713404</v>
      </c>
      <c r="Y41" s="2">
        <v>90.6</v>
      </c>
      <c r="Z41" s="2">
        <v>90.6</v>
      </c>
      <c r="AA41" s="2">
        <v>33</v>
      </c>
    </row>
    <row r="42" spans="1:27">
      <c r="A42" s="2" t="s">
        <v>85</v>
      </c>
      <c r="B42" s="2" t="s">
        <v>84</v>
      </c>
      <c r="C42" s="2" t="s">
        <v>174</v>
      </c>
      <c r="D42" s="2">
        <v>806.12</v>
      </c>
      <c r="E42" s="3">
        <f t="shared" si="2"/>
        <v>2.5</v>
      </c>
      <c r="F42" s="3">
        <f t="shared" si="3"/>
        <v>600</v>
      </c>
      <c r="G42" s="2">
        <v>0.4</v>
      </c>
      <c r="H42" s="2">
        <v>3</v>
      </c>
      <c r="I42" s="3">
        <f t="shared" si="4"/>
        <v>2</v>
      </c>
      <c r="J42" s="2">
        <v>3</v>
      </c>
      <c r="K42" s="2">
        <v>0</v>
      </c>
      <c r="L42" s="2">
        <v>0</v>
      </c>
      <c r="M42" s="2">
        <v>1388972</v>
      </c>
      <c r="N42" s="15">
        <f t="shared" si="5"/>
        <v>1723.0337914950628</v>
      </c>
      <c r="O42" s="2">
        <v>0.118915414762041</v>
      </c>
      <c r="P42" s="2">
        <v>72902</v>
      </c>
      <c r="Q42" s="2">
        <v>240</v>
      </c>
      <c r="R42" s="2">
        <v>6.5</v>
      </c>
      <c r="S42" s="2">
        <v>0.14444444444444399</v>
      </c>
      <c r="T42" s="2">
        <v>85</v>
      </c>
      <c r="U42" s="2"/>
      <c r="V42" s="2">
        <v>689.70940561983798</v>
      </c>
      <c r="W42" s="2">
        <v>0</v>
      </c>
      <c r="X42" s="2">
        <v>995420.08848172496</v>
      </c>
      <c r="Y42" s="2">
        <v>72.099999999999994</v>
      </c>
      <c r="Z42" s="2">
        <v>72.099999999999994</v>
      </c>
      <c r="AA42" s="2">
        <v>43</v>
      </c>
    </row>
    <row r="43" spans="1:27">
      <c r="A43" s="2" t="s">
        <v>86</v>
      </c>
      <c r="B43" s="2" t="s">
        <v>84</v>
      </c>
      <c r="C43" s="2" t="s">
        <v>174</v>
      </c>
      <c r="D43" s="2">
        <v>481.78</v>
      </c>
      <c r="E43" s="3">
        <f t="shared" si="2"/>
        <v>5</v>
      </c>
      <c r="F43" s="3">
        <f t="shared" si="3"/>
        <v>625</v>
      </c>
      <c r="G43" s="2">
        <v>0.2</v>
      </c>
      <c r="H43" s="2">
        <v>1</v>
      </c>
      <c r="I43" s="3">
        <f t="shared" si="4"/>
        <v>4</v>
      </c>
      <c r="J43" s="2">
        <v>0</v>
      </c>
      <c r="K43" s="2">
        <v>1</v>
      </c>
      <c r="L43" s="2">
        <v>0</v>
      </c>
      <c r="M43" s="2">
        <v>891055</v>
      </c>
      <c r="N43" s="15">
        <f t="shared" si="5"/>
        <v>1849.5059985885675</v>
      </c>
      <c r="O43" s="2">
        <v>7.6286760928795203E-2</v>
      </c>
      <c r="P43" s="2">
        <v>65155.199999999997</v>
      </c>
      <c r="Q43" s="2">
        <v>125</v>
      </c>
      <c r="R43" s="2">
        <v>10</v>
      </c>
      <c r="S43" s="2">
        <v>0.22222222222222199</v>
      </c>
      <c r="T43" s="2">
        <v>22</v>
      </c>
      <c r="U43" s="2"/>
      <c r="V43" s="2">
        <v>442.46321338701199</v>
      </c>
      <c r="W43" s="2">
        <v>0</v>
      </c>
      <c r="X43" s="2">
        <v>638583.10098553705</v>
      </c>
      <c r="Y43" s="2">
        <v>83.8</v>
      </c>
      <c r="Z43" s="2">
        <v>83.8</v>
      </c>
      <c r="AA43" s="2">
        <v>53</v>
      </c>
    </row>
    <row r="44" spans="1:27">
      <c r="A44" s="2" t="s">
        <v>87</v>
      </c>
      <c r="B44" s="2" t="s">
        <v>84</v>
      </c>
      <c r="C44" s="2" t="s">
        <v>174</v>
      </c>
      <c r="D44" s="2">
        <v>70.2</v>
      </c>
      <c r="E44" s="3">
        <f t="shared" si="2"/>
        <v>0.7142857142857143</v>
      </c>
      <c r="F44" s="3">
        <f t="shared" si="3"/>
        <v>67.857142857142861</v>
      </c>
      <c r="G44" s="2">
        <v>1.4</v>
      </c>
      <c r="H44" s="2">
        <v>1</v>
      </c>
      <c r="I44" s="3">
        <f t="shared" si="4"/>
        <v>2</v>
      </c>
      <c r="J44" s="2">
        <v>1</v>
      </c>
      <c r="K44" s="2">
        <v>0</v>
      </c>
      <c r="L44" s="2">
        <v>0</v>
      </c>
      <c r="M44" s="2">
        <v>898500</v>
      </c>
      <c r="N44" s="15">
        <f t="shared" si="5"/>
        <v>12799.145299145299</v>
      </c>
      <c r="O44" s="2">
        <v>7.6924156976306196E-2</v>
      </c>
      <c r="P44" s="2">
        <v>57171</v>
      </c>
      <c r="Q44" s="2">
        <v>95</v>
      </c>
      <c r="R44" s="2">
        <v>7</v>
      </c>
      <c r="S44" s="2">
        <v>0.155555555555556</v>
      </c>
      <c r="T44" s="2">
        <v>39</v>
      </c>
      <c r="U44" s="2"/>
      <c r="V44" s="2">
        <v>446.16011046257597</v>
      </c>
      <c r="W44" s="2">
        <v>0</v>
      </c>
      <c r="X44" s="2">
        <v>643918.63154968596</v>
      </c>
      <c r="Y44" s="2">
        <v>81.2</v>
      </c>
      <c r="Z44" s="2">
        <v>81.2</v>
      </c>
      <c r="AA44" s="2">
        <v>27</v>
      </c>
    </row>
    <row r="45" spans="1:27">
      <c r="A45" s="2" t="s">
        <v>90</v>
      </c>
      <c r="B45" s="2" t="s">
        <v>84</v>
      </c>
      <c r="C45" s="2" t="s">
        <v>174</v>
      </c>
      <c r="D45" s="2">
        <v>925.5</v>
      </c>
      <c r="E45" s="3">
        <f t="shared" si="2"/>
        <v>2.5</v>
      </c>
      <c r="F45" s="3">
        <f t="shared" si="3"/>
        <v>375</v>
      </c>
      <c r="G45" s="2">
        <v>0.4</v>
      </c>
      <c r="H45" s="2">
        <v>4</v>
      </c>
      <c r="I45" s="3">
        <f t="shared" si="4"/>
        <v>1.75</v>
      </c>
      <c r="J45" s="2">
        <v>3</v>
      </c>
      <c r="K45" s="2">
        <v>0</v>
      </c>
      <c r="L45" s="2">
        <v>1</v>
      </c>
      <c r="M45" s="2">
        <v>2092496</v>
      </c>
      <c r="N45" s="15">
        <f t="shared" si="5"/>
        <v>2260.9357104267965</v>
      </c>
      <c r="O45" s="2">
        <v>0.179146901253526</v>
      </c>
      <c r="P45" s="2">
        <v>62238</v>
      </c>
      <c r="Q45" s="2">
        <v>150</v>
      </c>
      <c r="R45" s="2">
        <v>22.5</v>
      </c>
      <c r="S45" s="2">
        <v>0.5</v>
      </c>
      <c r="T45" s="2">
        <v>20</v>
      </c>
      <c r="U45" s="2"/>
      <c r="V45" s="2">
        <v>1039.05202727045</v>
      </c>
      <c r="W45" s="2">
        <v>0</v>
      </c>
      <c r="X45" s="2">
        <v>1499607.3019957601</v>
      </c>
      <c r="Y45" s="2">
        <v>86.3</v>
      </c>
      <c r="Z45" s="2">
        <v>86.3</v>
      </c>
      <c r="AA45" s="2">
        <v>29</v>
      </c>
    </row>
    <row r="46" spans="1:27">
      <c r="A46" s="2" t="s">
        <v>91</v>
      </c>
      <c r="B46" s="2" t="s">
        <v>84</v>
      </c>
      <c r="C46" s="2" t="s">
        <v>174</v>
      </c>
      <c r="D46" s="2">
        <v>1261.0999999999999</v>
      </c>
      <c r="E46" s="3">
        <f t="shared" si="2"/>
        <v>10</v>
      </c>
      <c r="F46" s="3">
        <f t="shared" si="3"/>
        <v>900</v>
      </c>
      <c r="G46" s="2">
        <v>0.1</v>
      </c>
      <c r="H46" s="2">
        <v>1</v>
      </c>
      <c r="I46" s="3">
        <f t="shared" si="4"/>
        <v>2</v>
      </c>
      <c r="J46" s="2">
        <v>1</v>
      </c>
      <c r="K46" s="2">
        <v>0</v>
      </c>
      <c r="L46" s="2">
        <v>0</v>
      </c>
      <c r="M46" s="2">
        <v>1677050</v>
      </c>
      <c r="N46" s="15">
        <f t="shared" si="5"/>
        <v>1329.8310998334789</v>
      </c>
      <c r="O46" s="2">
        <v>0.14357891759278199</v>
      </c>
      <c r="P46" s="2">
        <v>60439</v>
      </c>
      <c r="Q46" s="2">
        <v>90</v>
      </c>
      <c r="R46" s="2">
        <v>35</v>
      </c>
      <c r="S46" s="2">
        <v>0.77777777777777801</v>
      </c>
      <c r="T46" s="2">
        <v>14</v>
      </c>
      <c r="U46" s="2"/>
      <c r="V46" s="2">
        <v>832.75772203813597</v>
      </c>
      <c r="W46" s="2">
        <v>0</v>
      </c>
      <c r="X46" s="2">
        <v>1201873.9466225901</v>
      </c>
      <c r="Y46" s="2">
        <v>82.4</v>
      </c>
      <c r="Z46" s="2">
        <v>82.4</v>
      </c>
      <c r="AA46" s="2">
        <v>9</v>
      </c>
    </row>
    <row r="47" spans="1:27">
      <c r="A47" s="2" t="s">
        <v>93</v>
      </c>
      <c r="B47" s="2" t="s">
        <v>94</v>
      </c>
      <c r="C47" s="2" t="s">
        <v>174</v>
      </c>
      <c r="D47" s="2">
        <v>38.32</v>
      </c>
      <c r="E47" s="3">
        <f t="shared" si="2"/>
        <v>0.38461538461538458</v>
      </c>
      <c r="F47" s="3">
        <f t="shared" si="3"/>
        <v>28.846153846153843</v>
      </c>
      <c r="G47" s="2">
        <v>2.6</v>
      </c>
      <c r="H47" s="2">
        <v>1</v>
      </c>
      <c r="I47" s="3">
        <f t="shared" si="4"/>
        <v>2</v>
      </c>
      <c r="J47" s="2">
        <v>1</v>
      </c>
      <c r="K47" s="2">
        <v>0</v>
      </c>
      <c r="L47" s="2">
        <v>0</v>
      </c>
      <c r="M47" s="2">
        <v>1019102</v>
      </c>
      <c r="N47" s="15">
        <f t="shared" si="5"/>
        <v>26594.519832985385</v>
      </c>
      <c r="O47" s="14">
        <v>8.1806918711648302E-2</v>
      </c>
      <c r="P47" s="2">
        <v>50155</v>
      </c>
      <c r="Q47" s="2">
        <v>75</v>
      </c>
      <c r="R47" s="2">
        <v>0</v>
      </c>
      <c r="S47" s="2">
        <v>0</v>
      </c>
      <c r="T47" s="2">
        <v>18</v>
      </c>
      <c r="U47" s="2">
        <v>1122.1768999999999</v>
      </c>
      <c r="V47" s="2">
        <v>91.801834438389506</v>
      </c>
      <c r="W47" s="2">
        <v>0.87121613244559504</v>
      </c>
      <c r="X47" s="2">
        <v>887858.10300757096</v>
      </c>
      <c r="Y47" s="2">
        <v>73.099999999999994</v>
      </c>
      <c r="Z47" s="2">
        <v>69.3</v>
      </c>
      <c r="AA47" s="2">
        <v>24</v>
      </c>
    </row>
    <row r="48" spans="1:27">
      <c r="A48" s="2" t="s">
        <v>95</v>
      </c>
      <c r="B48" s="2" t="s">
        <v>94</v>
      </c>
      <c r="C48" s="2" t="s">
        <v>174</v>
      </c>
      <c r="D48" s="2">
        <v>30.13</v>
      </c>
      <c r="E48" s="3">
        <f t="shared" si="2"/>
        <v>0.30303030303030304</v>
      </c>
      <c r="F48" s="3">
        <f t="shared" si="3"/>
        <v>21.212121212121211</v>
      </c>
      <c r="G48" s="2">
        <v>3.3</v>
      </c>
      <c r="H48" s="2">
        <v>1</v>
      </c>
      <c r="I48" s="3">
        <f t="shared" si="4"/>
        <v>2</v>
      </c>
      <c r="J48" s="2">
        <v>1</v>
      </c>
      <c r="K48" s="2">
        <v>0</v>
      </c>
      <c r="L48" s="2">
        <v>0</v>
      </c>
      <c r="M48" s="2">
        <v>644702</v>
      </c>
      <c r="N48" s="15">
        <f t="shared" si="5"/>
        <v>21397.344839030866</v>
      </c>
      <c r="O48" s="14">
        <v>5.1752507705055101E-2</v>
      </c>
      <c r="P48" s="2">
        <v>50233</v>
      </c>
      <c r="Q48" s="2">
        <v>70</v>
      </c>
      <c r="R48" s="2">
        <v>2</v>
      </c>
      <c r="S48" s="2">
        <v>3.6363636363636397E-2</v>
      </c>
      <c r="T48" s="2">
        <v>25</v>
      </c>
      <c r="U48" s="2"/>
      <c r="V48" s="2">
        <v>58.075468663684802</v>
      </c>
      <c r="W48" s="2">
        <v>0</v>
      </c>
      <c r="X48" s="2">
        <v>561674.78301994002</v>
      </c>
      <c r="Y48" s="2">
        <v>73.099999999999994</v>
      </c>
      <c r="Z48" s="2">
        <v>69.3</v>
      </c>
      <c r="AA48" s="2">
        <v>27</v>
      </c>
    </row>
    <row r="49" spans="1:27">
      <c r="A49" s="2" t="s">
        <v>97</v>
      </c>
      <c r="B49" s="2" t="s">
        <v>94</v>
      </c>
      <c r="C49" s="2" t="s">
        <v>174</v>
      </c>
      <c r="D49" s="2">
        <v>1588.54</v>
      </c>
      <c r="E49" s="3">
        <f t="shared" si="2"/>
        <v>10</v>
      </c>
      <c r="F49" s="3">
        <f t="shared" si="3"/>
        <v>700</v>
      </c>
      <c r="G49" s="2">
        <v>0.1</v>
      </c>
      <c r="H49" s="2">
        <v>2</v>
      </c>
      <c r="I49" s="3">
        <f t="shared" si="4"/>
        <v>2</v>
      </c>
      <c r="J49" s="2">
        <v>2</v>
      </c>
      <c r="K49" s="2">
        <v>0</v>
      </c>
      <c r="L49" s="2">
        <v>0</v>
      </c>
      <c r="M49" s="2">
        <v>1090600</v>
      </c>
      <c r="N49" s="15">
        <f t="shared" si="5"/>
        <v>686.54235965100031</v>
      </c>
      <c r="O49" s="14">
        <v>8.7546315822090104E-2</v>
      </c>
      <c r="P49" s="2">
        <v>33321</v>
      </c>
      <c r="Q49" s="2">
        <v>70</v>
      </c>
      <c r="R49" s="2">
        <v>12.5</v>
      </c>
      <c r="S49" s="2">
        <v>0.22727272727272699</v>
      </c>
      <c r="T49" s="2">
        <v>10</v>
      </c>
      <c r="U49" s="2"/>
      <c r="V49" s="2">
        <v>98.242453295654002</v>
      </c>
      <c r="W49" s="2">
        <v>0</v>
      </c>
      <c r="X49" s="2">
        <v>950148.31404516601</v>
      </c>
      <c r="Y49" s="2">
        <v>67.900000000000006</v>
      </c>
      <c r="Z49" s="2">
        <v>67.900000000000006</v>
      </c>
      <c r="AA49" s="2">
        <v>50</v>
      </c>
    </row>
    <row r="50" spans="1:27">
      <c r="A50" s="2" t="s">
        <v>98</v>
      </c>
      <c r="B50" s="2" t="s">
        <v>94</v>
      </c>
      <c r="C50" s="2" t="s">
        <v>174</v>
      </c>
      <c r="D50" s="2">
        <v>324.5</v>
      </c>
      <c r="E50" s="3">
        <f t="shared" si="2"/>
        <v>1.6666666666666667</v>
      </c>
      <c r="F50" s="3">
        <f t="shared" si="3"/>
        <v>91.666666666666671</v>
      </c>
      <c r="G50" s="2">
        <v>0.6</v>
      </c>
      <c r="H50" s="2">
        <v>2</v>
      </c>
      <c r="I50" s="3">
        <f t="shared" si="4"/>
        <v>2</v>
      </c>
      <c r="J50" s="2">
        <v>2</v>
      </c>
      <c r="K50" s="2">
        <v>0</v>
      </c>
      <c r="L50" s="2">
        <v>0</v>
      </c>
      <c r="M50" s="2">
        <v>593962</v>
      </c>
      <c r="N50" s="15">
        <f t="shared" si="5"/>
        <v>1830.3913713405238</v>
      </c>
      <c r="O50" s="14">
        <v>4.7679428606565398E-2</v>
      </c>
      <c r="P50" s="2">
        <v>40725</v>
      </c>
      <c r="Q50" s="2">
        <v>55</v>
      </c>
      <c r="R50" s="2">
        <v>12.5</v>
      </c>
      <c r="S50" s="2">
        <v>0.22727272727272699</v>
      </c>
      <c r="T50" s="2">
        <v>12</v>
      </c>
      <c r="U50" s="2"/>
      <c r="V50" s="2">
        <v>53.5047533874869</v>
      </c>
      <c r="W50" s="2">
        <v>0</v>
      </c>
      <c r="X50" s="2">
        <v>517469.27645965101</v>
      </c>
      <c r="Y50" s="2">
        <v>73.099999999999994</v>
      </c>
      <c r="Z50" s="2">
        <v>69.3</v>
      </c>
      <c r="AA50" s="2">
        <v>36</v>
      </c>
    </row>
    <row r="51" spans="1:27">
      <c r="A51" s="2" t="s">
        <v>105</v>
      </c>
      <c r="B51" s="2" t="s">
        <v>94</v>
      </c>
      <c r="C51" s="2" t="s">
        <v>174</v>
      </c>
      <c r="D51" s="2">
        <v>264.41000000000003</v>
      </c>
      <c r="E51" s="3">
        <f t="shared" si="2"/>
        <v>0.66666666666666663</v>
      </c>
      <c r="F51" s="3">
        <f t="shared" si="3"/>
        <v>30</v>
      </c>
      <c r="G51" s="2">
        <v>1.5</v>
      </c>
      <c r="H51" s="2">
        <v>4</v>
      </c>
      <c r="I51" s="3">
        <f t="shared" si="4"/>
        <v>2</v>
      </c>
      <c r="J51" s="2">
        <v>4</v>
      </c>
      <c r="K51" s="2">
        <v>0</v>
      </c>
      <c r="L51" s="2">
        <v>0</v>
      </c>
      <c r="M51" s="2">
        <v>733403</v>
      </c>
      <c r="N51" s="15">
        <f t="shared" si="5"/>
        <v>2773.7339737528837</v>
      </c>
      <c r="O51" s="14">
        <v>5.8872850415247001E-2</v>
      </c>
      <c r="P51" s="2">
        <v>46859</v>
      </c>
      <c r="Q51" s="2">
        <v>45</v>
      </c>
      <c r="R51" s="2">
        <v>10</v>
      </c>
      <c r="S51" s="2">
        <v>0.18181818181818199</v>
      </c>
      <c r="T51" s="2">
        <v>33</v>
      </c>
      <c r="U51" s="2"/>
      <c r="V51" s="2">
        <v>66.065752773145604</v>
      </c>
      <c r="W51" s="2">
        <v>0</v>
      </c>
      <c r="X51" s="2">
        <v>638952.525183997</v>
      </c>
      <c r="Y51" s="2">
        <v>70.599999999999994</v>
      </c>
      <c r="Z51" s="2">
        <v>70.599999999999994</v>
      </c>
      <c r="AA51" s="2">
        <v>52</v>
      </c>
    </row>
    <row r="52" spans="1:27">
      <c r="A52" s="2" t="s">
        <v>110</v>
      </c>
      <c r="B52" s="2" t="s">
        <v>111</v>
      </c>
      <c r="C52" s="2" t="s">
        <v>174</v>
      </c>
      <c r="D52" s="2">
        <v>209.34</v>
      </c>
      <c r="E52" s="3">
        <f t="shared" si="2"/>
        <v>2</v>
      </c>
      <c r="F52" s="3">
        <f t="shared" si="3"/>
        <v>75</v>
      </c>
      <c r="G52" s="2">
        <v>0.5</v>
      </c>
      <c r="H52">
        <v>1</v>
      </c>
      <c r="I52" s="3">
        <f t="shared" si="4"/>
        <v>2</v>
      </c>
      <c r="J52">
        <v>1</v>
      </c>
      <c r="K52" s="7">
        <v>0</v>
      </c>
      <c r="L52" s="7">
        <v>0</v>
      </c>
      <c r="M52" s="14">
        <v>1047792</v>
      </c>
      <c r="N52" s="15">
        <f t="shared" si="5"/>
        <v>5005.2163943823443</v>
      </c>
      <c r="O52" s="14">
        <v>0.23252570829007699</v>
      </c>
      <c r="P52" s="17">
        <v>40906</v>
      </c>
      <c r="Q52" s="14">
        <v>37.5</v>
      </c>
      <c r="R52" s="2">
        <v>0</v>
      </c>
      <c r="S52" s="2">
        <v>0</v>
      </c>
      <c r="T52" s="14">
        <v>14</v>
      </c>
      <c r="U52">
        <v>2100</v>
      </c>
      <c r="V52">
        <v>488.30398740916303</v>
      </c>
      <c r="W52" s="2">
        <v>0.52549839032282897</v>
      </c>
      <c r="X52" s="2">
        <v>550613.009393138</v>
      </c>
      <c r="Y52" s="14">
        <v>0</v>
      </c>
      <c r="Z52" s="14">
        <v>63.5</v>
      </c>
      <c r="AA52" s="14">
        <v>23</v>
      </c>
    </row>
    <row r="53" spans="1:27">
      <c r="A53" s="2" t="s">
        <v>112</v>
      </c>
      <c r="B53" s="2" t="s">
        <v>111</v>
      </c>
      <c r="C53" s="2" t="s">
        <v>174</v>
      </c>
      <c r="D53" s="2">
        <v>964.32</v>
      </c>
      <c r="E53" s="3">
        <f t="shared" si="2"/>
        <v>10</v>
      </c>
      <c r="F53" s="3">
        <f t="shared" si="3"/>
        <v>175</v>
      </c>
      <c r="G53" s="2">
        <v>0.1</v>
      </c>
      <c r="H53">
        <v>1</v>
      </c>
      <c r="I53" s="3">
        <f t="shared" si="4"/>
        <v>2</v>
      </c>
      <c r="J53">
        <v>1</v>
      </c>
      <c r="K53" s="7">
        <v>0</v>
      </c>
      <c r="L53" s="7">
        <v>0</v>
      </c>
      <c r="M53" s="14">
        <v>966276</v>
      </c>
      <c r="N53" s="15">
        <f t="shared" si="5"/>
        <v>1002.0283723245395</v>
      </c>
      <c r="O53" s="14">
        <v>0.214435700314283</v>
      </c>
      <c r="P53" s="17">
        <v>39592</v>
      </c>
      <c r="Q53" s="14">
        <v>17.5</v>
      </c>
      <c r="R53" s="2">
        <v>20</v>
      </c>
      <c r="S53" s="2">
        <v>1</v>
      </c>
      <c r="T53" s="14">
        <v>9</v>
      </c>
      <c r="U53" s="2"/>
      <c r="V53">
        <v>450.314970659994</v>
      </c>
      <c r="W53" s="2">
        <v>0</v>
      </c>
      <c r="X53" s="2">
        <v>507776.482607582</v>
      </c>
      <c r="Y53" s="14">
        <v>63.5</v>
      </c>
      <c r="Z53" s="14">
        <v>63.5</v>
      </c>
      <c r="AA53" s="14">
        <v>25</v>
      </c>
    </row>
    <row r="54" spans="1:27">
      <c r="A54" s="2" t="s">
        <v>113</v>
      </c>
      <c r="B54" s="2" t="s">
        <v>111</v>
      </c>
      <c r="C54" s="2" t="s">
        <v>174</v>
      </c>
      <c r="D54" s="2">
        <v>93.57</v>
      </c>
      <c r="E54" s="3">
        <f t="shared" si="2"/>
        <v>0.90909090909090906</v>
      </c>
      <c r="F54" s="3">
        <f t="shared" si="3"/>
        <v>15.909090909090908</v>
      </c>
      <c r="G54" s="2">
        <v>1.1000000000000001</v>
      </c>
      <c r="H54">
        <v>1</v>
      </c>
      <c r="I54" s="3">
        <f t="shared" si="4"/>
        <v>2</v>
      </c>
      <c r="J54">
        <v>1</v>
      </c>
      <c r="K54" s="7">
        <v>0</v>
      </c>
      <c r="L54" s="7">
        <v>0</v>
      </c>
      <c r="M54" s="14">
        <v>1056819</v>
      </c>
      <c r="N54" s="15">
        <f t="shared" si="5"/>
        <v>11294.421288874641</v>
      </c>
      <c r="O54" s="14">
        <v>0.23452897761140701</v>
      </c>
      <c r="P54" s="17">
        <v>40985</v>
      </c>
      <c r="Q54" s="14">
        <v>17.5</v>
      </c>
      <c r="R54" s="2">
        <v>0</v>
      </c>
      <c r="S54" s="2">
        <v>0</v>
      </c>
      <c r="T54" s="14">
        <v>14</v>
      </c>
      <c r="U54" s="2"/>
      <c r="V54">
        <v>492.51085298395498</v>
      </c>
      <c r="W54" s="2">
        <v>0</v>
      </c>
      <c r="X54" s="2">
        <v>555356.683362582</v>
      </c>
      <c r="Y54" s="14">
        <v>0</v>
      </c>
      <c r="Z54" s="14">
        <v>63.5</v>
      </c>
      <c r="AA54" s="14">
        <v>22</v>
      </c>
    </row>
    <row r="55" spans="1:27">
      <c r="A55" s="2" t="s">
        <v>114</v>
      </c>
      <c r="B55" s="2" t="s">
        <v>111</v>
      </c>
      <c r="C55" s="2" t="s">
        <v>174</v>
      </c>
      <c r="D55" s="2">
        <v>686</v>
      </c>
      <c r="E55" s="3">
        <f t="shared" si="2"/>
        <v>10</v>
      </c>
      <c r="F55" s="3">
        <f t="shared" si="3"/>
        <v>140</v>
      </c>
      <c r="G55" s="2">
        <v>0.1</v>
      </c>
      <c r="H55">
        <v>1</v>
      </c>
      <c r="I55" s="3">
        <f t="shared" si="4"/>
        <v>2</v>
      </c>
      <c r="J55">
        <v>1</v>
      </c>
      <c r="K55" s="7">
        <v>0</v>
      </c>
      <c r="L55" s="7">
        <v>0</v>
      </c>
      <c r="M55" s="14">
        <v>336363</v>
      </c>
      <c r="N55" s="15">
        <f t="shared" si="5"/>
        <v>490.32507288629739</v>
      </c>
      <c r="O55" s="14">
        <v>7.4645583109601302E-2</v>
      </c>
      <c r="P55" s="17">
        <v>37124</v>
      </c>
      <c r="Q55" s="14">
        <v>14</v>
      </c>
      <c r="R55" s="2">
        <v>17.5</v>
      </c>
      <c r="S55" s="2">
        <v>0.875</v>
      </c>
      <c r="T55" s="14">
        <v>1</v>
      </c>
      <c r="U55" s="2"/>
      <c r="V55">
        <v>156.75572453016301</v>
      </c>
      <c r="W55" s="2">
        <v>0</v>
      </c>
      <c r="X55" s="2">
        <v>176758.21506415799</v>
      </c>
      <c r="Y55" s="14">
        <v>0</v>
      </c>
      <c r="Z55" s="14">
        <v>63.5</v>
      </c>
      <c r="AA55" s="14">
        <v>6</v>
      </c>
    </row>
    <row r="56" spans="1:27">
      <c r="A56" s="2" t="s">
        <v>116</v>
      </c>
      <c r="B56" s="2" t="s">
        <v>111</v>
      </c>
      <c r="C56" s="2" t="s">
        <v>174</v>
      </c>
      <c r="D56" s="3">
        <v>307</v>
      </c>
      <c r="E56" s="3">
        <f t="shared" si="2"/>
        <v>3.3333333333333335</v>
      </c>
      <c r="F56" s="3">
        <f t="shared" si="3"/>
        <v>46.666666666666671</v>
      </c>
      <c r="G56" s="2">
        <v>0.3</v>
      </c>
      <c r="H56">
        <v>1</v>
      </c>
      <c r="I56" s="3">
        <f t="shared" si="4"/>
        <v>3</v>
      </c>
      <c r="J56">
        <v>1</v>
      </c>
      <c r="K56" s="7">
        <v>0</v>
      </c>
      <c r="L56" s="7">
        <v>1</v>
      </c>
      <c r="M56" s="14">
        <v>642634</v>
      </c>
      <c r="N56" s="15">
        <f t="shared" si="5"/>
        <v>2093.2703583061889</v>
      </c>
      <c r="O56" s="14">
        <v>0.142613157975329</v>
      </c>
      <c r="P56" s="17">
        <v>43605</v>
      </c>
      <c r="Q56" s="14">
        <v>14</v>
      </c>
      <c r="R56" s="2">
        <v>12.5</v>
      </c>
      <c r="S56" s="2">
        <v>0.625</v>
      </c>
      <c r="T56" s="14">
        <v>19</v>
      </c>
      <c r="U56" s="2"/>
      <c r="V56">
        <v>299.48763174818998</v>
      </c>
      <c r="W56" s="2">
        <v>0</v>
      </c>
      <c r="X56" s="2">
        <v>337703.132566721</v>
      </c>
      <c r="Y56" s="14">
        <v>0</v>
      </c>
      <c r="Z56" s="14">
        <v>63.5</v>
      </c>
      <c r="AA56" s="14">
        <v>18</v>
      </c>
    </row>
    <row r="57" spans="1:27">
      <c r="A57" s="2" t="s">
        <v>117</v>
      </c>
      <c r="B57" s="2" t="s">
        <v>118</v>
      </c>
      <c r="C57" s="2" t="s">
        <v>174</v>
      </c>
      <c r="D57" s="2">
        <v>595.20000000000005</v>
      </c>
      <c r="E57" s="3">
        <f t="shared" si="2"/>
        <v>5</v>
      </c>
      <c r="F57" s="3">
        <f t="shared" si="3"/>
        <v>175</v>
      </c>
      <c r="G57" s="2">
        <v>0.2</v>
      </c>
      <c r="H57">
        <v>1</v>
      </c>
      <c r="I57" s="3">
        <f t="shared" si="4"/>
        <v>2</v>
      </c>
      <c r="J57">
        <v>1</v>
      </c>
      <c r="K57" s="7">
        <v>0</v>
      </c>
      <c r="L57">
        <v>0</v>
      </c>
      <c r="M57" s="14">
        <v>1041285</v>
      </c>
      <c r="N57" s="15">
        <f t="shared" si="5"/>
        <v>1749.4707661290322</v>
      </c>
      <c r="O57" s="14">
        <v>0.20590392988922601</v>
      </c>
      <c r="P57" s="22">
        <v>71391</v>
      </c>
      <c r="Q57" s="14">
        <v>35</v>
      </c>
      <c r="R57" s="2">
        <v>7.5</v>
      </c>
      <c r="S57" s="2">
        <v>0.27272727272727298</v>
      </c>
      <c r="T57" s="14">
        <v>20</v>
      </c>
      <c r="U57">
        <v>2245.6844799999999</v>
      </c>
      <c r="V57">
        <v>462.39525972324299</v>
      </c>
      <c r="W57" s="2">
        <v>0.78268117435511197</v>
      </c>
      <c r="X57" s="2">
        <v>814994.16663836304</v>
      </c>
      <c r="Y57" s="14">
        <v>71.599999999999994</v>
      </c>
      <c r="Z57" s="14">
        <v>71.599999999999994</v>
      </c>
      <c r="AA57" s="14">
        <v>51</v>
      </c>
    </row>
    <row r="58" spans="1:27">
      <c r="A58" s="2" t="s">
        <v>120</v>
      </c>
      <c r="B58" s="2" t="s">
        <v>118</v>
      </c>
      <c r="C58" s="2" t="s">
        <v>174</v>
      </c>
      <c r="D58" s="2">
        <v>614.57000000000005</v>
      </c>
      <c r="E58" s="3">
        <f t="shared" si="2"/>
        <v>5</v>
      </c>
      <c r="F58" s="3">
        <f t="shared" si="3"/>
        <v>87.5</v>
      </c>
      <c r="G58" s="2">
        <v>0.2</v>
      </c>
      <c r="H58">
        <v>1</v>
      </c>
      <c r="I58" s="3">
        <f t="shared" si="4"/>
        <v>2</v>
      </c>
      <c r="J58">
        <v>1</v>
      </c>
      <c r="K58" s="7">
        <v>0</v>
      </c>
      <c r="L58">
        <v>0</v>
      </c>
      <c r="M58" s="14">
        <v>829448</v>
      </c>
      <c r="N58" s="15">
        <f t="shared" si="5"/>
        <v>1349.6395854011746</v>
      </c>
      <c r="O58" s="14">
        <v>0.164015233906912</v>
      </c>
      <c r="P58" s="17">
        <v>62775</v>
      </c>
      <c r="Q58" s="14">
        <v>17.5</v>
      </c>
      <c r="R58" s="2">
        <v>22.5</v>
      </c>
      <c r="S58" s="2">
        <v>0.81818181818181801</v>
      </c>
      <c r="T58" s="14">
        <v>6</v>
      </c>
      <c r="U58" s="2"/>
      <c r="V58">
        <v>368.32646526832201</v>
      </c>
      <c r="W58" s="2">
        <v>0</v>
      </c>
      <c r="X58" s="2">
        <v>649193.33470649901</v>
      </c>
      <c r="Y58" s="14">
        <v>84.1</v>
      </c>
      <c r="Z58" s="14">
        <v>84.1</v>
      </c>
      <c r="AA58" s="14">
        <v>12</v>
      </c>
    </row>
    <row r="59" spans="1:27">
      <c r="A59" s="2" t="s">
        <v>121</v>
      </c>
      <c r="B59" s="2" t="s">
        <v>118</v>
      </c>
      <c r="C59" s="2" t="s">
        <v>174</v>
      </c>
      <c r="D59" s="2">
        <v>1380.54</v>
      </c>
      <c r="E59" s="3">
        <f t="shared" si="2"/>
        <v>2.5</v>
      </c>
      <c r="F59" s="3">
        <f t="shared" si="3"/>
        <v>51.25</v>
      </c>
      <c r="G59" s="2">
        <v>0.4</v>
      </c>
      <c r="H59">
        <v>5</v>
      </c>
      <c r="I59" s="3">
        <f t="shared" si="4"/>
        <v>2</v>
      </c>
      <c r="J59">
        <v>5</v>
      </c>
      <c r="K59" s="7">
        <v>0</v>
      </c>
      <c r="L59">
        <v>0</v>
      </c>
      <c r="M59" s="14">
        <v>1609555</v>
      </c>
      <c r="N59" s="15">
        <f t="shared" si="5"/>
        <v>1165.8879858606053</v>
      </c>
      <c r="O59" s="14">
        <v>0.31827376738630903</v>
      </c>
      <c r="P59" s="17">
        <v>73860</v>
      </c>
      <c r="Q59" s="14">
        <v>20.5</v>
      </c>
      <c r="R59" s="2">
        <v>0</v>
      </c>
      <c r="S59" s="2">
        <v>0</v>
      </c>
      <c r="T59" s="14">
        <v>42</v>
      </c>
      <c r="U59" s="2"/>
      <c r="V59">
        <v>714.74245981056504</v>
      </c>
      <c r="W59" s="2">
        <v>0</v>
      </c>
      <c r="X59" s="2">
        <v>1259768.3975891401</v>
      </c>
      <c r="Y59" s="14">
        <v>80.400000000000006</v>
      </c>
      <c r="Z59" s="14">
        <v>80.400000000000006</v>
      </c>
      <c r="AA59" s="14">
        <v>89</v>
      </c>
    </row>
    <row r="60" spans="1:27">
      <c r="A60" s="2" t="s">
        <v>124</v>
      </c>
      <c r="B60" s="2" t="s">
        <v>125</v>
      </c>
      <c r="C60" s="2" t="s">
        <v>174</v>
      </c>
      <c r="D60" s="2">
        <v>33.799999999999997</v>
      </c>
      <c r="E60" s="3">
        <f t="shared" si="2"/>
        <v>0.16949152542372881</v>
      </c>
      <c r="F60" s="3">
        <f t="shared" si="3"/>
        <v>29.66101694915254</v>
      </c>
      <c r="G60" s="2">
        <v>5.9</v>
      </c>
      <c r="H60">
        <v>2</v>
      </c>
      <c r="I60" s="3">
        <f t="shared" si="4"/>
        <v>2</v>
      </c>
      <c r="J60" s="7">
        <v>2</v>
      </c>
      <c r="K60" s="7">
        <v>0</v>
      </c>
      <c r="L60" s="7">
        <v>0</v>
      </c>
      <c r="M60" s="14">
        <v>1038643</v>
      </c>
      <c r="N60" s="15">
        <f t="shared" si="5"/>
        <v>30729.08284023669</v>
      </c>
      <c r="O60" s="14">
        <v>5.5611980871255802E-2</v>
      </c>
      <c r="P60" s="23">
        <v>84621</v>
      </c>
      <c r="Q60" s="14">
        <v>175</v>
      </c>
      <c r="R60">
        <v>5</v>
      </c>
      <c r="S60" s="14">
        <f t="shared" ref="S60:S65" si="6">(R60-5)/(50-5)</f>
        <v>0</v>
      </c>
      <c r="T60" s="14">
        <v>36</v>
      </c>
      <c r="U60" s="2">
        <v>16000</v>
      </c>
      <c r="V60" s="2">
        <v>889.79169394009205</v>
      </c>
      <c r="W60" s="2">
        <v>0.61815600420220196</v>
      </c>
      <c r="X60" s="2">
        <v>642043.40667258797</v>
      </c>
      <c r="Y60" s="14">
        <v>87.9</v>
      </c>
      <c r="Z60" s="14">
        <v>87.9</v>
      </c>
      <c r="AA60" s="14">
        <v>50</v>
      </c>
    </row>
    <row r="61" spans="1:27">
      <c r="A61" s="2" t="s">
        <v>128</v>
      </c>
      <c r="B61" s="2" t="s">
        <v>125</v>
      </c>
      <c r="C61" s="2" t="s">
        <v>174</v>
      </c>
      <c r="D61" s="2">
        <v>101.67</v>
      </c>
      <c r="E61" s="3">
        <f t="shared" si="2"/>
        <v>0.33333333333333331</v>
      </c>
      <c r="F61" s="3">
        <f t="shared" si="3"/>
        <v>75</v>
      </c>
      <c r="G61" s="2">
        <v>3</v>
      </c>
      <c r="H61">
        <v>3</v>
      </c>
      <c r="I61" s="3">
        <f t="shared" si="4"/>
        <v>2</v>
      </c>
      <c r="J61" s="7">
        <v>3</v>
      </c>
      <c r="K61" s="7">
        <v>0</v>
      </c>
      <c r="L61" s="7">
        <v>0</v>
      </c>
      <c r="M61" s="14">
        <v>2241826</v>
      </c>
      <c r="N61" s="15">
        <f t="shared" si="5"/>
        <v>22050.024589357727</v>
      </c>
      <c r="O61" s="14">
        <v>0.120033914086634</v>
      </c>
      <c r="P61">
        <v>79435</v>
      </c>
      <c r="Q61" s="14">
        <v>225</v>
      </c>
      <c r="R61">
        <v>15</v>
      </c>
      <c r="S61" s="14">
        <f t="shared" si="6"/>
        <v>0.22222222222222221</v>
      </c>
      <c r="T61" s="14">
        <v>66</v>
      </c>
      <c r="U61" s="2"/>
      <c r="V61" s="2">
        <v>1920.5426253861399</v>
      </c>
      <c r="W61" s="2">
        <v>0</v>
      </c>
      <c r="X61" s="2">
        <v>1385798.2022766101</v>
      </c>
      <c r="Y61" s="14">
        <v>89.9</v>
      </c>
      <c r="Z61" s="14">
        <v>89.9</v>
      </c>
      <c r="AA61" s="14">
        <v>77</v>
      </c>
    </row>
    <row r="62" spans="1:27">
      <c r="A62" s="2" t="s">
        <v>115</v>
      </c>
      <c r="B62" s="2" t="s">
        <v>125</v>
      </c>
      <c r="C62" s="2" t="s">
        <v>174</v>
      </c>
      <c r="D62" s="2">
        <v>795.79</v>
      </c>
      <c r="E62" s="3">
        <f t="shared" si="2"/>
        <v>3.3333333333333335</v>
      </c>
      <c r="F62" s="3">
        <f t="shared" si="3"/>
        <v>333.33333333333337</v>
      </c>
      <c r="G62" s="2">
        <v>0.3</v>
      </c>
      <c r="H62">
        <v>2</v>
      </c>
      <c r="I62" s="3">
        <f t="shared" si="4"/>
        <v>2</v>
      </c>
      <c r="J62" s="7">
        <v>2</v>
      </c>
      <c r="K62" s="7">
        <v>0</v>
      </c>
      <c r="L62" s="7">
        <v>0</v>
      </c>
      <c r="M62" s="14">
        <v>3742991</v>
      </c>
      <c r="N62" s="15">
        <f t="shared" si="5"/>
        <v>4703.4908707070963</v>
      </c>
      <c r="O62" s="14">
        <v>0.200410674209793</v>
      </c>
      <c r="P62" s="18">
        <v>69087</v>
      </c>
      <c r="Q62" s="14">
        <v>100</v>
      </c>
      <c r="R62">
        <v>20</v>
      </c>
      <c r="S62" s="14">
        <f t="shared" si="6"/>
        <v>0.33333333333333331</v>
      </c>
      <c r="T62" s="14">
        <v>48</v>
      </c>
      <c r="U62" s="2"/>
      <c r="V62" s="2">
        <v>3206.5707873566998</v>
      </c>
      <c r="W62" s="2">
        <v>0</v>
      </c>
      <c r="X62" s="2">
        <v>2313752.3603248</v>
      </c>
      <c r="Y62" s="14">
        <v>75</v>
      </c>
      <c r="Z62" s="14">
        <v>75</v>
      </c>
      <c r="AA62" s="14">
        <v>95</v>
      </c>
    </row>
    <row r="63" spans="1:27">
      <c r="A63" s="2" t="s">
        <v>129</v>
      </c>
      <c r="B63" s="2" t="s">
        <v>125</v>
      </c>
      <c r="C63" s="2" t="s">
        <v>174</v>
      </c>
      <c r="D63" s="3">
        <v>484.17</v>
      </c>
      <c r="E63" s="3">
        <f t="shared" si="2"/>
        <v>2.5</v>
      </c>
      <c r="F63" s="3">
        <f t="shared" si="3"/>
        <v>312.5</v>
      </c>
      <c r="G63" s="2">
        <v>0.4</v>
      </c>
      <c r="H63">
        <v>2</v>
      </c>
      <c r="I63" s="3">
        <f t="shared" si="4"/>
        <v>2</v>
      </c>
      <c r="J63" s="7">
        <v>2</v>
      </c>
      <c r="K63" s="7">
        <v>0</v>
      </c>
      <c r="L63" s="7">
        <v>0</v>
      </c>
      <c r="M63" s="14">
        <v>1264447</v>
      </c>
      <c r="N63" s="15">
        <f t="shared" si="5"/>
        <v>2611.5765123820147</v>
      </c>
      <c r="O63" s="14">
        <v>6.7702186773238499E-2</v>
      </c>
      <c r="P63" s="17">
        <v>70494</v>
      </c>
      <c r="Q63" s="14">
        <v>125</v>
      </c>
      <c r="R63">
        <v>6.5</v>
      </c>
      <c r="S63" s="14">
        <f t="shared" si="6"/>
        <v>3.3333333333333333E-2</v>
      </c>
      <c r="T63" s="14">
        <v>25</v>
      </c>
      <c r="U63" s="2"/>
      <c r="V63" s="2">
        <v>1083.23498837182</v>
      </c>
      <c r="W63" s="2">
        <v>0</v>
      </c>
      <c r="X63" s="2">
        <v>781625.50504546205</v>
      </c>
      <c r="Y63" s="14">
        <v>88.2</v>
      </c>
      <c r="Z63" s="14">
        <v>88.2</v>
      </c>
      <c r="AA63" s="14">
        <v>92</v>
      </c>
    </row>
    <row r="64" spans="1:27">
      <c r="A64" s="2" t="s">
        <v>131</v>
      </c>
      <c r="B64" s="2" t="s">
        <v>125</v>
      </c>
      <c r="C64" s="2" t="s">
        <v>174</v>
      </c>
      <c r="D64" s="14">
        <v>530</v>
      </c>
      <c r="E64" s="3">
        <f t="shared" si="2"/>
        <v>5</v>
      </c>
      <c r="F64" s="3">
        <f t="shared" si="3"/>
        <v>625</v>
      </c>
      <c r="G64" s="2">
        <v>0.2</v>
      </c>
      <c r="H64">
        <v>1</v>
      </c>
      <c r="I64" s="3">
        <f t="shared" si="4"/>
        <v>2</v>
      </c>
      <c r="J64" s="7">
        <v>1</v>
      </c>
      <c r="K64" s="7">
        <v>0</v>
      </c>
      <c r="L64" s="7">
        <v>0</v>
      </c>
      <c r="M64" s="14">
        <v>2658397</v>
      </c>
      <c r="N64" s="15">
        <f t="shared" si="5"/>
        <v>5015.8433962264153</v>
      </c>
      <c r="O64" s="14">
        <v>0.14233834254137701</v>
      </c>
      <c r="P64" s="17">
        <v>65025</v>
      </c>
      <c r="Q64" s="14">
        <v>125</v>
      </c>
      <c r="R64">
        <v>25</v>
      </c>
      <c r="S64" s="14">
        <f t="shared" si="6"/>
        <v>0.44444444444444442</v>
      </c>
      <c r="T64" s="14">
        <v>37</v>
      </c>
      <c r="U64" s="2"/>
      <c r="V64" s="2">
        <v>2277.41348066204</v>
      </c>
      <c r="W64" s="2">
        <v>0</v>
      </c>
      <c r="X64" s="2">
        <v>1643304.06710312</v>
      </c>
      <c r="Y64" s="14">
        <v>78.7</v>
      </c>
      <c r="Z64" s="14">
        <v>78.7</v>
      </c>
      <c r="AA64" s="14">
        <v>50</v>
      </c>
    </row>
    <row r="65" spans="1:27">
      <c r="A65" s="2" t="s">
        <v>132</v>
      </c>
      <c r="B65" s="2" t="s">
        <v>125</v>
      </c>
      <c r="C65" s="2" t="s">
        <v>174</v>
      </c>
      <c r="D65" s="14">
        <v>803</v>
      </c>
      <c r="E65" s="3">
        <f t="shared" si="2"/>
        <v>10</v>
      </c>
      <c r="F65" s="3">
        <f t="shared" si="3"/>
        <v>650</v>
      </c>
      <c r="G65" s="2">
        <v>0.1</v>
      </c>
      <c r="H65">
        <v>1</v>
      </c>
      <c r="I65" s="3">
        <f t="shared" si="4"/>
        <v>2</v>
      </c>
      <c r="J65" s="7">
        <v>1</v>
      </c>
      <c r="K65" s="7">
        <v>0</v>
      </c>
      <c r="L65" s="7">
        <v>0</v>
      </c>
      <c r="M65" s="14">
        <v>846584</v>
      </c>
      <c r="N65" s="15">
        <f t="shared" si="5"/>
        <v>1054.2764632627645</v>
      </c>
      <c r="O65" s="14">
        <v>4.5328580863599102E-2</v>
      </c>
      <c r="P65">
        <v>57911</v>
      </c>
      <c r="Q65" s="14">
        <v>65</v>
      </c>
      <c r="R65">
        <v>37.5</v>
      </c>
      <c r="S65" s="14">
        <f t="shared" si="6"/>
        <v>0.72222222222222221</v>
      </c>
      <c r="T65" s="14">
        <v>8</v>
      </c>
      <c r="U65" s="2"/>
      <c r="V65" s="2">
        <v>725.25729381758595</v>
      </c>
      <c r="W65" s="2">
        <v>0</v>
      </c>
      <c r="X65" s="2">
        <v>523320.98266151699</v>
      </c>
      <c r="Y65" s="14">
        <v>81.3</v>
      </c>
      <c r="Z65" s="14">
        <v>81.3</v>
      </c>
      <c r="AA65" s="14">
        <v>17</v>
      </c>
    </row>
    <row r="66" spans="1:27">
      <c r="A66" s="2" t="s">
        <v>138</v>
      </c>
      <c r="B66" s="2" t="s">
        <v>136</v>
      </c>
      <c r="C66" s="2" t="s">
        <v>174</v>
      </c>
      <c r="D66" s="2">
        <v>108</v>
      </c>
      <c r="E66" s="3">
        <f t="shared" si="2"/>
        <v>0.55555555555555558</v>
      </c>
      <c r="F66" s="3">
        <f t="shared" si="3"/>
        <v>36.111111111111114</v>
      </c>
      <c r="G66" s="2">
        <v>1.8</v>
      </c>
      <c r="H66">
        <v>2</v>
      </c>
      <c r="I66" s="3">
        <f t="shared" si="4"/>
        <v>2</v>
      </c>
      <c r="J66" s="7">
        <v>2</v>
      </c>
      <c r="K66" s="7">
        <v>0</v>
      </c>
      <c r="L66" s="7">
        <v>0</v>
      </c>
      <c r="M66" s="14">
        <v>1265398</v>
      </c>
      <c r="N66" s="15">
        <f t="shared" si="5"/>
        <v>11716.648148148148</v>
      </c>
      <c r="O66" s="14">
        <v>8.3588992262226006E-2</v>
      </c>
      <c r="P66">
        <v>50002</v>
      </c>
      <c r="Q66" s="14">
        <v>65</v>
      </c>
      <c r="R66" s="2">
        <v>8</v>
      </c>
      <c r="S66" s="14">
        <f t="shared" ref="S66:S71" si="7">(R66-3)/(25-3)</f>
        <v>0.22727272727272727</v>
      </c>
      <c r="T66" s="14">
        <v>22</v>
      </c>
      <c r="U66" s="2"/>
      <c r="V66" s="2">
        <v>1086.65689940894</v>
      </c>
      <c r="W66" s="2">
        <v>0</v>
      </c>
      <c r="X66" s="2">
        <v>739828.76117763796</v>
      </c>
      <c r="Y66" s="14">
        <v>78.599999999999994</v>
      </c>
      <c r="Z66" s="14">
        <v>78.599999999999994</v>
      </c>
      <c r="AA66" s="14">
        <v>70</v>
      </c>
    </row>
    <row r="67" spans="1:27">
      <c r="A67" s="2" t="s">
        <v>139</v>
      </c>
      <c r="B67" s="2" t="s">
        <v>136</v>
      </c>
      <c r="C67" s="2" t="s">
        <v>174</v>
      </c>
      <c r="D67" s="2">
        <v>122</v>
      </c>
      <c r="E67" s="3">
        <f t="shared" ref="E67:E130" si="8">1/G67</f>
        <v>0.17543859649122806</v>
      </c>
      <c r="F67" s="3">
        <f t="shared" ref="F67:F130" si="9">E67*Q67</f>
        <v>21.052631578947366</v>
      </c>
      <c r="G67" s="2">
        <v>5.7</v>
      </c>
      <c r="H67">
        <v>7</v>
      </c>
      <c r="I67" s="3">
        <f t="shared" si="4"/>
        <v>2</v>
      </c>
      <c r="J67" s="7">
        <v>7</v>
      </c>
      <c r="K67" s="7">
        <v>0</v>
      </c>
      <c r="L67" s="7">
        <v>0</v>
      </c>
      <c r="M67" s="14">
        <v>1855186</v>
      </c>
      <c r="N67" s="15">
        <f t="shared" si="5"/>
        <v>15206.442622950819</v>
      </c>
      <c r="O67" s="14">
        <v>0.12254889623580099</v>
      </c>
      <c r="P67">
        <v>52036</v>
      </c>
      <c r="Q67" s="14">
        <v>120</v>
      </c>
      <c r="R67" s="2">
        <v>10</v>
      </c>
      <c r="S67" s="14">
        <f t="shared" si="7"/>
        <v>0.31818181818181818</v>
      </c>
      <c r="T67" s="14">
        <v>57</v>
      </c>
      <c r="U67" s="2"/>
      <c r="V67" s="2">
        <v>1593.13565106541</v>
      </c>
      <c r="W67" s="2">
        <v>0</v>
      </c>
      <c r="X67" s="2">
        <v>1084654.7569492699</v>
      </c>
      <c r="Y67" s="14">
        <v>74.099999999999994</v>
      </c>
      <c r="Z67" s="14">
        <v>74.099999999999994</v>
      </c>
      <c r="AA67" s="14">
        <v>103</v>
      </c>
    </row>
    <row r="68" spans="1:27">
      <c r="A68" s="2" t="s">
        <v>141</v>
      </c>
      <c r="B68" s="2" t="s">
        <v>136</v>
      </c>
      <c r="C68" s="2" t="s">
        <v>174</v>
      </c>
      <c r="D68" s="3">
        <v>276</v>
      </c>
      <c r="E68" s="3">
        <f t="shared" si="8"/>
        <v>2.5</v>
      </c>
      <c r="F68" s="3">
        <f t="shared" si="9"/>
        <v>162.5</v>
      </c>
      <c r="G68" s="2">
        <v>0.4</v>
      </c>
      <c r="H68">
        <v>1</v>
      </c>
      <c r="I68" s="3">
        <f t="shared" si="4"/>
        <v>2</v>
      </c>
      <c r="J68" s="7">
        <v>1</v>
      </c>
      <c r="K68" s="7">
        <v>0</v>
      </c>
      <c r="L68" s="7">
        <v>0</v>
      </c>
      <c r="M68" s="14">
        <v>967868</v>
      </c>
      <c r="N68" s="15">
        <f t="shared" si="5"/>
        <v>3506.768115942029</v>
      </c>
      <c r="O68" s="14">
        <v>6.3934912780687303E-2</v>
      </c>
      <c r="P68">
        <v>49633</v>
      </c>
      <c r="Q68" s="14">
        <v>65</v>
      </c>
      <c r="R68" s="2">
        <v>18</v>
      </c>
      <c r="S68" s="14">
        <f t="shared" si="7"/>
        <v>0.68181818181818177</v>
      </c>
      <c r="T68" s="14">
        <v>4</v>
      </c>
      <c r="U68" s="2"/>
      <c r="V68" s="2">
        <v>831.15386614893498</v>
      </c>
      <c r="W68" s="2">
        <v>0</v>
      </c>
      <c r="X68" s="2">
        <v>565874.59710184298</v>
      </c>
      <c r="Y68" s="14">
        <v>0</v>
      </c>
      <c r="Z68" s="14">
        <v>76.3</v>
      </c>
      <c r="AA68" s="14">
        <v>19</v>
      </c>
    </row>
    <row r="69" spans="1:27">
      <c r="A69" s="2" t="s">
        <v>142</v>
      </c>
      <c r="B69" s="2" t="s">
        <v>136</v>
      </c>
      <c r="C69" s="2" t="s">
        <v>174</v>
      </c>
      <c r="D69" s="3">
        <v>1068</v>
      </c>
      <c r="E69" s="3">
        <f t="shared" si="8"/>
        <v>2.5</v>
      </c>
      <c r="F69" s="3">
        <f t="shared" si="9"/>
        <v>125</v>
      </c>
      <c r="G69" s="2">
        <v>0.4</v>
      </c>
      <c r="H69">
        <v>4</v>
      </c>
      <c r="I69" s="3">
        <f t="shared" si="4"/>
        <v>2</v>
      </c>
      <c r="J69" s="7">
        <v>4</v>
      </c>
      <c r="K69" s="7">
        <v>0</v>
      </c>
      <c r="L69" s="7">
        <v>0</v>
      </c>
      <c r="M69" s="14">
        <v>2659829</v>
      </c>
      <c r="N69" s="15">
        <f t="shared" si="5"/>
        <v>2490.4765917602995</v>
      </c>
      <c r="O69" s="14">
        <v>0.17570157823850199</v>
      </c>
      <c r="P69">
        <v>51299</v>
      </c>
      <c r="Q69" s="14">
        <v>50</v>
      </c>
      <c r="R69" s="2">
        <v>15</v>
      </c>
      <c r="S69" s="14">
        <f t="shared" si="7"/>
        <v>0.54545454545454541</v>
      </c>
      <c r="T69" s="14">
        <v>27</v>
      </c>
      <c r="U69" s="2"/>
      <c r="V69" s="2">
        <v>2284.1205171005299</v>
      </c>
      <c r="W69" s="2">
        <v>0</v>
      </c>
      <c r="X69" s="2">
        <v>1555098.0750833801</v>
      </c>
      <c r="Y69" s="14">
        <v>75.099999999999994</v>
      </c>
      <c r="Z69" s="14">
        <v>75.099999999999994</v>
      </c>
      <c r="AA69" s="14">
        <v>96</v>
      </c>
    </row>
    <row r="70" spans="1:27">
      <c r="A70" s="2" t="s">
        <v>143</v>
      </c>
      <c r="B70" s="2" t="s">
        <v>136</v>
      </c>
      <c r="C70" s="2" t="s">
        <v>174</v>
      </c>
      <c r="D70" s="14">
        <v>649</v>
      </c>
      <c r="E70" s="3">
        <f t="shared" si="8"/>
        <v>5</v>
      </c>
      <c r="F70" s="3">
        <f t="shared" si="9"/>
        <v>200</v>
      </c>
      <c r="G70" s="2">
        <v>0.2</v>
      </c>
      <c r="H70">
        <v>1</v>
      </c>
      <c r="I70" s="3">
        <f t="shared" si="4"/>
        <v>2</v>
      </c>
      <c r="J70" s="7">
        <v>1</v>
      </c>
      <c r="K70" s="7">
        <v>0</v>
      </c>
      <c r="L70" s="7">
        <v>0</v>
      </c>
      <c r="M70" s="14">
        <v>1558466</v>
      </c>
      <c r="N70" s="15">
        <f t="shared" si="5"/>
        <v>2401.3343605546997</v>
      </c>
      <c r="O70" s="14">
        <v>0.102948323306139</v>
      </c>
      <c r="P70">
        <v>50089</v>
      </c>
      <c r="Q70" s="14">
        <v>40</v>
      </c>
      <c r="R70" s="2">
        <v>25</v>
      </c>
      <c r="S70" s="14">
        <f t="shared" si="7"/>
        <v>1</v>
      </c>
      <c r="T70" s="14">
        <v>13</v>
      </c>
      <c r="U70" s="2"/>
      <c r="V70" s="2">
        <v>1338.3282029798099</v>
      </c>
      <c r="W70" s="2">
        <v>0</v>
      </c>
      <c r="X70" s="2">
        <v>911174.16822017205</v>
      </c>
      <c r="Y70" s="14">
        <v>69.099999999999994</v>
      </c>
      <c r="Z70" s="14">
        <v>69.099999999999994</v>
      </c>
      <c r="AA70" s="14">
        <v>19</v>
      </c>
    </row>
    <row r="71" spans="1:27">
      <c r="A71" s="2" t="s">
        <v>144</v>
      </c>
      <c r="B71" s="2" t="s">
        <v>136</v>
      </c>
      <c r="C71" s="2" t="s">
        <v>174</v>
      </c>
      <c r="D71" s="14">
        <v>395</v>
      </c>
      <c r="E71" s="3">
        <f t="shared" si="8"/>
        <v>3.3333333333333335</v>
      </c>
      <c r="F71" s="3">
        <f t="shared" si="9"/>
        <v>133.33333333333334</v>
      </c>
      <c r="G71" s="2">
        <v>0.3</v>
      </c>
      <c r="H71">
        <v>1</v>
      </c>
      <c r="I71" s="3">
        <f t="shared" si="4"/>
        <v>2</v>
      </c>
      <c r="J71" s="7">
        <v>1</v>
      </c>
      <c r="K71" s="7">
        <v>0</v>
      </c>
      <c r="L71" s="7">
        <v>0</v>
      </c>
      <c r="M71" s="14">
        <v>1390913</v>
      </c>
      <c r="N71" s="15">
        <f t="shared" si="5"/>
        <v>3521.298734177215</v>
      </c>
      <c r="O71" s="14">
        <v>9.1880195791703104E-2</v>
      </c>
      <c r="P71">
        <v>49741</v>
      </c>
      <c r="Q71" s="14">
        <v>40</v>
      </c>
      <c r="R71" s="2">
        <v>20</v>
      </c>
      <c r="S71" s="14">
        <f t="shared" si="7"/>
        <v>0.77272727272727271</v>
      </c>
      <c r="T71" s="14">
        <v>14</v>
      </c>
      <c r="U71" s="2"/>
      <c r="V71" s="2">
        <v>1194.44254529214</v>
      </c>
      <c r="W71" s="2">
        <v>0</v>
      </c>
      <c r="X71" s="2">
        <v>813212.47678269795</v>
      </c>
      <c r="Y71" s="14">
        <v>68.900000000000006</v>
      </c>
      <c r="Z71" s="14">
        <v>68.900000000000006</v>
      </c>
      <c r="AA71" s="14">
        <v>47</v>
      </c>
    </row>
    <row r="72" spans="1:27">
      <c r="A72" s="2" t="s">
        <v>148</v>
      </c>
      <c r="B72" s="2" t="s">
        <v>149</v>
      </c>
      <c r="C72" s="2" t="s">
        <v>174</v>
      </c>
      <c r="D72" s="2">
        <v>81.209999999999994</v>
      </c>
      <c r="E72" s="3">
        <f t="shared" si="8"/>
        <v>0.4</v>
      </c>
      <c r="F72" s="3">
        <f t="shared" si="9"/>
        <v>46</v>
      </c>
      <c r="G72" s="2">
        <v>2.5</v>
      </c>
      <c r="H72" s="7">
        <v>2</v>
      </c>
      <c r="I72" s="3">
        <f t="shared" si="4"/>
        <v>2</v>
      </c>
      <c r="J72" s="8">
        <v>2</v>
      </c>
      <c r="K72" s="8">
        <v>0</v>
      </c>
      <c r="L72" s="8">
        <v>0</v>
      </c>
      <c r="M72" s="2">
        <v>965260</v>
      </c>
      <c r="N72" s="15">
        <f t="shared" si="5"/>
        <v>11885.974633665806</v>
      </c>
      <c r="O72" s="2">
        <v>8.6551276919611703E-2</v>
      </c>
      <c r="P72">
        <v>48663</v>
      </c>
      <c r="Q72" s="2">
        <v>115</v>
      </c>
      <c r="R72" s="2">
        <v>5</v>
      </c>
      <c r="S72" s="2">
        <f t="shared" ref="S72:S77" si="10">(R72-2)/(30-2)</f>
        <v>0.10714285714285714</v>
      </c>
      <c r="T72" s="2">
        <v>17</v>
      </c>
      <c r="U72" s="2">
        <v>8000</v>
      </c>
      <c r="V72" s="2">
        <v>692.41021535689299</v>
      </c>
      <c r="W72" s="2">
        <v>0.64733957588692004</v>
      </c>
      <c r="X72" s="2">
        <v>624850.99902060803</v>
      </c>
      <c r="Y72">
        <v>70.400000000000006</v>
      </c>
      <c r="Z72">
        <v>70.400000000000006</v>
      </c>
      <c r="AA72" s="2">
        <v>49</v>
      </c>
    </row>
    <row r="73" spans="1:27">
      <c r="A73" s="2" t="s">
        <v>153</v>
      </c>
      <c r="B73" s="2" t="s">
        <v>149</v>
      </c>
      <c r="C73" s="2" t="s">
        <v>174</v>
      </c>
      <c r="D73" s="2">
        <v>107.76</v>
      </c>
      <c r="E73" s="3">
        <f t="shared" si="8"/>
        <v>0.35714285714285715</v>
      </c>
      <c r="F73" s="3">
        <f t="shared" si="9"/>
        <v>60.714285714285715</v>
      </c>
      <c r="G73" s="2">
        <v>2.8</v>
      </c>
      <c r="H73" s="7">
        <v>3</v>
      </c>
      <c r="I73" s="3">
        <f t="shared" si="4"/>
        <v>2</v>
      </c>
      <c r="J73" s="8">
        <v>3</v>
      </c>
      <c r="K73" s="8">
        <v>0</v>
      </c>
      <c r="L73" s="8">
        <v>0</v>
      </c>
      <c r="M73" s="2">
        <v>1092750</v>
      </c>
      <c r="N73" s="15">
        <f t="shared" si="5"/>
        <v>10140.590200445435</v>
      </c>
      <c r="O73" s="2">
        <v>9.7982831417344193E-2</v>
      </c>
      <c r="P73">
        <v>49532</v>
      </c>
      <c r="Q73" s="2">
        <v>170</v>
      </c>
      <c r="R73" s="2">
        <v>3</v>
      </c>
      <c r="S73" s="2">
        <f t="shared" si="10"/>
        <v>3.5714285714285712E-2</v>
      </c>
      <c r="T73" s="2">
        <v>24</v>
      </c>
      <c r="U73" s="2"/>
      <c r="V73" s="2">
        <v>783.86265133875304</v>
      </c>
      <c r="W73" s="2">
        <v>0</v>
      </c>
      <c r="X73" s="2">
        <v>707380.32155043201</v>
      </c>
      <c r="Y73">
        <v>77.7</v>
      </c>
      <c r="Z73">
        <v>77.7</v>
      </c>
      <c r="AA73" s="2">
        <v>57</v>
      </c>
    </row>
    <row r="74" spans="1:27">
      <c r="A74" s="2" t="s">
        <v>155</v>
      </c>
      <c r="B74" s="2" t="s">
        <v>149</v>
      </c>
      <c r="C74" s="2" t="s">
        <v>174</v>
      </c>
      <c r="D74" s="2">
        <v>509</v>
      </c>
      <c r="E74" s="3">
        <f t="shared" si="8"/>
        <v>1</v>
      </c>
      <c r="F74" s="3">
        <f t="shared" si="9"/>
        <v>115</v>
      </c>
      <c r="G74" s="2">
        <v>1</v>
      </c>
      <c r="H74" s="7">
        <v>5</v>
      </c>
      <c r="I74" s="3">
        <f t="shared" si="4"/>
        <v>1.8</v>
      </c>
      <c r="J74" s="8">
        <v>4</v>
      </c>
      <c r="K74" s="8">
        <v>0</v>
      </c>
      <c r="L74" s="8">
        <v>1</v>
      </c>
      <c r="M74" s="2">
        <v>1728811</v>
      </c>
      <c r="N74" s="15">
        <f t="shared" si="5"/>
        <v>3396.4852652259333</v>
      </c>
      <c r="O74" s="2">
        <v>0.15501605743806901</v>
      </c>
      <c r="P74" s="17">
        <v>54579</v>
      </c>
      <c r="Q74" s="2">
        <v>115</v>
      </c>
      <c r="R74" s="2">
        <v>6</v>
      </c>
      <c r="S74" s="2">
        <f t="shared" si="10"/>
        <v>0.14285714285714285</v>
      </c>
      <c r="T74" s="2">
        <v>45</v>
      </c>
      <c r="U74" s="2"/>
      <c r="V74" s="2">
        <v>1240.1284595045499</v>
      </c>
      <c r="W74" s="2">
        <v>0</v>
      </c>
      <c r="X74" s="2">
        <v>1119127.77952864</v>
      </c>
      <c r="Y74">
        <v>68.5</v>
      </c>
      <c r="Z74">
        <v>68.5</v>
      </c>
      <c r="AA74" s="2">
        <v>71</v>
      </c>
    </row>
    <row r="75" spans="1:27">
      <c r="A75" s="2" t="s">
        <v>156</v>
      </c>
      <c r="B75" s="2" t="s">
        <v>149</v>
      </c>
      <c r="C75" s="2" t="s">
        <v>174</v>
      </c>
      <c r="D75">
        <v>1100</v>
      </c>
      <c r="E75" s="3">
        <f t="shared" si="8"/>
        <v>10</v>
      </c>
      <c r="F75" s="3">
        <f t="shared" si="9"/>
        <v>650</v>
      </c>
      <c r="G75" s="2">
        <v>0.1</v>
      </c>
      <c r="H75" s="7">
        <v>1</v>
      </c>
      <c r="I75" s="3">
        <f t="shared" si="4"/>
        <v>2</v>
      </c>
      <c r="J75" s="8">
        <v>1</v>
      </c>
      <c r="K75" s="8">
        <v>0</v>
      </c>
      <c r="L75" s="8">
        <v>0</v>
      </c>
      <c r="M75" s="2">
        <v>554383</v>
      </c>
      <c r="N75" s="15">
        <f t="shared" si="5"/>
        <v>503.98454545454547</v>
      </c>
      <c r="O75" s="2">
        <v>4.9709463307839402E-2</v>
      </c>
      <c r="P75" s="2">
        <v>37359</v>
      </c>
      <c r="Q75" s="2">
        <v>65</v>
      </c>
      <c r="R75" s="2">
        <v>15</v>
      </c>
      <c r="S75" s="2">
        <f t="shared" si="10"/>
        <v>0.4642857142857143</v>
      </c>
      <c r="T75" s="2">
        <v>5</v>
      </c>
      <c r="U75" s="2"/>
      <c r="V75" s="2">
        <v>397.67570646271503</v>
      </c>
      <c r="W75" s="2">
        <v>0</v>
      </c>
      <c r="X75" s="2">
        <v>358874.05609891802</v>
      </c>
      <c r="Y75">
        <v>0</v>
      </c>
      <c r="Z75">
        <v>71.5</v>
      </c>
      <c r="AA75" s="2">
        <v>30</v>
      </c>
    </row>
    <row r="76" spans="1:27">
      <c r="A76" s="2" t="s">
        <v>157</v>
      </c>
      <c r="B76" s="2" t="s">
        <v>149</v>
      </c>
      <c r="C76" s="2" t="s">
        <v>174</v>
      </c>
      <c r="D76">
        <v>2018.3</v>
      </c>
      <c r="E76" s="3">
        <f t="shared" si="8"/>
        <v>20</v>
      </c>
      <c r="F76" s="3">
        <f t="shared" si="9"/>
        <v>1300</v>
      </c>
      <c r="G76" s="2">
        <v>0.05</v>
      </c>
      <c r="H76" s="7">
        <v>1</v>
      </c>
      <c r="I76" s="3">
        <f t="shared" si="4"/>
        <v>2</v>
      </c>
      <c r="J76" s="8">
        <v>1</v>
      </c>
      <c r="K76" s="8">
        <v>0</v>
      </c>
      <c r="L76" s="8">
        <v>0</v>
      </c>
      <c r="M76" s="2">
        <v>974715</v>
      </c>
      <c r="N76" s="15">
        <f t="shared" si="5"/>
        <v>482.93861170291831</v>
      </c>
      <c r="O76" s="2">
        <v>8.7399071631166003E-2</v>
      </c>
      <c r="P76" s="2">
        <v>37382</v>
      </c>
      <c r="Q76" s="2">
        <v>65</v>
      </c>
      <c r="R76" s="2">
        <v>20</v>
      </c>
      <c r="S76" s="2">
        <f t="shared" si="10"/>
        <v>0.6428571428571429</v>
      </c>
      <c r="T76" s="2">
        <v>12</v>
      </c>
      <c r="U76" s="2"/>
      <c r="V76" s="2">
        <v>699.19257304932796</v>
      </c>
      <c r="W76" s="2">
        <v>0</v>
      </c>
      <c r="X76" s="2">
        <v>630971.59471061896</v>
      </c>
      <c r="Y76">
        <v>66.2</v>
      </c>
      <c r="Z76">
        <v>66.2</v>
      </c>
      <c r="AA76" s="2">
        <v>20</v>
      </c>
    </row>
    <row r="77" spans="1:27">
      <c r="A77" s="2" t="s">
        <v>160</v>
      </c>
      <c r="B77" s="2" t="s">
        <v>149</v>
      </c>
      <c r="C77" s="2" t="s">
        <v>174</v>
      </c>
      <c r="D77">
        <v>495</v>
      </c>
      <c r="E77" s="3">
        <f t="shared" si="8"/>
        <v>5</v>
      </c>
      <c r="F77" s="3">
        <f t="shared" si="9"/>
        <v>325</v>
      </c>
      <c r="G77" s="2">
        <v>0.2</v>
      </c>
      <c r="H77" s="7">
        <v>1</v>
      </c>
      <c r="I77" s="3">
        <f t="shared" si="4"/>
        <v>2</v>
      </c>
      <c r="J77" s="8">
        <v>1</v>
      </c>
      <c r="K77" s="8">
        <v>0</v>
      </c>
      <c r="L77" s="8">
        <v>0</v>
      </c>
      <c r="M77" s="2">
        <v>363591</v>
      </c>
      <c r="N77" s="15">
        <f t="shared" si="5"/>
        <v>734.5272727272727</v>
      </c>
      <c r="O77" s="2">
        <v>3.2601853724880898E-2</v>
      </c>
      <c r="P77" s="2">
        <v>41244</v>
      </c>
      <c r="Q77" s="2">
        <v>65</v>
      </c>
      <c r="R77" s="2">
        <v>12</v>
      </c>
      <c r="S77" s="2">
        <f t="shared" si="10"/>
        <v>0.35714285714285715</v>
      </c>
      <c r="T77" s="2">
        <v>11</v>
      </c>
      <c r="U77" s="2"/>
      <c r="V77" s="2">
        <v>260.814829799047</v>
      </c>
      <c r="W77" s="2">
        <v>0</v>
      </c>
      <c r="X77" s="2">
        <v>235366.843736301</v>
      </c>
      <c r="Y77">
        <v>73.5</v>
      </c>
      <c r="Z77">
        <v>73.5</v>
      </c>
      <c r="AA77" s="2">
        <v>26</v>
      </c>
    </row>
    <row r="78" spans="1:27">
      <c r="A78" s="2" t="s">
        <v>162</v>
      </c>
      <c r="B78" s="2" t="s">
        <v>163</v>
      </c>
      <c r="C78" s="2" t="s">
        <v>174</v>
      </c>
      <c r="D78" s="2">
        <v>78.8</v>
      </c>
      <c r="E78" s="3">
        <f t="shared" si="8"/>
        <v>0.15873015873015872</v>
      </c>
      <c r="F78" s="3">
        <f t="shared" si="9"/>
        <v>23.809523809523807</v>
      </c>
      <c r="G78" s="2">
        <v>6.3</v>
      </c>
      <c r="H78" s="2">
        <v>5</v>
      </c>
      <c r="I78" s="3">
        <f t="shared" si="4"/>
        <v>2</v>
      </c>
      <c r="J78" s="2">
        <v>5</v>
      </c>
      <c r="K78" s="2">
        <v>0</v>
      </c>
      <c r="L78" s="2">
        <v>0</v>
      </c>
      <c r="M78" s="2">
        <v>1553225</v>
      </c>
      <c r="N78" s="15">
        <f t="shared" si="5"/>
        <v>19710.977157360408</v>
      </c>
      <c r="O78" s="2">
        <v>0.11040699234925699</v>
      </c>
      <c r="P78" s="22">
        <v>88473.36</v>
      </c>
      <c r="Q78" s="2">
        <v>150</v>
      </c>
      <c r="R78" s="2">
        <v>5</v>
      </c>
      <c r="S78" s="2">
        <f>(R78-5)/(35-5)</f>
        <v>0</v>
      </c>
      <c r="T78" s="2">
        <v>50</v>
      </c>
      <c r="U78" s="2">
        <v>26000</v>
      </c>
      <c r="V78" s="2">
        <v>2870.5818010806802</v>
      </c>
      <c r="W78" s="3">
        <v>0.87798761014942395</v>
      </c>
      <c r="X78" s="3">
        <v>1363712.3057743399</v>
      </c>
      <c r="Y78">
        <v>89.7</v>
      </c>
      <c r="Z78">
        <v>89.7</v>
      </c>
      <c r="AA78" s="2">
        <v>24</v>
      </c>
    </row>
    <row r="79" spans="1:27">
      <c r="A79" s="2" t="s">
        <v>165</v>
      </c>
      <c r="B79" s="2" t="s">
        <v>163</v>
      </c>
      <c r="C79" s="2" t="s">
        <v>174</v>
      </c>
      <c r="D79" s="2">
        <v>187.53</v>
      </c>
      <c r="E79" s="3">
        <f t="shared" si="8"/>
        <v>0.27027027027027023</v>
      </c>
      <c r="F79" s="3">
        <f t="shared" si="9"/>
        <v>60.8108108108108</v>
      </c>
      <c r="G79" s="2">
        <v>3.7</v>
      </c>
      <c r="H79" s="2">
        <v>7</v>
      </c>
      <c r="I79" s="3">
        <f t="shared" si="4"/>
        <v>2</v>
      </c>
      <c r="J79" s="2">
        <v>7</v>
      </c>
      <c r="K79" s="2">
        <v>0</v>
      </c>
      <c r="L79" s="2">
        <v>0</v>
      </c>
      <c r="M79" s="2">
        <v>1795826</v>
      </c>
      <c r="N79" s="15">
        <f t="shared" si="5"/>
        <v>9576.2064736308857</v>
      </c>
      <c r="O79" s="2">
        <v>0.12765165860876301</v>
      </c>
      <c r="P79" s="26">
        <v>82521.98</v>
      </c>
      <c r="Q79" s="2">
        <v>225</v>
      </c>
      <c r="R79" s="2">
        <v>12</v>
      </c>
      <c r="S79" s="2">
        <f>(R79-5)/(35-5)</f>
        <v>0.23333333333333334</v>
      </c>
      <c r="T79" s="2">
        <v>57</v>
      </c>
      <c r="U79" s="2"/>
      <c r="V79" s="2">
        <v>3318.9431238278498</v>
      </c>
      <c r="W79" s="2">
        <v>0</v>
      </c>
      <c r="X79" s="3">
        <v>1576712.9779842</v>
      </c>
      <c r="Y79">
        <v>91.4</v>
      </c>
      <c r="Z79">
        <v>91.4</v>
      </c>
      <c r="AA79" s="2">
        <v>22</v>
      </c>
    </row>
    <row r="80" spans="1:27">
      <c r="A80" s="2" t="s">
        <v>167</v>
      </c>
      <c r="B80" s="2" t="s">
        <v>163</v>
      </c>
      <c r="C80" s="2" t="s">
        <v>174</v>
      </c>
      <c r="D80" s="2">
        <v>397</v>
      </c>
      <c r="E80" s="3">
        <f t="shared" si="8"/>
        <v>1</v>
      </c>
      <c r="F80" s="3">
        <f t="shared" si="9"/>
        <v>115</v>
      </c>
      <c r="G80" s="2">
        <v>1</v>
      </c>
      <c r="H80" s="2">
        <v>4</v>
      </c>
      <c r="I80" s="3">
        <f t="shared" si="4"/>
        <v>2</v>
      </c>
      <c r="J80" s="2">
        <v>4</v>
      </c>
      <c r="K80" s="2">
        <v>0</v>
      </c>
      <c r="L80" s="2">
        <v>0</v>
      </c>
      <c r="M80" s="2">
        <v>1206568</v>
      </c>
      <c r="N80" s="15">
        <f t="shared" si="5"/>
        <v>3039.2141057934509</v>
      </c>
      <c r="O80" s="2">
        <v>8.5765773757735198E-2</v>
      </c>
      <c r="P80" s="17">
        <v>60873.65</v>
      </c>
      <c r="Q80" s="2">
        <v>115</v>
      </c>
      <c r="R80" s="2">
        <v>20</v>
      </c>
      <c r="S80" s="2">
        <f>(R80-5)/(35-5)</f>
        <v>0.5</v>
      </c>
      <c r="T80" s="2">
        <v>56</v>
      </c>
      <c r="U80" s="2"/>
      <c r="V80" s="2">
        <v>2229.9101177011098</v>
      </c>
      <c r="W80" s="2">
        <v>0</v>
      </c>
      <c r="X80" s="3">
        <v>1059351.75480277</v>
      </c>
      <c r="Y80">
        <v>85.5</v>
      </c>
      <c r="Z80">
        <v>85.5</v>
      </c>
      <c r="AA80" s="2">
        <v>28</v>
      </c>
    </row>
    <row r="81" spans="1:27">
      <c r="A81" s="2" t="s">
        <v>168</v>
      </c>
      <c r="B81" s="2" t="s">
        <v>163</v>
      </c>
      <c r="C81" s="2" t="s">
        <v>174</v>
      </c>
      <c r="D81" s="2">
        <v>388.21</v>
      </c>
      <c r="E81" s="3">
        <f t="shared" si="8"/>
        <v>0.76923076923076916</v>
      </c>
      <c r="F81" s="3">
        <f t="shared" si="9"/>
        <v>69.230769230769226</v>
      </c>
      <c r="G81" s="2">
        <v>1.3</v>
      </c>
      <c r="H81" s="2">
        <v>5</v>
      </c>
      <c r="I81" s="3">
        <f t="shared" si="4"/>
        <v>1.8</v>
      </c>
      <c r="J81" s="2">
        <v>4</v>
      </c>
      <c r="K81" s="2">
        <v>0</v>
      </c>
      <c r="L81" s="2">
        <v>1</v>
      </c>
      <c r="M81" s="2">
        <v>3979037</v>
      </c>
      <c r="N81" s="15">
        <f t="shared" si="5"/>
        <v>10249.702480616163</v>
      </c>
      <c r="O81" s="2">
        <v>0.28283958062509301</v>
      </c>
      <c r="P81">
        <v>55501.94</v>
      </c>
      <c r="Q81" s="2">
        <v>90</v>
      </c>
      <c r="R81" s="2">
        <v>25</v>
      </c>
      <c r="S81" s="2">
        <f>(R81-5)/(35-5)</f>
        <v>0.66666666666666663</v>
      </c>
      <c r="T81" s="2">
        <v>56</v>
      </c>
      <c r="U81" s="2"/>
      <c r="V81" s="2">
        <v>7353.8290962524197</v>
      </c>
      <c r="W81" s="2">
        <v>0</v>
      </c>
      <c r="X81" s="3">
        <v>3493545.1863261298</v>
      </c>
      <c r="Y81">
        <v>88.5</v>
      </c>
      <c r="Z81">
        <v>88.5</v>
      </c>
      <c r="AA81" s="2">
        <v>22</v>
      </c>
    </row>
    <row r="82" spans="1:27">
      <c r="A82" s="2" t="s">
        <v>169</v>
      </c>
      <c r="B82" s="2" t="s">
        <v>163</v>
      </c>
      <c r="C82" s="2" t="s">
        <v>174</v>
      </c>
      <c r="D82" s="2">
        <v>175.6</v>
      </c>
      <c r="E82" s="3">
        <f t="shared" si="8"/>
        <v>0.58823529411764708</v>
      </c>
      <c r="F82" s="3">
        <f t="shared" si="9"/>
        <v>67.64705882352942</v>
      </c>
      <c r="G82" s="2">
        <v>1.7</v>
      </c>
      <c r="H82" s="2">
        <v>3</v>
      </c>
      <c r="I82" s="3">
        <f t="shared" si="4"/>
        <v>2</v>
      </c>
      <c r="J82" s="2">
        <v>3</v>
      </c>
      <c r="K82" s="2">
        <v>0</v>
      </c>
      <c r="L82" s="2">
        <v>0</v>
      </c>
      <c r="M82" s="2">
        <v>2528872</v>
      </c>
      <c r="N82" s="15">
        <f t="shared" si="5"/>
        <v>14401.321184510251</v>
      </c>
      <c r="O82" s="2">
        <v>0.17975834251718201</v>
      </c>
      <c r="P82" s="26">
        <v>57176.63</v>
      </c>
      <c r="Q82" s="2">
        <v>115</v>
      </c>
      <c r="R82" s="2">
        <v>20</v>
      </c>
      <c r="S82" s="2">
        <f>(R82-5)/(35-5)</f>
        <v>0.5</v>
      </c>
      <c r="T82" s="2">
        <v>42</v>
      </c>
      <c r="U82" s="2"/>
      <c r="V82" s="2">
        <v>4673.7169054467304</v>
      </c>
      <c r="W82" s="2">
        <v>0</v>
      </c>
      <c r="X82" s="3">
        <v>2220318.2836537901</v>
      </c>
      <c r="Y82">
        <v>0</v>
      </c>
      <c r="Z82">
        <v>86.6</v>
      </c>
      <c r="AA82" s="2">
        <v>10</v>
      </c>
    </row>
    <row r="83" spans="1:27" s="1" customFormat="1">
      <c r="A83" s="9"/>
      <c r="B83" s="9"/>
      <c r="C83" s="9"/>
      <c r="D83" s="9"/>
      <c r="E83" s="3"/>
      <c r="F83" s="3"/>
      <c r="G83" s="9"/>
      <c r="H83" s="9"/>
      <c r="I83" s="10"/>
      <c r="J83" s="9"/>
      <c r="K83" s="9"/>
      <c r="L83" s="9"/>
      <c r="M83" s="9"/>
      <c r="N83" s="20"/>
      <c r="O83" s="9"/>
      <c r="P83" s="21"/>
      <c r="Q83" s="9"/>
      <c r="R83" s="9"/>
      <c r="S83" s="9"/>
      <c r="T83" s="9"/>
      <c r="U83" s="9"/>
      <c r="V83" s="9"/>
      <c r="W83" s="9"/>
      <c r="X83" s="10"/>
      <c r="AA83" s="9"/>
    </row>
    <row r="84" spans="1:27">
      <c r="A84" s="2" t="s">
        <v>43</v>
      </c>
      <c r="B84" s="2" t="s">
        <v>42</v>
      </c>
      <c r="C84" s="2" t="s">
        <v>175</v>
      </c>
      <c r="D84" s="3">
        <v>49.11</v>
      </c>
      <c r="E84" s="3">
        <f t="shared" si="8"/>
        <v>0.1234567901234568</v>
      </c>
      <c r="F84" s="3">
        <f t="shared" si="9"/>
        <v>24.691358024691361</v>
      </c>
      <c r="G84" s="2">
        <v>8.1</v>
      </c>
      <c r="H84" s="3">
        <v>4</v>
      </c>
      <c r="I84" s="3">
        <f t="shared" ref="I84:I95" si="11">(J84*2+K84*4+L84)/H84</f>
        <v>1.75</v>
      </c>
      <c r="J84" s="3">
        <v>3</v>
      </c>
      <c r="K84" s="2">
        <v>0</v>
      </c>
      <c r="L84" s="2">
        <v>1</v>
      </c>
      <c r="M84" s="15">
        <v>675700</v>
      </c>
      <c r="N84" s="15">
        <f t="shared" ref="N84:N95" si="12">M84/D84*1</f>
        <v>13758.90857259214</v>
      </c>
      <c r="O84" s="2">
        <v>7.4341802196235304E-2</v>
      </c>
      <c r="P84" s="15">
        <v>68563</v>
      </c>
      <c r="Q84" s="15">
        <v>200</v>
      </c>
      <c r="R84" s="2">
        <v>3.5</v>
      </c>
      <c r="S84" s="2">
        <v>0.155555555555556</v>
      </c>
      <c r="T84" s="15">
        <v>25</v>
      </c>
      <c r="U84" s="2"/>
      <c r="V84" s="2">
        <v>520.392615373647</v>
      </c>
      <c r="W84" s="2">
        <v>0</v>
      </c>
      <c r="X84" s="2">
        <v>588680.74069348897</v>
      </c>
      <c r="Y84" s="2">
        <v>68.400000000000006</v>
      </c>
      <c r="Z84" s="2">
        <v>68.400000000000006</v>
      </c>
      <c r="AA84" s="2">
        <v>12</v>
      </c>
    </row>
    <row r="85" spans="1:27">
      <c r="A85" s="2" t="s">
        <v>44</v>
      </c>
      <c r="B85" s="2" t="s">
        <v>42</v>
      </c>
      <c r="C85" s="2" t="s">
        <v>175</v>
      </c>
      <c r="D85" s="12">
        <v>81.75</v>
      </c>
      <c r="E85" s="3">
        <f t="shared" si="8"/>
        <v>0.13698630136986301</v>
      </c>
      <c r="F85" s="3">
        <f t="shared" si="9"/>
        <v>22.602739726027394</v>
      </c>
      <c r="G85" s="2">
        <v>7.3</v>
      </c>
      <c r="H85" s="3">
        <v>6</v>
      </c>
      <c r="I85" s="3">
        <f t="shared" si="11"/>
        <v>1.8333333333333333</v>
      </c>
      <c r="J85" s="3">
        <v>5</v>
      </c>
      <c r="K85" s="15">
        <v>0</v>
      </c>
      <c r="L85" s="15">
        <v>1</v>
      </c>
      <c r="M85" s="2">
        <v>433878</v>
      </c>
      <c r="N85" s="15">
        <f t="shared" si="12"/>
        <v>5307.3761467889908</v>
      </c>
      <c r="O85" s="2">
        <v>4.7736084731830997E-2</v>
      </c>
      <c r="P85" s="2">
        <v>65856.600000000006</v>
      </c>
      <c r="Q85" s="2">
        <v>165</v>
      </c>
      <c r="R85" s="2">
        <v>4</v>
      </c>
      <c r="S85" s="2">
        <v>0.17777777777777801</v>
      </c>
      <c r="T85" s="2">
        <v>27</v>
      </c>
      <c r="U85" s="2"/>
      <c r="V85" s="2">
        <v>334.152593122817</v>
      </c>
      <c r="W85" s="2">
        <v>0</v>
      </c>
      <c r="X85" s="2">
        <v>378001.51311323</v>
      </c>
      <c r="Y85" s="15">
        <v>0</v>
      </c>
      <c r="Z85" s="15">
        <v>77.2</v>
      </c>
      <c r="AA85" s="2">
        <v>32</v>
      </c>
    </row>
    <row r="86" spans="1:27">
      <c r="A86" s="4" t="s">
        <v>56</v>
      </c>
      <c r="B86" s="2" t="s">
        <v>54</v>
      </c>
      <c r="C86" s="2" t="s">
        <v>175</v>
      </c>
      <c r="D86" s="5">
        <v>54.76</v>
      </c>
      <c r="E86" s="3">
        <f t="shared" si="8"/>
        <v>7.8125E-2</v>
      </c>
      <c r="F86" s="3">
        <f t="shared" si="9"/>
        <v>23.4375</v>
      </c>
      <c r="G86" s="2">
        <v>12.8</v>
      </c>
      <c r="H86" s="3">
        <v>7</v>
      </c>
      <c r="I86" s="3">
        <f t="shared" si="11"/>
        <v>1.7142857142857142</v>
      </c>
      <c r="J86" s="3">
        <v>5</v>
      </c>
      <c r="K86" s="3">
        <v>0</v>
      </c>
      <c r="L86" s="3">
        <v>2</v>
      </c>
      <c r="M86" s="16">
        <v>1114700</v>
      </c>
      <c r="N86" s="15">
        <f t="shared" si="12"/>
        <v>20356.099342585829</v>
      </c>
      <c r="O86" s="2">
        <v>4.4796572843157703E-2</v>
      </c>
      <c r="P86" s="2">
        <v>82000</v>
      </c>
      <c r="Q86" s="2">
        <v>300</v>
      </c>
      <c r="R86" s="2">
        <v>4.5</v>
      </c>
      <c r="S86" s="2">
        <v>0.105882352941176</v>
      </c>
      <c r="T86" s="2">
        <v>41</v>
      </c>
      <c r="U86" s="2"/>
      <c r="V86" s="3">
        <v>1058.31007410503</v>
      </c>
      <c r="W86" s="2">
        <v>0</v>
      </c>
      <c r="X86" s="2">
        <v>668400.68507922499</v>
      </c>
      <c r="Y86" s="15">
        <v>88.8</v>
      </c>
      <c r="Z86" s="15">
        <v>88.8</v>
      </c>
      <c r="AA86" s="2">
        <v>67</v>
      </c>
    </row>
    <row r="87" spans="1:27">
      <c r="A87" s="4" t="s">
        <v>60</v>
      </c>
      <c r="B87" s="2" t="s">
        <v>54</v>
      </c>
      <c r="C87" s="2" t="s">
        <v>175</v>
      </c>
      <c r="D87" s="5">
        <v>23.48</v>
      </c>
      <c r="E87" s="3">
        <f t="shared" si="8"/>
        <v>5.8823529411764705E-2</v>
      </c>
      <c r="F87" s="3">
        <f t="shared" si="9"/>
        <v>9.7058823529411757</v>
      </c>
      <c r="G87" s="2">
        <v>17</v>
      </c>
      <c r="H87" s="3">
        <v>4</v>
      </c>
      <c r="I87" s="3">
        <f t="shared" si="11"/>
        <v>1.75</v>
      </c>
      <c r="J87" s="3">
        <v>3</v>
      </c>
      <c r="K87" s="3">
        <v>0</v>
      </c>
      <c r="L87" s="3">
        <v>1</v>
      </c>
      <c r="M87" s="16">
        <v>758800</v>
      </c>
      <c r="N87" s="15">
        <f t="shared" si="12"/>
        <v>32316.865417376492</v>
      </c>
      <c r="O87" s="2">
        <v>3.0493979970743799E-2</v>
      </c>
      <c r="P87" s="2">
        <v>71000</v>
      </c>
      <c r="Q87" s="2">
        <v>165</v>
      </c>
      <c r="R87" s="2">
        <v>5.5</v>
      </c>
      <c r="S87" s="2">
        <v>0.129411764705882</v>
      </c>
      <c r="T87" s="2">
        <v>19</v>
      </c>
      <c r="U87" s="2"/>
      <c r="V87" s="3">
        <v>720.41417801282796</v>
      </c>
      <c r="W87" s="2">
        <v>0</v>
      </c>
      <c r="X87" s="2">
        <v>454994.563414476</v>
      </c>
      <c r="Y87" s="2">
        <v>0</v>
      </c>
      <c r="Z87" s="2">
        <v>87.2</v>
      </c>
      <c r="AA87" s="2">
        <v>25</v>
      </c>
    </row>
    <row r="88" spans="1:27">
      <c r="A88" s="4" t="s">
        <v>61</v>
      </c>
      <c r="B88" s="2" t="s">
        <v>54</v>
      </c>
      <c r="C88" s="2" t="s">
        <v>175</v>
      </c>
      <c r="D88" s="5">
        <v>60.73</v>
      </c>
      <c r="E88" s="3">
        <f t="shared" si="8"/>
        <v>6.7114093959731544E-2</v>
      </c>
      <c r="F88" s="3">
        <f t="shared" si="9"/>
        <v>13.422818791946309</v>
      </c>
      <c r="G88" s="2">
        <v>14.9</v>
      </c>
      <c r="H88" s="3">
        <v>9</v>
      </c>
      <c r="I88" s="3">
        <f t="shared" si="11"/>
        <v>1.3333333333333333</v>
      </c>
      <c r="J88" s="3">
        <v>3</v>
      </c>
      <c r="K88" s="3">
        <v>0</v>
      </c>
      <c r="L88" s="3">
        <v>6</v>
      </c>
      <c r="M88" s="16">
        <v>1245000</v>
      </c>
      <c r="N88" s="15">
        <f t="shared" si="12"/>
        <v>20500.57632142269</v>
      </c>
      <c r="O88" s="2">
        <v>5.00329534311756E-2</v>
      </c>
      <c r="P88" s="2">
        <v>73000</v>
      </c>
      <c r="Q88" s="2">
        <v>200</v>
      </c>
      <c r="R88" s="2">
        <v>8</v>
      </c>
      <c r="S88" s="2">
        <v>0.188235294117647</v>
      </c>
      <c r="T88" s="2">
        <v>29</v>
      </c>
      <c r="U88" s="2"/>
      <c r="V88" s="3">
        <v>1182.01851822084</v>
      </c>
      <c r="W88" s="2">
        <v>0</v>
      </c>
      <c r="X88" s="2">
        <v>746531.67033608595</v>
      </c>
      <c r="Y88" s="2">
        <v>84.3</v>
      </c>
      <c r="Z88" s="2">
        <v>84.3</v>
      </c>
      <c r="AA88" s="2">
        <v>43</v>
      </c>
    </row>
    <row r="89" spans="1:27">
      <c r="A89" s="4" t="s">
        <v>70</v>
      </c>
      <c r="B89" s="2" t="s">
        <v>71</v>
      </c>
      <c r="C89" s="2" t="s">
        <v>175</v>
      </c>
      <c r="D89" s="5">
        <v>84.06</v>
      </c>
      <c r="E89" s="3">
        <f t="shared" si="8"/>
        <v>9.3457943925233655E-2</v>
      </c>
      <c r="F89" s="3">
        <f t="shared" si="9"/>
        <v>28.037383177570096</v>
      </c>
      <c r="G89" s="2">
        <v>10.7</v>
      </c>
      <c r="H89" s="3">
        <v>9</v>
      </c>
      <c r="I89" s="3">
        <f t="shared" si="11"/>
        <v>1.7777777777777777</v>
      </c>
      <c r="J89" s="3">
        <v>7</v>
      </c>
      <c r="K89" s="2">
        <v>0</v>
      </c>
      <c r="L89" s="2">
        <v>2</v>
      </c>
      <c r="M89" s="16">
        <v>1323467</v>
      </c>
      <c r="N89" s="15">
        <f t="shared" si="12"/>
        <v>15744.313585534142</v>
      </c>
      <c r="O89" s="2">
        <v>0.120482795292396</v>
      </c>
      <c r="P89" s="2">
        <v>76652</v>
      </c>
      <c r="Q89" s="2">
        <v>300</v>
      </c>
      <c r="R89" s="2">
        <v>3.5</v>
      </c>
      <c r="S89" s="2">
        <v>3.8888888888888903E-2</v>
      </c>
      <c r="T89" s="2">
        <v>35</v>
      </c>
      <c r="U89" s="3">
        <v>5602.9714999999997</v>
      </c>
      <c r="V89" s="3">
        <v>675.06166826363096</v>
      </c>
      <c r="W89" s="2">
        <v>0.71665957879764697</v>
      </c>
      <c r="X89" s="2">
        <v>948475.302772586</v>
      </c>
      <c r="Y89" s="24">
        <v>76</v>
      </c>
      <c r="Z89" s="24">
        <v>76</v>
      </c>
      <c r="AA89" s="2">
        <v>72</v>
      </c>
    </row>
    <row r="90" spans="1:27">
      <c r="A90" s="4" t="s">
        <v>74</v>
      </c>
      <c r="B90" s="2" t="s">
        <v>71</v>
      </c>
      <c r="C90" s="2" t="s">
        <v>175</v>
      </c>
      <c r="D90" s="6">
        <v>32.5</v>
      </c>
      <c r="E90" s="3">
        <f t="shared" si="8"/>
        <v>5.4054054054054057E-2</v>
      </c>
      <c r="F90" s="3">
        <f t="shared" si="9"/>
        <v>6.756756756756757</v>
      </c>
      <c r="G90" s="2">
        <v>18.5</v>
      </c>
      <c r="H90" s="3">
        <v>6</v>
      </c>
      <c r="I90" s="3">
        <f t="shared" si="11"/>
        <v>1.5</v>
      </c>
      <c r="J90" s="3">
        <v>3</v>
      </c>
      <c r="K90" s="7">
        <v>0</v>
      </c>
      <c r="L90" s="7">
        <v>3</v>
      </c>
      <c r="M90" s="2">
        <v>1120985</v>
      </c>
      <c r="N90" s="15">
        <f t="shared" si="12"/>
        <v>34491.846153846156</v>
      </c>
      <c r="O90" s="2">
        <v>0.102049696955683</v>
      </c>
      <c r="P90" s="2">
        <v>68759</v>
      </c>
      <c r="Q90" s="2">
        <v>125</v>
      </c>
      <c r="R90" s="2">
        <v>4.5</v>
      </c>
      <c r="S90" s="2">
        <v>0.05</v>
      </c>
      <c r="T90" s="2">
        <v>29</v>
      </c>
      <c r="U90" s="2"/>
      <c r="V90" s="3">
        <v>571.78154362632802</v>
      </c>
      <c r="W90" s="2">
        <v>0</v>
      </c>
      <c r="X90" s="2">
        <v>803364.63793848001</v>
      </c>
      <c r="Y90" s="2">
        <v>79.8</v>
      </c>
      <c r="Z90" s="2">
        <v>79.8</v>
      </c>
      <c r="AA90" s="2">
        <v>52</v>
      </c>
    </row>
    <row r="91" spans="1:27">
      <c r="A91" s="4" t="s">
        <v>75</v>
      </c>
      <c r="B91" s="2" t="s">
        <v>71</v>
      </c>
      <c r="C91" s="2" t="s">
        <v>175</v>
      </c>
      <c r="D91" s="6">
        <v>41.6</v>
      </c>
      <c r="E91" s="3">
        <f t="shared" si="8"/>
        <v>6.9444444444444448E-2</v>
      </c>
      <c r="F91" s="3">
        <f t="shared" si="9"/>
        <v>17.361111111111111</v>
      </c>
      <c r="G91" s="2">
        <v>14.4</v>
      </c>
      <c r="H91" s="3">
        <v>6</v>
      </c>
      <c r="I91" s="3">
        <f t="shared" si="11"/>
        <v>1.6666666666666667</v>
      </c>
      <c r="J91" s="3">
        <v>4</v>
      </c>
      <c r="K91" s="2">
        <v>0</v>
      </c>
      <c r="L91" s="2">
        <v>2</v>
      </c>
      <c r="M91" s="2">
        <v>1089229</v>
      </c>
      <c r="N91" s="15">
        <f t="shared" si="12"/>
        <v>26183.389423076922</v>
      </c>
      <c r="O91" s="2">
        <v>9.9158766054266198E-2</v>
      </c>
      <c r="P91" s="2">
        <v>47711</v>
      </c>
      <c r="Q91" s="2">
        <v>250</v>
      </c>
      <c r="R91" s="2">
        <v>0</v>
      </c>
      <c r="S91" s="2">
        <v>0</v>
      </c>
      <c r="T91" s="2">
        <v>21</v>
      </c>
      <c r="U91" s="2"/>
      <c r="V91" s="3">
        <v>555.58374017722099</v>
      </c>
      <c r="W91" s="2">
        <v>0</v>
      </c>
      <c r="X91" s="2">
        <v>780606.39635418204</v>
      </c>
      <c r="Y91" s="2">
        <v>76.7</v>
      </c>
      <c r="Z91" s="2">
        <v>76.7</v>
      </c>
      <c r="AA91" s="2">
        <v>55</v>
      </c>
    </row>
    <row r="92" spans="1:27">
      <c r="A92" s="4" t="s">
        <v>77</v>
      </c>
      <c r="B92" s="2" t="s">
        <v>71</v>
      </c>
      <c r="C92" s="2" t="s">
        <v>175</v>
      </c>
      <c r="D92" s="6">
        <v>23.48</v>
      </c>
      <c r="E92" s="3">
        <f t="shared" si="8"/>
        <v>0.11764705882352941</v>
      </c>
      <c r="F92" s="3">
        <f t="shared" si="9"/>
        <v>14.705882352941176</v>
      </c>
      <c r="G92" s="2">
        <v>8.5</v>
      </c>
      <c r="H92" s="3">
        <v>2</v>
      </c>
      <c r="I92" s="3">
        <f t="shared" si="11"/>
        <v>2</v>
      </c>
      <c r="J92" s="3">
        <v>2</v>
      </c>
      <c r="K92" s="2">
        <v>0</v>
      </c>
      <c r="L92" s="2">
        <v>0</v>
      </c>
      <c r="M92" s="2">
        <v>2011699</v>
      </c>
      <c r="N92" s="15">
        <f t="shared" si="12"/>
        <v>85677.129471890963</v>
      </c>
      <c r="O92" s="2">
        <v>0.18313650344656801</v>
      </c>
      <c r="P92" s="2">
        <v>64482</v>
      </c>
      <c r="Q92" s="2">
        <v>125</v>
      </c>
      <c r="R92" s="2">
        <v>17.5</v>
      </c>
      <c r="S92" s="2">
        <v>0.194444444444444</v>
      </c>
      <c r="T92" s="2">
        <v>19</v>
      </c>
      <c r="U92" s="2"/>
      <c r="V92" s="3">
        <v>1026.1086094207701</v>
      </c>
      <c r="W92" s="2">
        <v>0</v>
      </c>
      <c r="X92" s="2">
        <v>1441703.3580076499</v>
      </c>
      <c r="Y92" s="2">
        <v>86.8</v>
      </c>
      <c r="Z92" s="2">
        <v>86.8</v>
      </c>
      <c r="AA92" s="2">
        <v>53</v>
      </c>
    </row>
    <row r="93" spans="1:27">
      <c r="A93" s="4" t="s">
        <v>78</v>
      </c>
      <c r="B93" s="2" t="s">
        <v>71</v>
      </c>
      <c r="C93" s="2" t="s">
        <v>175</v>
      </c>
      <c r="D93" s="6">
        <v>60.73</v>
      </c>
      <c r="E93" s="3">
        <f t="shared" si="8"/>
        <v>0.12195121951219513</v>
      </c>
      <c r="F93" s="3">
        <f t="shared" si="9"/>
        <v>15.243902439024392</v>
      </c>
      <c r="G93" s="2">
        <v>8.1999999999999993</v>
      </c>
      <c r="H93" s="3">
        <v>5</v>
      </c>
      <c r="I93" s="3">
        <f t="shared" si="11"/>
        <v>1.8</v>
      </c>
      <c r="J93" s="3">
        <v>4</v>
      </c>
      <c r="K93" s="2">
        <v>0</v>
      </c>
      <c r="L93" s="2">
        <v>1</v>
      </c>
      <c r="M93" s="2">
        <v>1226673</v>
      </c>
      <c r="N93" s="15">
        <f t="shared" si="12"/>
        <v>20198.797958175532</v>
      </c>
      <c r="O93" s="2">
        <v>0.111671082051694</v>
      </c>
      <c r="P93" s="2">
        <v>70681</v>
      </c>
      <c r="Q93" s="2">
        <v>125</v>
      </c>
      <c r="R93" s="2">
        <v>12.5</v>
      </c>
      <c r="S93" s="2">
        <v>0.13888888888888901</v>
      </c>
      <c r="T93" s="2">
        <v>24</v>
      </c>
      <c r="U93" s="2"/>
      <c r="V93" s="3">
        <v>625.68989010980499</v>
      </c>
      <c r="W93" s="2">
        <v>0</v>
      </c>
      <c r="X93" s="2">
        <v>879106.95550244604</v>
      </c>
      <c r="Y93" s="2">
        <v>86.7</v>
      </c>
      <c r="Z93" s="2">
        <v>86.7</v>
      </c>
      <c r="AA93" s="2">
        <v>51</v>
      </c>
    </row>
    <row r="94" spans="1:27">
      <c r="A94" s="2" t="s">
        <v>99</v>
      </c>
      <c r="B94" s="2" t="s">
        <v>94</v>
      </c>
      <c r="C94" s="2" t="s">
        <v>175</v>
      </c>
      <c r="D94" s="2">
        <v>23.37</v>
      </c>
      <c r="E94" s="3">
        <f t="shared" si="8"/>
        <v>7.8125E-2</v>
      </c>
      <c r="F94" s="3">
        <f t="shared" si="9"/>
        <v>3.90625</v>
      </c>
      <c r="G94" s="2">
        <v>12.8</v>
      </c>
      <c r="H94" s="2">
        <v>3</v>
      </c>
      <c r="I94" s="3">
        <f t="shared" si="11"/>
        <v>2</v>
      </c>
      <c r="J94" s="2">
        <v>3</v>
      </c>
      <c r="K94" s="2">
        <v>0</v>
      </c>
      <c r="L94" s="2">
        <v>0</v>
      </c>
      <c r="M94" s="2">
        <v>756840</v>
      </c>
      <c r="N94" s="15">
        <f t="shared" si="12"/>
        <v>32385.109114249037</v>
      </c>
      <c r="O94" s="14">
        <v>6.0754221223904899E-2</v>
      </c>
      <c r="P94" s="2">
        <v>50040</v>
      </c>
      <c r="Q94" s="2">
        <v>50</v>
      </c>
      <c r="R94" s="2">
        <v>3.5</v>
      </c>
      <c r="S94" s="2">
        <v>6.3636363636363602E-2</v>
      </c>
      <c r="T94" s="2">
        <v>24</v>
      </c>
      <c r="U94" s="2"/>
      <c r="V94" s="2">
        <v>68.176983634955803</v>
      </c>
      <c r="W94" s="2">
        <v>0</v>
      </c>
      <c r="X94" s="2">
        <v>659371.21768012398</v>
      </c>
      <c r="Y94" s="2">
        <v>73.099999999999994</v>
      </c>
      <c r="Z94" s="2">
        <v>69.3</v>
      </c>
      <c r="AA94" s="2">
        <v>25</v>
      </c>
    </row>
    <row r="95" spans="1:27">
      <c r="A95" s="2" t="s">
        <v>150</v>
      </c>
      <c r="B95" s="2" t="s">
        <v>149</v>
      </c>
      <c r="C95" s="2" t="s">
        <v>175</v>
      </c>
      <c r="D95" s="2">
        <v>28.29</v>
      </c>
      <c r="E95" s="3">
        <f t="shared" si="8"/>
        <v>7.0921985815602842E-2</v>
      </c>
      <c r="F95" s="3">
        <f t="shared" si="9"/>
        <v>9.9290780141843982</v>
      </c>
      <c r="G95" s="2">
        <v>14.1</v>
      </c>
      <c r="H95" s="7">
        <v>4</v>
      </c>
      <c r="I95" s="3">
        <f t="shared" si="11"/>
        <v>2</v>
      </c>
      <c r="J95" s="8">
        <v>4</v>
      </c>
      <c r="K95" s="8">
        <v>0</v>
      </c>
      <c r="L95" s="8">
        <v>0</v>
      </c>
      <c r="M95" s="2">
        <v>647932</v>
      </c>
      <c r="N95" s="15">
        <f t="shared" si="12"/>
        <v>22903.216684340758</v>
      </c>
      <c r="O95" s="2">
        <v>5.8097654473486797E-2</v>
      </c>
      <c r="P95">
        <v>46365</v>
      </c>
      <c r="Q95" s="2">
        <v>140</v>
      </c>
      <c r="R95" s="2">
        <v>2</v>
      </c>
      <c r="S95" s="2">
        <f>(R95-2)/(30-2)</f>
        <v>0</v>
      </c>
      <c r="T95" s="2">
        <v>34</v>
      </c>
      <c r="U95" s="2"/>
      <c r="V95" s="2">
        <v>464.78123578789399</v>
      </c>
      <c r="W95" s="2">
        <v>0</v>
      </c>
      <c r="X95" s="2">
        <v>419432.02608356398</v>
      </c>
      <c r="Y95">
        <v>73.900000000000006</v>
      </c>
      <c r="Z95">
        <v>73.900000000000006</v>
      </c>
      <c r="AA95" s="2">
        <v>27</v>
      </c>
    </row>
    <row r="96" spans="1:27" s="1" customFormat="1">
      <c r="A96" s="9"/>
      <c r="B96" s="9"/>
      <c r="C96" s="9"/>
      <c r="D96" s="9"/>
      <c r="E96" s="3"/>
      <c r="F96" s="3"/>
      <c r="G96" s="9"/>
      <c r="H96" s="9"/>
      <c r="I96" s="10"/>
      <c r="J96" s="9"/>
      <c r="K96" s="9"/>
      <c r="L96" s="9"/>
      <c r="M96" s="9"/>
      <c r="N96" s="20"/>
      <c r="O96" s="9"/>
      <c r="P96" s="21"/>
      <c r="Q96" s="9"/>
      <c r="R96" s="9"/>
      <c r="S96" s="9"/>
      <c r="T96" s="9"/>
      <c r="U96" s="9"/>
      <c r="V96" s="9"/>
      <c r="W96" s="9"/>
      <c r="X96" s="10"/>
      <c r="AA96" s="9"/>
    </row>
    <row r="97" spans="1:27">
      <c r="A97" s="3" t="s">
        <v>31</v>
      </c>
      <c r="B97" s="2" t="s">
        <v>24</v>
      </c>
      <c r="C97" s="2" t="s">
        <v>176</v>
      </c>
      <c r="D97" s="3">
        <v>1451</v>
      </c>
      <c r="E97" s="3" t="e">
        <f t="shared" si="8"/>
        <v>#DIV/0!</v>
      </c>
      <c r="F97" s="3" t="e">
        <f t="shared" si="9"/>
        <v>#DIV/0!</v>
      </c>
      <c r="G97" s="2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2">
        <v>322000</v>
      </c>
      <c r="N97" s="15">
        <f t="shared" ref="N97:N137" si="13">M97/D97*1</f>
        <v>221.91592005513439</v>
      </c>
      <c r="O97" s="15">
        <v>1.4714618653749499E-2</v>
      </c>
      <c r="P97" s="2">
        <v>55102</v>
      </c>
      <c r="Q97" s="2">
        <v>200</v>
      </c>
      <c r="R97" s="2">
        <v>25</v>
      </c>
      <c r="S97" s="2">
        <v>0.38461538461538503</v>
      </c>
      <c r="T97" s="2">
        <v>5</v>
      </c>
      <c r="U97" s="2"/>
      <c r="V97">
        <v>380.10508613992602</v>
      </c>
      <c r="W97" s="2">
        <v>0</v>
      </c>
      <c r="X97" s="2">
        <v>183026.79830747499</v>
      </c>
      <c r="Y97" s="2">
        <v>0</v>
      </c>
      <c r="Z97" s="2">
        <v>87.3</v>
      </c>
      <c r="AA97" s="2">
        <v>6</v>
      </c>
    </row>
    <row r="98" spans="1:27">
      <c r="A98" s="3" t="s">
        <v>32</v>
      </c>
      <c r="B98" s="2" t="s">
        <v>24</v>
      </c>
      <c r="C98" s="2" t="s">
        <v>176</v>
      </c>
      <c r="D98" s="3">
        <v>1990</v>
      </c>
      <c r="E98" s="3" t="e">
        <f t="shared" si="8"/>
        <v>#DIV/0!</v>
      </c>
      <c r="F98" s="3" t="e">
        <f t="shared" si="9"/>
        <v>#DIV/0!</v>
      </c>
      <c r="G98" s="2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2">
        <v>1040000</v>
      </c>
      <c r="N98" s="15">
        <f t="shared" si="13"/>
        <v>522.6130653266332</v>
      </c>
      <c r="O98" s="15">
        <v>4.7525476397203302E-2</v>
      </c>
      <c r="P98" s="2">
        <v>44078</v>
      </c>
      <c r="Q98" s="2">
        <v>200</v>
      </c>
      <c r="R98" s="2">
        <v>25</v>
      </c>
      <c r="S98" s="2">
        <v>0.38461538461538503</v>
      </c>
      <c r="T98" s="2">
        <v>13</v>
      </c>
      <c r="U98" s="2"/>
      <c r="V98">
        <v>1227.6686011972799</v>
      </c>
      <c r="W98" s="2">
        <v>0</v>
      </c>
      <c r="X98" s="2">
        <v>591142.45416078903</v>
      </c>
      <c r="Y98" s="2">
        <v>0</v>
      </c>
      <c r="Z98" s="2">
        <v>87.3</v>
      </c>
      <c r="AA98" s="2">
        <v>23</v>
      </c>
    </row>
    <row r="99" spans="1:27">
      <c r="A99" s="3" t="s">
        <v>37</v>
      </c>
      <c r="B99" s="2" t="s">
        <v>24</v>
      </c>
      <c r="C99" s="2" t="s">
        <v>176</v>
      </c>
      <c r="D99" s="3">
        <v>2123</v>
      </c>
      <c r="E99" s="3" t="e">
        <f t="shared" si="8"/>
        <v>#DIV/0!</v>
      </c>
      <c r="F99" s="3" t="e">
        <f t="shared" si="9"/>
        <v>#DIV/0!</v>
      </c>
      <c r="G99" s="2">
        <v>0</v>
      </c>
      <c r="H99" s="3">
        <v>0</v>
      </c>
      <c r="I99" s="3">
        <v>0</v>
      </c>
      <c r="J99" s="2">
        <v>0</v>
      </c>
      <c r="K99" s="2">
        <v>0</v>
      </c>
      <c r="L99" s="2">
        <v>0</v>
      </c>
      <c r="M99" s="2">
        <v>386000</v>
      </c>
      <c r="N99" s="15">
        <f t="shared" si="13"/>
        <v>181.81818181818181</v>
      </c>
      <c r="O99" s="15">
        <v>1.76392633551158E-2</v>
      </c>
      <c r="P99" s="2">
        <v>41779</v>
      </c>
      <c r="Q99" s="2">
        <v>200</v>
      </c>
      <c r="R99" s="2">
        <v>35</v>
      </c>
      <c r="S99" s="2">
        <v>0.53846153846153799</v>
      </c>
      <c r="T99" s="2">
        <v>2</v>
      </c>
      <c r="U99" s="2"/>
      <c r="V99">
        <v>455.65392313668099</v>
      </c>
      <c r="W99" s="2">
        <v>0</v>
      </c>
      <c r="X99" s="2">
        <v>219404.79548660101</v>
      </c>
      <c r="Y99" s="2">
        <v>0</v>
      </c>
      <c r="Z99" s="2">
        <v>87.3</v>
      </c>
      <c r="AA99" s="2">
        <v>0</v>
      </c>
    </row>
    <row r="100" spans="1:27">
      <c r="A100" s="3" t="s">
        <v>38</v>
      </c>
      <c r="B100" s="2" t="s">
        <v>24</v>
      </c>
      <c r="C100" s="2" t="s">
        <v>176</v>
      </c>
      <c r="D100" s="3">
        <v>950</v>
      </c>
      <c r="E100" s="3" t="e">
        <f t="shared" si="8"/>
        <v>#DIV/0!</v>
      </c>
      <c r="F100" s="3" t="e">
        <f t="shared" si="9"/>
        <v>#DIV/0!</v>
      </c>
      <c r="G100" s="2">
        <v>0</v>
      </c>
      <c r="H100" s="3">
        <v>0</v>
      </c>
      <c r="I100" s="3">
        <v>0</v>
      </c>
      <c r="J100" s="2">
        <v>0</v>
      </c>
      <c r="K100" s="2">
        <v>0</v>
      </c>
      <c r="L100" s="2">
        <v>0</v>
      </c>
      <c r="M100" s="2">
        <v>419000</v>
      </c>
      <c r="N100" s="15">
        <f t="shared" si="13"/>
        <v>441.05263157894734</v>
      </c>
      <c r="O100" s="15">
        <v>1.9147283279257899E-2</v>
      </c>
      <c r="P100" s="2">
        <v>40274</v>
      </c>
      <c r="Q100" s="2">
        <v>100</v>
      </c>
      <c r="R100" s="2">
        <v>45</v>
      </c>
      <c r="S100" s="2">
        <v>0.69230769230769196</v>
      </c>
      <c r="T100" s="2">
        <v>1</v>
      </c>
      <c r="U100" s="2"/>
      <c r="V100">
        <v>494.60879221313297</v>
      </c>
      <c r="W100" s="2">
        <v>0</v>
      </c>
      <c r="X100" s="2">
        <v>238162.200282087</v>
      </c>
      <c r="Y100" s="2">
        <v>0</v>
      </c>
      <c r="Z100" s="2">
        <v>87.3</v>
      </c>
      <c r="AA100" s="2">
        <v>3</v>
      </c>
    </row>
    <row r="101" spans="1:27">
      <c r="A101" s="3" t="s">
        <v>39</v>
      </c>
      <c r="B101" s="2" t="s">
        <v>24</v>
      </c>
      <c r="C101" s="2" t="s">
        <v>176</v>
      </c>
      <c r="D101" s="3">
        <v>2229</v>
      </c>
      <c r="E101" s="3" t="e">
        <f t="shared" si="8"/>
        <v>#DIV/0!</v>
      </c>
      <c r="F101" s="3" t="e">
        <f t="shared" si="9"/>
        <v>#DIV/0!</v>
      </c>
      <c r="G101" s="2">
        <v>0</v>
      </c>
      <c r="H101" s="3">
        <v>0</v>
      </c>
      <c r="I101" s="3">
        <v>0</v>
      </c>
      <c r="J101" s="2">
        <v>0</v>
      </c>
      <c r="K101" s="2">
        <v>0</v>
      </c>
      <c r="L101" s="2">
        <v>0</v>
      </c>
      <c r="M101" s="2">
        <v>486000</v>
      </c>
      <c r="N101" s="15">
        <f t="shared" si="13"/>
        <v>218.03499327052489</v>
      </c>
      <c r="O101" s="15">
        <v>2.2209020701000799E-2</v>
      </c>
      <c r="P101" s="2">
        <v>39282</v>
      </c>
      <c r="Q101" s="2">
        <v>100</v>
      </c>
      <c r="R101" s="2">
        <v>45</v>
      </c>
      <c r="S101" s="2">
        <v>0.69230769230769196</v>
      </c>
      <c r="T101" s="2">
        <v>3</v>
      </c>
      <c r="U101" s="2"/>
      <c r="V101">
        <v>573.69898094411201</v>
      </c>
      <c r="W101" s="2">
        <v>0</v>
      </c>
      <c r="X101" s="2">
        <v>276245.41607898398</v>
      </c>
      <c r="Y101" s="2">
        <v>0</v>
      </c>
      <c r="Z101" s="2">
        <v>87.3</v>
      </c>
      <c r="AA101" s="2">
        <v>0</v>
      </c>
    </row>
    <row r="102" spans="1:27">
      <c r="A102" s="3" t="s">
        <v>40</v>
      </c>
      <c r="B102" s="2" t="s">
        <v>24</v>
      </c>
      <c r="C102" s="2" t="s">
        <v>176</v>
      </c>
      <c r="D102" s="3">
        <v>1994</v>
      </c>
      <c r="E102" s="3" t="e">
        <f t="shared" si="8"/>
        <v>#DIV/0!</v>
      </c>
      <c r="F102" s="3" t="e">
        <f t="shared" si="9"/>
        <v>#DIV/0!</v>
      </c>
      <c r="G102" s="2">
        <v>0</v>
      </c>
      <c r="H102" s="3">
        <v>0</v>
      </c>
      <c r="I102" s="3">
        <v>0</v>
      </c>
      <c r="J102" s="2">
        <v>0</v>
      </c>
      <c r="K102" s="2">
        <v>0</v>
      </c>
      <c r="L102" s="2">
        <v>0</v>
      </c>
      <c r="M102" s="2">
        <v>305000</v>
      </c>
      <c r="N102" s="15">
        <f t="shared" si="13"/>
        <v>152.95887662988966</v>
      </c>
      <c r="O102" s="15">
        <v>1.3937759904949E-2</v>
      </c>
      <c r="P102" s="2">
        <v>37385</v>
      </c>
      <c r="Q102" s="2">
        <v>100</v>
      </c>
      <c r="R102" s="2">
        <v>65</v>
      </c>
      <c r="S102" s="2">
        <v>1</v>
      </c>
      <c r="T102" s="2">
        <v>2</v>
      </c>
      <c r="U102" s="2"/>
      <c r="V102">
        <v>360.037426312663</v>
      </c>
      <c r="W102" s="2">
        <v>0</v>
      </c>
      <c r="X102" s="2">
        <v>173363.89280676999</v>
      </c>
      <c r="Y102" s="2">
        <v>0</v>
      </c>
      <c r="Z102" s="2">
        <v>87.3</v>
      </c>
      <c r="AA102" s="2">
        <v>0</v>
      </c>
    </row>
    <row r="103" spans="1:27">
      <c r="A103" s="2" t="s">
        <v>50</v>
      </c>
      <c r="B103" s="2" t="s">
        <v>42</v>
      </c>
      <c r="C103" s="2" t="s">
        <v>176</v>
      </c>
      <c r="D103" s="3">
        <v>1471</v>
      </c>
      <c r="E103" s="3" t="e">
        <f t="shared" si="8"/>
        <v>#DIV/0!</v>
      </c>
      <c r="F103" s="3" t="e">
        <f t="shared" si="9"/>
        <v>#DIV/0!</v>
      </c>
      <c r="G103" s="2">
        <v>0</v>
      </c>
      <c r="H103" s="3">
        <v>0</v>
      </c>
      <c r="I103" s="3">
        <v>0</v>
      </c>
      <c r="J103" s="3">
        <v>0</v>
      </c>
      <c r="K103" s="2">
        <v>0</v>
      </c>
      <c r="L103" s="2">
        <v>0</v>
      </c>
      <c r="M103" s="2">
        <v>946563</v>
      </c>
      <c r="N103" s="15">
        <f t="shared" si="13"/>
        <v>643.4826648538409</v>
      </c>
      <c r="O103" s="2">
        <v>0.104142665846197</v>
      </c>
      <c r="P103" s="2">
        <v>46721</v>
      </c>
      <c r="Q103" s="2">
        <v>100</v>
      </c>
      <c r="R103" s="2">
        <v>17.5</v>
      </c>
      <c r="S103" s="2">
        <v>0.77777777777777801</v>
      </c>
      <c r="T103" s="2">
        <v>11</v>
      </c>
      <c r="U103" s="2"/>
      <c r="V103" s="2">
        <v>728.99866092337595</v>
      </c>
      <c r="W103" s="2">
        <v>0</v>
      </c>
      <c r="X103" s="2">
        <v>824660.95597610006</v>
      </c>
      <c r="Y103" s="2">
        <v>69.400000000000006</v>
      </c>
      <c r="Z103" s="2">
        <v>69.400000000000006</v>
      </c>
      <c r="AA103" s="2">
        <v>0</v>
      </c>
    </row>
    <row r="104" spans="1:27">
      <c r="A104" s="2" t="s">
        <v>51</v>
      </c>
      <c r="B104" s="2" t="s">
        <v>42</v>
      </c>
      <c r="C104" s="2" t="s">
        <v>176</v>
      </c>
      <c r="D104" s="3">
        <v>1063.67</v>
      </c>
      <c r="E104" s="3" t="e">
        <f t="shared" si="8"/>
        <v>#DIV/0!</v>
      </c>
      <c r="F104" s="3" t="e">
        <f t="shared" si="9"/>
        <v>#DIV/0!</v>
      </c>
      <c r="G104" s="2">
        <v>0</v>
      </c>
      <c r="H104" s="3">
        <v>0</v>
      </c>
      <c r="I104" s="3">
        <v>0</v>
      </c>
      <c r="J104" s="3">
        <v>0</v>
      </c>
      <c r="K104" s="2">
        <v>0</v>
      </c>
      <c r="L104" s="2">
        <v>0</v>
      </c>
      <c r="M104" s="2">
        <v>449803</v>
      </c>
      <c r="N104" s="15">
        <f t="shared" si="13"/>
        <v>422.87833632611614</v>
      </c>
      <c r="O104" s="2">
        <v>4.9488183592235099E-2</v>
      </c>
      <c r="P104" s="2">
        <v>46655</v>
      </c>
      <c r="Q104" s="2">
        <v>65</v>
      </c>
      <c r="R104" s="2">
        <v>22.5</v>
      </c>
      <c r="S104" s="2">
        <v>1</v>
      </c>
      <c r="T104" s="2">
        <v>5</v>
      </c>
      <c r="U104" s="2"/>
      <c r="V104" s="2">
        <v>346.417285145645</v>
      </c>
      <c r="W104" s="2">
        <v>0</v>
      </c>
      <c r="X104" s="2">
        <v>391875.63002242602</v>
      </c>
      <c r="Y104" s="2">
        <v>0</v>
      </c>
      <c r="Z104" s="2">
        <v>77.2</v>
      </c>
      <c r="AA104" s="2">
        <v>0</v>
      </c>
    </row>
    <row r="105" spans="1:27">
      <c r="A105" s="2" t="s">
        <v>52</v>
      </c>
      <c r="B105" s="2" t="s">
        <v>42</v>
      </c>
      <c r="C105" s="2" t="s">
        <v>176</v>
      </c>
      <c r="D105" s="3">
        <v>790.22</v>
      </c>
      <c r="E105" s="3" t="e">
        <f t="shared" si="8"/>
        <v>#DIV/0!</v>
      </c>
      <c r="F105" s="3" t="e">
        <f t="shared" si="9"/>
        <v>#DIV/0!</v>
      </c>
      <c r="G105" s="2">
        <v>0</v>
      </c>
      <c r="H105" s="3">
        <v>0</v>
      </c>
      <c r="I105" s="3">
        <v>0</v>
      </c>
      <c r="J105" s="3">
        <v>0</v>
      </c>
      <c r="K105" s="2">
        <v>0</v>
      </c>
      <c r="L105" s="2">
        <v>0</v>
      </c>
      <c r="M105" s="2">
        <v>429900</v>
      </c>
      <c r="N105" s="15">
        <f t="shared" si="13"/>
        <v>544.0257143580269</v>
      </c>
      <c r="O105" s="2">
        <v>4.7298417587925898E-2</v>
      </c>
      <c r="P105" s="2">
        <v>47186.2</v>
      </c>
      <c r="Q105" s="2">
        <v>65</v>
      </c>
      <c r="R105" s="2">
        <v>22.5</v>
      </c>
      <c r="S105" s="2">
        <v>1</v>
      </c>
      <c r="T105" s="2">
        <v>5</v>
      </c>
      <c r="U105" s="2"/>
      <c r="V105" s="2">
        <v>331.08892311548198</v>
      </c>
      <c r="W105" s="2">
        <v>0</v>
      </c>
      <c r="X105" s="2">
        <v>374535.81533836102</v>
      </c>
      <c r="Y105" s="2">
        <v>0</v>
      </c>
      <c r="Z105" s="2">
        <v>77.2</v>
      </c>
      <c r="AA105" s="2">
        <v>0</v>
      </c>
    </row>
    <row r="106" spans="1:27">
      <c r="A106" s="4" t="s">
        <v>79</v>
      </c>
      <c r="B106" s="2" t="s">
        <v>71</v>
      </c>
      <c r="C106" s="2" t="s">
        <v>176</v>
      </c>
      <c r="D106" s="6">
        <v>1248.5999999999999</v>
      </c>
      <c r="E106" s="3" t="e">
        <f t="shared" si="8"/>
        <v>#DIV/0!</v>
      </c>
      <c r="F106" s="3" t="e">
        <f t="shared" si="9"/>
        <v>#DIV/0!</v>
      </c>
      <c r="G106" s="2">
        <v>0</v>
      </c>
      <c r="H106" s="3">
        <v>0</v>
      </c>
      <c r="I106" s="3">
        <v>0</v>
      </c>
      <c r="J106" s="3">
        <v>0</v>
      </c>
      <c r="K106" s="2">
        <v>0</v>
      </c>
      <c r="L106" s="2">
        <v>0</v>
      </c>
      <c r="M106" s="2">
        <v>691000</v>
      </c>
      <c r="N106" s="15">
        <f t="shared" si="13"/>
        <v>553.41983020983503</v>
      </c>
      <c r="O106" s="2">
        <v>6.2905695077433599E-2</v>
      </c>
      <c r="P106" s="2">
        <v>54175</v>
      </c>
      <c r="Q106" s="2">
        <v>125</v>
      </c>
      <c r="R106" s="2">
        <v>22.5</v>
      </c>
      <c r="S106" s="2">
        <v>0.25</v>
      </c>
      <c r="T106" s="2">
        <v>7</v>
      </c>
      <c r="U106" s="2"/>
      <c r="V106" s="3">
        <v>352.45881670655098</v>
      </c>
      <c r="W106" s="2">
        <v>0</v>
      </c>
      <c r="X106" s="2">
        <v>495211.76894917397</v>
      </c>
      <c r="Y106" s="2">
        <v>0</v>
      </c>
      <c r="Z106" s="2">
        <v>82.8</v>
      </c>
      <c r="AA106" s="2">
        <v>9</v>
      </c>
    </row>
    <row r="107" spans="1:27">
      <c r="A107" s="4" t="s">
        <v>81</v>
      </c>
      <c r="B107" s="2" t="s">
        <v>71</v>
      </c>
      <c r="C107" s="2" t="s">
        <v>176</v>
      </c>
      <c r="D107" s="6">
        <v>464.2</v>
      </c>
      <c r="E107" s="3" t="e">
        <f t="shared" si="8"/>
        <v>#DIV/0!</v>
      </c>
      <c r="F107" s="3" t="e">
        <f t="shared" si="9"/>
        <v>#DIV/0!</v>
      </c>
      <c r="G107" s="2">
        <v>0</v>
      </c>
      <c r="H107" s="3">
        <v>0</v>
      </c>
      <c r="I107" s="3">
        <v>0</v>
      </c>
      <c r="J107" s="3">
        <v>0</v>
      </c>
      <c r="K107" s="2">
        <v>0</v>
      </c>
      <c r="L107" s="2">
        <v>0</v>
      </c>
      <c r="M107" s="2">
        <v>453106</v>
      </c>
      <c r="N107" s="15">
        <f t="shared" si="13"/>
        <v>976.10081861266701</v>
      </c>
      <c r="O107" s="2">
        <v>4.1248839180543603E-2</v>
      </c>
      <c r="P107" s="2">
        <v>56450</v>
      </c>
      <c r="Q107" s="2">
        <v>60</v>
      </c>
      <c r="R107" s="2">
        <v>60</v>
      </c>
      <c r="S107" s="2">
        <v>0.66666666666666696</v>
      </c>
      <c r="T107" s="2">
        <v>0</v>
      </c>
      <c r="U107" s="2"/>
      <c r="V107" s="3">
        <v>231.116070336669</v>
      </c>
      <c r="W107" s="2">
        <v>0</v>
      </c>
      <c r="X107" s="2">
        <v>324722.75511068699</v>
      </c>
      <c r="Y107" s="2">
        <v>0</v>
      </c>
      <c r="Z107" s="2">
        <v>82.8</v>
      </c>
      <c r="AA107" s="2">
        <v>0</v>
      </c>
    </row>
    <row r="108" spans="1:27">
      <c r="A108" s="4" t="s">
        <v>82</v>
      </c>
      <c r="B108" s="2" t="s">
        <v>71</v>
      </c>
      <c r="C108" s="2" t="s">
        <v>176</v>
      </c>
      <c r="D108" s="6">
        <v>2106</v>
      </c>
      <c r="E108" s="3" t="e">
        <f t="shared" si="8"/>
        <v>#DIV/0!</v>
      </c>
      <c r="F108" s="3" t="e">
        <f t="shared" si="9"/>
        <v>#DIV/0!</v>
      </c>
      <c r="G108" s="2">
        <v>0</v>
      </c>
      <c r="H108" s="3">
        <v>0</v>
      </c>
      <c r="I108" s="3">
        <v>0</v>
      </c>
      <c r="J108" s="3">
        <v>0</v>
      </c>
      <c r="K108" s="2">
        <v>0</v>
      </c>
      <c r="L108" s="2">
        <v>0</v>
      </c>
      <c r="M108" s="2">
        <v>328957</v>
      </c>
      <c r="N108" s="15">
        <f t="shared" si="13"/>
        <v>156.19990503323837</v>
      </c>
      <c r="O108" s="2">
        <v>2.9946843322123499E-2</v>
      </c>
      <c r="P108" s="2">
        <v>48985</v>
      </c>
      <c r="Q108" s="2">
        <v>60</v>
      </c>
      <c r="R108" s="2">
        <v>90</v>
      </c>
      <c r="S108" s="2">
        <v>1</v>
      </c>
      <c r="T108" s="2">
        <v>3</v>
      </c>
      <c r="U108" s="2"/>
      <c r="V108" s="3">
        <v>167.79130964882299</v>
      </c>
      <c r="W108" s="2">
        <v>0</v>
      </c>
      <c r="X108" s="2">
        <v>235750.18506253799</v>
      </c>
      <c r="Y108" s="2">
        <v>0</v>
      </c>
      <c r="Z108" s="2">
        <v>82.8</v>
      </c>
      <c r="AA108" s="2">
        <v>0</v>
      </c>
    </row>
    <row r="109" spans="1:27">
      <c r="A109" s="2" t="s">
        <v>88</v>
      </c>
      <c r="B109" s="2" t="s">
        <v>84</v>
      </c>
      <c r="C109" s="2" t="s">
        <v>176</v>
      </c>
      <c r="D109" s="2">
        <v>438.4</v>
      </c>
      <c r="E109" s="3" t="e">
        <f t="shared" si="8"/>
        <v>#DIV/0!</v>
      </c>
      <c r="F109" s="3" t="e">
        <f t="shared" si="9"/>
        <v>#DIV/0!</v>
      </c>
      <c r="G109" s="2">
        <v>0</v>
      </c>
      <c r="H109" s="2">
        <v>0</v>
      </c>
      <c r="I109" s="3">
        <v>0</v>
      </c>
      <c r="J109" s="2">
        <v>0</v>
      </c>
      <c r="K109" s="2">
        <v>0</v>
      </c>
      <c r="L109" s="2">
        <v>0</v>
      </c>
      <c r="M109" s="2">
        <v>831113</v>
      </c>
      <c r="N109" s="15">
        <f t="shared" si="13"/>
        <v>1895.7869525547446</v>
      </c>
      <c r="O109" s="2">
        <v>7.1154888010070902E-2</v>
      </c>
      <c r="P109" s="2">
        <v>70592</v>
      </c>
      <c r="Q109" s="2">
        <v>90</v>
      </c>
      <c r="R109" s="2">
        <v>22.5</v>
      </c>
      <c r="S109" s="2">
        <v>0.5</v>
      </c>
      <c r="T109" s="2">
        <v>7</v>
      </c>
      <c r="U109" s="2"/>
      <c r="V109" s="2">
        <v>412.69835045841103</v>
      </c>
      <c r="W109" s="2">
        <v>0</v>
      </c>
      <c r="X109" s="2">
        <v>595625.09251324902</v>
      </c>
      <c r="Y109" s="2">
        <v>92.5</v>
      </c>
      <c r="Z109" s="2">
        <v>92.5</v>
      </c>
      <c r="AA109" s="2">
        <v>0</v>
      </c>
    </row>
    <row r="110" spans="1:27">
      <c r="A110" s="2" t="s">
        <v>89</v>
      </c>
      <c r="B110" s="2" t="s">
        <v>84</v>
      </c>
      <c r="C110" s="2" t="s">
        <v>176</v>
      </c>
      <c r="D110" s="2">
        <v>1176.8</v>
      </c>
      <c r="E110" s="3" t="e">
        <f t="shared" si="8"/>
        <v>#DIV/0!</v>
      </c>
      <c r="F110" s="3" t="e">
        <f t="shared" si="9"/>
        <v>#DIV/0!</v>
      </c>
      <c r="G110" s="2">
        <v>0</v>
      </c>
      <c r="H110" s="2">
        <v>0</v>
      </c>
      <c r="I110" s="3">
        <v>0</v>
      </c>
      <c r="J110" s="2">
        <v>0</v>
      </c>
      <c r="K110" s="2">
        <v>0</v>
      </c>
      <c r="L110" s="2">
        <v>0</v>
      </c>
      <c r="M110" s="2">
        <v>1545023</v>
      </c>
      <c r="N110" s="15">
        <f t="shared" si="13"/>
        <v>1312.9019374575118</v>
      </c>
      <c r="O110" s="2">
        <v>0.132275561250978</v>
      </c>
      <c r="P110" s="2">
        <v>62238</v>
      </c>
      <c r="Q110" s="2">
        <v>120</v>
      </c>
      <c r="R110" s="2">
        <v>17.5</v>
      </c>
      <c r="S110" s="2">
        <v>0.38888888888888901</v>
      </c>
      <c r="T110" s="2">
        <v>22</v>
      </c>
      <c r="U110" s="2"/>
      <c r="V110" s="2">
        <v>767.19825525567205</v>
      </c>
      <c r="W110" s="2">
        <v>0</v>
      </c>
      <c r="X110" s="2">
        <v>1107255.5324126801</v>
      </c>
      <c r="Y110" s="2">
        <v>86</v>
      </c>
      <c r="Z110" s="2">
        <v>86</v>
      </c>
      <c r="AA110" s="2">
        <v>13</v>
      </c>
    </row>
    <row r="111" spans="1:27">
      <c r="A111" s="2" t="s">
        <v>92</v>
      </c>
      <c r="B111" s="2" t="s">
        <v>84</v>
      </c>
      <c r="C111" s="2" t="s">
        <v>176</v>
      </c>
      <c r="D111" s="2">
        <v>848.4</v>
      </c>
      <c r="E111" s="3" t="e">
        <f t="shared" si="8"/>
        <v>#DIV/0!</v>
      </c>
      <c r="F111" s="3" t="e">
        <f t="shared" si="9"/>
        <v>#DIV/0!</v>
      </c>
      <c r="G111" s="2">
        <v>0</v>
      </c>
      <c r="H111" s="2">
        <v>0</v>
      </c>
      <c r="I111" s="3">
        <v>0</v>
      </c>
      <c r="J111" s="2">
        <v>0</v>
      </c>
      <c r="K111" s="2">
        <v>0</v>
      </c>
      <c r="L111" s="2">
        <v>0</v>
      </c>
      <c r="M111" s="2">
        <v>1432044</v>
      </c>
      <c r="N111" s="15">
        <f t="shared" si="13"/>
        <v>1687.9349363507779</v>
      </c>
      <c r="O111" s="2">
        <v>0.122602979914276</v>
      </c>
      <c r="P111" s="2">
        <v>60623</v>
      </c>
      <c r="Q111" s="2">
        <v>90</v>
      </c>
      <c r="R111" s="2">
        <v>45</v>
      </c>
      <c r="S111" s="2">
        <v>1</v>
      </c>
      <c r="T111" s="2">
        <v>14</v>
      </c>
      <c r="U111" s="2"/>
      <c r="V111" s="2">
        <v>711.09728350280102</v>
      </c>
      <c r="W111" s="2">
        <v>0</v>
      </c>
      <c r="X111" s="2">
        <v>1026288.0498597</v>
      </c>
      <c r="Y111" s="2">
        <v>82.7</v>
      </c>
      <c r="Z111" s="2">
        <v>82.7</v>
      </c>
      <c r="AA111" s="2">
        <v>8</v>
      </c>
    </row>
    <row r="112" spans="1:27">
      <c r="A112" s="2" t="s">
        <v>100</v>
      </c>
      <c r="B112" s="2" t="s">
        <v>94</v>
      </c>
      <c r="C112" s="2" t="s">
        <v>176</v>
      </c>
      <c r="D112" s="2">
        <v>129</v>
      </c>
      <c r="E112" s="3" t="e">
        <f t="shared" si="8"/>
        <v>#DIV/0!</v>
      </c>
      <c r="F112" s="3" t="e">
        <f t="shared" si="9"/>
        <v>#DIV/0!</v>
      </c>
      <c r="G112" s="2">
        <v>0</v>
      </c>
      <c r="H112" s="2">
        <v>0</v>
      </c>
      <c r="I112" s="3">
        <v>0</v>
      </c>
      <c r="J112" s="2">
        <v>0</v>
      </c>
      <c r="K112" s="2">
        <v>0</v>
      </c>
      <c r="L112" s="2">
        <v>0</v>
      </c>
      <c r="M112" s="2">
        <v>550015</v>
      </c>
      <c r="N112" s="15">
        <f t="shared" si="13"/>
        <v>4263.6821705426355</v>
      </c>
      <c r="O112" s="14">
        <v>4.4151647622306001E-2</v>
      </c>
      <c r="P112" s="2">
        <v>45056</v>
      </c>
      <c r="Q112" s="2">
        <v>35</v>
      </c>
      <c r="R112" s="2">
        <v>27.5</v>
      </c>
      <c r="S112" s="2">
        <v>0.5</v>
      </c>
      <c r="T112" s="2">
        <v>0</v>
      </c>
      <c r="U112" s="2"/>
      <c r="V112" s="2">
        <v>49.5459590586917</v>
      </c>
      <c r="W112" s="2">
        <v>0</v>
      </c>
      <c r="X112" s="2">
        <v>479181.94108706398</v>
      </c>
      <c r="Y112" s="2">
        <v>73.099999999999994</v>
      </c>
      <c r="Z112" s="2">
        <v>69.3</v>
      </c>
      <c r="AA112" s="2">
        <v>0</v>
      </c>
    </row>
    <row r="113" spans="1:27">
      <c r="A113" s="2" t="s">
        <v>101</v>
      </c>
      <c r="B113" s="2" t="s">
        <v>94</v>
      </c>
      <c r="C113" s="2" t="s">
        <v>176</v>
      </c>
      <c r="D113" s="2">
        <v>285.02999999999997</v>
      </c>
      <c r="E113" s="3" t="e">
        <f t="shared" si="8"/>
        <v>#DIV/0!</v>
      </c>
      <c r="F113" s="3" t="e">
        <f t="shared" si="9"/>
        <v>#DIV/0!</v>
      </c>
      <c r="G113" s="2">
        <v>0</v>
      </c>
      <c r="H113" s="2">
        <v>0</v>
      </c>
      <c r="I113" s="3">
        <v>0</v>
      </c>
      <c r="J113" s="2">
        <v>0</v>
      </c>
      <c r="K113" s="2">
        <v>0</v>
      </c>
      <c r="L113" s="2">
        <v>0</v>
      </c>
      <c r="M113" s="2">
        <v>416996</v>
      </c>
      <c r="N113" s="15">
        <f t="shared" si="13"/>
        <v>1462.9898607164159</v>
      </c>
      <c r="O113" s="14">
        <v>3.3473742446862499E-2</v>
      </c>
      <c r="P113" s="2">
        <v>32009</v>
      </c>
      <c r="Q113" s="2">
        <v>45</v>
      </c>
      <c r="R113" s="2">
        <v>17.5</v>
      </c>
      <c r="S113" s="2">
        <v>0.31818181818181801</v>
      </c>
      <c r="T113" s="2">
        <v>0</v>
      </c>
      <c r="U113" s="2"/>
      <c r="V113" s="2">
        <v>37.563460530418602</v>
      </c>
      <c r="W113" s="2">
        <v>0</v>
      </c>
      <c r="X113" s="2">
        <v>363293.64236528298</v>
      </c>
      <c r="Y113" s="2">
        <v>73.099999999999994</v>
      </c>
      <c r="Z113" s="2">
        <v>69.3</v>
      </c>
      <c r="AA113" s="2">
        <v>8</v>
      </c>
    </row>
    <row r="114" spans="1:27" ht="42">
      <c r="A114" s="25" t="s">
        <v>102</v>
      </c>
      <c r="B114" s="2" t="s">
        <v>94</v>
      </c>
      <c r="C114" s="2" t="s">
        <v>176</v>
      </c>
      <c r="D114" s="2">
        <v>1279.43</v>
      </c>
      <c r="E114" s="3" t="e">
        <f t="shared" si="8"/>
        <v>#DIV/0!</v>
      </c>
      <c r="F114" s="3" t="e">
        <f t="shared" si="9"/>
        <v>#DIV/0!</v>
      </c>
      <c r="G114" s="2">
        <v>0</v>
      </c>
      <c r="H114" s="2">
        <v>0</v>
      </c>
      <c r="I114" s="3">
        <v>0</v>
      </c>
      <c r="J114" s="2">
        <v>0</v>
      </c>
      <c r="K114" s="2">
        <v>0</v>
      </c>
      <c r="L114" s="2">
        <v>0</v>
      </c>
      <c r="M114" s="2">
        <v>601174</v>
      </c>
      <c r="N114" s="15">
        <f t="shared" si="13"/>
        <v>469.87642934744377</v>
      </c>
      <c r="O114" s="14">
        <v>4.8258361331404001E-2</v>
      </c>
      <c r="P114" s="2">
        <v>19232</v>
      </c>
      <c r="Q114" s="2">
        <v>35</v>
      </c>
      <c r="R114" s="2">
        <v>35</v>
      </c>
      <c r="S114" s="2">
        <v>0.63636363636363602</v>
      </c>
      <c r="T114" s="2">
        <v>1</v>
      </c>
      <c r="U114" s="2"/>
      <c r="V114" s="2">
        <v>54.1544183179548</v>
      </c>
      <c r="W114" s="2">
        <v>0</v>
      </c>
      <c r="X114" s="2">
        <v>523752.48720684799</v>
      </c>
      <c r="Y114" s="2">
        <v>73.099999999999994</v>
      </c>
      <c r="Z114" s="2">
        <v>69.3</v>
      </c>
      <c r="AA114" s="2">
        <v>2</v>
      </c>
    </row>
    <row r="115" spans="1:27">
      <c r="A115" s="2" t="s">
        <v>103</v>
      </c>
      <c r="B115" s="2" t="s">
        <v>94</v>
      </c>
      <c r="C115" s="2" t="s">
        <v>176</v>
      </c>
      <c r="D115" s="2">
        <v>2005.96</v>
      </c>
      <c r="E115" s="3" t="e">
        <f t="shared" si="8"/>
        <v>#DIV/0!</v>
      </c>
      <c r="F115" s="3" t="e">
        <f t="shared" si="9"/>
        <v>#DIV/0!</v>
      </c>
      <c r="G115" s="2">
        <v>0</v>
      </c>
      <c r="H115" s="2">
        <v>0</v>
      </c>
      <c r="I115" s="3">
        <v>0</v>
      </c>
      <c r="J115" s="2">
        <v>0</v>
      </c>
      <c r="K115" s="2">
        <v>0</v>
      </c>
      <c r="L115" s="2">
        <v>0</v>
      </c>
      <c r="M115" s="2">
        <v>491975</v>
      </c>
      <c r="N115" s="15">
        <f t="shared" si="13"/>
        <v>245.25663522702345</v>
      </c>
      <c r="O115" s="14">
        <v>3.9492571728014597E-2</v>
      </c>
      <c r="P115" s="2">
        <v>18469</v>
      </c>
      <c r="Q115" s="2">
        <v>20</v>
      </c>
      <c r="R115" s="2">
        <v>45</v>
      </c>
      <c r="S115" s="2">
        <v>0.81818181818181801</v>
      </c>
      <c r="T115" s="2">
        <v>0</v>
      </c>
      <c r="U115" s="2"/>
      <c r="V115" s="2">
        <v>44.317651714771102</v>
      </c>
      <c r="W115" s="2">
        <v>0</v>
      </c>
      <c r="X115" s="2">
        <v>428616.55675992201</v>
      </c>
      <c r="Y115" s="2">
        <v>73.099999999999994</v>
      </c>
      <c r="Z115" s="2">
        <v>69.3</v>
      </c>
      <c r="AA115" s="2">
        <v>0</v>
      </c>
    </row>
    <row r="116" spans="1:27">
      <c r="A116" s="2" t="s">
        <v>104</v>
      </c>
      <c r="B116" s="2" t="s">
        <v>94</v>
      </c>
      <c r="C116" s="2" t="s">
        <v>176</v>
      </c>
      <c r="D116" s="2">
        <v>915.98</v>
      </c>
      <c r="E116" s="3" t="e">
        <f t="shared" si="8"/>
        <v>#DIV/0!</v>
      </c>
      <c r="F116" s="3" t="e">
        <f t="shared" si="9"/>
        <v>#DIV/0!</v>
      </c>
      <c r="G116" s="2">
        <v>0</v>
      </c>
      <c r="H116" s="2">
        <v>0</v>
      </c>
      <c r="I116" s="3">
        <v>0</v>
      </c>
      <c r="J116" s="2">
        <v>0</v>
      </c>
      <c r="K116" s="2">
        <v>0</v>
      </c>
      <c r="L116" s="2">
        <v>0</v>
      </c>
      <c r="M116" s="2">
        <v>675961</v>
      </c>
      <c r="N116" s="15">
        <f t="shared" si="13"/>
        <v>737.96480272495035</v>
      </c>
      <c r="O116" s="14">
        <v>5.4261778094091197E-2</v>
      </c>
      <c r="P116" s="2">
        <v>21261</v>
      </c>
      <c r="Q116" s="2">
        <v>37.5</v>
      </c>
      <c r="R116" s="2">
        <v>22.5</v>
      </c>
      <c r="S116" s="2">
        <v>0.40909090909090901</v>
      </c>
      <c r="T116" s="2">
        <v>2</v>
      </c>
      <c r="U116" s="2"/>
      <c r="V116" s="2">
        <v>60.891313930115203</v>
      </c>
      <c r="W116" s="2">
        <v>0</v>
      </c>
      <c r="X116" s="2">
        <v>588908.12810405705</v>
      </c>
      <c r="Y116" s="2">
        <v>73.099999999999994</v>
      </c>
      <c r="Z116" s="2">
        <v>69.3</v>
      </c>
      <c r="AA116" s="2">
        <v>9</v>
      </c>
    </row>
    <row r="117" spans="1:27">
      <c r="A117" s="2" t="s">
        <v>106</v>
      </c>
      <c r="B117" s="2" t="s">
        <v>94</v>
      </c>
      <c r="C117" s="2" t="s">
        <v>176</v>
      </c>
      <c r="D117" s="2">
        <v>272</v>
      </c>
      <c r="E117" s="3" t="e">
        <f t="shared" si="8"/>
        <v>#DIV/0!</v>
      </c>
      <c r="F117" s="3" t="e">
        <f t="shared" si="9"/>
        <v>#DIV/0!</v>
      </c>
      <c r="G117" s="2">
        <v>0</v>
      </c>
      <c r="H117" s="2">
        <v>0</v>
      </c>
      <c r="I117" s="3">
        <v>0</v>
      </c>
      <c r="J117" s="2">
        <v>0</v>
      </c>
      <c r="K117" s="2">
        <v>0</v>
      </c>
      <c r="L117" s="2">
        <v>0</v>
      </c>
      <c r="M117" s="2">
        <v>550411</v>
      </c>
      <c r="N117" s="15">
        <f t="shared" si="13"/>
        <v>2023.5698529411766</v>
      </c>
      <c r="O117" s="14">
        <v>4.4183435941639898E-2</v>
      </c>
      <c r="P117" s="2">
        <v>52106</v>
      </c>
      <c r="Q117" s="2">
        <v>37.5</v>
      </c>
      <c r="R117" s="2">
        <v>22.5</v>
      </c>
      <c r="S117" s="2">
        <v>0.40909090909090901</v>
      </c>
      <c r="T117" s="2">
        <v>0</v>
      </c>
      <c r="U117" s="2"/>
      <c r="V117" s="2">
        <v>49.581631176338</v>
      </c>
      <c r="W117" s="2">
        <v>0</v>
      </c>
      <c r="X117" s="2">
        <v>479526.94267551199</v>
      </c>
      <c r="Y117" s="2">
        <v>73.099999999999994</v>
      </c>
      <c r="Z117" s="2">
        <v>69.3</v>
      </c>
      <c r="AA117" s="2">
        <v>0</v>
      </c>
    </row>
    <row r="118" spans="1:27">
      <c r="A118" s="2" t="s">
        <v>107</v>
      </c>
      <c r="B118" s="2" t="s">
        <v>94</v>
      </c>
      <c r="C118" s="2" t="s">
        <v>176</v>
      </c>
      <c r="D118" s="2">
        <v>882</v>
      </c>
      <c r="E118" s="3" t="e">
        <f t="shared" si="8"/>
        <v>#DIV/0!</v>
      </c>
      <c r="F118" s="3" t="e">
        <f t="shared" si="9"/>
        <v>#DIV/0!</v>
      </c>
      <c r="G118" s="2">
        <v>0</v>
      </c>
      <c r="H118" s="2">
        <v>0</v>
      </c>
      <c r="I118" s="3">
        <v>0</v>
      </c>
      <c r="J118" s="2">
        <v>0</v>
      </c>
      <c r="K118" s="2">
        <v>0</v>
      </c>
      <c r="L118" s="2">
        <v>0</v>
      </c>
      <c r="M118" s="2">
        <v>1304618</v>
      </c>
      <c r="N118" s="15">
        <f t="shared" si="13"/>
        <v>1479.1587301587301</v>
      </c>
      <c r="O118" s="14">
        <v>0.10472629695138801</v>
      </c>
      <c r="P118" s="2">
        <v>46337</v>
      </c>
      <c r="Q118" s="2">
        <v>30</v>
      </c>
      <c r="R118" s="2">
        <v>55</v>
      </c>
      <c r="S118" s="2">
        <v>1</v>
      </c>
      <c r="T118" s="2">
        <v>0</v>
      </c>
      <c r="U118" s="2"/>
      <c r="V118" s="2">
        <v>117.521431261388</v>
      </c>
      <c r="W118" s="2">
        <v>0</v>
      </c>
      <c r="X118" s="2">
        <v>1136604.2482789101</v>
      </c>
      <c r="Y118" s="2">
        <v>73.099999999999994</v>
      </c>
      <c r="Z118" s="2">
        <v>69.3</v>
      </c>
      <c r="AA118" s="2">
        <v>0</v>
      </c>
    </row>
    <row r="119" spans="1:27">
      <c r="A119" s="2" t="s">
        <v>108</v>
      </c>
      <c r="B119" s="2" t="s">
        <v>94</v>
      </c>
      <c r="C119" s="2" t="s">
        <v>176</v>
      </c>
      <c r="D119" s="2">
        <v>244.55</v>
      </c>
      <c r="E119" s="3" t="e">
        <f t="shared" si="8"/>
        <v>#DIV/0!</v>
      </c>
      <c r="F119" s="3" t="e">
        <f t="shared" si="9"/>
        <v>#DIV/0!</v>
      </c>
      <c r="G119" s="2">
        <v>0</v>
      </c>
      <c r="H119" s="2">
        <v>0</v>
      </c>
      <c r="I119" s="3">
        <v>0</v>
      </c>
      <c r="J119" s="2">
        <v>0</v>
      </c>
      <c r="K119" s="2">
        <v>0</v>
      </c>
      <c r="L119" s="2">
        <v>0</v>
      </c>
      <c r="M119" s="2">
        <v>281536</v>
      </c>
      <c r="N119" s="15">
        <f t="shared" si="13"/>
        <v>1151.2410549989777</v>
      </c>
      <c r="O119" s="14">
        <v>2.2599889575727099E-2</v>
      </c>
      <c r="P119" s="2">
        <v>31451</v>
      </c>
      <c r="Q119" s="2">
        <v>30</v>
      </c>
      <c r="R119" s="2">
        <v>17.5</v>
      </c>
      <c r="S119" s="2">
        <v>0.31818181818181801</v>
      </c>
      <c r="T119" s="2">
        <v>1</v>
      </c>
      <c r="U119" s="2"/>
      <c r="V119" s="2">
        <v>25.361074024431801</v>
      </c>
      <c r="W119" s="2">
        <v>0</v>
      </c>
      <c r="X119" s="2">
        <v>245278.70506420301</v>
      </c>
      <c r="Y119" s="2">
        <v>73.099999999999994</v>
      </c>
      <c r="Z119" s="2">
        <v>69.3</v>
      </c>
      <c r="AA119" s="2">
        <v>47</v>
      </c>
    </row>
    <row r="120" spans="1:27">
      <c r="A120" s="2" t="s">
        <v>109</v>
      </c>
      <c r="B120" s="2" t="s">
        <v>94</v>
      </c>
      <c r="C120" s="2" t="s">
        <v>176</v>
      </c>
      <c r="D120" s="2">
        <v>2945.23</v>
      </c>
      <c r="E120" s="3" t="e">
        <f t="shared" si="8"/>
        <v>#DIV/0!</v>
      </c>
      <c r="F120" s="3" t="e">
        <f t="shared" si="9"/>
        <v>#DIV/0!</v>
      </c>
      <c r="G120" s="2">
        <v>0</v>
      </c>
      <c r="H120" s="2">
        <v>0</v>
      </c>
      <c r="I120" s="3">
        <v>0</v>
      </c>
      <c r="J120" s="2">
        <v>0</v>
      </c>
      <c r="K120" s="2">
        <v>0</v>
      </c>
      <c r="L120" s="2">
        <v>0</v>
      </c>
      <c r="M120" s="2">
        <v>699374</v>
      </c>
      <c r="N120" s="15">
        <f t="shared" si="13"/>
        <v>237.45989277577641</v>
      </c>
      <c r="O120" s="14">
        <v>5.6141222337940999E-2</v>
      </c>
      <c r="P120" s="2">
        <v>23438</v>
      </c>
      <c r="Q120" s="2">
        <v>17.5</v>
      </c>
      <c r="R120" s="2">
        <v>50</v>
      </c>
      <c r="S120" s="2">
        <f>50/55</f>
        <v>0.90909090909090906</v>
      </c>
      <c r="T120" s="2">
        <v>0</v>
      </c>
      <c r="U120" s="2"/>
      <c r="V120" s="2">
        <v>63.000382845401397</v>
      </c>
      <c r="W120" s="2">
        <v>0</v>
      </c>
      <c r="X120" s="2">
        <v>609305.91141300602</v>
      </c>
      <c r="Y120" s="2">
        <v>0</v>
      </c>
      <c r="Z120" s="2">
        <v>69.3</v>
      </c>
      <c r="AA120" s="2">
        <v>0</v>
      </c>
    </row>
    <row r="121" spans="1:27">
      <c r="A121" s="2" t="s">
        <v>115</v>
      </c>
      <c r="B121" s="2" t="s">
        <v>111</v>
      </c>
      <c r="C121" s="2" t="s">
        <v>176</v>
      </c>
      <c r="D121" s="2">
        <v>272</v>
      </c>
      <c r="E121" s="3" t="e">
        <f t="shared" si="8"/>
        <v>#DIV/0!</v>
      </c>
      <c r="F121" s="3" t="e">
        <f t="shared" si="9"/>
        <v>#DIV/0!</v>
      </c>
      <c r="G121" s="2">
        <v>0</v>
      </c>
      <c r="H121">
        <v>0</v>
      </c>
      <c r="I121" s="3">
        <v>0</v>
      </c>
      <c r="J121">
        <v>0</v>
      </c>
      <c r="K121">
        <v>0</v>
      </c>
      <c r="L121">
        <v>0</v>
      </c>
      <c r="M121" s="14">
        <v>456250</v>
      </c>
      <c r="N121" s="15">
        <f t="shared" si="13"/>
        <v>1677.3897058823529</v>
      </c>
      <c r="O121" s="14">
        <v>0.101250872699303</v>
      </c>
      <c r="P121" s="17">
        <v>39402</v>
      </c>
      <c r="Q121" s="14">
        <v>14</v>
      </c>
      <c r="R121" s="2">
        <v>12.5</v>
      </c>
      <c r="S121" s="2">
        <v>0.625</v>
      </c>
      <c r="T121" s="14">
        <v>2</v>
      </c>
      <c r="U121" s="2"/>
      <c r="V121">
        <v>212.626832668536</v>
      </c>
      <c r="W121" s="2">
        <v>0</v>
      </c>
      <c r="X121" s="2">
        <v>239758.64058479099</v>
      </c>
      <c r="Y121" s="14">
        <v>0</v>
      </c>
      <c r="Z121" s="14">
        <v>63.5</v>
      </c>
      <c r="AA121" s="14">
        <v>4</v>
      </c>
    </row>
    <row r="122" spans="1:27">
      <c r="A122" s="2" t="s">
        <v>119</v>
      </c>
      <c r="B122" s="2" t="s">
        <v>118</v>
      </c>
      <c r="C122" s="2" t="s">
        <v>176</v>
      </c>
      <c r="D122" s="2">
        <v>208</v>
      </c>
      <c r="E122" s="3" t="e">
        <f t="shared" si="8"/>
        <v>#DIV/0!</v>
      </c>
      <c r="F122" s="3" t="e">
        <f t="shared" si="9"/>
        <v>#DIV/0!</v>
      </c>
      <c r="G122" s="2">
        <v>0</v>
      </c>
      <c r="H122">
        <v>0</v>
      </c>
      <c r="I122" s="3">
        <v>0</v>
      </c>
      <c r="J122">
        <v>0</v>
      </c>
      <c r="K122" s="7">
        <v>0</v>
      </c>
      <c r="L122">
        <v>0</v>
      </c>
      <c r="M122" s="14">
        <v>488885</v>
      </c>
      <c r="N122" s="15">
        <f t="shared" si="13"/>
        <v>2350.4086538461538</v>
      </c>
      <c r="O122" s="14">
        <v>9.6672229758321904E-2</v>
      </c>
      <c r="P122" s="17">
        <v>70464</v>
      </c>
      <c r="Q122" s="14">
        <v>25</v>
      </c>
      <c r="R122" s="2">
        <v>12.5</v>
      </c>
      <c r="S122" s="2">
        <v>0.45454545454545497</v>
      </c>
      <c r="T122" s="14">
        <v>15</v>
      </c>
      <c r="U122" s="2"/>
      <c r="V122">
        <v>217.095326015258</v>
      </c>
      <c r="W122" s="2">
        <v>0</v>
      </c>
      <c r="X122" s="2">
        <v>382641.08592459903</v>
      </c>
      <c r="Y122" s="14">
        <v>0</v>
      </c>
      <c r="Z122" s="14">
        <v>78.7</v>
      </c>
      <c r="AA122" s="14">
        <v>37</v>
      </c>
    </row>
    <row r="123" spans="1:27">
      <c r="A123" s="2" t="s">
        <v>122</v>
      </c>
      <c r="B123" s="2" t="s">
        <v>118</v>
      </c>
      <c r="C123" s="2" t="s">
        <v>176</v>
      </c>
      <c r="D123" s="2">
        <v>1277</v>
      </c>
      <c r="E123" s="3" t="e">
        <f t="shared" si="8"/>
        <v>#DIV/0!</v>
      </c>
      <c r="F123" s="3" t="e">
        <f t="shared" si="9"/>
        <v>#DIV/0!</v>
      </c>
      <c r="G123" s="2">
        <v>0</v>
      </c>
      <c r="H123">
        <v>0</v>
      </c>
      <c r="I123" s="3">
        <v>0</v>
      </c>
      <c r="J123">
        <v>0</v>
      </c>
      <c r="K123" s="7">
        <v>0</v>
      </c>
      <c r="L123">
        <v>0</v>
      </c>
      <c r="M123" s="14">
        <v>577505</v>
      </c>
      <c r="N123" s="15">
        <f t="shared" si="13"/>
        <v>452.23570869224744</v>
      </c>
      <c r="O123" s="14">
        <v>0.114195968472299</v>
      </c>
      <c r="P123" s="17">
        <v>58983</v>
      </c>
      <c r="Q123" s="14">
        <v>15</v>
      </c>
      <c r="R123" s="2">
        <v>27.5</v>
      </c>
      <c r="S123" s="2">
        <v>1</v>
      </c>
      <c r="T123" s="14">
        <v>3</v>
      </c>
      <c r="U123" s="2"/>
      <c r="V123">
        <v>256.44811407680999</v>
      </c>
      <c r="W123" s="2">
        <v>0</v>
      </c>
      <c r="X123" s="2">
        <v>452002.29159594898</v>
      </c>
      <c r="Y123" s="14">
        <v>0</v>
      </c>
      <c r="Z123" s="14">
        <v>78.7</v>
      </c>
      <c r="AA123" s="14">
        <v>5</v>
      </c>
    </row>
    <row r="124" spans="1:27">
      <c r="A124" s="2" t="s">
        <v>123</v>
      </c>
      <c r="B124" s="2" t="s">
        <v>118</v>
      </c>
      <c r="C124" s="2" t="s">
        <v>176</v>
      </c>
      <c r="D124" s="3">
        <v>246</v>
      </c>
      <c r="E124" s="3" t="e">
        <f t="shared" si="8"/>
        <v>#DIV/0!</v>
      </c>
      <c r="F124" s="3" t="e">
        <f t="shared" si="9"/>
        <v>#DIV/0!</v>
      </c>
      <c r="G124" s="2">
        <v>0</v>
      </c>
      <c r="H124">
        <v>0</v>
      </c>
      <c r="I124" s="3">
        <v>0</v>
      </c>
      <c r="J124">
        <v>0</v>
      </c>
      <c r="K124" s="7">
        <v>0</v>
      </c>
      <c r="L124">
        <v>0</v>
      </c>
      <c r="M124" s="14">
        <v>510462</v>
      </c>
      <c r="N124" s="15">
        <f t="shared" si="13"/>
        <v>2075.0487804878048</v>
      </c>
      <c r="O124" s="14">
        <v>0.100938870586933</v>
      </c>
      <c r="P124" s="17">
        <v>71163</v>
      </c>
      <c r="Q124" s="14">
        <v>20.5</v>
      </c>
      <c r="R124" s="2">
        <v>17.5</v>
      </c>
      <c r="S124" s="2">
        <v>0.63636363636363602</v>
      </c>
      <c r="T124" s="14">
        <v>7</v>
      </c>
      <c r="U124" s="2"/>
      <c r="V124">
        <v>226.67685510580301</v>
      </c>
      <c r="W124" s="2">
        <v>0</v>
      </c>
      <c r="X124" s="2">
        <v>399528.99762365897</v>
      </c>
      <c r="Y124" s="14">
        <v>0</v>
      </c>
      <c r="Z124" s="14">
        <v>78.7</v>
      </c>
      <c r="AA124" s="14">
        <v>23</v>
      </c>
    </row>
    <row r="125" spans="1:27">
      <c r="A125" s="2" t="s">
        <v>130</v>
      </c>
      <c r="B125" s="2" t="s">
        <v>125</v>
      </c>
      <c r="C125" s="2" t="s">
        <v>176</v>
      </c>
      <c r="D125" s="3">
        <v>970.04</v>
      </c>
      <c r="E125" s="3" t="e">
        <f t="shared" si="8"/>
        <v>#DIV/0!</v>
      </c>
      <c r="F125" s="3" t="e">
        <f t="shared" si="9"/>
        <v>#DIV/0!</v>
      </c>
      <c r="G125" s="2">
        <v>0</v>
      </c>
      <c r="H125">
        <v>0</v>
      </c>
      <c r="I125" s="3">
        <v>0</v>
      </c>
      <c r="J125" s="7">
        <v>0</v>
      </c>
      <c r="K125" s="7">
        <v>0</v>
      </c>
      <c r="L125" s="7">
        <v>0</v>
      </c>
      <c r="M125" s="14">
        <v>1642360</v>
      </c>
      <c r="N125" s="15">
        <f t="shared" si="13"/>
        <v>1693.0848212444848</v>
      </c>
      <c r="O125" s="14">
        <v>8.7936752959116501E-2</v>
      </c>
      <c r="P125" s="17">
        <v>59147</v>
      </c>
      <c r="Q125" s="14">
        <v>65</v>
      </c>
      <c r="R125">
        <v>30</v>
      </c>
      <c r="S125" s="14">
        <f>(R125-5)/(50-5)</f>
        <v>0.55555555555555558</v>
      </c>
      <c r="T125" s="14">
        <v>15</v>
      </c>
      <c r="U125" s="2"/>
      <c r="V125" s="2">
        <v>1406.98804734586</v>
      </c>
      <c r="W125" s="2">
        <v>0</v>
      </c>
      <c r="X125" s="2">
        <v>1015234.69506153</v>
      </c>
      <c r="Y125" s="14">
        <v>81.7</v>
      </c>
      <c r="Z125" s="14">
        <v>81.7</v>
      </c>
      <c r="AA125" s="14">
        <v>22</v>
      </c>
    </row>
    <row r="126" spans="1:27">
      <c r="A126" s="2" t="s">
        <v>133</v>
      </c>
      <c r="B126" s="2" t="s">
        <v>125</v>
      </c>
      <c r="C126" s="2" t="s">
        <v>176</v>
      </c>
      <c r="D126" s="14">
        <v>1985</v>
      </c>
      <c r="E126" s="3" t="e">
        <f t="shared" si="8"/>
        <v>#DIV/0!</v>
      </c>
      <c r="F126" s="3" t="e">
        <f t="shared" si="9"/>
        <v>#DIV/0!</v>
      </c>
      <c r="G126" s="2">
        <v>0</v>
      </c>
      <c r="H126">
        <v>0</v>
      </c>
      <c r="I126" s="3">
        <v>0</v>
      </c>
      <c r="J126" s="7">
        <v>0</v>
      </c>
      <c r="K126" s="7">
        <v>0</v>
      </c>
      <c r="L126" s="7">
        <v>0</v>
      </c>
      <c r="M126" s="14">
        <v>717684</v>
      </c>
      <c r="N126" s="15">
        <f t="shared" si="13"/>
        <v>361.55365239294713</v>
      </c>
      <c r="O126" s="14">
        <v>3.84268982505118E-2</v>
      </c>
      <c r="P126">
        <v>45224</v>
      </c>
      <c r="Q126" s="14">
        <v>65</v>
      </c>
      <c r="R126">
        <v>50</v>
      </c>
      <c r="S126" s="14">
        <f>(R126-5)/(50-5)</f>
        <v>1</v>
      </c>
      <c r="T126" s="14">
        <v>3</v>
      </c>
      <c r="U126" s="2"/>
      <c r="V126" s="2">
        <v>614.83037200818899</v>
      </c>
      <c r="W126" s="2">
        <v>0</v>
      </c>
      <c r="X126" s="2">
        <v>443640.67371985299</v>
      </c>
      <c r="Y126" s="14">
        <v>84.5</v>
      </c>
      <c r="Z126" s="14">
        <v>84.5</v>
      </c>
      <c r="AA126" s="14">
        <v>5</v>
      </c>
    </row>
    <row r="127" spans="1:27">
      <c r="A127" s="2" t="s">
        <v>134</v>
      </c>
      <c r="B127" s="2" t="s">
        <v>125</v>
      </c>
      <c r="C127" s="2" t="s">
        <v>176</v>
      </c>
      <c r="D127" s="14">
        <v>1616.47</v>
      </c>
      <c r="E127" s="3" t="e">
        <f t="shared" si="8"/>
        <v>#DIV/0!</v>
      </c>
      <c r="F127" s="3" t="e">
        <f t="shared" si="9"/>
        <v>#DIV/0!</v>
      </c>
      <c r="G127" s="2">
        <v>0</v>
      </c>
      <c r="H127">
        <v>0</v>
      </c>
      <c r="I127" s="3">
        <v>0</v>
      </c>
      <c r="J127" s="7">
        <v>0</v>
      </c>
      <c r="K127" s="7">
        <v>0</v>
      </c>
      <c r="L127" s="7">
        <v>0</v>
      </c>
      <c r="M127" s="14">
        <v>1466331</v>
      </c>
      <c r="N127" s="15">
        <f t="shared" si="13"/>
        <v>907.11921656448931</v>
      </c>
      <c r="O127" s="14">
        <v>7.8511645987051695E-2</v>
      </c>
      <c r="P127" s="17">
        <v>53497</v>
      </c>
      <c r="Q127" s="14">
        <v>65</v>
      </c>
      <c r="R127">
        <v>40</v>
      </c>
      <c r="S127" s="14">
        <f>(R127-5)/(50-5)</f>
        <v>0.77777777777777779</v>
      </c>
      <c r="T127" s="14">
        <v>19</v>
      </c>
      <c r="U127" s="2"/>
      <c r="V127" s="2">
        <v>1256.1863357928301</v>
      </c>
      <c r="W127" s="2">
        <v>0</v>
      </c>
      <c r="X127" s="2">
        <v>906421.31179781898</v>
      </c>
      <c r="Y127">
        <v>0</v>
      </c>
      <c r="Z127">
        <v>82.3</v>
      </c>
      <c r="AA127" s="14">
        <v>12</v>
      </c>
    </row>
    <row r="128" spans="1:27">
      <c r="A128" s="2" t="s">
        <v>145</v>
      </c>
      <c r="B128" s="2" t="s">
        <v>136</v>
      </c>
      <c r="C128" s="2" t="s">
        <v>176</v>
      </c>
      <c r="D128" s="14">
        <v>557</v>
      </c>
      <c r="E128" s="3" t="e">
        <f t="shared" si="8"/>
        <v>#DIV/0!</v>
      </c>
      <c r="F128" s="3" t="e">
        <f t="shared" si="9"/>
        <v>#DIV/0!</v>
      </c>
      <c r="G128" s="2">
        <v>0</v>
      </c>
      <c r="H128">
        <v>0</v>
      </c>
      <c r="I128" s="3">
        <v>0</v>
      </c>
      <c r="J128" s="7">
        <v>0</v>
      </c>
      <c r="K128" s="7">
        <v>0</v>
      </c>
      <c r="L128" s="7">
        <v>0</v>
      </c>
      <c r="M128" s="14">
        <v>1346210</v>
      </c>
      <c r="N128" s="15">
        <f t="shared" si="13"/>
        <v>2416.89407540395</v>
      </c>
      <c r="O128" s="14">
        <v>8.8927228645320502E-2</v>
      </c>
      <c r="P128" s="17">
        <v>48572</v>
      </c>
      <c r="Q128" s="14">
        <v>40</v>
      </c>
      <c r="R128" s="2">
        <v>15</v>
      </c>
      <c r="S128" s="14">
        <f>(R128-3)/(25-3)</f>
        <v>0.54545454545454541</v>
      </c>
      <c r="T128" s="14">
        <v>7</v>
      </c>
      <c r="U128" s="2"/>
      <c r="V128" s="2">
        <v>1156.05397238917</v>
      </c>
      <c r="W128" s="2">
        <v>0</v>
      </c>
      <c r="X128" s="2">
        <v>787076.37959357304</v>
      </c>
      <c r="Y128" s="14">
        <v>84.5</v>
      </c>
      <c r="Z128" s="14">
        <v>84.5</v>
      </c>
      <c r="AA128" s="14">
        <v>21</v>
      </c>
    </row>
    <row r="129" spans="1:27">
      <c r="A129" s="2" t="s">
        <v>146</v>
      </c>
      <c r="B129" s="2" t="s">
        <v>136</v>
      </c>
      <c r="C129" s="2" t="s">
        <v>176</v>
      </c>
      <c r="D129" s="14">
        <v>379</v>
      </c>
      <c r="E129" s="3" t="e">
        <f t="shared" si="8"/>
        <v>#DIV/0!</v>
      </c>
      <c r="F129" s="3" t="e">
        <f t="shared" si="9"/>
        <v>#DIV/0!</v>
      </c>
      <c r="G129" s="2">
        <v>0</v>
      </c>
      <c r="H129">
        <v>0</v>
      </c>
      <c r="I129" s="3">
        <v>0</v>
      </c>
      <c r="J129" s="7">
        <v>0</v>
      </c>
      <c r="K129" s="7">
        <v>0</v>
      </c>
      <c r="L129" s="7">
        <v>0</v>
      </c>
      <c r="M129" s="14">
        <v>490091</v>
      </c>
      <c r="N129" s="15">
        <f t="shared" si="13"/>
        <v>1293.1160949868074</v>
      </c>
      <c r="O129" s="14">
        <v>3.2374172242082402E-2</v>
      </c>
      <c r="P129">
        <v>46257</v>
      </c>
      <c r="Q129" s="14">
        <v>35</v>
      </c>
      <c r="R129" s="2">
        <v>20</v>
      </c>
      <c r="S129" s="14">
        <f>(R129-3)/(25-3)</f>
        <v>0.77272727272727271</v>
      </c>
      <c r="T129" s="14">
        <v>6</v>
      </c>
      <c r="U129" s="2"/>
      <c r="V129" s="2">
        <v>420.86423914707098</v>
      </c>
      <c r="W129" s="2">
        <v>0</v>
      </c>
      <c r="X129" s="2">
        <v>286537.05584670597</v>
      </c>
      <c r="Y129" s="14">
        <v>0</v>
      </c>
      <c r="Z129" s="14">
        <v>76.3</v>
      </c>
      <c r="AA129" s="14">
        <v>0</v>
      </c>
    </row>
    <row r="130" spans="1:27">
      <c r="A130" s="2" t="s">
        <v>147</v>
      </c>
      <c r="B130" s="2" t="s">
        <v>136</v>
      </c>
      <c r="C130" s="2" t="s">
        <v>176</v>
      </c>
      <c r="D130" s="14">
        <v>330</v>
      </c>
      <c r="E130" s="3" t="e">
        <f t="shared" si="8"/>
        <v>#DIV/0!</v>
      </c>
      <c r="F130" s="3" t="e">
        <f t="shared" si="9"/>
        <v>#DIV/0!</v>
      </c>
      <c r="G130" s="2">
        <v>0</v>
      </c>
      <c r="H130">
        <v>0</v>
      </c>
      <c r="I130" s="3">
        <v>0</v>
      </c>
      <c r="J130" s="7">
        <v>0</v>
      </c>
      <c r="K130" s="7">
        <v>0</v>
      </c>
      <c r="L130" s="7">
        <v>0</v>
      </c>
      <c r="M130" s="14">
        <v>363591</v>
      </c>
      <c r="N130" s="15">
        <f t="shared" si="13"/>
        <v>1101.7909090909091</v>
      </c>
      <c r="O130" s="14">
        <v>2.4017902103223701E-2</v>
      </c>
      <c r="P130">
        <v>43586</v>
      </c>
      <c r="Q130" s="14">
        <v>35</v>
      </c>
      <c r="R130" s="2">
        <v>25</v>
      </c>
      <c r="S130" s="14">
        <f>(R130-3)/(25-3)</f>
        <v>1</v>
      </c>
      <c r="T130" s="14">
        <v>1</v>
      </c>
      <c r="U130" s="2"/>
      <c r="V130" s="2">
        <v>312.23272734190698</v>
      </c>
      <c r="W130" s="2">
        <v>0</v>
      </c>
      <c r="X130" s="2">
        <v>212577.44923363099</v>
      </c>
      <c r="Y130" s="14">
        <v>0</v>
      </c>
      <c r="Z130" s="14">
        <v>76.3</v>
      </c>
      <c r="AA130" s="14">
        <v>7</v>
      </c>
    </row>
    <row r="131" spans="1:27">
      <c r="A131" s="2" t="s">
        <v>154</v>
      </c>
      <c r="B131" s="2" t="s">
        <v>149</v>
      </c>
      <c r="C131" s="2" t="s">
        <v>176</v>
      </c>
      <c r="D131" s="2">
        <v>172.84</v>
      </c>
      <c r="E131" s="3" t="e">
        <f t="shared" ref="E131:E142" si="14">1/G131</f>
        <v>#DIV/0!</v>
      </c>
      <c r="F131" s="3" t="e">
        <f t="shared" ref="F131:F142" si="15">E131*Q131</f>
        <v>#DIV/0!</v>
      </c>
      <c r="G131" s="2">
        <v>0</v>
      </c>
      <c r="H131" s="7">
        <v>0</v>
      </c>
      <c r="I131" s="3">
        <v>0</v>
      </c>
      <c r="J131" s="8">
        <v>0</v>
      </c>
      <c r="K131" s="8">
        <v>0</v>
      </c>
      <c r="L131" s="8">
        <v>0</v>
      </c>
      <c r="M131" s="2">
        <v>463295</v>
      </c>
      <c r="N131" s="15">
        <f t="shared" si="13"/>
        <v>2680.4848414718813</v>
      </c>
      <c r="O131" s="2">
        <v>4.1541940866162003E-2</v>
      </c>
      <c r="P131" s="17">
        <v>57109</v>
      </c>
      <c r="Q131" s="2">
        <v>90</v>
      </c>
      <c r="R131" s="2">
        <v>8</v>
      </c>
      <c r="S131" s="2">
        <f>(R131-2)/(30-2)</f>
        <v>0.21428571428571427</v>
      </c>
      <c r="T131" s="2">
        <v>7</v>
      </c>
      <c r="U131" s="2"/>
      <c r="V131" s="2">
        <v>332.33552692929601</v>
      </c>
      <c r="W131" s="2">
        <v>0</v>
      </c>
      <c r="X131" s="2">
        <v>299909.18881053099</v>
      </c>
      <c r="Y131">
        <v>0</v>
      </c>
      <c r="Z131">
        <v>71.5</v>
      </c>
      <c r="AA131" s="2">
        <v>16</v>
      </c>
    </row>
    <row r="132" spans="1:27">
      <c r="A132" s="2" t="s">
        <v>158</v>
      </c>
      <c r="B132" s="2" t="s">
        <v>149</v>
      </c>
      <c r="C132" s="2" t="s">
        <v>176</v>
      </c>
      <c r="D132">
        <v>2261</v>
      </c>
      <c r="E132" s="3" t="e">
        <f t="shared" si="14"/>
        <v>#DIV/0!</v>
      </c>
      <c r="F132" s="3" t="e">
        <f t="shared" si="15"/>
        <v>#DIV/0!</v>
      </c>
      <c r="G132" s="2">
        <v>0</v>
      </c>
      <c r="H132" s="7">
        <v>0</v>
      </c>
      <c r="I132" s="3">
        <v>0</v>
      </c>
      <c r="J132" s="8">
        <v>0</v>
      </c>
      <c r="K132" s="8">
        <v>0</v>
      </c>
      <c r="L132" s="8">
        <v>0</v>
      </c>
      <c r="M132" s="2">
        <v>1151644</v>
      </c>
      <c r="N132" s="15">
        <f t="shared" si="13"/>
        <v>509.35161432994249</v>
      </c>
      <c r="O132" s="2">
        <v>0.103263637524407</v>
      </c>
      <c r="P132" s="2">
        <v>38673</v>
      </c>
      <c r="Q132" s="2">
        <v>52.5</v>
      </c>
      <c r="R132" s="2">
        <v>25</v>
      </c>
      <c r="S132" s="2">
        <f>(R132-2)/(30-2)</f>
        <v>0.8214285714285714</v>
      </c>
      <c r="T132" s="2">
        <v>7</v>
      </c>
      <c r="U132" s="2"/>
      <c r="V132" s="2">
        <v>826.10910019525704</v>
      </c>
      <c r="W132" s="2">
        <v>0</v>
      </c>
      <c r="X132" s="2">
        <v>745504.73853271594</v>
      </c>
      <c r="Y132">
        <v>0</v>
      </c>
      <c r="Z132">
        <v>71.5</v>
      </c>
      <c r="AA132" s="2">
        <v>22</v>
      </c>
    </row>
    <row r="133" spans="1:27">
      <c r="A133" s="2" t="s">
        <v>159</v>
      </c>
      <c r="B133" s="2" t="s">
        <v>149</v>
      </c>
      <c r="C133" s="2" t="s">
        <v>176</v>
      </c>
      <c r="D133">
        <v>1463.43</v>
      </c>
      <c r="E133" s="3" t="e">
        <f t="shared" si="14"/>
        <v>#DIV/0!</v>
      </c>
      <c r="F133" s="3" t="e">
        <f t="shared" si="15"/>
        <v>#DIV/0!</v>
      </c>
      <c r="G133" s="2">
        <v>0</v>
      </c>
      <c r="H133" s="7">
        <v>0</v>
      </c>
      <c r="I133" s="3">
        <v>0</v>
      </c>
      <c r="J133" s="8">
        <v>0</v>
      </c>
      <c r="K133" s="8">
        <v>0</v>
      </c>
      <c r="L133" s="8">
        <v>0</v>
      </c>
      <c r="M133" s="2">
        <v>860377</v>
      </c>
      <c r="N133" s="15">
        <f t="shared" si="13"/>
        <v>587.91811019317629</v>
      </c>
      <c r="O133" s="2">
        <v>7.7146808095502506E-2</v>
      </c>
      <c r="P133" s="2">
        <v>34856</v>
      </c>
      <c r="Q133" s="2">
        <v>40</v>
      </c>
      <c r="R133" s="2">
        <v>30</v>
      </c>
      <c r="S133" s="2">
        <f>(R133-2)/(30-2)</f>
        <v>1</v>
      </c>
      <c r="T133" s="2">
        <v>3</v>
      </c>
      <c r="U133" s="2"/>
      <c r="V133" s="2">
        <v>617.17446476401994</v>
      </c>
      <c r="W133" s="2">
        <v>0</v>
      </c>
      <c r="X133" s="2">
        <v>556956.082282861</v>
      </c>
      <c r="Y133">
        <v>0</v>
      </c>
      <c r="Z133">
        <v>71.5</v>
      </c>
      <c r="AA133" s="2">
        <v>6</v>
      </c>
    </row>
    <row r="134" spans="1:27">
      <c r="A134" s="2" t="s">
        <v>161</v>
      </c>
      <c r="B134" s="2" t="s">
        <v>149</v>
      </c>
      <c r="C134" s="2" t="s">
        <v>176</v>
      </c>
      <c r="D134">
        <v>287.05</v>
      </c>
      <c r="E134" s="3" t="e">
        <f t="shared" si="14"/>
        <v>#DIV/0!</v>
      </c>
      <c r="F134" s="3" t="e">
        <f t="shared" si="15"/>
        <v>#DIV/0!</v>
      </c>
      <c r="G134" s="2">
        <v>0</v>
      </c>
      <c r="H134" s="7">
        <v>0</v>
      </c>
      <c r="I134" s="3">
        <v>0</v>
      </c>
      <c r="J134" s="8">
        <v>0</v>
      </c>
      <c r="K134" s="8">
        <v>0</v>
      </c>
      <c r="L134" s="8">
        <v>0</v>
      </c>
      <c r="M134" s="2">
        <v>845782</v>
      </c>
      <c r="N134" s="15">
        <f t="shared" si="13"/>
        <v>2946.4622887998607</v>
      </c>
      <c r="O134" s="2">
        <v>7.5838128686180895E-2</v>
      </c>
      <c r="P134" s="17">
        <v>43902</v>
      </c>
      <c r="Q134" s="2">
        <v>52.5</v>
      </c>
      <c r="R134" s="2">
        <v>15</v>
      </c>
      <c r="S134" s="2">
        <f>(R134-2)/(30-2)</f>
        <v>0.4642857142857143</v>
      </c>
      <c r="T134" s="2">
        <v>0</v>
      </c>
      <c r="U134" s="2"/>
      <c r="V134" s="2">
        <v>606.70502948944704</v>
      </c>
      <c r="W134" s="2">
        <v>0</v>
      </c>
      <c r="X134" s="2">
        <v>547508.16117279103</v>
      </c>
      <c r="Y134">
        <v>70</v>
      </c>
      <c r="Z134">
        <v>70</v>
      </c>
      <c r="AA134" s="2">
        <v>9</v>
      </c>
    </row>
    <row r="135" spans="1:27">
      <c r="A135" s="2" t="s">
        <v>166</v>
      </c>
      <c r="B135" s="2" t="s">
        <v>163</v>
      </c>
      <c r="C135" s="2" t="s">
        <v>176</v>
      </c>
      <c r="D135" s="2">
        <v>74.989999999999995</v>
      </c>
      <c r="E135" s="3" t="e">
        <f t="shared" si="14"/>
        <v>#DIV/0!</v>
      </c>
      <c r="F135" s="3" t="e">
        <f t="shared" si="15"/>
        <v>#DIV/0!</v>
      </c>
      <c r="G135" s="2">
        <v>0</v>
      </c>
      <c r="H135" s="2">
        <v>0</v>
      </c>
      <c r="I135" s="3">
        <v>0</v>
      </c>
      <c r="J135" s="2">
        <v>0</v>
      </c>
      <c r="K135" s="2">
        <v>0</v>
      </c>
      <c r="L135" s="2">
        <v>0</v>
      </c>
      <c r="M135" s="2">
        <v>214225</v>
      </c>
      <c r="N135" s="15">
        <f t="shared" si="13"/>
        <v>2856.7142285638088</v>
      </c>
      <c r="O135" s="2">
        <v>1.52276314996344E-2</v>
      </c>
      <c r="P135" s="27">
        <v>66116.94</v>
      </c>
      <c r="Q135" s="2">
        <v>115</v>
      </c>
      <c r="R135" s="2">
        <v>15</v>
      </c>
      <c r="S135" s="2">
        <f>(R135-5)/(35-5)</f>
        <v>0.33333333333333331</v>
      </c>
      <c r="T135" s="2">
        <v>3</v>
      </c>
      <c r="U135" s="2"/>
      <c r="V135" s="2">
        <v>395.91841899049302</v>
      </c>
      <c r="W135" s="2">
        <v>0</v>
      </c>
      <c r="X135" s="3">
        <v>188086.89578426001</v>
      </c>
      <c r="Y135">
        <v>0</v>
      </c>
      <c r="Z135">
        <v>86.6</v>
      </c>
      <c r="AA135" s="2">
        <v>5</v>
      </c>
    </row>
    <row r="136" spans="1:27">
      <c r="A136" t="s">
        <v>170</v>
      </c>
      <c r="B136" s="2" t="s">
        <v>163</v>
      </c>
      <c r="C136" s="2" t="s">
        <v>176</v>
      </c>
      <c r="D136">
        <v>166</v>
      </c>
      <c r="E136" s="3" t="e">
        <f t="shared" si="14"/>
        <v>#DIV/0!</v>
      </c>
      <c r="F136" s="3" t="e">
        <f t="shared" si="15"/>
        <v>#DIV/0!</v>
      </c>
      <c r="G136" s="2">
        <v>0</v>
      </c>
      <c r="H136" s="2">
        <v>0</v>
      </c>
      <c r="I136" s="3">
        <v>0</v>
      </c>
      <c r="J136" s="2">
        <v>0</v>
      </c>
      <c r="K136" s="2">
        <v>0</v>
      </c>
      <c r="L136" s="2">
        <v>0</v>
      </c>
      <c r="M136" s="2">
        <v>551333</v>
      </c>
      <c r="N136" s="15">
        <f t="shared" si="13"/>
        <v>3321.2831325301204</v>
      </c>
      <c r="O136" s="2">
        <v>3.9190084059226998E-2</v>
      </c>
      <c r="P136" s="26">
        <v>57107</v>
      </c>
      <c r="Q136" s="2">
        <v>85</v>
      </c>
      <c r="R136" s="2">
        <v>35</v>
      </c>
      <c r="S136" s="2">
        <f>(R136-5)/(35-5)</f>
        <v>1</v>
      </c>
      <c r="T136" s="2">
        <v>3</v>
      </c>
      <c r="U136" s="2"/>
      <c r="V136" s="2">
        <v>1018.9421855399</v>
      </c>
      <c r="W136" s="2">
        <v>0</v>
      </c>
      <c r="X136" s="3">
        <v>484063.54306651198</v>
      </c>
      <c r="Y136">
        <v>0</v>
      </c>
      <c r="Z136">
        <v>86.6</v>
      </c>
      <c r="AA136" s="2">
        <v>6</v>
      </c>
    </row>
    <row r="137" spans="1:27">
      <c r="A137" t="s">
        <v>171</v>
      </c>
      <c r="B137" s="2" t="s">
        <v>163</v>
      </c>
      <c r="C137" s="2" t="s">
        <v>176</v>
      </c>
      <c r="D137">
        <v>156.1</v>
      </c>
      <c r="E137" s="3" t="e">
        <f t="shared" si="14"/>
        <v>#DIV/0!</v>
      </c>
      <c r="F137" s="3" t="e">
        <f t="shared" si="15"/>
        <v>#DIV/0!</v>
      </c>
      <c r="G137" s="2">
        <v>0</v>
      </c>
      <c r="H137" s="2">
        <v>0</v>
      </c>
      <c r="I137" s="3">
        <v>0</v>
      </c>
      <c r="J137" s="2">
        <v>0</v>
      </c>
      <c r="K137" s="2">
        <v>0</v>
      </c>
      <c r="L137" s="2">
        <v>0</v>
      </c>
      <c r="M137" s="2">
        <v>1095289</v>
      </c>
      <c r="N137" s="15">
        <f t="shared" si="13"/>
        <v>7016.5855221012171</v>
      </c>
      <c r="O137" s="2">
        <v>7.7855793103526694E-2</v>
      </c>
      <c r="P137" s="17">
        <v>55052.53</v>
      </c>
      <c r="Q137" s="2">
        <v>100</v>
      </c>
      <c r="R137" s="2">
        <v>30</v>
      </c>
      <c r="S137" s="2">
        <f>(R137-5)/(35-5)</f>
        <v>0.83333333333333337</v>
      </c>
      <c r="T137" s="2">
        <v>12</v>
      </c>
      <c r="U137" s="2"/>
      <c r="V137" s="2">
        <v>2024.2506206916901</v>
      </c>
      <c r="W137" s="2">
        <v>0</v>
      </c>
      <c r="X137" s="3">
        <v>961650.17153295199</v>
      </c>
      <c r="Y137">
        <v>80.7</v>
      </c>
      <c r="Z137">
        <v>80.7</v>
      </c>
      <c r="AA137" s="2">
        <v>8</v>
      </c>
    </row>
    <row r="138" spans="1:27" s="1" customFormat="1">
      <c r="A138" s="9"/>
      <c r="B138" s="9"/>
      <c r="C138" s="9"/>
      <c r="D138" s="9"/>
      <c r="E138" s="3"/>
      <c r="F138" s="3"/>
      <c r="G138" s="9"/>
      <c r="H138" s="9"/>
      <c r="I138" s="10"/>
      <c r="J138" s="9"/>
      <c r="K138" s="9"/>
      <c r="L138" s="9"/>
      <c r="M138" s="9"/>
      <c r="N138" s="20"/>
      <c r="O138" s="9"/>
      <c r="P138" s="21"/>
      <c r="Q138" s="9"/>
      <c r="R138" s="9"/>
      <c r="S138" s="9"/>
      <c r="T138" s="9"/>
      <c r="U138" s="9"/>
      <c r="V138" s="9"/>
      <c r="W138" s="9"/>
      <c r="X138" s="10"/>
      <c r="AA138" s="9"/>
    </row>
    <row r="139" spans="1:27">
      <c r="A139" s="4" t="s">
        <v>55</v>
      </c>
      <c r="B139" s="2" t="s">
        <v>54</v>
      </c>
      <c r="C139" s="2" t="s">
        <v>177</v>
      </c>
      <c r="D139" s="5">
        <v>20.46</v>
      </c>
      <c r="E139" s="3">
        <f t="shared" si="14"/>
        <v>2.9239766081871343E-2</v>
      </c>
      <c r="F139" s="3">
        <f t="shared" si="15"/>
        <v>11.695906432748536</v>
      </c>
      <c r="G139" s="2">
        <v>34.200000000000003</v>
      </c>
      <c r="H139" s="3">
        <v>7</v>
      </c>
      <c r="I139" s="3">
        <f>(J139*2+K139*4+L139)/H139</f>
        <v>1.7142857142857142</v>
      </c>
      <c r="J139" s="3">
        <v>5</v>
      </c>
      <c r="K139" s="3">
        <v>0</v>
      </c>
      <c r="L139" s="3">
        <v>2</v>
      </c>
      <c r="M139" s="28">
        <v>658500</v>
      </c>
      <c r="N139" s="15">
        <f>M139/D139*1</f>
        <v>32184.750733137829</v>
      </c>
      <c r="O139" s="2">
        <v>2.6463212718416999E-2</v>
      </c>
      <c r="P139" s="15">
        <v>88280</v>
      </c>
      <c r="Q139" s="15">
        <v>400</v>
      </c>
      <c r="R139" s="2">
        <v>0</v>
      </c>
      <c r="S139" s="2">
        <v>0</v>
      </c>
      <c r="T139" s="15">
        <v>54</v>
      </c>
      <c r="U139" s="2"/>
      <c r="V139" s="3">
        <v>625.18810783005699</v>
      </c>
      <c r="W139" s="2">
        <v>0</v>
      </c>
      <c r="X139" s="2">
        <v>394852.293105472</v>
      </c>
      <c r="Y139" s="2">
        <v>90.1</v>
      </c>
      <c r="Z139" s="2">
        <v>90.1</v>
      </c>
      <c r="AA139" s="2">
        <v>32</v>
      </c>
    </row>
    <row r="140" spans="1:27">
      <c r="A140" s="4" t="s">
        <v>57</v>
      </c>
      <c r="B140" s="2" t="s">
        <v>54</v>
      </c>
      <c r="C140" s="2" t="s">
        <v>177</v>
      </c>
      <c r="D140" s="5">
        <v>38.200000000000003</v>
      </c>
      <c r="E140" s="3">
        <f t="shared" si="14"/>
        <v>3.1948881789137379E-2</v>
      </c>
      <c r="F140" s="3">
        <f t="shared" si="15"/>
        <v>8.3067092651757193</v>
      </c>
      <c r="G140" s="2">
        <v>31.3</v>
      </c>
      <c r="H140" s="3">
        <v>6</v>
      </c>
      <c r="I140" s="3">
        <f>(J140*2+K140*4+L140)/H140</f>
        <v>2.1666666666666665</v>
      </c>
      <c r="J140" s="3">
        <v>4</v>
      </c>
      <c r="K140" s="3">
        <v>1</v>
      </c>
      <c r="L140" s="3">
        <v>1</v>
      </c>
      <c r="M140" s="16">
        <v>693800</v>
      </c>
      <c r="N140" s="15">
        <f>M140/D140*1</f>
        <v>18162.303664921466</v>
      </c>
      <c r="O140" s="2">
        <v>2.7881817743413299E-2</v>
      </c>
      <c r="P140" s="2">
        <v>91000</v>
      </c>
      <c r="Q140" s="2">
        <v>260</v>
      </c>
      <c r="R140" s="2">
        <v>6.5</v>
      </c>
      <c r="S140" s="2">
        <v>0.152941176470588</v>
      </c>
      <c r="T140" s="2">
        <v>29</v>
      </c>
      <c r="U140" s="2"/>
      <c r="V140" s="3">
        <v>658.70236782459097</v>
      </c>
      <c r="W140" s="2">
        <v>0</v>
      </c>
      <c r="X140" s="2">
        <v>416019.01436078397</v>
      </c>
      <c r="Y140" s="2">
        <v>83.3</v>
      </c>
      <c r="Z140" s="2">
        <v>83.3</v>
      </c>
      <c r="AA140" s="2">
        <v>33</v>
      </c>
    </row>
    <row r="141" spans="1:27">
      <c r="A141" s="4" t="s">
        <v>58</v>
      </c>
      <c r="B141" s="2" t="s">
        <v>54</v>
      </c>
      <c r="C141" s="2" t="s">
        <v>177</v>
      </c>
      <c r="D141" s="5">
        <v>36.880000000000003</v>
      </c>
      <c r="E141" s="3">
        <f t="shared" si="14"/>
        <v>2.8409090909090908E-2</v>
      </c>
      <c r="F141" s="3">
        <f t="shared" si="15"/>
        <v>8.5227272727272716</v>
      </c>
      <c r="G141" s="2">
        <v>35.200000000000003</v>
      </c>
      <c r="H141" s="3">
        <v>5</v>
      </c>
      <c r="I141" s="3">
        <f>(J141*2+K141*4+L141)/H141</f>
        <v>1.4</v>
      </c>
      <c r="J141" s="3">
        <v>2</v>
      </c>
      <c r="K141" s="3">
        <v>0</v>
      </c>
      <c r="L141" s="3">
        <v>3</v>
      </c>
      <c r="M141" s="16">
        <v>977900</v>
      </c>
      <c r="N141" s="15">
        <f>M141/D141*1</f>
        <v>26515.726681127981</v>
      </c>
      <c r="O141" s="2">
        <v>3.9298976032406903E-2</v>
      </c>
      <c r="P141" s="2">
        <v>68000</v>
      </c>
      <c r="Q141" s="2">
        <v>300</v>
      </c>
      <c r="R141" s="2">
        <v>4.5</v>
      </c>
      <c r="S141" s="2">
        <v>0.105882352941176</v>
      </c>
      <c r="T141" s="2">
        <v>42</v>
      </c>
      <c r="U141" s="2"/>
      <c r="V141" s="3">
        <v>928.43044897040602</v>
      </c>
      <c r="W141" s="2">
        <v>0</v>
      </c>
      <c r="X141" s="2">
        <v>586372.14491699496</v>
      </c>
      <c r="Y141" s="2">
        <v>84.7</v>
      </c>
      <c r="Z141" s="2">
        <v>84.7</v>
      </c>
      <c r="AA141" s="2">
        <v>34</v>
      </c>
    </row>
    <row r="142" spans="1:27">
      <c r="A142" s="4" t="s">
        <v>59</v>
      </c>
      <c r="B142" s="2" t="s">
        <v>54</v>
      </c>
      <c r="C142" s="2" t="s">
        <v>177</v>
      </c>
      <c r="D142" s="5">
        <v>54.83</v>
      </c>
      <c r="E142" s="3">
        <f t="shared" si="14"/>
        <v>2.386634844868735E-2</v>
      </c>
      <c r="F142" s="3">
        <f t="shared" si="15"/>
        <v>3.9379474940334127</v>
      </c>
      <c r="G142" s="2">
        <v>41.9</v>
      </c>
      <c r="H142" s="2">
        <v>14</v>
      </c>
      <c r="I142" s="3">
        <f>(J142*2+K142*4+L142)/H142</f>
        <v>1.5714285714285714</v>
      </c>
      <c r="J142" s="3">
        <v>5</v>
      </c>
      <c r="K142" s="3">
        <v>1</v>
      </c>
      <c r="L142" s="3">
        <v>8</v>
      </c>
      <c r="M142" s="16">
        <v>1243000</v>
      </c>
      <c r="N142" s="15">
        <f>M142/D142*1</f>
        <v>22670.071128944008</v>
      </c>
      <c r="O142" s="2">
        <v>4.99525792087962E-2</v>
      </c>
      <c r="P142" s="2">
        <v>74000</v>
      </c>
      <c r="Q142" s="2">
        <v>165</v>
      </c>
      <c r="R142" s="2">
        <v>7.5</v>
      </c>
      <c r="S142" s="2">
        <v>0.17647058823529399</v>
      </c>
      <c r="T142" s="2">
        <v>36</v>
      </c>
      <c r="U142" s="2"/>
      <c r="V142" s="3">
        <v>1180.11969329197</v>
      </c>
      <c r="W142" s="2">
        <v>0</v>
      </c>
      <c r="X142" s="2">
        <v>745332.42267289595</v>
      </c>
      <c r="Y142" s="2">
        <v>0</v>
      </c>
      <c r="Z142" s="2">
        <v>87.2</v>
      </c>
      <c r="AA142" s="2">
        <v>55</v>
      </c>
    </row>
  </sheetData>
  <sortState xmlns:xlrd2="http://schemas.microsoft.com/office/spreadsheetml/2017/richdata2" ref="A3:AA142">
    <sortCondition ref="C2:C142"/>
  </sortState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D8FF-FF78-47CD-B633-27DF9FC6358F}">
  <dimension ref="A1:K22"/>
  <sheetViews>
    <sheetView tabSelected="1" workbookViewId="0">
      <selection activeCell="G22" sqref="G22"/>
    </sheetView>
  </sheetViews>
  <sheetFormatPr defaultRowHeight="14.15"/>
  <cols>
    <col min="10" max="10" width="20.35546875" bestFit="1" customWidth="1"/>
  </cols>
  <sheetData>
    <row r="1" spans="1:11">
      <c r="A1">
        <v>0.13513513513513511</v>
      </c>
      <c r="B1">
        <v>11.864406779661017</v>
      </c>
      <c r="D1">
        <v>5.4054054054054057E-2</v>
      </c>
      <c r="E1">
        <v>3.90625</v>
      </c>
    </row>
    <row r="2" spans="1:11">
      <c r="A2">
        <v>0.15151515151515152</v>
      </c>
      <c r="B2">
        <v>13.114754098360656</v>
      </c>
      <c r="D2">
        <v>5.8823529411764705E-2</v>
      </c>
      <c r="E2">
        <v>6.756756756756757</v>
      </c>
    </row>
    <row r="3" spans="1:11">
      <c r="A3">
        <v>0.15873015873015872</v>
      </c>
      <c r="B3">
        <v>15.151515151515152</v>
      </c>
      <c r="D3">
        <v>6.7114093959731544E-2</v>
      </c>
      <c r="E3">
        <v>9.7058823529411757</v>
      </c>
    </row>
    <row r="4" spans="1:11">
      <c r="A4">
        <v>0.16393442622950821</v>
      </c>
      <c r="B4">
        <v>22.297297297297295</v>
      </c>
      <c r="D4">
        <v>6.9444444444444448E-2</v>
      </c>
      <c r="E4">
        <v>9.9290780141843982</v>
      </c>
    </row>
    <row r="5" spans="1:11">
      <c r="A5">
        <v>0.16949152542372881</v>
      </c>
      <c r="B5">
        <v>23.809523809523807</v>
      </c>
      <c r="D5">
        <v>7.0921985815602842E-2</v>
      </c>
      <c r="E5">
        <v>13.422818791946309</v>
      </c>
    </row>
    <row r="6" spans="1:11">
      <c r="A6">
        <v>0.18181818181818182</v>
      </c>
      <c r="B6">
        <v>30.555555555555554</v>
      </c>
      <c r="D6">
        <v>7.8125E-2</v>
      </c>
      <c r="E6">
        <v>14.705882352941176</v>
      </c>
    </row>
    <row r="7" spans="1:11">
      <c r="A7">
        <v>0.18518518518518517</v>
      </c>
      <c r="B7">
        <v>33.333333333333329</v>
      </c>
      <c r="D7">
        <v>7.8125E-2</v>
      </c>
      <c r="E7">
        <v>15.243902439024392</v>
      </c>
    </row>
    <row r="8" spans="1:11">
      <c r="A8">
        <v>0.20833333333333334</v>
      </c>
      <c r="B8">
        <v>34.090909090909086</v>
      </c>
      <c r="D8">
        <v>9.3457943925233655E-2</v>
      </c>
      <c r="E8">
        <v>17.361111111111111</v>
      </c>
    </row>
    <row r="9" spans="1:11">
      <c r="A9">
        <v>0.22727272727272727</v>
      </c>
      <c r="B9">
        <v>36.363636363636367</v>
      </c>
      <c r="D9">
        <v>0.11764705882352941</v>
      </c>
      <c r="E9">
        <v>22.602739726027394</v>
      </c>
    </row>
    <row r="10" spans="1:11">
      <c r="A10">
        <v>0.29411764705882354</v>
      </c>
      <c r="B10">
        <v>42.105263157894733</v>
      </c>
      <c r="D10">
        <v>0.12195121951219513</v>
      </c>
      <c r="E10">
        <v>23.4375</v>
      </c>
    </row>
    <row r="11" spans="1:11">
      <c r="A11">
        <v>0.33333333333333331</v>
      </c>
      <c r="B11">
        <v>47.916666666666671</v>
      </c>
      <c r="D11">
        <v>0.1234567901234568</v>
      </c>
      <c r="E11">
        <v>24.691358024691361</v>
      </c>
    </row>
    <row r="12" spans="1:11">
      <c r="A12">
        <v>0.37037037037037035</v>
      </c>
      <c r="B12">
        <v>51.470588235294116</v>
      </c>
      <c r="D12">
        <v>0.13698630136986301</v>
      </c>
      <c r="E12">
        <v>28.037383177570096</v>
      </c>
      <c r="J12" s="30" t="s">
        <v>183</v>
      </c>
      <c r="K12" s="30" t="s">
        <v>184</v>
      </c>
    </row>
    <row r="13" spans="1:11">
      <c r="A13">
        <v>0.38461538461538458</v>
      </c>
      <c r="B13">
        <v>62.5</v>
      </c>
      <c r="I13" s="30" t="s">
        <v>180</v>
      </c>
      <c r="J13" s="30" t="s">
        <v>185</v>
      </c>
      <c r="K13" s="30" t="s">
        <v>187</v>
      </c>
    </row>
    <row r="14" spans="1:11">
      <c r="A14">
        <v>0.41666666666666669</v>
      </c>
      <c r="B14">
        <v>63.461538461538453</v>
      </c>
      <c r="I14" s="30" t="s">
        <v>181</v>
      </c>
      <c r="J14" s="30" t="s">
        <v>186</v>
      </c>
      <c r="K14" s="31" t="s">
        <v>188</v>
      </c>
    </row>
    <row r="15" spans="1:11">
      <c r="A15">
        <v>0.41666666666666669</v>
      </c>
      <c r="B15">
        <v>66.666666666666657</v>
      </c>
      <c r="I15" s="30" t="s">
        <v>182</v>
      </c>
      <c r="J15">
        <v>0</v>
      </c>
      <c r="K15">
        <v>0</v>
      </c>
    </row>
    <row r="16" spans="1:11">
      <c r="A16">
        <v>0.5</v>
      </c>
      <c r="B16">
        <v>82.5</v>
      </c>
    </row>
    <row r="17" spans="1:9">
      <c r="A17">
        <v>0.52631578947368418</v>
      </c>
      <c r="B17">
        <v>125</v>
      </c>
    </row>
    <row r="18" spans="1:9">
      <c r="A18">
        <v>1</v>
      </c>
      <c r="B18">
        <v>165</v>
      </c>
    </row>
    <row r="19" spans="1:9">
      <c r="A19">
        <v>1.1111111111111112</v>
      </c>
      <c r="B19">
        <v>183.33333333333334</v>
      </c>
    </row>
    <row r="20" spans="1:9">
      <c r="A20">
        <v>1.4285714285714286</v>
      </c>
      <c r="B20">
        <v>333.33333333333337</v>
      </c>
    </row>
    <row r="21" spans="1:9">
      <c r="A21">
        <v>3.3333333333333335</v>
      </c>
      <c r="B21">
        <v>428.57142857142856</v>
      </c>
      <c r="I21">
        <v>1000000</v>
      </c>
    </row>
    <row r="22" spans="1:9">
      <c r="A22">
        <v>25</v>
      </c>
      <c r="B22">
        <v>2250</v>
      </c>
    </row>
  </sheetData>
  <sortState xmlns:xlrd2="http://schemas.microsoft.com/office/spreadsheetml/2017/richdata2" ref="E1:E23">
    <sortCondition ref="E1:E23"/>
  </sortState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Eva Song</cp:lastModifiedBy>
  <dcterms:created xsi:type="dcterms:W3CDTF">2015-06-05T18:19:00Z</dcterms:created>
  <dcterms:modified xsi:type="dcterms:W3CDTF">2025-09-17T02:23:32Z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CF33AA8FC5694DD9B2DF2784016C1BBB_13</vt:lpwstr>
  </property>
  <property fmtid="{D5CDD505-2E9C-101B-9397-08002B2CF9AE}" pid="3" name="KSOProductBuildVer">
    <vt:lpwstr>2052-12.1.0.16729</vt:lpwstr>
  </property>
</Properties>
</file>