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yg-d\modMoodle\REPORTE-USUARIO\"/>
    </mc:Choice>
  </mc:AlternateContent>
  <xr:revisionPtr revIDLastSave="0" documentId="13_ncr:1_{4D7A3CF0-9C31-49F2-9918-E26236952990}" xr6:coauthVersionLast="47" xr6:coauthVersionMax="47" xr10:uidLastSave="{00000000-0000-0000-0000-000000000000}"/>
  <bookViews>
    <workbookView xWindow="-120" yWindow="-120" windowWidth="29040" windowHeight="15720" tabRatio="635" activeTab="5" xr2:uid="{00000000-000D-0000-FFFF-FFFF00000000}"/>
  </bookViews>
  <sheets>
    <sheet name="ReporteUsuario" sheetId="1" r:id="rId1"/>
    <sheet name="PromedioReporteUsuario" sheetId="2" r:id="rId2"/>
    <sheet name="pivote" sheetId="3" r:id="rId3"/>
    <sheet name="desviacionEstandar" sheetId="4" r:id="rId4"/>
    <sheet name="DistribucionNormal" sheetId="5" r:id="rId5"/>
    <sheet name="Tabla dinámica_ReporteUsuario_1" sheetId="7" r:id="rId6"/>
  </sheets>
  <definedNames>
    <definedName name="_xlnm._FilterDatabase" localSheetId="4" hidden="1">DistribucionNormal!$A$1:$I$8</definedName>
  </definedNames>
  <calcPr calcId="191029"/>
  <pivotCaches>
    <pivotCache cacheId="1" r:id="rId7"/>
    <pivotCache cacheId="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8" i="5" l="1"/>
  <c r="A7" i="5"/>
  <c r="A6" i="5"/>
  <c r="A5" i="5"/>
  <c r="A4" i="5"/>
  <c r="A3" i="5"/>
  <c r="A2" i="5"/>
  <c r="I1" i="5"/>
  <c r="H1" i="5"/>
  <c r="G1" i="5"/>
  <c r="F1" i="5"/>
  <c r="E1" i="5"/>
  <c r="D1" i="5"/>
  <c r="C1" i="5"/>
  <c r="B1" i="5"/>
  <c r="A1" i="5"/>
  <c r="I3" i="4"/>
  <c r="H3" i="4"/>
  <c r="G3" i="4"/>
  <c r="F3" i="4"/>
  <c r="E3" i="4"/>
  <c r="D3" i="4"/>
  <c r="C3" i="4"/>
  <c r="B3" i="4"/>
  <c r="B2" i="3"/>
  <c r="Q1" i="2"/>
  <c r="P1" i="2"/>
  <c r="O1" i="2"/>
  <c r="N1" i="2"/>
  <c r="M1" i="2"/>
  <c r="L1" i="2"/>
  <c r="K1" i="2"/>
  <c r="F6" i="4"/>
  <c r="B3" i="3" l="1"/>
  <c r="H6" i="4"/>
  <c r="C6" i="4"/>
  <c r="E6" i="4"/>
  <c r="H2" i="5" a="1"/>
  <c r="D6" i="4"/>
  <c r="D2" i="5" s="1" a="1"/>
  <c r="G6" i="4"/>
  <c r="G2" i="5" a="1"/>
  <c r="B6" i="4"/>
  <c r="F2" i="5" a="1"/>
  <c r="F2" i="3"/>
  <c r="E2" i="5" a="1"/>
  <c r="I6" i="4"/>
  <c r="H2" i="5" l="1"/>
  <c r="G2" i="5"/>
  <c r="F2" i="5"/>
  <c r="E2" i="5"/>
  <c r="D2" i="5"/>
  <c r="C8" i="5" a="1"/>
  <c r="D8" i="5" a="1"/>
  <c r="F8" i="5" a="1"/>
  <c r="G8" i="5" a="1"/>
  <c r="I8" i="5" a="1"/>
  <c r="B8" i="5" a="1"/>
  <c r="E8" i="5" a="1"/>
  <c r="H8" i="5" a="1"/>
  <c r="E6" i="5" a="1"/>
  <c r="C2" i="5" a="1"/>
  <c r="C7" i="5" a="1"/>
  <c r="H3" i="5" a="1"/>
  <c r="H7" i="5" a="1"/>
  <c r="H5" i="5" a="1"/>
  <c r="D3" i="5" a="1"/>
  <c r="B6" i="5" a="1"/>
  <c r="H6" i="5" a="1"/>
  <c r="E5" i="5" a="1"/>
  <c r="I3" i="5" a="1"/>
  <c r="I4" i="5" a="1"/>
  <c r="C6" i="5" a="1"/>
  <c r="F5" i="5" a="1"/>
  <c r="B4" i="5" a="1"/>
  <c r="I2" i="5" a="1"/>
  <c r="F7" i="5" a="1"/>
  <c r="F6" i="5" a="1"/>
  <c r="C4" i="5" a="1"/>
  <c r="F3" i="5" a="1"/>
  <c r="H4" i="5" a="1"/>
  <c r="G7" i="5" a="1"/>
  <c r="E3" i="5" a="1"/>
  <c r="I6" i="5" a="1"/>
  <c r="C3" i="5" a="1"/>
  <c r="D5" i="5" a="1"/>
  <c r="G3" i="5" a="1"/>
  <c r="D6" i="5" a="1"/>
  <c r="E4" i="5" a="1"/>
  <c r="F4" i="5" a="1"/>
  <c r="E7" i="5" a="1"/>
  <c r="D4" i="5" a="1"/>
  <c r="B3" i="5" a="1"/>
  <c r="G5" i="5" a="1"/>
  <c r="B7" i="5" a="1"/>
  <c r="C5" i="5" a="1"/>
  <c r="B2" i="5" a="1"/>
  <c r="G4" i="5" a="1"/>
  <c r="D7" i="5" a="1"/>
  <c r="G6" i="5" a="1"/>
  <c r="I7" i="5" a="1"/>
  <c r="I5" i="5" a="1"/>
  <c r="B5" i="5" a="1"/>
  <c r="H8" i="5" l="1"/>
  <c r="E8" i="5"/>
  <c r="B8" i="5"/>
  <c r="I8" i="5"/>
  <c r="G8" i="5"/>
  <c r="F8" i="5"/>
  <c r="D8" i="5"/>
  <c r="C8" i="5"/>
  <c r="B2" i="5"/>
  <c r="C2" i="5"/>
  <c r="I2" i="5"/>
  <c r="C7" i="5"/>
  <c r="B5" i="5"/>
  <c r="D7" i="5"/>
  <c r="E7" i="5"/>
  <c r="E4" i="5"/>
  <c r="H7" i="5"/>
  <c r="G6" i="5"/>
  <c r="G7" i="5"/>
  <c r="F5" i="5"/>
  <c r="C6" i="5"/>
  <c r="E5" i="5"/>
  <c r="F6" i="5"/>
  <c r="G4" i="5"/>
  <c r="D5" i="5"/>
  <c r="C4" i="5"/>
  <c r="G3" i="5"/>
  <c r="I6" i="5"/>
  <c r="F3" i="5"/>
  <c r="H6" i="5"/>
  <c r="B4" i="5"/>
  <c r="D3" i="5"/>
  <c r="H5" i="5"/>
  <c r="D4" i="5"/>
  <c r="I3" i="5"/>
  <c r="F4" i="5"/>
  <c r="I5" i="5"/>
  <c r="C5" i="5"/>
  <c r="I4" i="5"/>
  <c r="D6" i="5"/>
  <c r="F7" i="5"/>
  <c r="H4" i="5"/>
  <c r="B6" i="5"/>
  <c r="I7" i="5"/>
  <c r="E6" i="5"/>
  <c r="C3" i="5"/>
  <c r="H3" i="5"/>
  <c r="E3" i="5"/>
  <c r="G5" i="5"/>
  <c r="B7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<sst xmlns="http://schemas.openxmlformats.org/spreadsheetml/2006/main" count="362" uniqueCount="39">
  <si>
    <t>Nombre Completo</t>
  </si>
  <si>
    <t>Institucion</t>
  </si>
  <si>
    <t>Maestria</t>
  </si>
  <si>
    <t>Campus</t>
  </si>
  <si>
    <t>Pais</t>
  </si>
  <si>
    <t>Examen</t>
  </si>
  <si>
    <t>Modulo</t>
  </si>
  <si>
    <t>TotalRespuestaCorrectas</t>
  </si>
  <si>
    <t>Calificacion</t>
  </si>
  <si>
    <t>John2 Doe2</t>
  </si>
  <si>
    <t>UVM</t>
  </si>
  <si>
    <t>Hoteleria</t>
  </si>
  <si>
    <t>Queretaro</t>
  </si>
  <si>
    <t>MX</t>
  </si>
  <si>
    <t>Examen24MFP-test</t>
  </si>
  <si>
    <t>I.Matemáticas Financieras</t>
  </si>
  <si>
    <t>II Fundamentos de Estadística</t>
  </si>
  <si>
    <t>III Análisis e Interpretación de Estados Financieros</t>
  </si>
  <si>
    <t>IV Economía</t>
  </si>
  <si>
    <t>V Administración de Capital de Trabajo</t>
  </si>
  <si>
    <t>VI Planeación Financiera</t>
  </si>
  <si>
    <t>VII Presupuesto y Costo de Capital</t>
  </si>
  <si>
    <t>John3 Doe3</t>
  </si>
  <si>
    <t>Finanzas</t>
  </si>
  <si>
    <t>Puebla</t>
  </si>
  <si>
    <t>John9 Doe9</t>
  </si>
  <si>
    <t>CD MX</t>
  </si>
  <si>
    <t>John9 Doe7</t>
  </si>
  <si>
    <t>John9 Doe6</t>
  </si>
  <si>
    <t>John2 Doe4</t>
  </si>
  <si>
    <t>- múltiple -</t>
  </si>
  <si>
    <t>Promedio - Calificacion</t>
  </si>
  <si>
    <t>Total Resultado</t>
  </si>
  <si>
    <t>pivot1</t>
  </si>
  <si>
    <t>pivot2</t>
  </si>
  <si>
    <t>Desviacion Estandar</t>
  </si>
  <si>
    <t>Distribucion Normal</t>
  </si>
  <si>
    <t>Desviacion Estandar Referenciada al Pivote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</si>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</sst>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>
      <alignment horizontal="left"/>
    </xf>
    <xf numFmtId="0" fontId="3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3" fillId="0" borderId="0" applyBorder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0" fontId="3" fillId="0" borderId="0" xfId="1"/>
    <xf numFmtId="0" fontId="0" fillId="0" borderId="1" xfId="0" applyBorder="1"/>
    <xf numFmtId="0" fontId="3" fillId="0" borderId="2" xfId="3" applyBorder="1"/>
    <xf numFmtId="0" fontId="3" fillId="0" borderId="3" xfId="1" applyBorder="1"/>
    <xf numFmtId="0" fontId="3" fillId="0" borderId="4" xfId="3" applyBorder="1"/>
    <xf numFmtId="0" fontId="3" fillId="0" borderId="5" xfId="3" applyBorder="1"/>
    <xf numFmtId="0" fontId="3" fillId="0" borderId="6" xfId="1" applyBorder="1"/>
    <xf numFmtId="0" fontId="3" fillId="0" borderId="7" xfId="2" applyBorder="1">
      <alignment horizontal="left"/>
    </xf>
    <xf numFmtId="0" fontId="3" fillId="0" borderId="8" xfId="2" applyBorder="1">
      <alignment horizontal="left"/>
    </xf>
    <xf numFmtId="0" fontId="1" fillId="0" borderId="9" xfId="5" applyBorder="1">
      <alignment horizontal="left"/>
    </xf>
    <xf numFmtId="0" fontId="3" fillId="0" borderId="10" xfId="2" applyBorder="1">
      <alignment horizontal="left"/>
    </xf>
    <xf numFmtId="0" fontId="3" fillId="0" borderId="11" xfId="6" applyBorder="1"/>
    <xf numFmtId="0" fontId="3" fillId="0" borderId="12" xfId="6" applyBorder="1"/>
    <xf numFmtId="0" fontId="3" fillId="0" borderId="13" xfId="6" applyBorder="1"/>
    <xf numFmtId="0" fontId="1" fillId="0" borderId="14" xfId="4" applyBorder="1"/>
    <xf numFmtId="0" fontId="3" fillId="0" borderId="15" xfId="2" applyBorder="1">
      <alignment horizontal="left"/>
    </xf>
    <xf numFmtId="0" fontId="3" fillId="0" borderId="16" xfId="6" applyBorder="1"/>
    <xf numFmtId="0" fontId="3" fillId="0" borderId="0" xfId="6"/>
    <xf numFmtId="0" fontId="3" fillId="0" borderId="17" xfId="6" applyBorder="1"/>
    <xf numFmtId="0" fontId="1" fillId="0" borderId="18" xfId="4" applyBorder="1"/>
    <xf numFmtId="10" fontId="0" fillId="0" borderId="0" xfId="0" applyNumberFormat="1"/>
    <xf numFmtId="0" fontId="3" fillId="0" borderId="7" xfId="6" applyBorder="1"/>
    <xf numFmtId="0" fontId="3" fillId="0" borderId="8" xfId="6" applyBorder="1"/>
    <xf numFmtId="0" fontId="3" fillId="0" borderId="19" xfId="6" applyBorder="1"/>
    <xf numFmtId="0" fontId="1" fillId="0" borderId="20" xfId="4" applyBorder="1"/>
    <xf numFmtId="0" fontId="1" fillId="0" borderId="21" xfId="5" applyBorder="1">
      <alignment horizontal="left"/>
    </xf>
    <xf numFmtId="0" fontId="1" fillId="0" borderId="22" xfId="4" applyBorder="1"/>
    <xf numFmtId="0" fontId="1" fillId="0" borderId="23" xfId="4" applyBorder="1"/>
    <xf numFmtId="0" fontId="1" fillId="0" borderId="24" xfId="4" applyBorder="1"/>
    <xf numFmtId="0" fontId="1" fillId="0" borderId="25" xfId="4" applyBorder="1"/>
    <xf numFmtId="0" fontId="3" fillId="0" borderId="6" xfId="1" applyBorder="1" applyProtection="1"/>
    <xf numFmtId="0" fontId="3" fillId="0" borderId="7" xfId="2" applyBorder="1" applyProtection="1">
      <alignment horizontal="left"/>
    </xf>
    <xf numFmtId="0" fontId="3" fillId="0" borderId="8" xfId="2" applyBorder="1" applyProtection="1">
      <alignment horizontal="left"/>
    </xf>
    <xf numFmtId="0" fontId="1" fillId="0" borderId="9" xfId="5" applyBorder="1" applyProtection="1">
      <alignment horizontal="left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7">
    <cellStyle name="Campo de la tabla dinámica" xfId="1" xr:uid="{00000000-0005-0000-0000-000006000000}"/>
    <cellStyle name="Categoría de la tabla dinámica" xfId="2" xr:uid="{00000000-0005-0000-0000-000007000000}"/>
    <cellStyle name="Esquina de la tabla dinámica" xfId="3" xr:uid="{00000000-0005-0000-0000-000008000000}"/>
    <cellStyle name="Normal" xfId="0" builtinId="0"/>
    <cellStyle name="Resultado de la tabla dinámica" xfId="4" xr:uid="{00000000-0005-0000-0000-000009000000}"/>
    <cellStyle name="Título de la tabla dinámica" xfId="5" xr:uid="{00000000-0005-0000-0000-00000A000000}"/>
    <cellStyle name="Valor de la tabla dinámica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DistribucionNormal!$B$1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DistribucionNormal!$B$2:$B$8</c:f>
              <c:numCache>
                <c:formatCode>0.00%</c:formatCode>
                <c:ptCount val="7"/>
                <c:pt idx="0">
                  <c:v>0.16533918375415996</c:v>
                </c:pt>
                <c:pt idx="1">
                  <c:v>0.16533918375415996</c:v>
                </c:pt>
                <c:pt idx="2">
                  <c:v>0.40463858919202639</c:v>
                </c:pt>
                <c:pt idx="3">
                  <c:v>0.88903665366391815</c:v>
                </c:pt>
                <c:pt idx="4">
                  <c:v>0.88903665366391815</c:v>
                </c:pt>
                <c:pt idx="5">
                  <c:v>0.39898066201019655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D-4A8B-985D-C084A9ACCC45}"/>
            </c:ext>
          </c:extLst>
        </c:ser>
        <c:ser>
          <c:idx val="1"/>
          <c:order val="1"/>
          <c:tx>
            <c:strRef>
              <c:f>DistribucionNormal!$C$1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DistribucionNormal!$C$2:$C$8</c:f>
              <c:numCache>
                <c:formatCode>0.00%</c:formatCode>
                <c:ptCount val="7"/>
                <c:pt idx="0">
                  <c:v>0.88609057439831251</c:v>
                </c:pt>
                <c:pt idx="1">
                  <c:v>0.88609057439831251</c:v>
                </c:pt>
                <c:pt idx="2">
                  <c:v>0.29024305257390293</c:v>
                </c:pt>
                <c:pt idx="3">
                  <c:v>0.1724142488459782</c:v>
                </c:pt>
                <c:pt idx="4">
                  <c:v>0.1724142488459782</c:v>
                </c:pt>
                <c:pt idx="5">
                  <c:v>0.51197344446571025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D-4A8B-985D-C084A9ACCC45}"/>
            </c:ext>
          </c:extLst>
        </c:ser>
        <c:ser>
          <c:idx val="2"/>
          <c:order val="2"/>
          <c:tx>
            <c:strRef>
              <c:f>DistribucionNormal!$D$1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DistribucionNormal!$D$2:$D$8</c:f>
              <c:numCache>
                <c:formatCode>0.00%</c:formatCode>
                <c:ptCount val="7"/>
                <c:pt idx="0">
                  <c:v>0.71832970874100521</c:v>
                </c:pt>
                <c:pt idx="1">
                  <c:v>0.71832970874100521</c:v>
                </c:pt>
                <c:pt idx="2">
                  <c:v>7.8379711536346763E-2</c:v>
                </c:pt>
                <c:pt idx="3">
                  <c:v>0.29703159861286599</c:v>
                </c:pt>
                <c:pt idx="4">
                  <c:v>0.29703159861286599</c:v>
                </c:pt>
                <c:pt idx="5">
                  <c:v>0.90761258527264532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D-4A8B-985D-C084A9ACCC45}"/>
            </c:ext>
          </c:extLst>
        </c:ser>
        <c:ser>
          <c:idx val="3"/>
          <c:order val="3"/>
          <c:tx>
            <c:strRef>
              <c:f>DistribucionNormal!$E$1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DistribucionNormal!$E$2:$E$8</c:f>
              <c:numCache>
                <c:formatCode>0.00%</c:formatCode>
                <c:ptCount val="7"/>
                <c:pt idx="0">
                  <c:v>0.25790624461633577</c:v>
                </c:pt>
                <c:pt idx="1">
                  <c:v>0.25790624461633577</c:v>
                </c:pt>
                <c:pt idx="2">
                  <c:v>0.15020162453025121</c:v>
                </c:pt>
                <c:pt idx="3">
                  <c:v>0.89207359348694959</c:v>
                </c:pt>
                <c:pt idx="4">
                  <c:v>0.89207359348694959</c:v>
                </c:pt>
                <c:pt idx="5">
                  <c:v>0.44430397051268455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D-4A8B-985D-C084A9ACCC45}"/>
            </c:ext>
          </c:extLst>
        </c:ser>
        <c:ser>
          <c:idx val="4"/>
          <c:order val="4"/>
          <c:tx>
            <c:strRef>
              <c:f>DistribucionNormal!$F$1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DistribucionNormal!$F$2:$F$8</c:f>
              <c:numCache>
                <c:formatCode>0.00%</c:formatCode>
                <c:ptCount val="7"/>
                <c:pt idx="0">
                  <c:v>0.75678756992085949</c:v>
                </c:pt>
                <c:pt idx="1">
                  <c:v>0.75678756992085949</c:v>
                </c:pt>
                <c:pt idx="2">
                  <c:v>6.1197982205333651E-2</c:v>
                </c:pt>
                <c:pt idx="3">
                  <c:v>0.31867615933687515</c:v>
                </c:pt>
                <c:pt idx="4">
                  <c:v>0.31867615933687515</c:v>
                </c:pt>
                <c:pt idx="5">
                  <c:v>0.86337081768056811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7D-4A8B-985D-C084A9ACCC45}"/>
            </c:ext>
          </c:extLst>
        </c:ser>
        <c:ser>
          <c:idx val="5"/>
          <c:order val="5"/>
          <c:tx>
            <c:strRef>
              <c:f>DistribucionNormal!$G$1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DistribucionNormal!$G$2:$G$8</c:f>
              <c:numCache>
                <c:formatCode>0.00%</c:formatCode>
                <c:ptCount val="7"/>
                <c:pt idx="0">
                  <c:v>0.87741889880245516</c:v>
                </c:pt>
                <c:pt idx="1">
                  <c:v>0.87741889880245516</c:v>
                </c:pt>
                <c:pt idx="2">
                  <c:v>0.14775093936276779</c:v>
                </c:pt>
                <c:pt idx="3">
                  <c:v>0.22432865340713579</c:v>
                </c:pt>
                <c:pt idx="4">
                  <c:v>0.22432865340713579</c:v>
                </c:pt>
                <c:pt idx="5">
                  <c:v>0.59370192472847116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7D-4A8B-985D-C084A9ACCC45}"/>
            </c:ext>
          </c:extLst>
        </c:ser>
        <c:ser>
          <c:idx val="6"/>
          <c:order val="6"/>
          <c:tx>
            <c:strRef>
              <c:f>DistribucionNormal!$H$1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cat>
            <c:strRef>
              <c:f>DistribucionNormal!$A$2:$A$8</c:f>
              <c:strCache>
                <c:ptCount val="7"/>
                <c:pt idx="0">
                  <c:v>John2 Doe2</c:v>
                </c:pt>
                <c:pt idx="1">
                  <c:v>John2 Doe4</c:v>
                </c:pt>
                <c:pt idx="2">
                  <c:v>John3 Doe3</c:v>
                </c:pt>
                <c:pt idx="3">
                  <c:v>John9 Doe6</c:v>
                </c:pt>
                <c:pt idx="4">
                  <c:v>John9 Doe7</c:v>
                </c:pt>
                <c:pt idx="5">
                  <c:v>John9 Doe9</c:v>
                </c:pt>
                <c:pt idx="6">
                  <c:v>Total Resultado</c:v>
                </c:pt>
              </c:strCache>
            </c:strRef>
          </c:cat>
          <c:val>
            <c:numRef>
              <c:f>DistribucionNormal!$H$2:$H$8</c:f>
              <c:numCache>
                <c:formatCode>0.00%</c:formatCode>
                <c:ptCount val="7"/>
                <c:pt idx="0">
                  <c:v>0.13180109510297522</c:v>
                </c:pt>
                <c:pt idx="1">
                  <c:v>0.13180109510297522</c:v>
                </c:pt>
                <c:pt idx="2">
                  <c:v>0.72346990765608277</c:v>
                </c:pt>
                <c:pt idx="3">
                  <c:v>0.84227318293702036</c:v>
                </c:pt>
                <c:pt idx="4">
                  <c:v>0.84227318293702036</c:v>
                </c:pt>
                <c:pt idx="5">
                  <c:v>0.35754289522346927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7D-4A8B-985D-C084A9ACC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086403"/>
        <c:axId val="2013332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DistribucionNormal!$I$1</c15:sqref>
                        </c15:formulaRef>
                      </c:ext>
                    </c:extLst>
                    <c:strCache>
                      <c:ptCount val="1"/>
                      <c:pt idx="0">
                        <c:v>Total Resultado</c:v>
                      </c:pt>
                    </c:strCache>
                  </c:strRef>
                </c:tx>
                <c:spPr>
                  <a:solidFill>
                    <a:srgbClr val="AECF00"/>
                  </a:solidFill>
                  <a:ln w="0">
                    <a:noFill/>
                  </a:ln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DistribucionNormal!$A$2:$A$8</c15:sqref>
                        </c15:formulaRef>
                      </c:ext>
                    </c:extLst>
                    <c:strCache>
                      <c:ptCount val="7"/>
                      <c:pt idx="0">
                        <c:v>John2 Doe2</c:v>
                      </c:pt>
                      <c:pt idx="1">
                        <c:v>John2 Doe4</c:v>
                      </c:pt>
                      <c:pt idx="2">
                        <c:v>John3 Doe3</c:v>
                      </c:pt>
                      <c:pt idx="3">
                        <c:v>John9 Doe6</c:v>
                      </c:pt>
                      <c:pt idx="4">
                        <c:v>John9 Doe7</c:v>
                      </c:pt>
                      <c:pt idx="5">
                        <c:v>John9 Doe9</c:v>
                      </c:pt>
                      <c:pt idx="6">
                        <c:v>Total Resultado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DistribucionNormal!$I$2:$I$8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0.56010095425414463</c:v>
                      </c:pt>
                      <c:pt idx="1">
                        <c:v>0.56010095425414463</c:v>
                      </c:pt>
                      <c:pt idx="2">
                        <c:v>1.5783042183382501E-2</c:v>
                      </c:pt>
                      <c:pt idx="3">
                        <c:v>0.66845873503607867</c:v>
                      </c:pt>
                      <c:pt idx="4">
                        <c:v>0.66845873503607867</c:v>
                      </c:pt>
                      <c:pt idx="5">
                        <c:v>0.83549000958006847</c:v>
                      </c:pt>
                      <c:pt idx="6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7D-4A8B-985D-C084A9ACCC45}"/>
                  </c:ext>
                </c:extLst>
              </c15:ser>
            </c15:filteredBarSeries>
          </c:ext>
        </c:extLst>
      </c:barChart>
      <c:catAx>
        <c:axId val="650864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20133326"/>
        <c:crosses val="autoZero"/>
        <c:auto val="1"/>
        <c:lblAlgn val="ctr"/>
        <c:lblOffset val="100"/>
        <c:noMultiLvlLbl val="0"/>
      </c:catAx>
      <c:valAx>
        <c:axId val="201333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s-MX"/>
          </a:p>
        </c:txPr>
        <c:crossAx val="650864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por Usuario.xlsx]Tabla dinámica_ReporteUsuario_1!DataPilot2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dinámica_ReporteUsuario_1'!$C$1:$C$2</c:f>
              <c:strCache>
                <c:ptCount val="1"/>
                <c:pt idx="0">
                  <c:v>I.Matemáticas Financieras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dinámica_ReporteUsuario_1'!$C$3:$C$6</c:f>
              <c:numCache>
                <c:formatCode>General</c:formatCode>
                <c:ptCount val="3"/>
                <c:pt idx="0">
                  <c:v>3.5466666666666669</c:v>
                </c:pt>
                <c:pt idx="1">
                  <c:v>2.2200000000000002</c:v>
                </c:pt>
                <c:pt idx="2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0-4853-991D-C8167A4B1C0A}"/>
            </c:ext>
          </c:extLst>
        </c:ser>
        <c:ser>
          <c:idx val="1"/>
          <c:order val="1"/>
          <c:tx>
            <c:strRef>
              <c:f>'Tabla dinámica_ReporteUsuario_1'!$D$1:$D$2</c:f>
              <c:strCache>
                <c:ptCount val="1"/>
                <c:pt idx="0">
                  <c:v>II Fundamentos de Estadística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dinámica_ReporteUsuario_1'!$D$3:$D$6</c:f>
              <c:numCache>
                <c:formatCode>General</c:formatCode>
                <c:ptCount val="3"/>
                <c:pt idx="0">
                  <c:v>1.6066666666666667</c:v>
                </c:pt>
                <c:pt idx="1">
                  <c:v>1.67</c:v>
                </c:pt>
                <c:pt idx="2">
                  <c:v>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4853-991D-C8167A4B1C0A}"/>
            </c:ext>
          </c:extLst>
        </c:ser>
        <c:ser>
          <c:idx val="2"/>
          <c:order val="2"/>
          <c:tx>
            <c:strRef>
              <c:f>'Tabla dinámica_ReporteUsuario_1'!$E$1:$E$2</c:f>
              <c:strCache>
                <c:ptCount val="1"/>
                <c:pt idx="0">
                  <c:v>III Análisis e Interpretación de Estados Financieros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dinámica_ReporteUsuario_1'!$E$3:$E$6</c:f>
              <c:numCache>
                <c:formatCode>General</c:formatCode>
                <c:ptCount val="3"/>
                <c:pt idx="0">
                  <c:v>3.2333333333333338</c:v>
                </c:pt>
                <c:pt idx="1">
                  <c:v>0</c:v>
                </c:pt>
                <c:pt idx="2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D0-4853-991D-C8167A4B1C0A}"/>
            </c:ext>
          </c:extLst>
        </c:ser>
        <c:ser>
          <c:idx val="3"/>
          <c:order val="3"/>
          <c:tx>
            <c:strRef>
              <c:f>'Tabla dinámica_ReporteUsuario_1'!$F$1:$F$2</c:f>
              <c:strCache>
                <c:ptCount val="1"/>
                <c:pt idx="0">
                  <c:v>IV Economía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dinámica_ReporteUsuario_1'!$F$3:$F$6</c:f>
              <c:numCache>
                <c:formatCode>General</c:formatCode>
                <c:ptCount val="3"/>
                <c:pt idx="0">
                  <c:v>4.9333333333333327</c:v>
                </c:pt>
                <c:pt idx="1">
                  <c:v>2.2999999999999998</c:v>
                </c:pt>
                <c:pt idx="2">
                  <c:v>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0-4853-991D-C8167A4B1C0A}"/>
            </c:ext>
          </c:extLst>
        </c:ser>
        <c:ser>
          <c:idx val="4"/>
          <c:order val="4"/>
          <c:tx>
            <c:strRef>
              <c:f>'Tabla dinámica_ReporteUsuario_1'!$G$1:$G$2</c:f>
              <c:strCache>
                <c:ptCount val="1"/>
                <c:pt idx="0">
                  <c:v>V Administración de Capital de Trabajo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dinámica_ReporteUsuario_1'!$G$3:$G$6</c:f>
              <c:numCache>
                <c:formatCode>General</c:formatCode>
                <c:ptCount val="3"/>
                <c:pt idx="0">
                  <c:v>3.4666666666666663</c:v>
                </c:pt>
                <c:pt idx="1">
                  <c:v>1.43</c:v>
                </c:pt>
                <c:pt idx="2">
                  <c:v>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D0-4853-991D-C8167A4B1C0A}"/>
            </c:ext>
          </c:extLst>
        </c:ser>
        <c:ser>
          <c:idx val="5"/>
          <c:order val="5"/>
          <c:tx>
            <c:strRef>
              <c:f>'Tabla dinámica_ReporteUsuario_1'!$H$1:$H$2</c:f>
              <c:strCache>
                <c:ptCount val="1"/>
                <c:pt idx="0">
                  <c:v>VI Planeación Financiera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dinámica_ReporteUsuario_1'!$H$3:$H$6</c:f>
              <c:numCache>
                <c:formatCode>General</c:formatCode>
                <c:ptCount val="3"/>
                <c:pt idx="0">
                  <c:v>1.7333333333333332</c:v>
                </c:pt>
                <c:pt idx="1">
                  <c:v>1.1100000000000001</c:v>
                </c:pt>
                <c:pt idx="2">
                  <c:v>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D0-4853-991D-C8167A4B1C0A}"/>
            </c:ext>
          </c:extLst>
        </c:ser>
        <c:ser>
          <c:idx val="6"/>
          <c:order val="6"/>
          <c:tx>
            <c:strRef>
              <c:f>'Tabla dinámica_ReporteUsuario_1'!$I$1:$I$2</c:f>
              <c:strCache>
                <c:ptCount val="1"/>
                <c:pt idx="0">
                  <c:v>VII Presupuesto y Costo de Capital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'Tabla dinámica_ReporteUsuario_1'!$A$3:$B$6</c:f>
              <c:multiLvlStrCache>
                <c:ptCount val="3"/>
                <c:lvl>
                  <c:pt idx="0">
                    <c:v>Hoteleria</c:v>
                  </c:pt>
                  <c:pt idx="1">
                    <c:v>Finanzas</c:v>
                  </c:pt>
                  <c:pt idx="2">
                    <c:v>Hoteleria</c:v>
                  </c:pt>
                </c:lvl>
                <c:lvl>
                  <c:pt idx="0">
                    <c:v>CD MX</c:v>
                  </c:pt>
                  <c:pt idx="1">
                    <c:v>Puebla</c:v>
                  </c:pt>
                  <c:pt idx="2">
                    <c:v>Queretaro</c:v>
                  </c:pt>
                </c:lvl>
              </c:multiLvlStrCache>
            </c:multiLvlStrRef>
          </c:cat>
          <c:val>
            <c:numRef>
              <c:f>'Tabla dinámica_ReporteUsuario_1'!$I$3:$I$6</c:f>
              <c:numCache>
                <c:formatCode>General</c:formatCode>
                <c:ptCount val="3"/>
                <c:pt idx="0">
                  <c:v>2.4333333333333336</c:v>
                </c:pt>
                <c:pt idx="1">
                  <c:v>2.5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D0-4853-991D-C8167A4B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72591"/>
        <c:axId val="1937138879"/>
      </c:barChart>
      <c:catAx>
        <c:axId val="1809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37138879"/>
        <c:crosses val="autoZero"/>
        <c:auto val="1"/>
        <c:lblAlgn val="ctr"/>
        <c:lblOffset val="100"/>
        <c:noMultiLvlLbl val="0"/>
      </c:catAx>
      <c:valAx>
        <c:axId val="19371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9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571680</xdr:colOff>
      <xdr:row>4</xdr:row>
      <xdr:rowOff>131760</xdr:rowOff>
    </xdr:from>
    <xdr:to>
      <xdr:col>19</xdr:col>
      <xdr:colOff>641520</xdr:colOff>
      <xdr:row>24</xdr:row>
      <xdr:rowOff>120240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11</xdr:row>
      <xdr:rowOff>161924</xdr:rowOff>
    </xdr:from>
    <xdr:to>
      <xdr:col>17</xdr:col>
      <xdr:colOff>714375</xdr:colOff>
      <xdr:row>36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CFB4FA8-C59D-1111-9B5E-05ECD085E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42" xr:uid="{00000000-000A-0000-FFFF-FFFF01000000}">
  <cacheSource type="worksheet">
    <worksheetSource ref="A1:I100000" sheet="ReporteUsuario"/>
  </cacheSource>
  <cacheFields count="9">
    <cacheField name="Nombre Completo" numFmtId="0">
      <sharedItems containsBlank="1" count="7">
        <s v="John2 Doe2"/>
        <s v="John2 Doe4"/>
        <s v="John3 Doe3"/>
        <s v="John9 Doe6"/>
        <s v="John9 Doe7"/>
        <s v="John9 Doe9"/>
        <m/>
      </sharedItems>
    </cacheField>
    <cacheField name="Institucion" numFmtId="0">
      <sharedItems containsBlank="1" count="2">
        <s v="UVM"/>
        <m/>
      </sharedItems>
    </cacheField>
    <cacheField name="Maestria" numFmtId="0">
      <sharedItems containsBlank="1" count="3">
        <s v="Finanzas"/>
        <s v="Hoteleria"/>
        <m/>
      </sharedItems>
    </cacheField>
    <cacheField name="Campus" numFmtId="0">
      <sharedItems containsBlank="1" count="4">
        <s v="CD MX"/>
        <s v="Puebla"/>
        <s v="Queretaro"/>
        <m/>
      </sharedItems>
    </cacheField>
    <cacheField name="Pais" numFmtId="0">
      <sharedItems containsBlank="1" count="2">
        <s v="MX"/>
        <m/>
      </sharedItems>
    </cacheField>
    <cacheField name="Examen" numFmtId="0">
      <sharedItems containsBlank="1" count="2">
        <s v="Examen24MFP-test"/>
        <m/>
      </sharedItems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Calificacion" numFmtId="0">
      <sharedItems containsString="0" containsBlank="1" containsNumber="1" minValue="0" maxValue="5.9" count="25">
        <n v="0"/>
        <n v="1.1000000000000001"/>
        <n v="1.1100000000000001"/>
        <n v="1.22"/>
        <n v="1.3"/>
        <n v="1.4"/>
        <n v="1.43"/>
        <n v="1.67"/>
        <n v="1.9"/>
        <n v="2.2000000000000002"/>
        <n v="2.2200000000000002"/>
        <n v="2.2999999999999998"/>
        <n v="2.4"/>
        <n v="2.5"/>
        <n v="2.8"/>
        <n v="2.86"/>
        <n v="3.1"/>
        <n v="3.33"/>
        <n v="3.6"/>
        <n v="4.22"/>
        <n v="4.29"/>
        <n v="4.8"/>
        <n v="5.6"/>
        <n v="5.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G DEV" refreshedDate="45499.515027777779" createdVersion="7" refreshedVersion="7" minRefreshableVersion="3" recordCount="43" xr:uid="{D87C4029-43FB-45C5-8986-F705888CEB42}">
  <cacheSource type="worksheet">
    <worksheetSource ref="A1:I10000" sheet="ReporteUsuario"/>
  </cacheSource>
  <cacheFields count="9">
    <cacheField name="Nombre Completo" numFmtId="0">
      <sharedItems containsBlank="1"/>
    </cacheField>
    <cacheField name="Institucion" numFmtId="0">
      <sharedItems containsBlank="1"/>
    </cacheField>
    <cacheField name="Maestria" numFmtId="0">
      <sharedItems containsBlank="1" count="3">
        <s v="Hoteleria"/>
        <s v="Finanzas"/>
        <m/>
      </sharedItems>
    </cacheField>
    <cacheField name="Campus" numFmtId="0">
      <sharedItems containsBlank="1" count="4">
        <s v="Queretaro"/>
        <s v="Puebla"/>
        <s v="CD MX"/>
        <m/>
      </sharedItems>
    </cacheField>
    <cacheField name="Pais" numFmtId="0">
      <sharedItems containsBlank="1"/>
    </cacheField>
    <cacheField name="Examen" numFmtId="0">
      <sharedItems containsBlank="1"/>
    </cacheField>
    <cacheField name="Modulo" numFmtId="0">
      <sharedItems containsBlank="1" count="8">
        <s v="I.Matemáticas Financieras"/>
        <s v="II Fundamentos de Estadística"/>
        <s v="III Análisis e Interpretación de Estados Financieros"/>
        <s v="IV Economía"/>
        <s v="V Administración de Capital de Trabajo"/>
        <s v="VI Planeación Financiera"/>
        <s v="VII Presupuesto y Costo de Capital"/>
        <m/>
      </sharedItems>
    </cacheField>
    <cacheField name="TotalRespuestaCorrectas" numFmtId="0">
      <sharedItems containsString="0" containsBlank="1" containsNumber="1" containsInteger="1" minValue="0" maxValue="4"/>
    </cacheField>
    <cacheField name="Calificacion" numFmtId="0">
      <sharedItems containsString="0" containsBlank="1" containsNumber="1" minValue="0" maxValue="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x v="0"/>
    <x v="1"/>
    <x v="2"/>
    <x v="0"/>
    <x v="0"/>
    <x v="0"/>
    <x v="4"/>
    <x v="3"/>
  </r>
  <r>
    <x v="0"/>
    <x v="0"/>
    <x v="1"/>
    <x v="2"/>
    <x v="0"/>
    <x v="0"/>
    <x v="1"/>
    <x v="2"/>
    <x v="17"/>
  </r>
  <r>
    <x v="0"/>
    <x v="0"/>
    <x v="1"/>
    <x v="2"/>
    <x v="0"/>
    <x v="0"/>
    <x v="2"/>
    <x v="3"/>
    <x v="20"/>
  </r>
  <r>
    <x v="0"/>
    <x v="0"/>
    <x v="1"/>
    <x v="2"/>
    <x v="0"/>
    <x v="0"/>
    <x v="3"/>
    <x v="2"/>
    <x v="15"/>
  </r>
  <r>
    <x v="0"/>
    <x v="0"/>
    <x v="1"/>
    <x v="2"/>
    <x v="0"/>
    <x v="0"/>
    <x v="4"/>
    <x v="3"/>
    <x v="20"/>
  </r>
  <r>
    <x v="0"/>
    <x v="0"/>
    <x v="1"/>
    <x v="2"/>
    <x v="0"/>
    <x v="0"/>
    <x v="5"/>
    <x v="3"/>
    <x v="17"/>
  </r>
  <r>
    <x v="0"/>
    <x v="0"/>
    <x v="1"/>
    <x v="2"/>
    <x v="0"/>
    <x v="0"/>
    <x v="6"/>
    <x v="0"/>
    <x v="0"/>
  </r>
  <r>
    <x v="2"/>
    <x v="0"/>
    <x v="0"/>
    <x v="1"/>
    <x v="0"/>
    <x v="0"/>
    <x v="0"/>
    <x v="2"/>
    <x v="10"/>
  </r>
  <r>
    <x v="2"/>
    <x v="0"/>
    <x v="0"/>
    <x v="1"/>
    <x v="0"/>
    <x v="0"/>
    <x v="1"/>
    <x v="1"/>
    <x v="7"/>
  </r>
  <r>
    <x v="2"/>
    <x v="0"/>
    <x v="0"/>
    <x v="1"/>
    <x v="0"/>
    <x v="0"/>
    <x v="2"/>
    <x v="0"/>
    <x v="0"/>
  </r>
  <r>
    <x v="2"/>
    <x v="0"/>
    <x v="0"/>
    <x v="1"/>
    <x v="0"/>
    <x v="0"/>
    <x v="3"/>
    <x v="1"/>
    <x v="11"/>
  </r>
  <r>
    <x v="2"/>
    <x v="0"/>
    <x v="0"/>
    <x v="1"/>
    <x v="0"/>
    <x v="0"/>
    <x v="4"/>
    <x v="1"/>
    <x v="6"/>
  </r>
  <r>
    <x v="2"/>
    <x v="0"/>
    <x v="0"/>
    <x v="1"/>
    <x v="0"/>
    <x v="0"/>
    <x v="5"/>
    <x v="1"/>
    <x v="2"/>
  </r>
  <r>
    <x v="2"/>
    <x v="0"/>
    <x v="0"/>
    <x v="1"/>
    <x v="0"/>
    <x v="0"/>
    <x v="6"/>
    <x v="2"/>
    <x v="13"/>
  </r>
  <r>
    <x v="5"/>
    <x v="0"/>
    <x v="1"/>
    <x v="0"/>
    <x v="0"/>
    <x v="0"/>
    <x v="0"/>
    <x v="2"/>
    <x v="9"/>
  </r>
  <r>
    <x v="5"/>
    <x v="0"/>
    <x v="1"/>
    <x v="0"/>
    <x v="0"/>
    <x v="0"/>
    <x v="1"/>
    <x v="2"/>
    <x v="10"/>
  </r>
  <r>
    <x v="5"/>
    <x v="0"/>
    <x v="1"/>
    <x v="0"/>
    <x v="0"/>
    <x v="0"/>
    <x v="2"/>
    <x v="2"/>
    <x v="23"/>
  </r>
  <r>
    <x v="5"/>
    <x v="0"/>
    <x v="1"/>
    <x v="0"/>
    <x v="0"/>
    <x v="0"/>
    <x v="3"/>
    <x v="3"/>
    <x v="18"/>
  </r>
  <r>
    <x v="5"/>
    <x v="0"/>
    <x v="1"/>
    <x v="0"/>
    <x v="0"/>
    <x v="0"/>
    <x v="4"/>
    <x v="1"/>
    <x v="21"/>
  </r>
  <r>
    <x v="5"/>
    <x v="0"/>
    <x v="1"/>
    <x v="0"/>
    <x v="0"/>
    <x v="0"/>
    <x v="5"/>
    <x v="2"/>
    <x v="12"/>
  </r>
  <r>
    <x v="5"/>
    <x v="0"/>
    <x v="1"/>
    <x v="0"/>
    <x v="0"/>
    <x v="0"/>
    <x v="6"/>
    <x v="0"/>
    <x v="1"/>
  </r>
  <r>
    <x v="4"/>
    <x v="0"/>
    <x v="1"/>
    <x v="0"/>
    <x v="0"/>
    <x v="0"/>
    <x v="0"/>
    <x v="2"/>
    <x v="19"/>
  </r>
  <r>
    <x v="4"/>
    <x v="0"/>
    <x v="1"/>
    <x v="0"/>
    <x v="0"/>
    <x v="0"/>
    <x v="1"/>
    <x v="2"/>
    <x v="4"/>
  </r>
  <r>
    <x v="4"/>
    <x v="0"/>
    <x v="1"/>
    <x v="0"/>
    <x v="0"/>
    <x v="0"/>
    <x v="2"/>
    <x v="2"/>
    <x v="8"/>
  </r>
  <r>
    <x v="4"/>
    <x v="0"/>
    <x v="1"/>
    <x v="0"/>
    <x v="0"/>
    <x v="0"/>
    <x v="3"/>
    <x v="3"/>
    <x v="22"/>
  </r>
  <r>
    <x v="4"/>
    <x v="0"/>
    <x v="1"/>
    <x v="0"/>
    <x v="0"/>
    <x v="0"/>
    <x v="4"/>
    <x v="1"/>
    <x v="14"/>
  </r>
  <r>
    <x v="4"/>
    <x v="0"/>
    <x v="1"/>
    <x v="0"/>
    <x v="0"/>
    <x v="0"/>
    <x v="5"/>
    <x v="2"/>
    <x v="5"/>
  </r>
  <r>
    <x v="4"/>
    <x v="0"/>
    <x v="1"/>
    <x v="0"/>
    <x v="0"/>
    <x v="0"/>
    <x v="6"/>
    <x v="0"/>
    <x v="16"/>
  </r>
  <r>
    <x v="3"/>
    <x v="0"/>
    <x v="1"/>
    <x v="0"/>
    <x v="0"/>
    <x v="0"/>
    <x v="0"/>
    <x v="2"/>
    <x v="19"/>
  </r>
  <r>
    <x v="3"/>
    <x v="0"/>
    <x v="1"/>
    <x v="0"/>
    <x v="0"/>
    <x v="0"/>
    <x v="1"/>
    <x v="2"/>
    <x v="4"/>
  </r>
  <r>
    <x v="3"/>
    <x v="0"/>
    <x v="1"/>
    <x v="0"/>
    <x v="0"/>
    <x v="0"/>
    <x v="2"/>
    <x v="2"/>
    <x v="8"/>
  </r>
  <r>
    <x v="3"/>
    <x v="0"/>
    <x v="1"/>
    <x v="0"/>
    <x v="0"/>
    <x v="0"/>
    <x v="3"/>
    <x v="3"/>
    <x v="22"/>
  </r>
  <r>
    <x v="3"/>
    <x v="0"/>
    <x v="1"/>
    <x v="0"/>
    <x v="0"/>
    <x v="0"/>
    <x v="4"/>
    <x v="1"/>
    <x v="14"/>
  </r>
  <r>
    <x v="3"/>
    <x v="0"/>
    <x v="1"/>
    <x v="0"/>
    <x v="0"/>
    <x v="0"/>
    <x v="5"/>
    <x v="2"/>
    <x v="5"/>
  </r>
  <r>
    <x v="3"/>
    <x v="0"/>
    <x v="1"/>
    <x v="0"/>
    <x v="0"/>
    <x v="0"/>
    <x v="6"/>
    <x v="0"/>
    <x v="16"/>
  </r>
  <r>
    <x v="1"/>
    <x v="0"/>
    <x v="1"/>
    <x v="2"/>
    <x v="0"/>
    <x v="0"/>
    <x v="0"/>
    <x v="4"/>
    <x v="3"/>
  </r>
  <r>
    <x v="1"/>
    <x v="0"/>
    <x v="1"/>
    <x v="2"/>
    <x v="0"/>
    <x v="0"/>
    <x v="1"/>
    <x v="2"/>
    <x v="17"/>
  </r>
  <r>
    <x v="1"/>
    <x v="0"/>
    <x v="1"/>
    <x v="2"/>
    <x v="0"/>
    <x v="0"/>
    <x v="2"/>
    <x v="3"/>
    <x v="20"/>
  </r>
  <r>
    <x v="1"/>
    <x v="0"/>
    <x v="1"/>
    <x v="2"/>
    <x v="0"/>
    <x v="0"/>
    <x v="3"/>
    <x v="2"/>
    <x v="15"/>
  </r>
  <r>
    <x v="1"/>
    <x v="0"/>
    <x v="1"/>
    <x v="2"/>
    <x v="0"/>
    <x v="0"/>
    <x v="4"/>
    <x v="3"/>
    <x v="20"/>
  </r>
  <r>
    <x v="1"/>
    <x v="0"/>
    <x v="1"/>
    <x v="2"/>
    <x v="0"/>
    <x v="0"/>
    <x v="5"/>
    <x v="3"/>
    <x v="17"/>
  </r>
  <r>
    <x v="1"/>
    <x v="0"/>
    <x v="1"/>
    <x v="2"/>
    <x v="0"/>
    <x v="0"/>
    <x v="6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John2 Doe2"/>
    <s v="UVM"/>
    <x v="0"/>
    <x v="0"/>
    <s v="MX"/>
    <s v="Examen24MFP-test"/>
    <x v="0"/>
    <n v="4"/>
    <n v="1.22"/>
  </r>
  <r>
    <s v="John2 Doe2"/>
    <s v="UVM"/>
    <x v="0"/>
    <x v="0"/>
    <s v="MX"/>
    <s v="Examen24MFP-test"/>
    <x v="1"/>
    <n v="2"/>
    <n v="3.33"/>
  </r>
  <r>
    <s v="John2 Doe2"/>
    <s v="UVM"/>
    <x v="0"/>
    <x v="0"/>
    <s v="MX"/>
    <s v="Examen24MFP-test"/>
    <x v="2"/>
    <n v="3"/>
    <n v="4.29"/>
  </r>
  <r>
    <s v="John2 Doe2"/>
    <s v="UVM"/>
    <x v="0"/>
    <x v="0"/>
    <s v="MX"/>
    <s v="Examen24MFP-test"/>
    <x v="3"/>
    <n v="2"/>
    <n v="2.86"/>
  </r>
  <r>
    <s v="John2 Doe2"/>
    <s v="UVM"/>
    <x v="0"/>
    <x v="0"/>
    <s v="MX"/>
    <s v="Examen24MFP-test"/>
    <x v="4"/>
    <n v="3"/>
    <n v="4.29"/>
  </r>
  <r>
    <s v="John2 Doe2"/>
    <s v="UVM"/>
    <x v="0"/>
    <x v="0"/>
    <s v="MX"/>
    <s v="Examen24MFP-test"/>
    <x v="5"/>
    <n v="3"/>
    <n v="3.33"/>
  </r>
  <r>
    <s v="John2 Doe2"/>
    <s v="UVM"/>
    <x v="0"/>
    <x v="0"/>
    <s v="MX"/>
    <s v="Examen24MFP-test"/>
    <x v="6"/>
    <n v="0"/>
    <n v="0"/>
  </r>
  <r>
    <s v="John3 Doe3"/>
    <s v="UVM"/>
    <x v="1"/>
    <x v="1"/>
    <s v="MX"/>
    <s v="Examen24MFP-test"/>
    <x v="0"/>
    <n v="2"/>
    <n v="2.2200000000000002"/>
  </r>
  <r>
    <s v="John3 Doe3"/>
    <s v="UVM"/>
    <x v="1"/>
    <x v="1"/>
    <s v="MX"/>
    <s v="Examen24MFP-test"/>
    <x v="1"/>
    <n v="1"/>
    <n v="1.67"/>
  </r>
  <r>
    <s v="John3 Doe3"/>
    <s v="UVM"/>
    <x v="1"/>
    <x v="1"/>
    <s v="MX"/>
    <s v="Examen24MFP-test"/>
    <x v="2"/>
    <n v="0"/>
    <n v="0"/>
  </r>
  <r>
    <s v="John3 Doe3"/>
    <s v="UVM"/>
    <x v="1"/>
    <x v="1"/>
    <s v="MX"/>
    <s v="Examen24MFP-test"/>
    <x v="3"/>
    <n v="1"/>
    <n v="2.2999999999999998"/>
  </r>
  <r>
    <s v="John3 Doe3"/>
    <s v="UVM"/>
    <x v="1"/>
    <x v="1"/>
    <s v="MX"/>
    <s v="Examen24MFP-test"/>
    <x v="4"/>
    <n v="1"/>
    <n v="1.43"/>
  </r>
  <r>
    <s v="John3 Doe3"/>
    <s v="UVM"/>
    <x v="1"/>
    <x v="1"/>
    <s v="MX"/>
    <s v="Examen24MFP-test"/>
    <x v="5"/>
    <n v="1"/>
    <n v="1.1100000000000001"/>
  </r>
  <r>
    <s v="John3 Doe3"/>
    <s v="UVM"/>
    <x v="1"/>
    <x v="1"/>
    <s v="MX"/>
    <s v="Examen24MFP-test"/>
    <x v="6"/>
    <n v="2"/>
    <n v="2.5"/>
  </r>
  <r>
    <s v="John9 Doe9"/>
    <s v="UVM"/>
    <x v="0"/>
    <x v="2"/>
    <s v="MX"/>
    <s v="Examen24MFP-test"/>
    <x v="0"/>
    <n v="2"/>
    <n v="2.2000000000000002"/>
  </r>
  <r>
    <s v="John9 Doe9"/>
    <s v="UVM"/>
    <x v="0"/>
    <x v="2"/>
    <s v="MX"/>
    <s v="Examen24MFP-test"/>
    <x v="1"/>
    <n v="2"/>
    <n v="2.2200000000000002"/>
  </r>
  <r>
    <s v="John9 Doe9"/>
    <s v="UVM"/>
    <x v="0"/>
    <x v="2"/>
    <s v="MX"/>
    <s v="Examen24MFP-test"/>
    <x v="2"/>
    <n v="2"/>
    <n v="5.9"/>
  </r>
  <r>
    <s v="John9 Doe9"/>
    <s v="UVM"/>
    <x v="0"/>
    <x v="2"/>
    <s v="MX"/>
    <s v="Examen24MFP-test"/>
    <x v="3"/>
    <n v="3"/>
    <n v="3.6"/>
  </r>
  <r>
    <s v="John9 Doe9"/>
    <s v="UVM"/>
    <x v="0"/>
    <x v="2"/>
    <s v="MX"/>
    <s v="Examen24MFP-test"/>
    <x v="4"/>
    <n v="1"/>
    <n v="4.8"/>
  </r>
  <r>
    <s v="John9 Doe9"/>
    <s v="UVM"/>
    <x v="0"/>
    <x v="2"/>
    <s v="MX"/>
    <s v="Examen24MFP-test"/>
    <x v="5"/>
    <n v="2"/>
    <n v="2.4"/>
  </r>
  <r>
    <s v="John9 Doe9"/>
    <s v="UVM"/>
    <x v="0"/>
    <x v="2"/>
    <s v="MX"/>
    <s v="Examen24MFP-test"/>
    <x v="6"/>
    <n v="0"/>
    <n v="1.1000000000000001"/>
  </r>
  <r>
    <s v="John9 Doe7"/>
    <s v="UVM"/>
    <x v="0"/>
    <x v="2"/>
    <s v="MX"/>
    <s v="Examen24MFP-test"/>
    <x v="0"/>
    <n v="2"/>
    <n v="4.22"/>
  </r>
  <r>
    <s v="John9 Doe7"/>
    <s v="UVM"/>
    <x v="0"/>
    <x v="2"/>
    <s v="MX"/>
    <s v="Examen24MFP-test"/>
    <x v="1"/>
    <n v="2"/>
    <n v="1.3"/>
  </r>
  <r>
    <s v="John9 Doe7"/>
    <s v="UVM"/>
    <x v="0"/>
    <x v="2"/>
    <s v="MX"/>
    <s v="Examen24MFP-test"/>
    <x v="2"/>
    <n v="2"/>
    <n v="1.9"/>
  </r>
  <r>
    <s v="John9 Doe7"/>
    <s v="UVM"/>
    <x v="0"/>
    <x v="2"/>
    <s v="MX"/>
    <s v="Examen24MFP-test"/>
    <x v="3"/>
    <n v="3"/>
    <n v="5.6"/>
  </r>
  <r>
    <s v="John9 Doe7"/>
    <s v="UVM"/>
    <x v="0"/>
    <x v="2"/>
    <s v="MX"/>
    <s v="Examen24MFP-test"/>
    <x v="4"/>
    <n v="1"/>
    <n v="2.8"/>
  </r>
  <r>
    <s v="John9 Doe7"/>
    <s v="UVM"/>
    <x v="0"/>
    <x v="2"/>
    <s v="MX"/>
    <s v="Examen24MFP-test"/>
    <x v="5"/>
    <n v="2"/>
    <n v="1.4"/>
  </r>
  <r>
    <s v="John9 Doe7"/>
    <s v="UVM"/>
    <x v="0"/>
    <x v="2"/>
    <s v="MX"/>
    <s v="Examen24MFP-test"/>
    <x v="6"/>
    <n v="0"/>
    <n v="3.1"/>
  </r>
  <r>
    <s v="John9 Doe6"/>
    <s v="UVM"/>
    <x v="0"/>
    <x v="2"/>
    <s v="MX"/>
    <s v="Examen24MFP-test"/>
    <x v="0"/>
    <n v="2"/>
    <n v="4.22"/>
  </r>
  <r>
    <s v="John9 Doe6"/>
    <s v="UVM"/>
    <x v="0"/>
    <x v="2"/>
    <s v="MX"/>
    <s v="Examen24MFP-test"/>
    <x v="1"/>
    <n v="2"/>
    <n v="1.3"/>
  </r>
  <r>
    <s v="John9 Doe6"/>
    <s v="UVM"/>
    <x v="0"/>
    <x v="2"/>
    <s v="MX"/>
    <s v="Examen24MFP-test"/>
    <x v="2"/>
    <n v="2"/>
    <n v="1.9"/>
  </r>
  <r>
    <s v="John9 Doe6"/>
    <s v="UVM"/>
    <x v="0"/>
    <x v="2"/>
    <s v="MX"/>
    <s v="Examen24MFP-test"/>
    <x v="3"/>
    <n v="3"/>
    <n v="5.6"/>
  </r>
  <r>
    <s v="John9 Doe6"/>
    <s v="UVM"/>
    <x v="0"/>
    <x v="2"/>
    <s v="MX"/>
    <s v="Examen24MFP-test"/>
    <x v="4"/>
    <n v="1"/>
    <n v="2.8"/>
  </r>
  <r>
    <s v="John9 Doe6"/>
    <s v="UVM"/>
    <x v="0"/>
    <x v="2"/>
    <s v="MX"/>
    <s v="Examen24MFP-test"/>
    <x v="5"/>
    <n v="2"/>
    <n v="1.4"/>
  </r>
  <r>
    <s v="John9 Doe6"/>
    <s v="UVM"/>
    <x v="0"/>
    <x v="2"/>
    <s v="MX"/>
    <s v="Examen24MFP-test"/>
    <x v="6"/>
    <n v="0"/>
    <n v="3.1"/>
  </r>
  <r>
    <s v="John2 Doe4"/>
    <s v="UVM"/>
    <x v="0"/>
    <x v="0"/>
    <s v="MX"/>
    <s v="Examen24MFP-test"/>
    <x v="0"/>
    <n v="4"/>
    <n v="1.22"/>
  </r>
  <r>
    <s v="John2 Doe4"/>
    <s v="UVM"/>
    <x v="0"/>
    <x v="0"/>
    <s v="MX"/>
    <s v="Examen24MFP-test"/>
    <x v="1"/>
    <n v="2"/>
    <n v="3.33"/>
  </r>
  <r>
    <s v="John2 Doe4"/>
    <s v="UVM"/>
    <x v="0"/>
    <x v="0"/>
    <s v="MX"/>
    <s v="Examen24MFP-test"/>
    <x v="2"/>
    <n v="3"/>
    <n v="4.29"/>
  </r>
  <r>
    <s v="John2 Doe4"/>
    <s v="UVM"/>
    <x v="0"/>
    <x v="0"/>
    <s v="MX"/>
    <s v="Examen24MFP-test"/>
    <x v="3"/>
    <n v="2"/>
    <n v="2.86"/>
  </r>
  <r>
    <s v="John2 Doe4"/>
    <s v="UVM"/>
    <x v="0"/>
    <x v="0"/>
    <s v="MX"/>
    <s v="Examen24MFP-test"/>
    <x v="4"/>
    <n v="3"/>
    <n v="4.29"/>
  </r>
  <r>
    <s v="John2 Doe4"/>
    <s v="UVM"/>
    <x v="0"/>
    <x v="0"/>
    <s v="MX"/>
    <s v="Examen24MFP-test"/>
    <x v="5"/>
    <n v="3"/>
    <n v="3.33"/>
  </r>
  <r>
    <s v="John2 Doe4"/>
    <s v="UVM"/>
    <x v="0"/>
    <x v="0"/>
    <s v="MX"/>
    <s v="Examen24MFP-test"/>
    <x v="6"/>
    <n v="0"/>
    <n v="0"/>
  </r>
  <r>
    <m/>
    <m/>
    <x v="2"/>
    <x v="3"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DataPilot1" cacheId="1" applyNumberFormats="0" applyBorderFormats="0" applyFontFormats="0" applyPatternFormats="0" applyAlignmentFormats="0" applyWidthHeightFormats="0" dataCaption="Values" showDrill="0" itemPrintTitles="1" indent="0" compact="0" compactData="0">
  <location ref="A6:I14" firstHeaderRow="1" firstDataRow="2" firstDataCol="1" rowPageCount="4" colPageCount="1"/>
  <pivotFields count="9">
    <pivotField axis="axisRow" compact="0" outline="0" showAll="0" defaultSubtotal="0">
      <items count="7">
        <item x="0"/>
        <item x="1"/>
        <item x="2"/>
        <item x="3"/>
        <item x="4"/>
        <item x="5"/>
        <item h="1" x="6"/>
      </items>
    </pivotField>
    <pivotField axis="axisPage" compact="0" outline="0" showAll="0" defaultSubtotal="0">
      <items count="2">
        <item x="0"/>
        <item h="1" x="1"/>
      </items>
    </pivotField>
    <pivotField axis="axisPage" compact="0" outline="0" showAll="0" defaultSubtotal="0">
      <items count="3">
        <item x="0"/>
        <item x="1"/>
        <item h="1" x="2"/>
      </items>
    </pivotField>
    <pivotField axis="axisPage" compact="0" outline="0" showAll="0" defaultSubtotal="0">
      <items count="4">
        <item x="0"/>
        <item x="1"/>
        <item x="2"/>
        <item h="1" x="3"/>
      </items>
    </pivotField>
    <pivotField axis="axisPage" compact="0" outline="0" showAll="0" defaultSubtotal="0">
      <items count="2">
        <item x="0"/>
        <item h="1" x="1"/>
      </items>
    </pivotField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h="1" x="7"/>
      </items>
    </pivotField>
    <pivotField compact="0" showAll="0"/>
    <pivotField dataField="1" compact="0" outline="0" showAll="0"/>
  </pivotFields>
  <rowFields count="1">
    <field x="0"/>
  </rowFields>
  <colFields count="1">
    <field x="6"/>
  </colFields>
  <pageFields count="4">
    <pageField fld="1" hier="-1"/>
    <pageField fld="4" hier="-1"/>
    <pageField fld="3" hier="-1"/>
    <pageField fld="2" hier="-1"/>
  </pageFields>
  <dataFields count="1">
    <dataField name="Promedio - Calificacion" fld="8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2C1B3-0EE0-45AB-B8EE-99D5EB5C83C2}" name="DataPilot2" cacheId="6" applyNumberFormats="0" applyBorderFormats="0" applyFontFormats="0" applyPatternFormats="0" applyAlignmentFormats="0" applyWidthHeightFormats="0" dataCaption="Values" updatedVersion="7" showDrill="0" itemPrintTitles="1" indent="0" compact="0" compactData="0" chartFormat="5">
  <location ref="A1:J6" firstHeaderRow="1" firstDataRow="2" firstDataCol="2"/>
  <pivotFields count="9">
    <pivotField compact="0" showAll="0"/>
    <pivotField compact="0" showAll="0"/>
    <pivotField axis="axisRow" compact="0" showAll="0">
      <items count="4">
        <item x="1"/>
        <item x="0"/>
        <item x="2"/>
        <item t="default"/>
      </items>
    </pivotField>
    <pivotField axis="axisRow" compact="0" outline="0" showAll="0" defaultSubtotal="0">
      <items count="4">
        <item x="2"/>
        <item x="1"/>
        <item x="0"/>
        <item h="1" x="3"/>
      </items>
    </pivotField>
    <pivotField compact="0" showAll="0"/>
    <pivotField compact="0" showAll="0"/>
    <pivotField axis="axisCol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showAll="0"/>
    <pivotField dataField="1" compact="0" outline="0" showAll="0"/>
  </pivotFields>
  <rowFields count="2">
    <field x="3"/>
    <field x="2"/>
  </rowFields>
  <rowItems count="4">
    <i>
      <x/>
      <x v="1"/>
    </i>
    <i>
      <x v="1"/>
      <x/>
    </i>
    <i>
      <x v="2"/>
      <x v="1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- Calificacion" fld="8" subtotal="average" baseField="0" baseItem="0"/>
  </dataField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zoomScaleNormal="100" workbookViewId="0"/>
  </sheetViews>
  <sheetFormatPr baseColWidth="10" defaultColWidth="11.5703125" defaultRowHeight="12.75" x14ac:dyDescent="0.2"/>
  <cols>
    <col min="1" max="1" width="16" customWidth="1"/>
    <col min="2" max="2" width="9.85546875" customWidth="1"/>
    <col min="3" max="3" width="8.7109375" customWidth="1"/>
    <col min="4" max="4" width="9.42578125" customWidth="1"/>
    <col min="5" max="5" width="5.140625" customWidth="1"/>
    <col min="6" max="6" width="17.7109375" customWidth="1"/>
    <col min="7" max="7" width="42.85546875" customWidth="1"/>
    <col min="8" max="8" width="22" customWidth="1"/>
    <col min="9" max="9" width="10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</v>
      </c>
      <c r="I2">
        <v>1.22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>
        <v>2</v>
      </c>
      <c r="I3">
        <v>3.33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>
        <v>3</v>
      </c>
      <c r="I4">
        <v>4.29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>
        <v>2</v>
      </c>
      <c r="I5">
        <v>2.86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19</v>
      </c>
      <c r="H6">
        <v>3</v>
      </c>
      <c r="I6">
        <v>4.29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20</v>
      </c>
      <c r="H7">
        <v>3</v>
      </c>
      <c r="I7">
        <v>3.33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>
        <v>0</v>
      </c>
      <c r="I8">
        <v>0</v>
      </c>
    </row>
    <row r="9" spans="1:9" x14ac:dyDescent="0.2">
      <c r="A9" t="s">
        <v>22</v>
      </c>
      <c r="B9" t="s">
        <v>10</v>
      </c>
      <c r="C9" t="s">
        <v>23</v>
      </c>
      <c r="D9" t="s">
        <v>24</v>
      </c>
      <c r="E9" t="s">
        <v>13</v>
      </c>
      <c r="F9" t="s">
        <v>14</v>
      </c>
      <c r="G9" t="s">
        <v>15</v>
      </c>
      <c r="H9">
        <v>2</v>
      </c>
      <c r="I9">
        <v>2.2200000000000002</v>
      </c>
    </row>
    <row r="10" spans="1:9" x14ac:dyDescent="0.2">
      <c r="A10" t="s">
        <v>22</v>
      </c>
      <c r="B10" t="s">
        <v>10</v>
      </c>
      <c r="C10" t="s">
        <v>23</v>
      </c>
      <c r="D10" t="s">
        <v>24</v>
      </c>
      <c r="E10" t="s">
        <v>13</v>
      </c>
      <c r="F10" t="s">
        <v>14</v>
      </c>
      <c r="G10" t="s">
        <v>16</v>
      </c>
      <c r="H10">
        <v>1</v>
      </c>
      <c r="I10">
        <v>1.67</v>
      </c>
    </row>
    <row r="11" spans="1:9" x14ac:dyDescent="0.2">
      <c r="A11" t="s">
        <v>22</v>
      </c>
      <c r="B11" t="s">
        <v>10</v>
      </c>
      <c r="C11" t="s">
        <v>23</v>
      </c>
      <c r="D11" t="s">
        <v>24</v>
      </c>
      <c r="E11" t="s">
        <v>13</v>
      </c>
      <c r="F11" t="s">
        <v>14</v>
      </c>
      <c r="G11" t="s">
        <v>17</v>
      </c>
      <c r="H11">
        <v>0</v>
      </c>
      <c r="I11">
        <v>0</v>
      </c>
    </row>
    <row r="12" spans="1:9" x14ac:dyDescent="0.2">
      <c r="A12" t="s">
        <v>22</v>
      </c>
      <c r="B12" t="s">
        <v>10</v>
      </c>
      <c r="C12" t="s">
        <v>23</v>
      </c>
      <c r="D12" t="s">
        <v>24</v>
      </c>
      <c r="E12" t="s">
        <v>13</v>
      </c>
      <c r="F12" t="s">
        <v>14</v>
      </c>
      <c r="G12" t="s">
        <v>18</v>
      </c>
      <c r="H12">
        <v>1</v>
      </c>
      <c r="I12">
        <v>2.2999999999999998</v>
      </c>
    </row>
    <row r="13" spans="1:9" x14ac:dyDescent="0.2">
      <c r="A13" t="s">
        <v>22</v>
      </c>
      <c r="B13" t="s">
        <v>10</v>
      </c>
      <c r="C13" t="s">
        <v>23</v>
      </c>
      <c r="D13" t="s">
        <v>24</v>
      </c>
      <c r="E13" t="s">
        <v>13</v>
      </c>
      <c r="F13" t="s">
        <v>14</v>
      </c>
      <c r="G13" t="s">
        <v>19</v>
      </c>
      <c r="H13">
        <v>1</v>
      </c>
      <c r="I13">
        <v>1.43</v>
      </c>
    </row>
    <row r="14" spans="1:9" x14ac:dyDescent="0.2">
      <c r="A14" t="s">
        <v>22</v>
      </c>
      <c r="B14" t="s">
        <v>10</v>
      </c>
      <c r="C14" t="s">
        <v>23</v>
      </c>
      <c r="D14" t="s">
        <v>24</v>
      </c>
      <c r="E14" t="s">
        <v>13</v>
      </c>
      <c r="F14" t="s">
        <v>14</v>
      </c>
      <c r="G14" t="s">
        <v>20</v>
      </c>
      <c r="H14">
        <v>1</v>
      </c>
      <c r="I14">
        <v>1.1100000000000001</v>
      </c>
    </row>
    <row r="15" spans="1:9" x14ac:dyDescent="0.2">
      <c r="A15" t="s">
        <v>22</v>
      </c>
      <c r="B15" t="s">
        <v>10</v>
      </c>
      <c r="C15" t="s">
        <v>23</v>
      </c>
      <c r="D15" t="s">
        <v>24</v>
      </c>
      <c r="E15" t="s">
        <v>13</v>
      </c>
      <c r="F15" t="s">
        <v>14</v>
      </c>
      <c r="G15" t="s">
        <v>21</v>
      </c>
      <c r="H15">
        <v>2</v>
      </c>
      <c r="I15">
        <v>2.5</v>
      </c>
    </row>
    <row r="16" spans="1:9" x14ac:dyDescent="0.2">
      <c r="A16" t="s">
        <v>25</v>
      </c>
      <c r="B16" t="s">
        <v>10</v>
      </c>
      <c r="C16" t="s">
        <v>11</v>
      </c>
      <c r="D16" t="s">
        <v>26</v>
      </c>
      <c r="E16" t="s">
        <v>13</v>
      </c>
      <c r="F16" t="s">
        <v>14</v>
      </c>
      <c r="G16" t="s">
        <v>15</v>
      </c>
      <c r="H16">
        <v>2</v>
      </c>
      <c r="I16">
        <v>2.2000000000000002</v>
      </c>
    </row>
    <row r="17" spans="1:9" x14ac:dyDescent="0.2">
      <c r="A17" t="s">
        <v>25</v>
      </c>
      <c r="B17" t="s">
        <v>10</v>
      </c>
      <c r="C17" t="s">
        <v>11</v>
      </c>
      <c r="D17" t="s">
        <v>26</v>
      </c>
      <c r="E17" t="s">
        <v>13</v>
      </c>
      <c r="F17" t="s">
        <v>14</v>
      </c>
      <c r="G17" t="s">
        <v>16</v>
      </c>
      <c r="H17">
        <v>2</v>
      </c>
      <c r="I17">
        <v>2.2200000000000002</v>
      </c>
    </row>
    <row r="18" spans="1:9" x14ac:dyDescent="0.2">
      <c r="A18" t="s">
        <v>25</v>
      </c>
      <c r="B18" t="s">
        <v>10</v>
      </c>
      <c r="C18" t="s">
        <v>11</v>
      </c>
      <c r="D18" t="s">
        <v>26</v>
      </c>
      <c r="E18" t="s">
        <v>13</v>
      </c>
      <c r="F18" t="s">
        <v>14</v>
      </c>
      <c r="G18" t="s">
        <v>17</v>
      </c>
      <c r="H18">
        <v>2</v>
      </c>
      <c r="I18">
        <v>5.9</v>
      </c>
    </row>
    <row r="19" spans="1:9" x14ac:dyDescent="0.2">
      <c r="A19" t="s">
        <v>25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18</v>
      </c>
      <c r="H19">
        <v>3</v>
      </c>
      <c r="I19">
        <v>3.6</v>
      </c>
    </row>
    <row r="20" spans="1:9" x14ac:dyDescent="0.2">
      <c r="A20" t="s">
        <v>25</v>
      </c>
      <c r="B20" t="s">
        <v>10</v>
      </c>
      <c r="C20" t="s">
        <v>11</v>
      </c>
      <c r="D20" t="s">
        <v>26</v>
      </c>
      <c r="E20" t="s">
        <v>13</v>
      </c>
      <c r="F20" t="s">
        <v>14</v>
      </c>
      <c r="G20" t="s">
        <v>19</v>
      </c>
      <c r="H20">
        <v>1</v>
      </c>
      <c r="I20">
        <v>4.8</v>
      </c>
    </row>
    <row r="21" spans="1:9" x14ac:dyDescent="0.2">
      <c r="A21" t="s">
        <v>25</v>
      </c>
      <c r="B21" t="s">
        <v>10</v>
      </c>
      <c r="C21" t="s">
        <v>11</v>
      </c>
      <c r="D21" t="s">
        <v>26</v>
      </c>
      <c r="E21" t="s">
        <v>13</v>
      </c>
      <c r="F21" t="s">
        <v>14</v>
      </c>
      <c r="G21" t="s">
        <v>20</v>
      </c>
      <c r="H21">
        <v>2</v>
      </c>
      <c r="I21">
        <v>2.4</v>
      </c>
    </row>
    <row r="22" spans="1:9" x14ac:dyDescent="0.2">
      <c r="A22" t="s">
        <v>25</v>
      </c>
      <c r="B22" t="s">
        <v>10</v>
      </c>
      <c r="C22" t="s">
        <v>11</v>
      </c>
      <c r="D22" t="s">
        <v>26</v>
      </c>
      <c r="E22" t="s">
        <v>13</v>
      </c>
      <c r="F22" t="s">
        <v>14</v>
      </c>
      <c r="G22" t="s">
        <v>21</v>
      </c>
      <c r="H22">
        <v>0</v>
      </c>
      <c r="I22">
        <v>1.1000000000000001</v>
      </c>
    </row>
    <row r="23" spans="1:9" x14ac:dyDescent="0.2">
      <c r="A23" t="s">
        <v>27</v>
      </c>
      <c r="B23" t="s">
        <v>10</v>
      </c>
      <c r="C23" t="s">
        <v>11</v>
      </c>
      <c r="D23" t="s">
        <v>26</v>
      </c>
      <c r="E23" t="s">
        <v>13</v>
      </c>
      <c r="F23" t="s">
        <v>14</v>
      </c>
      <c r="G23" t="s">
        <v>15</v>
      </c>
      <c r="H23">
        <v>2</v>
      </c>
      <c r="I23">
        <v>4.22</v>
      </c>
    </row>
    <row r="24" spans="1:9" x14ac:dyDescent="0.2">
      <c r="A24" t="s">
        <v>27</v>
      </c>
      <c r="B24" t="s">
        <v>10</v>
      </c>
      <c r="C24" t="s">
        <v>11</v>
      </c>
      <c r="D24" t="s">
        <v>26</v>
      </c>
      <c r="E24" t="s">
        <v>13</v>
      </c>
      <c r="F24" t="s">
        <v>14</v>
      </c>
      <c r="G24" t="s">
        <v>16</v>
      </c>
      <c r="H24">
        <v>2</v>
      </c>
      <c r="I24">
        <v>1.3</v>
      </c>
    </row>
    <row r="25" spans="1:9" x14ac:dyDescent="0.2">
      <c r="A25" t="s">
        <v>27</v>
      </c>
      <c r="B25" t="s">
        <v>10</v>
      </c>
      <c r="C25" t="s">
        <v>11</v>
      </c>
      <c r="D25" t="s">
        <v>26</v>
      </c>
      <c r="E25" t="s">
        <v>13</v>
      </c>
      <c r="F25" t="s">
        <v>14</v>
      </c>
      <c r="G25" t="s">
        <v>17</v>
      </c>
      <c r="H25">
        <v>2</v>
      </c>
      <c r="I25">
        <v>1.9</v>
      </c>
    </row>
    <row r="26" spans="1:9" x14ac:dyDescent="0.2">
      <c r="A26" t="s">
        <v>27</v>
      </c>
      <c r="B26" t="s">
        <v>10</v>
      </c>
      <c r="C26" t="s">
        <v>11</v>
      </c>
      <c r="D26" t="s">
        <v>26</v>
      </c>
      <c r="E26" t="s">
        <v>13</v>
      </c>
      <c r="F26" t="s">
        <v>14</v>
      </c>
      <c r="G26" t="s">
        <v>18</v>
      </c>
      <c r="H26">
        <v>3</v>
      </c>
      <c r="I26">
        <v>5.6</v>
      </c>
    </row>
    <row r="27" spans="1:9" x14ac:dyDescent="0.2">
      <c r="A27" t="s">
        <v>27</v>
      </c>
      <c r="B27" t="s">
        <v>10</v>
      </c>
      <c r="C27" t="s">
        <v>11</v>
      </c>
      <c r="D27" t="s">
        <v>26</v>
      </c>
      <c r="E27" t="s">
        <v>13</v>
      </c>
      <c r="F27" t="s">
        <v>14</v>
      </c>
      <c r="G27" t="s">
        <v>19</v>
      </c>
      <c r="H27">
        <v>1</v>
      </c>
      <c r="I27">
        <v>2.8</v>
      </c>
    </row>
    <row r="28" spans="1:9" x14ac:dyDescent="0.2">
      <c r="A28" t="s">
        <v>27</v>
      </c>
      <c r="B28" t="s">
        <v>10</v>
      </c>
      <c r="C28" t="s">
        <v>11</v>
      </c>
      <c r="D28" t="s">
        <v>26</v>
      </c>
      <c r="E28" t="s">
        <v>13</v>
      </c>
      <c r="F28" t="s">
        <v>14</v>
      </c>
      <c r="G28" t="s">
        <v>20</v>
      </c>
      <c r="H28">
        <v>2</v>
      </c>
      <c r="I28">
        <v>1.4</v>
      </c>
    </row>
    <row r="29" spans="1:9" x14ac:dyDescent="0.2">
      <c r="A29" t="s">
        <v>27</v>
      </c>
      <c r="B29" t="s">
        <v>10</v>
      </c>
      <c r="C29" t="s">
        <v>11</v>
      </c>
      <c r="D29" t="s">
        <v>26</v>
      </c>
      <c r="E29" t="s">
        <v>13</v>
      </c>
      <c r="F29" t="s">
        <v>14</v>
      </c>
      <c r="G29" t="s">
        <v>21</v>
      </c>
      <c r="H29">
        <v>0</v>
      </c>
      <c r="I29">
        <v>3.1</v>
      </c>
    </row>
    <row r="30" spans="1:9" x14ac:dyDescent="0.2">
      <c r="A30" t="s">
        <v>28</v>
      </c>
      <c r="B30" t="s">
        <v>10</v>
      </c>
      <c r="C30" t="s">
        <v>11</v>
      </c>
      <c r="D30" t="s">
        <v>26</v>
      </c>
      <c r="E30" t="s">
        <v>13</v>
      </c>
      <c r="F30" t="s">
        <v>14</v>
      </c>
      <c r="G30" t="s">
        <v>15</v>
      </c>
      <c r="H30">
        <v>2</v>
      </c>
      <c r="I30">
        <v>4.22</v>
      </c>
    </row>
    <row r="31" spans="1:9" x14ac:dyDescent="0.2">
      <c r="A31" t="s">
        <v>28</v>
      </c>
      <c r="B31" t="s">
        <v>10</v>
      </c>
      <c r="C31" t="s">
        <v>11</v>
      </c>
      <c r="D31" t="s">
        <v>26</v>
      </c>
      <c r="E31" t="s">
        <v>13</v>
      </c>
      <c r="F31" t="s">
        <v>14</v>
      </c>
      <c r="G31" t="s">
        <v>16</v>
      </c>
      <c r="H31">
        <v>2</v>
      </c>
      <c r="I31">
        <v>1.3</v>
      </c>
    </row>
    <row r="32" spans="1:9" x14ac:dyDescent="0.2">
      <c r="A32" t="s">
        <v>28</v>
      </c>
      <c r="B32" t="s">
        <v>10</v>
      </c>
      <c r="C32" t="s">
        <v>11</v>
      </c>
      <c r="D32" t="s">
        <v>26</v>
      </c>
      <c r="E32" t="s">
        <v>13</v>
      </c>
      <c r="F32" t="s">
        <v>14</v>
      </c>
      <c r="G32" t="s">
        <v>17</v>
      </c>
      <c r="H32">
        <v>2</v>
      </c>
      <c r="I32">
        <v>1.9</v>
      </c>
    </row>
    <row r="33" spans="1:9" x14ac:dyDescent="0.2">
      <c r="A33" t="s">
        <v>28</v>
      </c>
      <c r="B33" t="s">
        <v>10</v>
      </c>
      <c r="C33" t="s">
        <v>11</v>
      </c>
      <c r="D33" t="s">
        <v>26</v>
      </c>
      <c r="E33" t="s">
        <v>13</v>
      </c>
      <c r="F33" t="s">
        <v>14</v>
      </c>
      <c r="G33" t="s">
        <v>18</v>
      </c>
      <c r="H33">
        <v>3</v>
      </c>
      <c r="I33">
        <v>5.6</v>
      </c>
    </row>
    <row r="34" spans="1:9" x14ac:dyDescent="0.2">
      <c r="A34" t="s">
        <v>28</v>
      </c>
      <c r="B34" t="s">
        <v>10</v>
      </c>
      <c r="C34" t="s">
        <v>11</v>
      </c>
      <c r="D34" t="s">
        <v>26</v>
      </c>
      <c r="E34" t="s">
        <v>13</v>
      </c>
      <c r="F34" t="s">
        <v>14</v>
      </c>
      <c r="G34" t="s">
        <v>19</v>
      </c>
      <c r="H34">
        <v>1</v>
      </c>
      <c r="I34">
        <v>2.8</v>
      </c>
    </row>
    <row r="35" spans="1:9" x14ac:dyDescent="0.2">
      <c r="A35" t="s">
        <v>28</v>
      </c>
      <c r="B35" t="s">
        <v>10</v>
      </c>
      <c r="C35" t="s">
        <v>11</v>
      </c>
      <c r="D35" t="s">
        <v>26</v>
      </c>
      <c r="E35" t="s">
        <v>13</v>
      </c>
      <c r="F35" t="s">
        <v>14</v>
      </c>
      <c r="G35" t="s">
        <v>20</v>
      </c>
      <c r="H35">
        <v>2</v>
      </c>
      <c r="I35">
        <v>1.4</v>
      </c>
    </row>
    <row r="36" spans="1:9" x14ac:dyDescent="0.2">
      <c r="A36" t="s">
        <v>28</v>
      </c>
      <c r="B36" t="s">
        <v>10</v>
      </c>
      <c r="C36" t="s">
        <v>11</v>
      </c>
      <c r="D36" t="s">
        <v>26</v>
      </c>
      <c r="E36" t="s">
        <v>13</v>
      </c>
      <c r="F36" t="s">
        <v>14</v>
      </c>
      <c r="G36" t="s">
        <v>21</v>
      </c>
      <c r="H36">
        <v>0</v>
      </c>
      <c r="I36">
        <v>3.1</v>
      </c>
    </row>
    <row r="37" spans="1:9" x14ac:dyDescent="0.2">
      <c r="A37" t="s">
        <v>29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>
        <v>4</v>
      </c>
      <c r="I37">
        <v>1.22</v>
      </c>
    </row>
    <row r="38" spans="1:9" x14ac:dyDescent="0.2">
      <c r="A38" t="s">
        <v>29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16</v>
      </c>
      <c r="H38">
        <v>2</v>
      </c>
      <c r="I38">
        <v>3.33</v>
      </c>
    </row>
    <row r="39" spans="1:9" x14ac:dyDescent="0.2">
      <c r="A39" t="s">
        <v>29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17</v>
      </c>
      <c r="H39">
        <v>3</v>
      </c>
      <c r="I39">
        <v>4.29</v>
      </c>
    </row>
    <row r="40" spans="1:9" x14ac:dyDescent="0.2">
      <c r="A40" t="s">
        <v>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18</v>
      </c>
      <c r="H40">
        <v>2</v>
      </c>
      <c r="I40">
        <v>2.86</v>
      </c>
    </row>
    <row r="41" spans="1:9" x14ac:dyDescent="0.2">
      <c r="A41" t="s">
        <v>29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19</v>
      </c>
      <c r="H41">
        <v>3</v>
      </c>
      <c r="I41">
        <v>4.29</v>
      </c>
    </row>
    <row r="42" spans="1:9" x14ac:dyDescent="0.2">
      <c r="A42" t="s">
        <v>29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20</v>
      </c>
      <c r="H42">
        <v>3</v>
      </c>
      <c r="I42">
        <v>3.33</v>
      </c>
    </row>
    <row r="43" spans="1:9" x14ac:dyDescent="0.2">
      <c r="A43" t="s">
        <v>29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21</v>
      </c>
      <c r="H43">
        <v>0</v>
      </c>
      <c r="I4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zoomScaleNormal="100" workbookViewId="0">
      <selection activeCell="G6" sqref="G6"/>
    </sheetView>
  </sheetViews>
  <sheetFormatPr baseColWidth="10" defaultColWidth="11.5703125" defaultRowHeight="12.75" x14ac:dyDescent="0.2"/>
  <cols>
    <col min="9" max="9" width="16.5703125" style="2" customWidth="1"/>
    <col min="11" max="11" width="17.85546875" customWidth="1"/>
  </cols>
  <sheetData>
    <row r="1" spans="1:19" x14ac:dyDescent="0.2">
      <c r="A1" s="3" t="s">
        <v>1</v>
      </c>
      <c r="B1" s="4" t="s">
        <v>10</v>
      </c>
      <c r="I1"/>
      <c r="K1">
        <f t="shared" ref="K1:Q1" ca="1" si="0">ROW(OFFSET(A1, COUNTA(A:A) - 1, 0))</f>
        <v>13</v>
      </c>
      <c r="L1">
        <f t="shared" ca="1" si="0"/>
        <v>13</v>
      </c>
      <c r="M1">
        <f t="shared" ca="1" si="0"/>
        <v>8</v>
      </c>
      <c r="N1">
        <f t="shared" ca="1" si="0"/>
        <v>8</v>
      </c>
      <c r="O1">
        <f t="shared" ca="1" si="0"/>
        <v>8</v>
      </c>
      <c r="P1">
        <f t="shared" ca="1" si="0"/>
        <v>8</v>
      </c>
      <c r="Q1">
        <f t="shared" ca="1" si="0"/>
        <v>8</v>
      </c>
    </row>
    <row r="2" spans="1:19" x14ac:dyDescent="0.2">
      <c r="A2" s="3" t="s">
        <v>4</v>
      </c>
      <c r="B2" s="4" t="s">
        <v>13</v>
      </c>
      <c r="I2"/>
    </row>
    <row r="3" spans="1:19" x14ac:dyDescent="0.2">
      <c r="A3" s="3" t="s">
        <v>3</v>
      </c>
      <c r="B3" s="4" t="s">
        <v>30</v>
      </c>
      <c r="I3"/>
    </row>
    <row r="4" spans="1:19" x14ac:dyDescent="0.2">
      <c r="A4" s="3" t="s">
        <v>2</v>
      </c>
      <c r="B4" s="4" t="s">
        <v>30</v>
      </c>
      <c r="I4"/>
      <c r="K4" s="39"/>
      <c r="L4" s="39"/>
      <c r="M4" s="39"/>
      <c r="N4" s="39"/>
      <c r="O4" s="39"/>
      <c r="P4" s="39"/>
      <c r="Q4" s="39"/>
      <c r="R4" s="39"/>
      <c r="S4" s="39"/>
    </row>
    <row r="5" spans="1:19" x14ac:dyDescent="0.2">
      <c r="I5"/>
      <c r="L5" s="2"/>
      <c r="M5" s="2"/>
      <c r="N5" s="2"/>
      <c r="O5" s="2"/>
      <c r="P5" s="2"/>
      <c r="Q5" s="2"/>
      <c r="R5" s="2"/>
      <c r="S5" s="2"/>
    </row>
    <row r="6" spans="1:19" x14ac:dyDescent="0.2">
      <c r="A6" s="5" t="s">
        <v>31</v>
      </c>
      <c r="B6" s="6" t="s">
        <v>6</v>
      </c>
      <c r="C6" s="7"/>
      <c r="D6" s="7"/>
      <c r="E6" s="7"/>
      <c r="F6" s="7"/>
      <c r="G6" s="7"/>
      <c r="H6" s="7"/>
      <c r="I6" s="8"/>
      <c r="K6" s="39"/>
      <c r="L6" s="39"/>
      <c r="M6" s="39"/>
      <c r="N6" s="39"/>
      <c r="O6" s="39"/>
      <c r="P6" s="39"/>
      <c r="Q6" s="39"/>
      <c r="R6" s="39"/>
      <c r="S6" s="39"/>
    </row>
    <row r="7" spans="1:19" x14ac:dyDescent="0.2">
      <c r="A7" s="9" t="s">
        <v>0</v>
      </c>
      <c r="B7" s="10" t="s">
        <v>15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2" t="s">
        <v>32</v>
      </c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2">
      <c r="A8" s="13" t="s">
        <v>9</v>
      </c>
      <c r="B8" s="14">
        <v>1.22</v>
      </c>
      <c r="C8" s="15">
        <v>3.33</v>
      </c>
      <c r="D8" s="15">
        <v>4.29</v>
      </c>
      <c r="E8" s="15">
        <v>2.86</v>
      </c>
      <c r="F8" s="15">
        <v>4.29</v>
      </c>
      <c r="G8" s="15">
        <v>3.33</v>
      </c>
      <c r="H8" s="16">
        <v>0</v>
      </c>
      <c r="I8" s="17">
        <v>2.76</v>
      </c>
    </row>
    <row r="9" spans="1:19" x14ac:dyDescent="0.2">
      <c r="A9" s="18" t="s">
        <v>29</v>
      </c>
      <c r="B9" s="19">
        <v>1.22</v>
      </c>
      <c r="C9" s="20">
        <v>3.33</v>
      </c>
      <c r="D9" s="20">
        <v>4.29</v>
      </c>
      <c r="E9" s="20">
        <v>2.86</v>
      </c>
      <c r="F9" s="20">
        <v>4.29</v>
      </c>
      <c r="G9" s="20">
        <v>3.33</v>
      </c>
      <c r="H9" s="21">
        <v>0</v>
      </c>
      <c r="I9" s="22">
        <v>2.76</v>
      </c>
      <c r="L9" s="23"/>
      <c r="M9" s="23"/>
      <c r="N9" s="23"/>
      <c r="O9" s="23"/>
      <c r="P9" s="23"/>
      <c r="Q9" s="23"/>
      <c r="R9" s="23"/>
      <c r="S9" s="23"/>
    </row>
    <row r="10" spans="1:19" x14ac:dyDescent="0.2">
      <c r="A10" s="18" t="s">
        <v>22</v>
      </c>
      <c r="B10" s="19">
        <v>2.2200000000000002</v>
      </c>
      <c r="C10" s="20">
        <v>1.67</v>
      </c>
      <c r="D10" s="20">
        <v>0</v>
      </c>
      <c r="E10" s="20">
        <v>2.2999999999999998</v>
      </c>
      <c r="F10" s="20">
        <v>1.43</v>
      </c>
      <c r="G10" s="20">
        <v>1.1100000000000001</v>
      </c>
      <c r="H10" s="21">
        <v>2.5</v>
      </c>
      <c r="I10" s="22">
        <v>1.6042857142857101</v>
      </c>
      <c r="L10" s="23"/>
      <c r="M10" s="23"/>
      <c r="N10" s="23"/>
      <c r="O10" s="23"/>
      <c r="P10" s="23"/>
      <c r="Q10" s="23"/>
      <c r="R10" s="23"/>
      <c r="S10" s="23"/>
    </row>
    <row r="11" spans="1:19" x14ac:dyDescent="0.2">
      <c r="A11" s="18" t="s">
        <v>28</v>
      </c>
      <c r="B11" s="19">
        <v>4.22</v>
      </c>
      <c r="C11" s="20">
        <v>1.3</v>
      </c>
      <c r="D11" s="20">
        <v>1.9</v>
      </c>
      <c r="E11" s="20">
        <v>5.6</v>
      </c>
      <c r="F11" s="20">
        <v>2.8</v>
      </c>
      <c r="G11" s="20">
        <v>1.4</v>
      </c>
      <c r="H11" s="21">
        <v>3.1</v>
      </c>
      <c r="I11" s="22">
        <v>2.9028571428571399</v>
      </c>
      <c r="L11" s="23"/>
      <c r="M11" s="23"/>
      <c r="N11" s="23"/>
      <c r="O11" s="23"/>
      <c r="P11" s="23"/>
      <c r="Q11" s="23"/>
      <c r="R11" s="23"/>
      <c r="S11" s="23"/>
    </row>
    <row r="12" spans="1:19" s="2" customFormat="1" x14ac:dyDescent="0.2">
      <c r="A12" s="18" t="s">
        <v>27</v>
      </c>
      <c r="B12" s="19">
        <v>4.22</v>
      </c>
      <c r="C12" s="20">
        <v>1.3</v>
      </c>
      <c r="D12" s="20">
        <v>1.9</v>
      </c>
      <c r="E12" s="20">
        <v>5.6</v>
      </c>
      <c r="F12" s="20">
        <v>2.8</v>
      </c>
      <c r="G12" s="20">
        <v>1.4</v>
      </c>
      <c r="H12" s="21">
        <v>3.1</v>
      </c>
      <c r="I12" s="22">
        <v>2.9028571428571399</v>
      </c>
    </row>
    <row r="13" spans="1:19" x14ac:dyDescent="0.2">
      <c r="A13" s="18" t="s">
        <v>25</v>
      </c>
      <c r="B13" s="24">
        <v>2.2000000000000002</v>
      </c>
      <c r="C13" s="25">
        <v>2.2200000000000002</v>
      </c>
      <c r="D13" s="25">
        <v>5.9</v>
      </c>
      <c r="E13" s="25">
        <v>3.6</v>
      </c>
      <c r="F13" s="25">
        <v>4.8</v>
      </c>
      <c r="G13" s="25">
        <v>2.4</v>
      </c>
      <c r="H13" s="26">
        <v>1.1000000000000001</v>
      </c>
      <c r="I13" s="27">
        <v>3.1742857142857099</v>
      </c>
    </row>
    <row r="14" spans="1:19" x14ac:dyDescent="0.2">
      <c r="A14" s="28" t="s">
        <v>32</v>
      </c>
      <c r="B14" s="29">
        <v>2.5499999999999998</v>
      </c>
      <c r="C14" s="30">
        <v>2.19166666666667</v>
      </c>
      <c r="D14" s="30">
        <v>3.04666666666667</v>
      </c>
      <c r="E14" s="30">
        <v>3.8033333333333301</v>
      </c>
      <c r="F14" s="30">
        <v>3.4016666666666699</v>
      </c>
      <c r="G14" s="30">
        <v>2.1616666666666702</v>
      </c>
      <c r="H14" s="31">
        <v>1.63333333333333</v>
      </c>
      <c r="I14" s="32">
        <v>2.6840476190476199</v>
      </c>
    </row>
  </sheetData>
  <mergeCells count="3">
    <mergeCell ref="K4:S4"/>
    <mergeCell ref="K6:S6"/>
    <mergeCell ref="K7:S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>
      <selection sqref="A1:XFD1048576"/>
    </sheetView>
  </sheetViews>
  <sheetFormatPr baseColWidth="10" defaultColWidth="11.5703125" defaultRowHeight="12.75" x14ac:dyDescent="0.2"/>
  <sheetData>
    <row r="1" spans="1:9" x14ac:dyDescent="0.2">
      <c r="A1" s="33" t="s">
        <v>0</v>
      </c>
      <c r="B1" s="34" t="s">
        <v>15</v>
      </c>
      <c r="C1" s="35"/>
      <c r="D1" s="35"/>
      <c r="E1" s="35"/>
      <c r="F1" s="35"/>
      <c r="G1" s="35"/>
      <c r="H1" s="35"/>
      <c r="I1" s="36"/>
    </row>
    <row r="2" spans="1:9" x14ac:dyDescent="0.2">
      <c r="A2" t="s">
        <v>33</v>
      </c>
      <c r="B2">
        <f ca="1">ROW(OFFSET(PromedioReporteUsuario!A1, COUNTA(PromedioReporteUsuario!A:A) - 1, 0))</f>
        <v>13</v>
      </c>
      <c r="F2" s="37">
        <f ca="1">SUM(INDIRECT("C" &amp; B2) + 1)</f>
        <v>1</v>
      </c>
    </row>
    <row r="3" spans="1:9" x14ac:dyDescent="0.2">
      <c r="A3" t="s">
        <v>34</v>
      </c>
      <c r="B3">
        <f ca="1">SUM(B2+1)</f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Normal="100" workbookViewId="0">
      <selection activeCell="C3" sqref="C3"/>
    </sheetView>
  </sheetViews>
  <sheetFormatPr baseColWidth="10" defaultColWidth="11.5703125" defaultRowHeight="12.75" x14ac:dyDescent="0.2"/>
  <sheetData>
    <row r="1" spans="1:9" x14ac:dyDescent="0.2">
      <c r="A1" s="39" t="s">
        <v>35</v>
      </c>
      <c r="B1" s="39"/>
      <c r="C1" s="39"/>
      <c r="D1" s="39"/>
      <c r="E1" s="39"/>
      <c r="F1" s="39"/>
      <c r="G1" s="39"/>
      <c r="H1" s="39"/>
      <c r="I1" s="39"/>
    </row>
    <row r="2" spans="1:9" x14ac:dyDescent="0.2">
      <c r="A2" s="1"/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36</v>
      </c>
    </row>
    <row r="3" spans="1:9" x14ac:dyDescent="0.2">
      <c r="B3" s="2">
        <f>_xlfn.STDEV.S(PromedioReporteUsuario!B8:B13)</f>
        <v>1.3672600337902088</v>
      </c>
      <c r="C3" s="2">
        <f>_xlfn.STDEV.S(PromedioReporteUsuario!C8:C13)</f>
        <v>0.94389441499919213</v>
      </c>
      <c r="D3" s="2">
        <f>_xlfn.STDEV.S(PromedioReporteUsuario!D8:D13)</f>
        <v>2.1515172940663678</v>
      </c>
      <c r="E3" s="2">
        <f>_xlfn.STDEV.S(PromedioReporteUsuario!E8:E13)</f>
        <v>1.4516978565344327</v>
      </c>
      <c r="F3" s="2">
        <f>_xlfn.STDEV.S(PromedioReporteUsuario!F8:F13)</f>
        <v>1.2763293723277953</v>
      </c>
      <c r="G3" s="2">
        <f>_xlfn.STDEV.S(PromedioReporteUsuario!G8:G13)</f>
        <v>1.0052943184295164</v>
      </c>
      <c r="H3" s="2">
        <f>_xlfn.STDEV.S(PromedioReporteUsuario!H8:H13)</f>
        <v>1.4610498508492678</v>
      </c>
      <c r="I3" s="2">
        <f>_xlfn.STDEV.S(PromedioReporteUsuario!I8:I14)</f>
        <v>0.50224693540825416</v>
      </c>
    </row>
    <row r="5" spans="1:9" x14ac:dyDescent="0.2">
      <c r="A5" s="39" t="s">
        <v>37</v>
      </c>
      <c r="B5" s="39"/>
      <c r="C5" s="39"/>
      <c r="D5" s="39"/>
      <c r="E5" s="39"/>
      <c r="F5" s="39"/>
      <c r="G5" s="39"/>
      <c r="H5" s="39"/>
      <c r="I5" s="39"/>
    </row>
    <row r="6" spans="1:9" x14ac:dyDescent="0.2">
      <c r="B6" s="2">
        <f ca="1">_xlfn.STDEV.S(PromedioReporteUsuario!B8:INDIRECT("PromedioReporteUsuario!B"&amp;pivote!$B$2))</f>
        <v>1.3672600337902088</v>
      </c>
      <c r="C6" s="2">
        <f ca="1">_xlfn.STDEV.S(PromedioReporteUsuario!C8:INDIRECT("PromedioReporteUsuario!C"&amp;pivote!$B$2))</f>
        <v>0.94389441499919213</v>
      </c>
      <c r="D6" s="2">
        <f ca="1">_xlfn.STDEV.S(PromedioReporteUsuario!D8:INDIRECT("PromedioReporteUsuario!D"&amp;pivote!$B$2))</f>
        <v>2.1515172940663678</v>
      </c>
      <c r="E6" s="2">
        <f ca="1">_xlfn.STDEV.S(PromedioReporteUsuario!E8:INDIRECT("PromedioReporteUsuario!E"&amp;pivote!$B$2))</f>
        <v>1.4516978565344327</v>
      </c>
      <c r="F6" s="2">
        <f ca="1">_xlfn.STDEV.S(PromedioReporteUsuario!F8:INDIRECT("PromedioReporteUsuario!F"&amp;pivote!$B$2))</f>
        <v>1.2763293723277953</v>
      </c>
      <c r="G6" s="2">
        <f ca="1">_xlfn.STDEV.S(PromedioReporteUsuario!G8:INDIRECT("PromedioReporteUsuario!G"&amp;pivote!$B$2))</f>
        <v>1.0052943184295164</v>
      </c>
      <c r="H6" s="2">
        <f ca="1">_xlfn.STDEV.S(PromedioReporteUsuario!H8:INDIRECT("PromedioReporteUsuario!H"&amp;pivote!$B$2))</f>
        <v>1.4610498508492678</v>
      </c>
      <c r="I6" s="2">
        <f ca="1">_xlfn.STDEV.S(PromedioReporteUsuario!I8:INDIRECT("PromedioReporteUsuario!I"&amp;pivote!$B$3))</f>
        <v>0.50224693540825416</v>
      </c>
    </row>
  </sheetData>
  <mergeCells count="2">
    <mergeCell ref="A1:I1"/>
    <mergeCell ref="A5:I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Normal="100" workbookViewId="0">
      <selection activeCell="A7" sqref="A7:I8"/>
    </sheetView>
  </sheetViews>
  <sheetFormatPr baseColWidth="10" defaultColWidth="11.5703125" defaultRowHeight="12.75" x14ac:dyDescent="0.2"/>
  <sheetData>
    <row r="1" spans="1:9" x14ac:dyDescent="0.2">
      <c r="A1" t="str">
        <f>PromedioReporteUsuario!A7</f>
        <v>Nombre Completo</v>
      </c>
      <c r="B1" t="str">
        <f>PromedioReporteUsuario!B7</f>
        <v>I.Matemáticas Financieras</v>
      </c>
      <c r="C1" t="str">
        <f>PromedioReporteUsuario!C7</f>
        <v>II Fundamentos de Estadística</v>
      </c>
      <c r="D1" t="str">
        <f>PromedioReporteUsuario!D7</f>
        <v>III Análisis e Interpretación de Estados Financieros</v>
      </c>
      <c r="E1" t="str">
        <f>PromedioReporteUsuario!E7</f>
        <v>IV Economía</v>
      </c>
      <c r="F1" t="str">
        <f>PromedioReporteUsuario!F7</f>
        <v>V Administración de Capital de Trabajo</v>
      </c>
      <c r="G1" t="str">
        <f>PromedioReporteUsuario!G7</f>
        <v>VI Planeación Financiera</v>
      </c>
      <c r="H1" t="str">
        <f>PromedioReporteUsuario!H7</f>
        <v>VII Presupuesto y Costo de Capital</v>
      </c>
      <c r="I1" t="str">
        <f>PromedioReporteUsuario!I7</f>
        <v>Total Resultado</v>
      </c>
    </row>
    <row r="2" spans="1:9" x14ac:dyDescent="0.2">
      <c r="A2" t="str">
        <f>PromedioReporteUsuario!A8</f>
        <v>John2 Doe2</v>
      </c>
      <c r="B2" s="23" cm="1">
        <f t="array" aca="1" ref="B2" ca="1">NORMDIST(PromedioReporteUsuario!B8,INDIRECT("PromedioReporteUsuario!B"&amp;pivote!$B$3),desviacionEstandar!$B$6, TRUE())</f>
        <v>0.16533918375415996</v>
      </c>
      <c r="C2" s="23" cm="1">
        <f t="array" aca="1" ref="C2" ca="1">NORMDIST(PromedioReporteUsuario!C8,INDIRECT("PromedioReporteUsuario!C"&amp;pivote!$B$3),desviacionEstandar!$C$6, TRUE())</f>
        <v>0.88609057439831251</v>
      </c>
      <c r="D2" s="23" cm="1">
        <f t="array" aca="1" ref="D2" ca="1">NORMDIST(PromedioReporteUsuario!D8,INDIRECT("PromedioReporteUsuario!D"&amp;pivote!$B$3),desviacionEstandar!$D$6, TRUE())</f>
        <v>0.71832970874100521</v>
      </c>
      <c r="E2" s="23" cm="1">
        <f t="array" aca="1" ref="E2" ca="1">NORMDIST(PromedioReporteUsuario!E8,INDIRECT("PromedioReporteUsuario!E"&amp;pivote!$B$3),desviacionEstandar!$E$6, TRUE())</f>
        <v>0.25790624461633577</v>
      </c>
      <c r="F2" s="23" cm="1">
        <f t="array" aca="1" ref="F2" ca="1">NORMDIST(PromedioReporteUsuario!F8,INDIRECT("PromedioReporteUsuario!F"&amp;pivote!$B$3),desviacionEstandar!$F$6, TRUE())</f>
        <v>0.75678756992085949</v>
      </c>
      <c r="G2" s="23" cm="1">
        <f t="array" aca="1" ref="G2" ca="1">NORMDIST(PromedioReporteUsuario!G8,INDIRECT("PromedioReporteUsuario!G"&amp;pivote!$B$3),desviacionEstandar!$G$6, TRUE())</f>
        <v>0.87741889880245516</v>
      </c>
      <c r="H2" s="23" cm="1">
        <f t="array" aca="1" ref="H2" ca="1">NORMDIST(PromedioReporteUsuario!H8,INDIRECT("PromedioReporteUsuario!H"&amp;pivote!$B$3),desviacionEstandar!$H$6, TRUE())</f>
        <v>0.13180109510297522</v>
      </c>
      <c r="I2" s="23" cm="1">
        <f t="array" aca="1" ref="I2" ca="1">NORMDIST(PromedioReporteUsuario!I8,INDIRECT("PromedioReporteUsuario!I"&amp;pivote!$B$3),desviacionEstandar!$I$6, TRUE())</f>
        <v>0.56010095425414463</v>
      </c>
    </row>
    <row r="3" spans="1:9" x14ac:dyDescent="0.2">
      <c r="A3" t="str">
        <f>PromedioReporteUsuario!A9</f>
        <v>John2 Doe4</v>
      </c>
      <c r="B3" s="23" cm="1">
        <f t="array" aca="1" ref="B3" ca="1">NORMDIST(PromedioReporteUsuario!B9,INDIRECT("PromedioReporteUsuario!B"&amp;pivote!$B$3),desviacionEstandar!$B$6, TRUE())</f>
        <v>0.16533918375415996</v>
      </c>
      <c r="C3" s="23" cm="1">
        <f t="array" aca="1" ref="C3" ca="1">NORMDIST(PromedioReporteUsuario!C9,INDIRECT("PromedioReporteUsuario!C"&amp;pivote!$B$3),desviacionEstandar!$C$6, TRUE())</f>
        <v>0.88609057439831251</v>
      </c>
      <c r="D3" s="23" cm="1">
        <f t="array" aca="1" ref="D3" ca="1">NORMDIST(PromedioReporteUsuario!D9,INDIRECT("PromedioReporteUsuario!D"&amp;pivote!$B$3),desviacionEstandar!$D$6, TRUE())</f>
        <v>0.71832970874100521</v>
      </c>
      <c r="E3" s="23" cm="1">
        <f t="array" aca="1" ref="E3" ca="1">NORMDIST(PromedioReporteUsuario!E9,INDIRECT("PromedioReporteUsuario!E"&amp;pivote!$B$3),desviacionEstandar!$E$6, TRUE())</f>
        <v>0.25790624461633577</v>
      </c>
      <c r="F3" s="23" cm="1">
        <f t="array" aca="1" ref="F3" ca="1">NORMDIST(PromedioReporteUsuario!F9,INDIRECT("PromedioReporteUsuario!F"&amp;pivote!$B$3),desviacionEstandar!$F$6, TRUE())</f>
        <v>0.75678756992085949</v>
      </c>
      <c r="G3" s="23" cm="1">
        <f t="array" aca="1" ref="G3" ca="1">NORMDIST(PromedioReporteUsuario!G9,INDIRECT("PromedioReporteUsuario!G"&amp;pivote!$B$3),desviacionEstandar!$G$6, TRUE())</f>
        <v>0.87741889880245516</v>
      </c>
      <c r="H3" s="23" cm="1">
        <f t="array" aca="1" ref="H3" ca="1">NORMDIST(PromedioReporteUsuario!H9,INDIRECT("PromedioReporteUsuario!H"&amp;pivote!$B$3),desviacionEstandar!$H$6, TRUE())</f>
        <v>0.13180109510297522</v>
      </c>
      <c r="I3" s="23" cm="1">
        <f t="array" aca="1" ref="I3" ca="1">NORMDIST(PromedioReporteUsuario!I9,INDIRECT("PromedioReporteUsuario!I"&amp;pivote!$B$3),desviacionEstandar!$I$6, TRUE())</f>
        <v>0.56010095425414463</v>
      </c>
    </row>
    <row r="4" spans="1:9" x14ac:dyDescent="0.2">
      <c r="A4" t="str">
        <f>PromedioReporteUsuario!A10</f>
        <v>John3 Doe3</v>
      </c>
      <c r="B4" s="23" cm="1">
        <f t="array" aca="1" ref="B4" ca="1">NORMDIST(PromedioReporteUsuario!B10,INDIRECT("PromedioReporteUsuario!B"&amp;pivote!$B$3),desviacionEstandar!$B$6, TRUE())</f>
        <v>0.40463858919202639</v>
      </c>
      <c r="C4" s="23" cm="1">
        <f t="array" aca="1" ref="C4" ca="1">NORMDIST(PromedioReporteUsuario!C10,INDIRECT("PromedioReporteUsuario!C"&amp;pivote!$B$3),desviacionEstandar!$C$6, TRUE())</f>
        <v>0.29024305257390293</v>
      </c>
      <c r="D4" s="23" cm="1">
        <f t="array" aca="1" ref="D4" ca="1">NORMDIST(PromedioReporteUsuario!D10,INDIRECT("PromedioReporteUsuario!D"&amp;pivote!$B$3),desviacionEstandar!$D$6, TRUE())</f>
        <v>7.8379711536346763E-2</v>
      </c>
      <c r="E4" s="23" cm="1">
        <f t="array" aca="1" ref="E4" ca="1">NORMDIST(PromedioReporteUsuario!E10,INDIRECT("PromedioReporteUsuario!E"&amp;pivote!$B$3),desviacionEstandar!$E$6, TRUE())</f>
        <v>0.15020162453025121</v>
      </c>
      <c r="F4" s="23" cm="1">
        <f t="array" aca="1" ref="F4" ca="1">NORMDIST(PromedioReporteUsuario!F10,INDIRECT("PromedioReporteUsuario!F"&amp;pivote!$B$3),desviacionEstandar!$F$6, TRUE())</f>
        <v>6.1197982205333651E-2</v>
      </c>
      <c r="G4" s="23" cm="1">
        <f t="array" aca="1" ref="G4" ca="1">NORMDIST(PromedioReporteUsuario!G10,INDIRECT("PromedioReporteUsuario!G"&amp;pivote!$B$3),desviacionEstandar!$G$6, TRUE())</f>
        <v>0.14775093936276779</v>
      </c>
      <c r="H4" s="23" cm="1">
        <f t="array" aca="1" ref="H4" ca="1">NORMDIST(PromedioReporteUsuario!H10,INDIRECT("PromedioReporteUsuario!H"&amp;pivote!$B$3),desviacionEstandar!$H$6, TRUE())</f>
        <v>0.72346990765608277</v>
      </c>
      <c r="I4" s="23" cm="1">
        <f t="array" aca="1" ref="I4" ca="1">NORMDIST(PromedioReporteUsuario!I10,INDIRECT("PromedioReporteUsuario!I"&amp;pivote!$B$3),desviacionEstandar!$I$6, TRUE())</f>
        <v>1.5783042183382501E-2</v>
      </c>
    </row>
    <row r="5" spans="1:9" x14ac:dyDescent="0.2">
      <c r="A5" t="str">
        <f>PromedioReporteUsuario!A11</f>
        <v>John9 Doe6</v>
      </c>
      <c r="B5" s="23" cm="1">
        <f t="array" aca="1" ref="B5" ca="1">NORMDIST(PromedioReporteUsuario!B11,INDIRECT("PromedioReporteUsuario!B"&amp;pivote!$B$3),desviacionEstandar!$B$6, TRUE())</f>
        <v>0.88903665366391815</v>
      </c>
      <c r="C5" s="23" cm="1">
        <f t="array" aca="1" ref="C5" ca="1">NORMDIST(PromedioReporteUsuario!C11,INDIRECT("PromedioReporteUsuario!C"&amp;pivote!$B$3),desviacionEstandar!$C$6, TRUE())</f>
        <v>0.1724142488459782</v>
      </c>
      <c r="D5" s="23" cm="1">
        <f t="array" aca="1" ref="D5" ca="1">NORMDIST(PromedioReporteUsuario!D11,INDIRECT("PromedioReporteUsuario!D"&amp;pivote!$B$3),desviacionEstandar!$D$6, TRUE())</f>
        <v>0.29703159861286599</v>
      </c>
      <c r="E5" s="23" cm="1">
        <f t="array" aca="1" ref="E5" ca="1">NORMDIST(PromedioReporteUsuario!E11,INDIRECT("PromedioReporteUsuario!E"&amp;pivote!$B$3),desviacionEstandar!$E$6, TRUE())</f>
        <v>0.89207359348694959</v>
      </c>
      <c r="F5" s="23" cm="1">
        <f t="array" aca="1" ref="F5" ca="1">NORMDIST(PromedioReporteUsuario!F11,INDIRECT("PromedioReporteUsuario!F"&amp;pivote!$B$3),desviacionEstandar!$F$6, TRUE())</f>
        <v>0.31867615933687515</v>
      </c>
      <c r="G5" s="23" cm="1">
        <f t="array" aca="1" ref="G5" ca="1">NORMDIST(PromedioReporteUsuario!G11,INDIRECT("PromedioReporteUsuario!G"&amp;pivote!$B$3),desviacionEstandar!$G$6, TRUE())</f>
        <v>0.22432865340713579</v>
      </c>
      <c r="H5" s="23" cm="1">
        <f t="array" aca="1" ref="H5" ca="1">NORMDIST(PromedioReporteUsuario!H11,INDIRECT("PromedioReporteUsuario!H"&amp;pivote!$B$3),desviacionEstandar!$H$6, TRUE())</f>
        <v>0.84227318293702036</v>
      </c>
      <c r="I5" s="23" cm="1">
        <f t="array" aca="1" ref="I5" ca="1">NORMDIST(PromedioReporteUsuario!I11,INDIRECT("PromedioReporteUsuario!I"&amp;pivote!$B$3),desviacionEstandar!$I$6, TRUE())</f>
        <v>0.66845873503607867</v>
      </c>
    </row>
    <row r="6" spans="1:9" x14ac:dyDescent="0.2">
      <c r="A6" t="str">
        <f>PromedioReporteUsuario!A12</f>
        <v>John9 Doe7</v>
      </c>
      <c r="B6" s="23" cm="1">
        <f t="array" aca="1" ref="B6" ca="1">NORMDIST(PromedioReporteUsuario!B12,INDIRECT("PromedioReporteUsuario!B"&amp;pivote!$B$3),desviacionEstandar!$B$6, TRUE())</f>
        <v>0.88903665366391815</v>
      </c>
      <c r="C6" s="23" cm="1">
        <f t="array" aca="1" ref="C6" ca="1">NORMDIST(PromedioReporteUsuario!C12,INDIRECT("PromedioReporteUsuario!C"&amp;pivote!$B$3),desviacionEstandar!$C$6, TRUE())</f>
        <v>0.1724142488459782</v>
      </c>
      <c r="D6" s="23" cm="1">
        <f t="array" aca="1" ref="D6" ca="1">NORMDIST(PromedioReporteUsuario!D12,INDIRECT("PromedioReporteUsuario!D"&amp;pivote!$B$3),desviacionEstandar!$D$6, TRUE())</f>
        <v>0.29703159861286599</v>
      </c>
      <c r="E6" s="23" cm="1">
        <f t="array" aca="1" ref="E6" ca="1">NORMDIST(PromedioReporteUsuario!E12,INDIRECT("PromedioReporteUsuario!E"&amp;pivote!$B$3),desviacionEstandar!$E$6, TRUE())</f>
        <v>0.89207359348694959</v>
      </c>
      <c r="F6" s="23" cm="1">
        <f t="array" aca="1" ref="F6" ca="1">NORMDIST(PromedioReporteUsuario!F12,INDIRECT("PromedioReporteUsuario!F"&amp;pivote!$B$3),desviacionEstandar!$F$6, TRUE())</f>
        <v>0.31867615933687515</v>
      </c>
      <c r="G6" s="23" cm="1">
        <f t="array" aca="1" ref="G6" ca="1">NORMDIST(PromedioReporteUsuario!G12,INDIRECT("PromedioReporteUsuario!G"&amp;pivote!$B$3),desviacionEstandar!$G$6, TRUE())</f>
        <v>0.22432865340713579</v>
      </c>
      <c r="H6" s="23" cm="1">
        <f t="array" aca="1" ref="H6" ca="1">NORMDIST(PromedioReporteUsuario!H12,INDIRECT("PromedioReporteUsuario!H"&amp;pivote!$B$3),desviacionEstandar!$H$6, TRUE())</f>
        <v>0.84227318293702036</v>
      </c>
      <c r="I6" s="23" cm="1">
        <f t="array" aca="1" ref="I6" ca="1">NORMDIST(PromedioReporteUsuario!I12,INDIRECT("PromedioReporteUsuario!I"&amp;pivote!$B$3),desviacionEstandar!$I$6, TRUE())</f>
        <v>0.66845873503607867</v>
      </c>
    </row>
    <row r="7" spans="1:9" x14ac:dyDescent="0.2">
      <c r="A7" t="str">
        <f>PromedioReporteUsuario!A13</f>
        <v>John9 Doe9</v>
      </c>
      <c r="B7" s="23" cm="1">
        <f t="array" aca="1" ref="B7" ca="1">NORMDIST(PromedioReporteUsuario!B13,INDIRECT("PromedioReporteUsuario!B"&amp;pivote!$B$3),desviacionEstandar!$B$6, TRUE())</f>
        <v>0.39898066201019655</v>
      </c>
      <c r="C7" s="23" cm="1">
        <f t="array" aca="1" ref="C7" ca="1">NORMDIST(PromedioReporteUsuario!C13,INDIRECT("PromedioReporteUsuario!C"&amp;pivote!$B$3),desviacionEstandar!$C$6, TRUE())</f>
        <v>0.51197344446571025</v>
      </c>
      <c r="D7" s="23" cm="1">
        <f t="array" aca="1" ref="D7" ca="1">NORMDIST(PromedioReporteUsuario!D13,INDIRECT("PromedioReporteUsuario!D"&amp;pivote!$B$3),desviacionEstandar!$D$6, TRUE())</f>
        <v>0.90761258527264532</v>
      </c>
      <c r="E7" s="23" cm="1">
        <f t="array" aca="1" ref="E7" ca="1">NORMDIST(PromedioReporteUsuario!E13,INDIRECT("PromedioReporteUsuario!E"&amp;pivote!$B$3),desviacionEstandar!$E$6, TRUE())</f>
        <v>0.44430397051268455</v>
      </c>
      <c r="F7" s="23" cm="1">
        <f t="array" aca="1" ref="F7" ca="1">NORMDIST(PromedioReporteUsuario!F13,INDIRECT("PromedioReporteUsuario!F"&amp;pivote!$B$3),desviacionEstandar!$F$6, TRUE())</f>
        <v>0.86337081768056811</v>
      </c>
      <c r="G7" s="23" cm="1">
        <f t="array" aca="1" ref="G7" ca="1">NORMDIST(PromedioReporteUsuario!G13,INDIRECT("PromedioReporteUsuario!G"&amp;pivote!$B$3),desviacionEstandar!$G$6, TRUE())</f>
        <v>0.59370192472847116</v>
      </c>
      <c r="H7" s="23" cm="1">
        <f t="array" aca="1" ref="H7" ca="1">NORMDIST(PromedioReporteUsuario!H13,INDIRECT("PromedioReporteUsuario!H"&amp;pivote!$B$3),desviacionEstandar!$H$6, TRUE())</f>
        <v>0.35754289522346927</v>
      </c>
      <c r="I7" s="23" cm="1">
        <f t="array" aca="1" ref="I7" ca="1">NORMDIST(PromedioReporteUsuario!I13,INDIRECT("PromedioReporteUsuario!I"&amp;pivote!$B$3),desviacionEstandar!$I$6, TRUE())</f>
        <v>0.83549000958006847</v>
      </c>
    </row>
    <row r="8" spans="1:9" x14ac:dyDescent="0.2">
      <c r="A8" t="str">
        <f>PromedioReporteUsuario!A14</f>
        <v>Total Resultado</v>
      </c>
      <c r="B8" s="23" cm="1">
        <f t="array" aca="1" ref="B8" ca="1">NORMDIST(PromedioReporteUsuario!B14,INDIRECT("PromedioReporteUsuario!B"&amp;pivote!$B$3),desviacionEstandar!$B$6, TRUE())</f>
        <v>0.5</v>
      </c>
      <c r="C8" s="23" cm="1">
        <f t="array" aca="1" ref="C8" ca="1">NORMDIST(PromedioReporteUsuario!C14,INDIRECT("PromedioReporteUsuario!C"&amp;pivote!$B$3),desviacionEstandar!$C$6, TRUE())</f>
        <v>0.5</v>
      </c>
      <c r="D8" s="23" cm="1">
        <f t="array" aca="1" ref="D8" ca="1">NORMDIST(PromedioReporteUsuario!D14,INDIRECT("PromedioReporteUsuario!D"&amp;pivote!$B$3),desviacionEstandar!$D$6, TRUE())</f>
        <v>0.5</v>
      </c>
      <c r="E8" s="23" cm="1">
        <f t="array" aca="1" ref="E8" ca="1">NORMDIST(PromedioReporteUsuario!E14,INDIRECT("PromedioReporteUsuario!E"&amp;pivote!$B$3),desviacionEstandar!$E$6, TRUE())</f>
        <v>0.5</v>
      </c>
      <c r="F8" s="23" cm="1">
        <f t="array" aca="1" ref="F8" ca="1">NORMDIST(PromedioReporteUsuario!F14,INDIRECT("PromedioReporteUsuario!F"&amp;pivote!$B$3),desviacionEstandar!$F$6, TRUE())</f>
        <v>0.5</v>
      </c>
      <c r="G8" s="23" cm="1">
        <f t="array" aca="1" ref="G8" ca="1">NORMDIST(PromedioReporteUsuario!G14,INDIRECT("PromedioReporteUsuario!G"&amp;pivote!$B$3),desviacionEstandar!$G$6, TRUE())</f>
        <v>0.5</v>
      </c>
      <c r="H8" s="23" cm="1">
        <f t="array" aca="1" ref="H8" ca="1">NORMDIST(PromedioReporteUsuario!H14,INDIRECT("PromedioReporteUsuario!H"&amp;pivote!$B$3),desviacionEstandar!$H$6, TRUE())</f>
        <v>0.5</v>
      </c>
      <c r="I8" s="23" cm="1">
        <f t="array" aca="1" ref="I8" ca="1">NORMDIST(PromedioReporteUsuario!I14,INDIRECT("PromedioReporteUsuario!I"&amp;pivote!$B$3),desviacionEstandar!$I$6, TRUE())</f>
        <v>0.5</v>
      </c>
    </row>
    <row r="9" spans="1:9" x14ac:dyDescent="0.2">
      <c r="B9" s="23"/>
      <c r="C9" s="23"/>
      <c r="D9" s="23"/>
      <c r="E9" s="23"/>
      <c r="F9" s="23"/>
      <c r="G9" s="23"/>
      <c r="H9" s="23"/>
      <c r="I9" s="23"/>
    </row>
    <row r="10" spans="1:9" x14ac:dyDescent="0.2">
      <c r="B10" s="23"/>
      <c r="C10" s="23"/>
      <c r="D10" s="23"/>
      <c r="E10" s="23"/>
      <c r="F10" s="23"/>
      <c r="G10" s="23"/>
      <c r="H10" s="23"/>
      <c r="I10" s="23"/>
    </row>
    <row r="11" spans="1:9" x14ac:dyDescent="0.2"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B13" s="23"/>
      <c r="C13" s="23"/>
      <c r="D13" s="23"/>
      <c r="E13" s="23"/>
      <c r="F13" s="23"/>
      <c r="G13" s="23"/>
      <c r="H13" s="23"/>
      <c r="I13" s="23"/>
    </row>
    <row r="14" spans="1:9" x14ac:dyDescent="0.2">
      <c r="B14" s="23"/>
      <c r="C14" s="23"/>
      <c r="D14" s="23"/>
      <c r="E14" s="23"/>
      <c r="F14" s="23"/>
      <c r="G14" s="23"/>
      <c r="H14" s="23"/>
      <c r="I14" s="23"/>
    </row>
    <row r="15" spans="1:9" x14ac:dyDescent="0.2">
      <c r="B15" s="23"/>
      <c r="C15" s="23"/>
      <c r="D15" s="23"/>
      <c r="E15" s="23"/>
      <c r="F15" s="23"/>
      <c r="G15" s="23"/>
      <c r="H15" s="23"/>
      <c r="I15" s="23"/>
    </row>
    <row r="16" spans="1:9" x14ac:dyDescent="0.2">
      <c r="B16" s="23"/>
      <c r="C16" s="23"/>
      <c r="D16" s="23"/>
      <c r="E16" s="23"/>
      <c r="F16" s="23"/>
      <c r="G16" s="23"/>
      <c r="H16" s="23"/>
      <c r="I16" s="23"/>
    </row>
  </sheetData>
  <autoFilter ref="A1:I8" xr:uid="{00000000-0009-0000-0000-000004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abSelected="1" zoomScaleNormal="100" workbookViewId="0">
      <selection activeCell="S5" sqref="S5"/>
    </sheetView>
  </sheetViews>
  <sheetFormatPr baseColWidth="10" defaultColWidth="11.5703125" defaultRowHeight="12.75" x14ac:dyDescent="0.2"/>
  <sheetData>
    <row r="1" spans="1:10" x14ac:dyDescent="0.2">
      <c r="A1" s="38" t="s">
        <v>31</v>
      </c>
      <c r="C1" s="38" t="s">
        <v>6</v>
      </c>
    </row>
    <row r="2" spans="1:10" x14ac:dyDescent="0.2">
      <c r="A2" s="38" t="s">
        <v>3</v>
      </c>
      <c r="B2" s="38" t="s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38</v>
      </c>
    </row>
    <row r="3" spans="1:10" x14ac:dyDescent="0.2">
      <c r="A3" t="s">
        <v>26</v>
      </c>
      <c r="B3" t="s">
        <v>11</v>
      </c>
      <c r="C3" s="40">
        <v>3.5466666666666669</v>
      </c>
      <c r="D3" s="40">
        <v>1.6066666666666667</v>
      </c>
      <c r="E3" s="40">
        <v>3.2333333333333338</v>
      </c>
      <c r="F3" s="40">
        <v>4.9333333333333327</v>
      </c>
      <c r="G3" s="40">
        <v>3.4666666666666663</v>
      </c>
      <c r="H3" s="40">
        <v>1.7333333333333332</v>
      </c>
      <c r="I3" s="40">
        <v>2.4333333333333336</v>
      </c>
      <c r="J3" s="40">
        <v>2.9933333333333332</v>
      </c>
    </row>
    <row r="4" spans="1:10" x14ac:dyDescent="0.2">
      <c r="A4" t="s">
        <v>24</v>
      </c>
      <c r="B4" t="s">
        <v>23</v>
      </c>
      <c r="C4" s="40">
        <v>2.2200000000000002</v>
      </c>
      <c r="D4" s="40">
        <v>1.67</v>
      </c>
      <c r="E4" s="40">
        <v>0</v>
      </c>
      <c r="F4" s="40">
        <v>2.2999999999999998</v>
      </c>
      <c r="G4" s="40">
        <v>1.43</v>
      </c>
      <c r="H4" s="40">
        <v>1.1100000000000001</v>
      </c>
      <c r="I4" s="40">
        <v>2.5</v>
      </c>
      <c r="J4" s="40">
        <v>1.6042857142857141</v>
      </c>
    </row>
    <row r="5" spans="1:10" x14ac:dyDescent="0.2">
      <c r="A5" t="s">
        <v>12</v>
      </c>
      <c r="B5" t="s">
        <v>11</v>
      </c>
      <c r="C5" s="40">
        <v>1.22</v>
      </c>
      <c r="D5" s="40">
        <v>3.33</v>
      </c>
      <c r="E5" s="40">
        <v>4.29</v>
      </c>
      <c r="F5" s="40">
        <v>2.86</v>
      </c>
      <c r="G5" s="40">
        <v>4.29</v>
      </c>
      <c r="H5" s="40">
        <v>3.33</v>
      </c>
      <c r="I5" s="40">
        <v>0</v>
      </c>
      <c r="J5" s="40">
        <v>2.7599999999999993</v>
      </c>
    </row>
    <row r="6" spans="1:10" x14ac:dyDescent="0.2">
      <c r="A6" t="s">
        <v>38</v>
      </c>
      <c r="C6" s="40">
        <v>2.5500000000000003</v>
      </c>
      <c r="D6" s="40">
        <v>2.1916666666666669</v>
      </c>
      <c r="E6" s="40">
        <v>3.0466666666666669</v>
      </c>
      <c r="F6" s="40">
        <v>3.8033333333333328</v>
      </c>
      <c r="G6" s="40">
        <v>3.401666666666666</v>
      </c>
      <c r="H6" s="40">
        <v>2.1616666666666666</v>
      </c>
      <c r="I6" s="40">
        <v>1.6333333333333335</v>
      </c>
      <c r="J6" s="40">
        <v>2.684047619047619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ReporteUsuario</vt:lpstr>
      <vt:lpstr>PromedioReporteUsuario</vt:lpstr>
      <vt:lpstr>pivote</vt:lpstr>
      <vt:lpstr>desviacionEstandar</vt:lpstr>
      <vt:lpstr>DistribucionNormal</vt:lpstr>
      <vt:lpstr>Tabla dinámica_ReporteUsuario_1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BYG DEV</cp:lastModifiedBy>
  <cp:revision>21</cp:revision>
  <dcterms:created xsi:type="dcterms:W3CDTF">2024-07-25T17:21:35Z</dcterms:created>
  <dcterms:modified xsi:type="dcterms:W3CDTF">2024-07-26T18:24:19Z</dcterms:modified>
  <dc:language>es-MX</dc:language>
</cp:coreProperties>
</file>