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yg-d\modMoodle\REPORTE-USUARIO\"/>
    </mc:Choice>
  </mc:AlternateContent>
  <xr:revisionPtr revIDLastSave="0" documentId="13_ncr:1_{A378125D-0C44-4A92-950A-6639999F734A}" xr6:coauthVersionLast="47" xr6:coauthVersionMax="47" xr10:uidLastSave="{00000000-0000-0000-0000-000000000000}"/>
  <bookViews>
    <workbookView xWindow="-120" yWindow="-120" windowWidth="29040" windowHeight="15720" tabRatio="635" activeTab="5" xr2:uid="{00000000-000D-0000-FFFF-FFFF00000000}"/>
  </bookViews>
  <sheets>
    <sheet name="ReporteUsuario" sheetId="1" r:id="rId1"/>
    <sheet name="PromedioReporteUsuario" sheetId="2" r:id="rId2"/>
    <sheet name="pivote" sheetId="3" r:id="rId3"/>
    <sheet name="desviacionEstandar" sheetId="4" r:id="rId4"/>
    <sheet name="DistribucionNormal" sheetId="5" r:id="rId5"/>
    <sheet name="Tabla dinámica_ReporteUsuario_1" sheetId="7" r:id="rId6"/>
  </sheets>
  <definedNames>
    <definedName name="_xlnm._FilterDatabase" localSheetId="4" hidden="1">DistribucionNormal!$A$1:$I$8</definedName>
  </definedNames>
  <calcPr calcId="191029"/>
  <pivotCaches>
    <pivotCache cacheId="9" r:id="rId7"/>
    <pivotCache cacheId="1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9" i="5" l="1"/>
  <c r="A10" i="5"/>
  <c r="A8" i="5"/>
  <c r="A7" i="5"/>
  <c r="A6" i="5"/>
  <c r="A5" i="5"/>
  <c r="A4" i="5"/>
  <c r="A3" i="5"/>
  <c r="A2" i="5"/>
  <c r="I1" i="5"/>
  <c r="H1" i="5"/>
  <c r="G1" i="5"/>
  <c r="F1" i="5"/>
  <c r="E1" i="5"/>
  <c r="D1" i="5"/>
  <c r="C1" i="5"/>
  <c r="B1" i="5"/>
  <c r="A1" i="5"/>
  <c r="I3" i="4"/>
  <c r="H3" i="4"/>
  <c r="G3" i="4"/>
  <c r="F3" i="4"/>
  <c r="E3" i="4"/>
  <c r="D3" i="4"/>
  <c r="C3" i="4"/>
  <c r="B3" i="4"/>
  <c r="B2" i="3"/>
  <c r="Q1" i="2"/>
  <c r="P1" i="2"/>
  <c r="O1" i="2"/>
  <c r="N1" i="2"/>
  <c r="M1" i="2"/>
  <c r="L1" i="2"/>
  <c r="K1" i="2"/>
  <c r="F6" i="4"/>
  <c r="B3" i="3" l="1"/>
  <c r="G6" i="4"/>
  <c r="I6" i="4"/>
  <c r="C6" i="4"/>
  <c r="B6" i="4"/>
  <c r="E6" i="4"/>
  <c r="F2" i="5" a="1"/>
  <c r="F2" i="3"/>
  <c r="H6" i="4"/>
  <c r="G2" i="5" a="1"/>
  <c r="H2" i="5" a="1"/>
  <c r="D6" i="4"/>
  <c r="E2" i="5" a="1"/>
  <c r="H2" i="5" l="1"/>
  <c r="G2" i="5"/>
  <c r="F2" i="5"/>
  <c r="E2" i="5"/>
  <c r="E9" i="5" a="1"/>
  <c r="G9" i="5" a="1"/>
  <c r="H9" i="5" a="1"/>
  <c r="C9" i="5" a="1"/>
  <c r="B10" i="5" a="1"/>
  <c r="C10" i="5" a="1"/>
  <c r="F9" i="5" a="1"/>
  <c r="E10" i="5" a="1"/>
  <c r="F10" i="5" a="1"/>
  <c r="I9" i="5" a="1"/>
  <c r="H10" i="5" a="1"/>
  <c r="I10" i="5" a="1"/>
  <c r="D10" i="5" a="1"/>
  <c r="B9" i="5" a="1"/>
  <c r="D9" i="5" a="1"/>
  <c r="G10" i="5" a="1"/>
  <c r="D2" i="5" a="1"/>
  <c r="C8" i="5" a="1"/>
  <c r="E8" i="5" a="1"/>
  <c r="H7" i="5" a="1"/>
  <c r="I3" i="5" a="1"/>
  <c r="F7" i="5" a="1"/>
  <c r="E3" i="5" a="1"/>
  <c r="E4" i="5" a="1"/>
  <c r="B7" i="5" a="1"/>
  <c r="I7" i="5" a="1"/>
  <c r="D8" i="5" a="1"/>
  <c r="H8" i="5" a="1"/>
  <c r="H5" i="5" a="1"/>
  <c r="I4" i="5" a="1"/>
  <c r="F6" i="5" a="1"/>
  <c r="I6" i="5" a="1"/>
  <c r="F4" i="5" a="1"/>
  <c r="C5" i="5" a="1"/>
  <c r="I5" i="5" a="1"/>
  <c r="F8" i="5" a="1"/>
  <c r="E6" i="5" a="1"/>
  <c r="D3" i="5" a="1"/>
  <c r="C6" i="5" a="1"/>
  <c r="C4" i="5" a="1"/>
  <c r="C3" i="5" a="1"/>
  <c r="E7" i="5" a="1"/>
  <c r="B5" i="5" a="1"/>
  <c r="G8" i="5" a="1"/>
  <c r="F5" i="5" a="1"/>
  <c r="D5" i="5" a="1"/>
  <c r="G4" i="5" a="1"/>
  <c r="I8" i="5" a="1"/>
  <c r="C7" i="5" a="1"/>
  <c r="H6" i="5" a="1"/>
  <c r="B4" i="5" a="1"/>
  <c r="H4" i="5" a="1"/>
  <c r="G3" i="5" a="1"/>
  <c r="B3" i="5" a="1"/>
  <c r="D7" i="5" a="1"/>
  <c r="B8" i="5" a="1"/>
  <c r="H3" i="5" a="1"/>
  <c r="E5" i="5" a="1"/>
  <c r="I2" i="5" a="1"/>
  <c r="G7" i="5" a="1"/>
  <c r="D6" i="5" a="1"/>
  <c r="G5" i="5" a="1"/>
  <c r="G6" i="5" a="1"/>
  <c r="B2" i="5" a="1"/>
  <c r="C2" i="5" a="1"/>
  <c r="B6" i="5" a="1"/>
  <c r="F3" i="5" a="1"/>
  <c r="D4" i="5" a="1"/>
  <c r="G10" i="5" l="1"/>
  <c r="D9" i="5"/>
  <c r="B9" i="5"/>
  <c r="D10" i="5"/>
  <c r="I10" i="5"/>
  <c r="H10" i="5"/>
  <c r="I9" i="5"/>
  <c r="F10" i="5"/>
  <c r="E10" i="5"/>
  <c r="F9" i="5"/>
  <c r="C10" i="5"/>
  <c r="B10" i="5"/>
  <c r="C9" i="5"/>
  <c r="H9" i="5"/>
  <c r="G9" i="5"/>
  <c r="E9" i="5"/>
  <c r="D2" i="5"/>
  <c r="H8" i="5"/>
  <c r="E8" i="5"/>
  <c r="B8" i="5"/>
  <c r="I8" i="5"/>
  <c r="G8" i="5"/>
  <c r="F8" i="5"/>
  <c r="D8" i="5"/>
  <c r="C8" i="5"/>
  <c r="B2" i="5"/>
  <c r="C2" i="5"/>
  <c r="I2" i="5"/>
  <c r="C7" i="5"/>
  <c r="B5" i="5"/>
  <c r="D7" i="5"/>
  <c r="E7" i="5"/>
  <c r="E4" i="5"/>
  <c r="H7" i="5"/>
  <c r="G6" i="5"/>
  <c r="G7" i="5"/>
  <c r="F5" i="5"/>
  <c r="C6" i="5"/>
  <c r="E5" i="5"/>
  <c r="F6" i="5"/>
  <c r="G4" i="5"/>
  <c r="D5" i="5"/>
  <c r="C4" i="5"/>
  <c r="G3" i="5"/>
  <c r="I6" i="5"/>
  <c r="F3" i="5"/>
  <c r="H6" i="5"/>
  <c r="B4" i="5"/>
  <c r="D3" i="5"/>
  <c r="H5" i="5"/>
  <c r="D4" i="5"/>
  <c r="I3" i="5"/>
  <c r="F4" i="5"/>
  <c r="I5" i="5"/>
  <c r="C5" i="5"/>
  <c r="I4" i="5"/>
  <c r="D6" i="5"/>
  <c r="F7" i="5"/>
  <c r="H4" i="5"/>
  <c r="B6" i="5"/>
  <c r="I7" i="5"/>
  <c r="E6" i="5"/>
  <c r="C3" i="5"/>
  <c r="H3" i="5"/>
  <c r="E3" i="5"/>
  <c r="G5" i="5"/>
  <c r="B7" i="5"/>
  <c r="B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<sst xmlns="http://schemas.openxmlformats.org/spreadsheetml/2006/main" count="757" uniqueCount="42">
  <si>
    <t>Nombre Completo</t>
  </si>
  <si>
    <t>Institucion</t>
  </si>
  <si>
    <t>Maestria</t>
  </si>
  <si>
    <t>Campus</t>
  </si>
  <si>
    <t>Pais</t>
  </si>
  <si>
    <t>Examen</t>
  </si>
  <si>
    <t>Modulo</t>
  </si>
  <si>
    <t>TotalRespuestaCorrectas</t>
  </si>
  <si>
    <t>Calificacion</t>
  </si>
  <si>
    <t>UVM</t>
  </si>
  <si>
    <t>Hoteleria</t>
  </si>
  <si>
    <t>Queretaro</t>
  </si>
  <si>
    <t>MX</t>
  </si>
  <si>
    <t>Examen24MFP-test</t>
  </si>
  <si>
    <t>I.Matemáticas Financieras</t>
  </si>
  <si>
    <t>II Fundamentos de Estadística</t>
  </si>
  <si>
    <t>III Análisis e Interpretación de Estados Financieros</t>
  </si>
  <si>
    <t>IV Economía</t>
  </si>
  <si>
    <t>V Administración de Capital de Trabajo</t>
  </si>
  <si>
    <t>VI Planeación Financiera</t>
  </si>
  <si>
    <t>VII Presupuesto y Costo de Capital</t>
  </si>
  <si>
    <t>Finanzas</t>
  </si>
  <si>
    <t>Puebla</t>
  </si>
  <si>
    <t>CD MX</t>
  </si>
  <si>
    <t>Promedio - Calificacion</t>
  </si>
  <si>
    <t>pivot1</t>
  </si>
  <si>
    <t>pivot2</t>
  </si>
  <si>
    <t>Desviacion Estandar</t>
  </si>
  <si>
    <t>Distribucion Normal</t>
  </si>
  <si>
    <t>Desviacion Estandar Referenciada al Pivote</t>
  </si>
  <si>
    <t>Total general</t>
  </si>
  <si>
    <t>Juan Benavides</t>
  </si>
  <si>
    <t>John Constantine</t>
  </si>
  <si>
    <t>Toluca</t>
  </si>
  <si>
    <t>Jazmin Espinoza</t>
  </si>
  <si>
    <t>Gerardo Fuentes</t>
  </si>
  <si>
    <t>Magdalena Fuentes</t>
  </si>
  <si>
    <t>Leon Gutierrez</t>
  </si>
  <si>
    <t>Gonzalo Herrera</t>
  </si>
  <si>
    <t>Ruth Morales</t>
  </si>
  <si>
    <t>Camila Paz</t>
  </si>
  <si>
    <t>(Varios elementos)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</si>
</sst>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rial"/>
      <family val="2"/>
      <charset val="1"/>
    </font>
    <font>
      <sz val="10"/>
      <name val="Liberation San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Border="0" applyProtection="0"/>
    <xf numFmtId="0" fontId="3" fillId="0" borderId="0" applyBorder="0" applyProtection="0">
      <alignment horizontal="left"/>
    </xf>
    <xf numFmtId="0" fontId="3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3" fillId="0" borderId="0" applyBorder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/>
    <xf numFmtId="10" fontId="0" fillId="0" borderId="0" xfId="0" applyNumberFormat="1"/>
    <xf numFmtId="0" fontId="3" fillId="0" borderId="1" xfId="1" applyBorder="1" applyProtection="1"/>
    <xf numFmtId="0" fontId="3" fillId="0" borderId="2" xfId="2" applyBorder="1" applyProtection="1">
      <alignment horizontal="left"/>
    </xf>
    <xf numFmtId="0" fontId="3" fillId="0" borderId="3" xfId="2" applyBorder="1" applyProtection="1">
      <alignment horizontal="left"/>
    </xf>
    <xf numFmtId="0" fontId="1" fillId="0" borderId="4" xfId="5" applyBorder="1" applyProtection="1">
      <alignment horizontal="left"/>
    </xf>
    <xf numFmtId="0" fontId="2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</cellXfs>
  <cellStyles count="7">
    <cellStyle name="Campo de la tabla dinámica" xfId="1" xr:uid="{00000000-0005-0000-0000-000006000000}"/>
    <cellStyle name="Categoría de la tabla dinámica" xfId="2" xr:uid="{00000000-0005-0000-0000-000007000000}"/>
    <cellStyle name="Esquina de la tabla dinámica" xfId="3" xr:uid="{00000000-0005-0000-0000-000008000000}"/>
    <cellStyle name="Normal" xfId="0" builtinId="0"/>
    <cellStyle name="Resultado de la tabla dinámica" xfId="4" xr:uid="{00000000-0005-0000-0000-000009000000}"/>
    <cellStyle name="Título de la tabla dinámica" xfId="5" xr:uid="{00000000-0005-0000-0000-00000A000000}"/>
    <cellStyle name="Valor de la tabla dinámica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DistribucionNormal!$B$1</c:f>
              <c:strCache>
                <c:ptCount val="1"/>
                <c:pt idx="0">
                  <c:v>I.Matemáticas Financieras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DistribucionNormal!$A$2:$A$8</c15:sqref>
                  </c15:fullRef>
                </c:ext>
              </c:extLst>
              <c:f>DistribucionNormal!$A$2</c:f>
              <c:strCache>
                <c:ptCount val="1"/>
                <c:pt idx="0">
                  <c:v>Juan Benavides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DistribucionNormal!$B$2:$B$8</c15:sqref>
                  </c15:fullRef>
                </c:ext>
              </c:extLst>
              <c:f>DistribucionNormal!$B$2</c:f>
              <c:numCache>
                <c:formatCode>0.00%</c:formatCode>
                <c:ptCount val="1"/>
                <c:pt idx="0">
                  <c:v>0.76896348329832276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D-4A8B-985D-C084A9ACCC45}"/>
            </c:ext>
          </c:extLst>
        </c:ser>
        <c:ser>
          <c:idx val="1"/>
          <c:order val="1"/>
          <c:tx>
            <c:strRef>
              <c:f>DistribucionNormal!$C$1</c:f>
              <c:strCache>
                <c:ptCount val="1"/>
                <c:pt idx="0">
                  <c:v>II Fundamentos de Estadística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DistribucionNormal!$A$2:$A$8</c15:sqref>
                  </c15:fullRef>
                </c:ext>
              </c:extLst>
              <c:f>DistribucionNormal!$A$2</c:f>
              <c:strCache>
                <c:ptCount val="1"/>
                <c:pt idx="0">
                  <c:v>Juan Benavides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DistribucionNormal!$C$2:$C$8</c15:sqref>
                  </c15:fullRef>
                </c:ext>
              </c:extLst>
              <c:f>DistribucionNormal!$C$2</c:f>
              <c:numCache>
                <c:formatCode>0.00%</c:formatCode>
                <c:ptCount val="1"/>
                <c:pt idx="0">
                  <c:v>0.35940878630407042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7D-4A8B-985D-C084A9ACCC45}"/>
            </c:ext>
          </c:extLst>
        </c:ser>
        <c:ser>
          <c:idx val="2"/>
          <c:order val="2"/>
          <c:tx>
            <c:strRef>
              <c:f>DistribucionNormal!$D$1</c:f>
              <c:strCache>
                <c:ptCount val="1"/>
                <c:pt idx="0">
                  <c:v>III Análisis e Interpretación de Estados Financieros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DistribucionNormal!$A$2:$A$8</c15:sqref>
                  </c15:fullRef>
                </c:ext>
              </c:extLst>
              <c:f>DistribucionNormal!$A$2</c:f>
              <c:strCache>
                <c:ptCount val="1"/>
                <c:pt idx="0">
                  <c:v>Juan Benavides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DistribucionNormal!$D$2:$D$8</c15:sqref>
                  </c15:fullRef>
                </c:ext>
              </c:extLst>
              <c:f>DistribucionNormal!$D$2</c:f>
              <c:numCache>
                <c:formatCode>0.00%</c:formatCode>
                <c:ptCount val="1"/>
                <c:pt idx="0">
                  <c:v>0.79220537434044402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7D-4A8B-985D-C084A9ACCC45}"/>
            </c:ext>
          </c:extLst>
        </c:ser>
        <c:ser>
          <c:idx val="3"/>
          <c:order val="3"/>
          <c:tx>
            <c:strRef>
              <c:f>DistribucionNormal!$E$1</c:f>
              <c:strCache>
                <c:ptCount val="1"/>
                <c:pt idx="0">
                  <c:v>IV Economía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DistribucionNormal!$A$2:$A$8</c15:sqref>
                  </c15:fullRef>
                </c:ext>
              </c:extLst>
              <c:f>DistribucionNormal!$A$2</c:f>
              <c:strCache>
                <c:ptCount val="1"/>
                <c:pt idx="0">
                  <c:v>Juan Benavides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DistribucionNormal!$E$2:$E$8</c15:sqref>
                  </c15:fullRef>
                </c:ext>
              </c:extLst>
              <c:f>DistribucionNormal!$E$2</c:f>
              <c:numCache>
                <c:formatCode>0.00%</c:formatCode>
                <c:ptCount val="1"/>
                <c:pt idx="0">
                  <c:v>0.89668915577728148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7D-4A8B-985D-C084A9ACCC45}"/>
            </c:ext>
          </c:extLst>
        </c:ser>
        <c:ser>
          <c:idx val="4"/>
          <c:order val="4"/>
          <c:tx>
            <c:strRef>
              <c:f>DistribucionNormal!$F$1</c:f>
              <c:strCache>
                <c:ptCount val="1"/>
                <c:pt idx="0">
                  <c:v>V Administración de Capital de Trabajo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DistribucionNormal!$A$2:$A$8</c15:sqref>
                  </c15:fullRef>
                </c:ext>
              </c:extLst>
              <c:f>DistribucionNormal!$A$2</c:f>
              <c:strCache>
                <c:ptCount val="1"/>
                <c:pt idx="0">
                  <c:v>Juan Benavides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DistribucionNormal!$F$2:$F$8</c15:sqref>
                  </c15:fullRef>
                </c:ext>
              </c:extLst>
              <c:f>DistribucionNormal!$F$2</c:f>
              <c:numCache>
                <c:formatCode>0.00%</c:formatCode>
                <c:ptCount val="1"/>
                <c:pt idx="0">
                  <c:v>0.55883530098702172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7D-4A8B-985D-C084A9ACCC45}"/>
            </c:ext>
          </c:extLst>
        </c:ser>
        <c:ser>
          <c:idx val="5"/>
          <c:order val="5"/>
          <c:tx>
            <c:strRef>
              <c:f>DistribucionNormal!$G$1</c:f>
              <c:strCache>
                <c:ptCount val="1"/>
                <c:pt idx="0">
                  <c:v>VI Planeación Financiera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DistribucionNormal!$A$2:$A$8</c15:sqref>
                  </c15:fullRef>
                </c:ext>
              </c:extLst>
              <c:f>DistribucionNormal!$A$2</c:f>
              <c:strCache>
                <c:ptCount val="1"/>
                <c:pt idx="0">
                  <c:v>Juan Benavides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DistribucionNormal!$G$2:$G$8</c15:sqref>
                  </c15:fullRef>
                </c:ext>
              </c:extLst>
              <c:f>DistribucionNormal!$G$2</c:f>
              <c:numCache>
                <c:formatCode>0.00%</c:formatCode>
                <c:ptCount val="1"/>
                <c:pt idx="0">
                  <c:v>0.11359774555003205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7D-4A8B-985D-C084A9ACCC45}"/>
            </c:ext>
          </c:extLst>
        </c:ser>
        <c:ser>
          <c:idx val="6"/>
          <c:order val="6"/>
          <c:tx>
            <c:strRef>
              <c:f>DistribucionNormal!$H$1</c:f>
              <c:strCache>
                <c:ptCount val="1"/>
                <c:pt idx="0">
                  <c:v>VII Presupuesto y Costo de Capital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DistribucionNormal!$A$2:$A$8</c15:sqref>
                  </c15:fullRef>
                </c:ext>
              </c:extLst>
              <c:f>DistribucionNormal!$A$2</c:f>
              <c:strCache>
                <c:ptCount val="1"/>
                <c:pt idx="0">
                  <c:v>Juan Benavides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DistribucionNormal!$H$2:$H$8</c15:sqref>
                  </c15:fullRef>
                </c:ext>
              </c:extLst>
              <c:f>DistribucionNormal!$H$2</c:f>
              <c:numCache>
                <c:formatCode>0.00%</c:formatCode>
                <c:ptCount val="1"/>
                <c:pt idx="0">
                  <c:v>0.9059427644670216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7D-4A8B-985D-C084A9ACCC45}"/>
            </c:ext>
          </c:extLst>
        </c:ser>
        <c:ser>
          <c:idx val="7"/>
          <c:order val="7"/>
          <c:tx>
            <c:strRef>
              <c:f>DistribucionNormal!$I$1</c:f>
              <c:strCache>
                <c:ptCount val="1"/>
                <c:pt idx="0">
                  <c:v>Total general</c:v>
                </c:pt>
              </c:strCache>
              <c:extLst xmlns:c15="http://schemas.microsoft.com/office/drawing/2012/chart"/>
            </c:strRef>
          </c:tx>
          <c:spPr>
            <a:solidFill>
              <a:srgbClr val="AECF00"/>
            </a:solidFill>
            <a:ln w="0">
              <a:noFill/>
            </a:ln>
          </c:spPr>
          <c:invertIfNegative val="0"/>
          <c:cat>
            <c:strRef>
              <c:extLst xmlns:c15="http://schemas.microsoft.com/office/drawing/2012/chart">
                <c:ext xmlns:c15="http://schemas.microsoft.com/office/drawing/2012/chart" uri="{02D57815-91ED-43cb-92C2-25804820EDAC}">
                  <c15:fullRef>
                    <c15:sqref>DistribucionNormal!$A$2:$A$8</c15:sqref>
                  </c15:fullRef>
                </c:ext>
              </c:extLst>
              <c:f>DistribucionNormal!$A$2</c:f>
              <c:strCache>
                <c:ptCount val="1"/>
                <c:pt idx="0">
                  <c:v>Juan Benavides</c:v>
                </c:pt>
              </c:strCache>
            </c:strRef>
          </c:cat>
          <c:val>
            <c:numRef>
              <c:extLst xmlns:c15="http://schemas.microsoft.com/office/drawing/2012/chart">
                <c:ext xmlns:c15="http://schemas.microsoft.com/office/drawing/2012/chart" uri="{02D57815-91ED-43cb-92C2-25804820EDAC}">
                  <c15:fullRef>
                    <c15:sqref>DistribucionNormal!$I$2:$I$8</c15:sqref>
                  </c15:fullRef>
                </c:ext>
              </c:extLst>
              <c:f>DistribucionNormal!$I$2</c:f>
              <c:numCache>
                <c:formatCode>0.00%</c:formatCode>
                <c:ptCount val="1"/>
                <c:pt idx="0">
                  <c:v>0.91509681354686334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EF7D-4A8B-985D-C084A9ACC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5086403"/>
        <c:axId val="20133326"/>
        <c:extLst/>
      </c:barChart>
      <c:catAx>
        <c:axId val="650864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MX"/>
          </a:p>
        </c:txPr>
        <c:crossAx val="20133326"/>
        <c:crosses val="autoZero"/>
        <c:auto val="1"/>
        <c:lblAlgn val="ctr"/>
        <c:lblOffset val="100"/>
        <c:noMultiLvlLbl val="0"/>
      </c:catAx>
      <c:valAx>
        <c:axId val="2013332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MX"/>
          </a:p>
        </c:txPr>
        <c:crossAx val="6508640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MX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[ReporteJulio2024.xlsx]Tabla dinámica_ReporteUsuario_1!DataPilot2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 dinámica_ReporteUsuario_1'!$C$1:$C$2</c:f>
              <c:strCache>
                <c:ptCount val="1"/>
                <c:pt idx="0">
                  <c:v>I.Matemáticas Financieras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dinámica_ReporteUsuario_1'!$C$3:$C$7</c:f>
              <c:numCache>
                <c:formatCode>General</c:formatCode>
                <c:ptCount val="4"/>
                <c:pt idx="0">
                  <c:v>1.85185</c:v>
                </c:pt>
                <c:pt idx="1">
                  <c:v>2.6666639999999999</c:v>
                </c:pt>
                <c:pt idx="2">
                  <c:v>3.3333300000000001</c:v>
                </c:pt>
                <c:pt idx="3">
                  <c:v>1.11111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0-4853-991D-C8167A4B1C0A}"/>
            </c:ext>
          </c:extLst>
        </c:ser>
        <c:ser>
          <c:idx val="1"/>
          <c:order val="1"/>
          <c:tx>
            <c:strRef>
              <c:f>'Tabla dinámica_ReporteUsuario_1'!$D$1:$D$2</c:f>
              <c:strCache>
                <c:ptCount val="1"/>
                <c:pt idx="0">
                  <c:v>II Fundamentos de Estadística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dinámica_ReporteUsuario_1'!$D$3:$D$7</c:f>
              <c:numCache>
                <c:formatCode>General</c:formatCode>
                <c:ptCount val="4"/>
                <c:pt idx="0">
                  <c:v>2.2222233333333334</c:v>
                </c:pt>
                <c:pt idx="1">
                  <c:v>2.666668</c:v>
                </c:pt>
                <c:pt idx="2">
                  <c:v>0</c:v>
                </c:pt>
                <c:pt idx="3">
                  <c:v>3.3333300000000001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7A-4A30-85F7-E959BBBF1C05}"/>
            </c:ext>
          </c:extLst>
        </c:ser>
        <c:ser>
          <c:idx val="2"/>
          <c:order val="2"/>
          <c:tx>
            <c:strRef>
              <c:f>'Tabla dinámica_ReporteUsuario_1'!$E$1:$E$2</c:f>
              <c:strCache>
                <c:ptCount val="1"/>
                <c:pt idx="0">
                  <c:v>III Análisis e Interpretación de Estados Financieros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dinámica_ReporteUsuario_1'!$E$3:$E$7</c:f>
              <c:numCache>
                <c:formatCode>General</c:formatCode>
                <c:ptCount val="4"/>
                <c:pt idx="0">
                  <c:v>3.8095199999999996</c:v>
                </c:pt>
                <c:pt idx="1">
                  <c:v>3.7142819999999999</c:v>
                </c:pt>
                <c:pt idx="2">
                  <c:v>2.8571399999999998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7A-4A30-85F7-E959BBBF1C05}"/>
            </c:ext>
          </c:extLst>
        </c:ser>
        <c:ser>
          <c:idx val="3"/>
          <c:order val="3"/>
          <c:tx>
            <c:strRef>
              <c:f>'Tabla dinámica_ReporteUsuario_1'!$F$1:$F$2</c:f>
              <c:strCache>
                <c:ptCount val="1"/>
                <c:pt idx="0">
                  <c:v>IV Economía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dinámica_ReporteUsuario_1'!$F$3:$F$7</c:f>
              <c:numCache>
                <c:formatCode>General</c:formatCode>
                <c:ptCount val="4"/>
                <c:pt idx="0">
                  <c:v>2.3809499999999999</c:v>
                </c:pt>
                <c:pt idx="1">
                  <c:v>4.2857160000000007</c:v>
                </c:pt>
                <c:pt idx="2">
                  <c:v>4.2857099999999999</c:v>
                </c:pt>
                <c:pt idx="3">
                  <c:v>2.8571399999999998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7A-4A30-85F7-E959BBBF1C05}"/>
            </c:ext>
          </c:extLst>
        </c:ser>
        <c:ser>
          <c:idx val="4"/>
          <c:order val="4"/>
          <c:tx>
            <c:strRef>
              <c:f>'Tabla dinámica_ReporteUsuario_1'!$G$1:$G$2</c:f>
              <c:strCache>
                <c:ptCount val="1"/>
                <c:pt idx="0">
                  <c:v>V Administración de Capital de Trabajo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dinámica_ReporteUsuario_1'!$G$3:$G$7</c:f>
              <c:numCache>
                <c:formatCode>General</c:formatCode>
                <c:ptCount val="4"/>
                <c:pt idx="0">
                  <c:v>2.8571433333333331</c:v>
                </c:pt>
                <c:pt idx="1">
                  <c:v>3.4285679999999998</c:v>
                </c:pt>
                <c:pt idx="2">
                  <c:v>1.4285699999999999</c:v>
                </c:pt>
                <c:pt idx="3">
                  <c:v>1.4285699999999999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7A-4A30-85F7-E959BBBF1C05}"/>
            </c:ext>
          </c:extLst>
        </c:ser>
        <c:ser>
          <c:idx val="5"/>
          <c:order val="5"/>
          <c:tx>
            <c:strRef>
              <c:f>'Tabla dinámica_ReporteUsuario_1'!$H$1:$H$2</c:f>
              <c:strCache>
                <c:ptCount val="1"/>
                <c:pt idx="0">
                  <c:v>VI Planeación Financiera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dinámica_ReporteUsuario_1'!$H$3:$H$7</c:f>
              <c:numCache>
                <c:formatCode>General</c:formatCode>
                <c:ptCount val="4"/>
                <c:pt idx="0">
                  <c:v>3.7037</c:v>
                </c:pt>
                <c:pt idx="1">
                  <c:v>1.9999980000000002</c:v>
                </c:pt>
                <c:pt idx="2">
                  <c:v>2.2222200000000001</c:v>
                </c:pt>
                <c:pt idx="3">
                  <c:v>2.2222200000000001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7A-4A30-85F7-E959BBBF1C05}"/>
            </c:ext>
          </c:extLst>
        </c:ser>
        <c:ser>
          <c:idx val="6"/>
          <c:order val="6"/>
          <c:tx>
            <c:strRef>
              <c:f>'Tabla dinámica_ReporteUsuario_1'!$I$1:$I$2</c:f>
              <c:strCache>
                <c:ptCount val="1"/>
                <c:pt idx="0">
                  <c:v>VII Presupuesto y Costo de Capital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dinámica_ReporteUsuario_1'!$I$3:$I$7</c:f>
              <c:numCache>
                <c:formatCode>General</c:formatCode>
                <c:ptCount val="4"/>
                <c:pt idx="0">
                  <c:v>1.25</c:v>
                </c:pt>
                <c:pt idx="1">
                  <c:v>2.75</c:v>
                </c:pt>
                <c:pt idx="2">
                  <c:v>3.75</c:v>
                </c:pt>
                <c:pt idx="3">
                  <c:v>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7A-4A30-85F7-E959BBBF1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72591"/>
        <c:axId val="1937138879"/>
      </c:barChart>
      <c:catAx>
        <c:axId val="1809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37138879"/>
        <c:crosses val="autoZero"/>
        <c:auto val="1"/>
        <c:lblAlgn val="ctr"/>
        <c:lblOffset val="100"/>
        <c:noMultiLvlLbl val="0"/>
      </c:catAx>
      <c:valAx>
        <c:axId val="193713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97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571680</xdr:colOff>
      <xdr:row>4</xdr:row>
      <xdr:rowOff>131760</xdr:rowOff>
    </xdr:from>
    <xdr:to>
      <xdr:col>19</xdr:col>
      <xdr:colOff>641520</xdr:colOff>
      <xdr:row>24</xdr:row>
      <xdr:rowOff>120240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1</xdr:row>
      <xdr:rowOff>142874</xdr:rowOff>
    </xdr:from>
    <xdr:to>
      <xdr:col>16</xdr:col>
      <xdr:colOff>485775</xdr:colOff>
      <xdr:row>26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CFB4FA8-C59D-1111-9B5E-05ECD085E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YG DEV" refreshedDate="45499.668227083333" createdVersion="3" refreshedVersion="7" recordCount="99" xr:uid="{00000000-000A-0000-FFFF-FFFF01000000}">
  <cacheSource type="worksheet">
    <worksheetSource ref="A1:I100000" sheet="ReporteUsuario"/>
  </cacheSource>
  <cacheFields count="9">
    <cacheField name="Nombre Completo" numFmtId="0">
      <sharedItems containsBlank="1" count="16">
        <s v="Juan Benavides"/>
        <s v="John Constantine"/>
        <s v="Jazmin Espinoza"/>
        <s v="Gerardo Fuentes"/>
        <s v="Magdalena Fuentes"/>
        <s v="Leon Gutierrez"/>
        <s v="Gonzalo Herrera"/>
        <s v="Ruth Morales"/>
        <s v="Camila Paz"/>
        <m/>
        <s v="John2 Doe2" u="1"/>
        <s v="John9 Doe9" u="1"/>
        <s v="John2 Doe4" u="1"/>
        <s v="John3 Doe3" u="1"/>
        <s v="John9 Doe6" u="1"/>
        <s v="John9 Doe7" u="1"/>
      </sharedItems>
    </cacheField>
    <cacheField name="Institucion" numFmtId="0">
      <sharedItems containsBlank="1" count="2">
        <s v="UVM"/>
        <m/>
      </sharedItems>
    </cacheField>
    <cacheField name="Maestria" numFmtId="0">
      <sharedItems containsBlank="1" count="3">
        <s v="Hoteleria"/>
        <s v="Finanzas"/>
        <m/>
      </sharedItems>
    </cacheField>
    <cacheField name="Campus" numFmtId="0">
      <sharedItems containsBlank="1" count="5">
        <s v="CD MX"/>
        <s v="Toluca"/>
        <s v="Queretaro"/>
        <s v="Puebla"/>
        <m/>
      </sharedItems>
    </cacheField>
    <cacheField name="Pais" numFmtId="0">
      <sharedItems containsBlank="1" count="2">
        <s v="MX"/>
        <m/>
      </sharedItems>
    </cacheField>
    <cacheField name="Examen" numFmtId="0">
      <sharedItems containsBlank="1"/>
    </cacheField>
    <cacheField name="Modulo" numFmtId="0">
      <sharedItems containsBlank="1" count="8">
        <s v="I.Matemáticas Financieras"/>
        <s v="II Fundamentos de Estadística"/>
        <s v="III Análisis e Interpretación de Estados Financieros"/>
        <s v="IV Economía"/>
        <s v="V Administración de Capital de Trabajo"/>
        <s v="VI Planeación Financiera"/>
        <s v="VII Presupuesto y Costo de Capital"/>
        <m/>
      </sharedItems>
    </cacheField>
    <cacheField name="TotalRespuestaCorrectas" numFmtId="0">
      <sharedItems containsString="0" containsBlank="1" containsNumber="1" containsInteger="1" minValue="0" maxValue="4"/>
    </cacheField>
    <cacheField name="Calificacion" numFmtId="0">
      <sharedItems containsString="0" containsBlank="1" containsNumber="1" minValue="0" maxValue="5.71429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YG DEV" refreshedDate="45499.66975277778" createdVersion="7" refreshedVersion="7" minRefreshableVersion="3" recordCount="99" xr:uid="{D87C4029-43FB-45C5-8986-F705888CEB42}">
  <cacheSource type="worksheet">
    <worksheetSource ref="A1:I10000" sheet="ReporteUsuario"/>
  </cacheSource>
  <cacheFields count="9">
    <cacheField name="Nombre Completo" numFmtId="0">
      <sharedItems containsBlank="1"/>
    </cacheField>
    <cacheField name="Institucion" numFmtId="0">
      <sharedItems containsBlank="1"/>
    </cacheField>
    <cacheField name="Maestria" numFmtId="0">
      <sharedItems containsBlank="1" count="3">
        <s v="Hoteleria"/>
        <s v="Finanzas"/>
        <m/>
      </sharedItems>
    </cacheField>
    <cacheField name="Campus" numFmtId="0">
      <sharedItems containsBlank="1" count="5">
        <s v="CD MX"/>
        <s v="Toluca"/>
        <s v="Queretaro"/>
        <s v="Puebla"/>
        <m/>
      </sharedItems>
    </cacheField>
    <cacheField name="Pais" numFmtId="0">
      <sharedItems containsBlank="1"/>
    </cacheField>
    <cacheField name="Examen" numFmtId="0">
      <sharedItems containsBlank="1"/>
    </cacheField>
    <cacheField name="Modulo" numFmtId="0">
      <sharedItems containsBlank="1" count="8">
        <s v="I.Matemáticas Financieras"/>
        <s v="II Fundamentos de Estadística"/>
        <s v="III Análisis e Interpretación de Estados Financieros"/>
        <s v="IV Economía"/>
        <s v="V Administración de Capital de Trabajo"/>
        <s v="VI Planeación Financiera"/>
        <s v="VII Presupuesto y Costo de Capital"/>
        <m/>
      </sharedItems>
    </cacheField>
    <cacheField name="TotalRespuestaCorrectas" numFmtId="0">
      <sharedItems containsString="0" containsBlank="1" containsNumber="1" containsInteger="1" minValue="0" maxValue="4"/>
    </cacheField>
    <cacheField name="Calificacion" numFmtId="0">
      <sharedItems containsString="0" containsBlank="1" containsNumber="1" minValue="0" maxValue="5.71429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x v="0"/>
    <x v="0"/>
    <x v="0"/>
    <x v="0"/>
    <s v="Examen24MFP-test"/>
    <x v="0"/>
    <n v="3"/>
    <n v="3.3333300000000001"/>
  </r>
  <r>
    <x v="0"/>
    <x v="0"/>
    <x v="0"/>
    <x v="0"/>
    <x v="0"/>
    <s v="Examen24MFP-test"/>
    <x v="0"/>
    <n v="3"/>
    <n v="3.3333300000000001"/>
  </r>
  <r>
    <x v="0"/>
    <x v="0"/>
    <x v="0"/>
    <x v="0"/>
    <x v="0"/>
    <s v="Examen24MFP-test"/>
    <x v="1"/>
    <n v="1"/>
    <n v="1.6666700000000001"/>
  </r>
  <r>
    <x v="0"/>
    <x v="0"/>
    <x v="0"/>
    <x v="0"/>
    <x v="0"/>
    <s v="Examen24MFP-test"/>
    <x v="1"/>
    <n v="1"/>
    <n v="1.6666700000000001"/>
  </r>
  <r>
    <x v="0"/>
    <x v="0"/>
    <x v="0"/>
    <x v="0"/>
    <x v="0"/>
    <s v="Examen24MFP-test"/>
    <x v="2"/>
    <n v="3"/>
    <n v="4.2857099999999999"/>
  </r>
  <r>
    <x v="0"/>
    <x v="0"/>
    <x v="0"/>
    <x v="0"/>
    <x v="0"/>
    <s v="Examen24MFP-test"/>
    <x v="2"/>
    <n v="3"/>
    <n v="4.2857099999999999"/>
  </r>
  <r>
    <x v="0"/>
    <x v="0"/>
    <x v="0"/>
    <x v="0"/>
    <x v="0"/>
    <s v="Examen24MFP-test"/>
    <x v="3"/>
    <n v="4"/>
    <n v="5.7142900000000001"/>
  </r>
  <r>
    <x v="0"/>
    <x v="0"/>
    <x v="0"/>
    <x v="0"/>
    <x v="0"/>
    <s v="Examen24MFP-test"/>
    <x v="3"/>
    <n v="4"/>
    <n v="5.7142900000000001"/>
  </r>
  <r>
    <x v="0"/>
    <x v="0"/>
    <x v="0"/>
    <x v="0"/>
    <x v="0"/>
    <s v="Examen24MFP-test"/>
    <x v="4"/>
    <n v="2"/>
    <n v="2.8571399999999998"/>
  </r>
  <r>
    <x v="0"/>
    <x v="0"/>
    <x v="0"/>
    <x v="0"/>
    <x v="0"/>
    <s v="Examen24MFP-test"/>
    <x v="4"/>
    <n v="2"/>
    <n v="2.8571399999999998"/>
  </r>
  <r>
    <x v="0"/>
    <x v="0"/>
    <x v="0"/>
    <x v="0"/>
    <x v="0"/>
    <s v="Examen24MFP-test"/>
    <x v="5"/>
    <n v="1"/>
    <n v="1.11111"/>
  </r>
  <r>
    <x v="0"/>
    <x v="0"/>
    <x v="0"/>
    <x v="0"/>
    <x v="0"/>
    <s v="Examen24MFP-test"/>
    <x v="5"/>
    <n v="1"/>
    <n v="1.11111"/>
  </r>
  <r>
    <x v="0"/>
    <x v="0"/>
    <x v="0"/>
    <x v="0"/>
    <x v="0"/>
    <s v="Examen24MFP-test"/>
    <x v="6"/>
    <n v="3"/>
    <n v="3.75"/>
  </r>
  <r>
    <x v="0"/>
    <x v="0"/>
    <x v="0"/>
    <x v="0"/>
    <x v="0"/>
    <s v="Examen24MFP-test"/>
    <x v="6"/>
    <n v="3"/>
    <n v="3.75"/>
  </r>
  <r>
    <x v="1"/>
    <x v="0"/>
    <x v="1"/>
    <x v="1"/>
    <x v="0"/>
    <s v="Examen24MFP-test"/>
    <x v="0"/>
    <n v="4"/>
    <n v="4.4444400000000002"/>
  </r>
  <r>
    <x v="1"/>
    <x v="0"/>
    <x v="1"/>
    <x v="1"/>
    <x v="0"/>
    <s v="Examen24MFP-test"/>
    <x v="0"/>
    <n v="4"/>
    <n v="4.4444400000000002"/>
  </r>
  <r>
    <x v="1"/>
    <x v="0"/>
    <x v="1"/>
    <x v="1"/>
    <x v="0"/>
    <s v="Examen24MFP-test"/>
    <x v="1"/>
    <n v="2"/>
    <n v="3.3333300000000001"/>
  </r>
  <r>
    <x v="1"/>
    <x v="0"/>
    <x v="1"/>
    <x v="1"/>
    <x v="0"/>
    <s v="Examen24MFP-test"/>
    <x v="1"/>
    <n v="2"/>
    <n v="3.3333300000000001"/>
  </r>
  <r>
    <x v="1"/>
    <x v="0"/>
    <x v="1"/>
    <x v="1"/>
    <x v="0"/>
    <s v="Examen24MFP-test"/>
    <x v="2"/>
    <n v="0"/>
    <n v="0"/>
  </r>
  <r>
    <x v="1"/>
    <x v="0"/>
    <x v="1"/>
    <x v="1"/>
    <x v="0"/>
    <s v="Examen24MFP-test"/>
    <x v="2"/>
    <n v="0"/>
    <n v="0"/>
  </r>
  <r>
    <x v="1"/>
    <x v="0"/>
    <x v="1"/>
    <x v="1"/>
    <x v="0"/>
    <s v="Examen24MFP-test"/>
    <x v="3"/>
    <n v="1"/>
    <n v="1.4285699999999999"/>
  </r>
  <r>
    <x v="1"/>
    <x v="0"/>
    <x v="1"/>
    <x v="1"/>
    <x v="0"/>
    <s v="Examen24MFP-test"/>
    <x v="3"/>
    <n v="1"/>
    <n v="1.4285699999999999"/>
  </r>
  <r>
    <x v="1"/>
    <x v="0"/>
    <x v="1"/>
    <x v="1"/>
    <x v="0"/>
    <s v="Examen24MFP-test"/>
    <x v="4"/>
    <n v="3"/>
    <n v="4.2857099999999999"/>
  </r>
  <r>
    <x v="1"/>
    <x v="0"/>
    <x v="1"/>
    <x v="1"/>
    <x v="0"/>
    <s v="Examen24MFP-test"/>
    <x v="4"/>
    <n v="3"/>
    <n v="4.2857099999999999"/>
  </r>
  <r>
    <x v="1"/>
    <x v="0"/>
    <x v="1"/>
    <x v="1"/>
    <x v="0"/>
    <s v="Examen24MFP-test"/>
    <x v="5"/>
    <n v="1"/>
    <n v="1.11111"/>
  </r>
  <r>
    <x v="1"/>
    <x v="0"/>
    <x v="1"/>
    <x v="1"/>
    <x v="0"/>
    <s v="Examen24MFP-test"/>
    <x v="5"/>
    <n v="1"/>
    <n v="1.11111"/>
  </r>
  <r>
    <x v="1"/>
    <x v="0"/>
    <x v="1"/>
    <x v="1"/>
    <x v="0"/>
    <s v="Examen24MFP-test"/>
    <x v="6"/>
    <n v="1"/>
    <n v="1.25"/>
  </r>
  <r>
    <x v="1"/>
    <x v="0"/>
    <x v="1"/>
    <x v="1"/>
    <x v="0"/>
    <s v="Examen24MFP-test"/>
    <x v="6"/>
    <n v="1"/>
    <n v="1.25"/>
  </r>
  <r>
    <x v="2"/>
    <x v="0"/>
    <x v="0"/>
    <x v="0"/>
    <x v="0"/>
    <s v="Examen24MFP-test"/>
    <x v="0"/>
    <n v="3"/>
    <n v="3.3333300000000001"/>
  </r>
  <r>
    <x v="2"/>
    <x v="0"/>
    <x v="0"/>
    <x v="0"/>
    <x v="0"/>
    <s v="Examen24MFP-test"/>
    <x v="1"/>
    <n v="1"/>
    <n v="1.6666700000000001"/>
  </r>
  <r>
    <x v="2"/>
    <x v="0"/>
    <x v="0"/>
    <x v="0"/>
    <x v="0"/>
    <s v="Examen24MFP-test"/>
    <x v="2"/>
    <n v="3"/>
    <n v="4.2857099999999999"/>
  </r>
  <r>
    <x v="2"/>
    <x v="0"/>
    <x v="0"/>
    <x v="0"/>
    <x v="0"/>
    <s v="Examen24MFP-test"/>
    <x v="3"/>
    <n v="1"/>
    <n v="1.4285699999999999"/>
  </r>
  <r>
    <x v="2"/>
    <x v="0"/>
    <x v="0"/>
    <x v="0"/>
    <x v="0"/>
    <s v="Examen24MFP-test"/>
    <x v="4"/>
    <n v="3"/>
    <n v="4.2857099999999999"/>
  </r>
  <r>
    <x v="2"/>
    <x v="0"/>
    <x v="0"/>
    <x v="0"/>
    <x v="0"/>
    <s v="Examen24MFP-test"/>
    <x v="5"/>
    <n v="3"/>
    <n v="3.3333300000000001"/>
  </r>
  <r>
    <x v="2"/>
    <x v="0"/>
    <x v="0"/>
    <x v="0"/>
    <x v="0"/>
    <s v="Examen24MFP-test"/>
    <x v="6"/>
    <n v="2"/>
    <n v="2.5"/>
  </r>
  <r>
    <x v="3"/>
    <x v="0"/>
    <x v="0"/>
    <x v="2"/>
    <x v="0"/>
    <s v="Examen24MFP-test"/>
    <x v="0"/>
    <n v="1"/>
    <n v="1.11111"/>
  </r>
  <r>
    <x v="3"/>
    <x v="0"/>
    <x v="0"/>
    <x v="2"/>
    <x v="0"/>
    <s v="Examen24MFP-test"/>
    <x v="0"/>
    <n v="1"/>
    <n v="1.11111"/>
  </r>
  <r>
    <x v="3"/>
    <x v="0"/>
    <x v="0"/>
    <x v="2"/>
    <x v="0"/>
    <s v="Examen24MFP-test"/>
    <x v="1"/>
    <n v="2"/>
    <n v="3.3333300000000001"/>
  </r>
  <r>
    <x v="3"/>
    <x v="0"/>
    <x v="0"/>
    <x v="2"/>
    <x v="0"/>
    <s v="Examen24MFP-test"/>
    <x v="1"/>
    <n v="2"/>
    <n v="3.3333300000000001"/>
  </r>
  <r>
    <x v="3"/>
    <x v="0"/>
    <x v="0"/>
    <x v="2"/>
    <x v="0"/>
    <s v="Examen24MFP-test"/>
    <x v="2"/>
    <n v="0"/>
    <n v="0"/>
  </r>
  <r>
    <x v="3"/>
    <x v="0"/>
    <x v="0"/>
    <x v="2"/>
    <x v="0"/>
    <s v="Examen24MFP-test"/>
    <x v="2"/>
    <n v="0"/>
    <n v="0"/>
  </r>
  <r>
    <x v="3"/>
    <x v="0"/>
    <x v="0"/>
    <x v="2"/>
    <x v="0"/>
    <s v="Examen24MFP-test"/>
    <x v="3"/>
    <n v="2"/>
    <n v="2.8571399999999998"/>
  </r>
  <r>
    <x v="3"/>
    <x v="0"/>
    <x v="0"/>
    <x v="2"/>
    <x v="0"/>
    <s v="Examen24MFP-test"/>
    <x v="3"/>
    <n v="2"/>
    <n v="2.8571399999999998"/>
  </r>
  <r>
    <x v="3"/>
    <x v="0"/>
    <x v="0"/>
    <x v="2"/>
    <x v="0"/>
    <s v="Examen24MFP-test"/>
    <x v="4"/>
    <n v="1"/>
    <n v="1.4285699999999999"/>
  </r>
  <r>
    <x v="3"/>
    <x v="0"/>
    <x v="0"/>
    <x v="2"/>
    <x v="0"/>
    <s v="Examen24MFP-test"/>
    <x v="4"/>
    <n v="1"/>
    <n v="1.4285699999999999"/>
  </r>
  <r>
    <x v="3"/>
    <x v="0"/>
    <x v="0"/>
    <x v="2"/>
    <x v="0"/>
    <s v="Examen24MFP-test"/>
    <x v="5"/>
    <n v="2"/>
    <n v="2.2222200000000001"/>
  </r>
  <r>
    <x v="3"/>
    <x v="0"/>
    <x v="0"/>
    <x v="2"/>
    <x v="0"/>
    <s v="Examen24MFP-test"/>
    <x v="5"/>
    <n v="2"/>
    <n v="2.2222200000000001"/>
  </r>
  <r>
    <x v="3"/>
    <x v="0"/>
    <x v="0"/>
    <x v="2"/>
    <x v="0"/>
    <s v="Examen24MFP-test"/>
    <x v="6"/>
    <n v="1"/>
    <n v="1.25"/>
  </r>
  <r>
    <x v="3"/>
    <x v="0"/>
    <x v="0"/>
    <x v="2"/>
    <x v="0"/>
    <s v="Examen24MFP-test"/>
    <x v="6"/>
    <n v="1"/>
    <n v="1.25"/>
  </r>
  <r>
    <x v="4"/>
    <x v="0"/>
    <x v="1"/>
    <x v="0"/>
    <x v="0"/>
    <s v="Examen24MFP-test"/>
    <x v="0"/>
    <n v="3"/>
    <n v="3.3333300000000001"/>
  </r>
  <r>
    <x v="4"/>
    <x v="0"/>
    <x v="1"/>
    <x v="0"/>
    <x v="0"/>
    <s v="Examen24MFP-test"/>
    <x v="1"/>
    <n v="2"/>
    <n v="3.3333300000000001"/>
  </r>
  <r>
    <x v="4"/>
    <x v="0"/>
    <x v="1"/>
    <x v="0"/>
    <x v="0"/>
    <s v="Examen24MFP-test"/>
    <x v="2"/>
    <n v="2"/>
    <n v="2.8571399999999998"/>
  </r>
  <r>
    <x v="4"/>
    <x v="0"/>
    <x v="1"/>
    <x v="0"/>
    <x v="0"/>
    <s v="Examen24MFP-test"/>
    <x v="3"/>
    <n v="1"/>
    <n v="1.4285699999999999"/>
  </r>
  <r>
    <x v="4"/>
    <x v="0"/>
    <x v="1"/>
    <x v="0"/>
    <x v="0"/>
    <s v="Examen24MFP-test"/>
    <x v="4"/>
    <n v="4"/>
    <n v="5.7142900000000001"/>
  </r>
  <r>
    <x v="4"/>
    <x v="0"/>
    <x v="1"/>
    <x v="0"/>
    <x v="0"/>
    <s v="Examen24MFP-test"/>
    <x v="5"/>
    <n v="2"/>
    <n v="2.2222200000000001"/>
  </r>
  <r>
    <x v="4"/>
    <x v="0"/>
    <x v="1"/>
    <x v="0"/>
    <x v="0"/>
    <s v="Examen24MFP-test"/>
    <x v="6"/>
    <n v="1"/>
    <n v="1.25"/>
  </r>
  <r>
    <x v="5"/>
    <x v="0"/>
    <x v="1"/>
    <x v="0"/>
    <x v="0"/>
    <s v="Examen24MFP-test"/>
    <x v="0"/>
    <n v="1"/>
    <n v="1.11111"/>
  </r>
  <r>
    <x v="5"/>
    <x v="0"/>
    <x v="1"/>
    <x v="0"/>
    <x v="0"/>
    <s v="Examen24MFP-test"/>
    <x v="0"/>
    <n v="1"/>
    <n v="1.11111"/>
  </r>
  <r>
    <x v="5"/>
    <x v="0"/>
    <x v="1"/>
    <x v="0"/>
    <x v="0"/>
    <s v="Examen24MFP-test"/>
    <x v="1"/>
    <n v="1"/>
    <n v="1.6666700000000001"/>
  </r>
  <r>
    <x v="5"/>
    <x v="0"/>
    <x v="1"/>
    <x v="0"/>
    <x v="0"/>
    <s v="Examen24MFP-test"/>
    <x v="1"/>
    <n v="1"/>
    <n v="1.6666700000000001"/>
  </r>
  <r>
    <x v="5"/>
    <x v="0"/>
    <x v="1"/>
    <x v="0"/>
    <x v="0"/>
    <s v="Examen24MFP-test"/>
    <x v="2"/>
    <n v="3"/>
    <n v="4.2857099999999999"/>
  </r>
  <r>
    <x v="5"/>
    <x v="0"/>
    <x v="1"/>
    <x v="0"/>
    <x v="0"/>
    <s v="Examen24MFP-test"/>
    <x v="2"/>
    <n v="3"/>
    <n v="4.2857099999999999"/>
  </r>
  <r>
    <x v="5"/>
    <x v="0"/>
    <x v="1"/>
    <x v="0"/>
    <x v="0"/>
    <s v="Examen24MFP-test"/>
    <x v="3"/>
    <n v="2"/>
    <n v="2.8571399999999998"/>
  </r>
  <r>
    <x v="5"/>
    <x v="0"/>
    <x v="1"/>
    <x v="0"/>
    <x v="0"/>
    <s v="Examen24MFP-test"/>
    <x v="3"/>
    <n v="2"/>
    <n v="2.8571399999999998"/>
  </r>
  <r>
    <x v="5"/>
    <x v="0"/>
    <x v="1"/>
    <x v="0"/>
    <x v="0"/>
    <s v="Examen24MFP-test"/>
    <x v="4"/>
    <n v="1"/>
    <n v="1.4285699999999999"/>
  </r>
  <r>
    <x v="5"/>
    <x v="0"/>
    <x v="1"/>
    <x v="0"/>
    <x v="0"/>
    <s v="Examen24MFP-test"/>
    <x v="4"/>
    <n v="1"/>
    <n v="1.4285699999999999"/>
  </r>
  <r>
    <x v="5"/>
    <x v="0"/>
    <x v="1"/>
    <x v="0"/>
    <x v="0"/>
    <s v="Examen24MFP-test"/>
    <x v="5"/>
    <n v="4"/>
    <n v="4.4444400000000002"/>
  </r>
  <r>
    <x v="5"/>
    <x v="0"/>
    <x v="1"/>
    <x v="0"/>
    <x v="0"/>
    <s v="Examen24MFP-test"/>
    <x v="5"/>
    <n v="4"/>
    <n v="4.4444400000000002"/>
  </r>
  <r>
    <x v="5"/>
    <x v="0"/>
    <x v="1"/>
    <x v="0"/>
    <x v="0"/>
    <s v="Examen24MFP-test"/>
    <x v="6"/>
    <n v="1"/>
    <n v="1.25"/>
  </r>
  <r>
    <x v="5"/>
    <x v="0"/>
    <x v="1"/>
    <x v="0"/>
    <x v="0"/>
    <s v="Examen24MFP-test"/>
    <x v="6"/>
    <n v="1"/>
    <n v="1.25"/>
  </r>
  <r>
    <x v="6"/>
    <x v="0"/>
    <x v="1"/>
    <x v="3"/>
    <x v="0"/>
    <s v="Examen24MFP-test"/>
    <x v="0"/>
    <n v="3"/>
    <n v="3.3333300000000001"/>
  </r>
  <r>
    <x v="6"/>
    <x v="0"/>
    <x v="1"/>
    <x v="3"/>
    <x v="0"/>
    <s v="Examen24MFP-test"/>
    <x v="0"/>
    <n v="3"/>
    <n v="3.3333300000000001"/>
  </r>
  <r>
    <x v="6"/>
    <x v="0"/>
    <x v="1"/>
    <x v="3"/>
    <x v="0"/>
    <s v="Examen24MFP-test"/>
    <x v="1"/>
    <n v="0"/>
    <n v="0"/>
  </r>
  <r>
    <x v="6"/>
    <x v="0"/>
    <x v="1"/>
    <x v="3"/>
    <x v="0"/>
    <s v="Examen24MFP-test"/>
    <x v="1"/>
    <n v="0"/>
    <n v="0"/>
  </r>
  <r>
    <x v="6"/>
    <x v="0"/>
    <x v="1"/>
    <x v="3"/>
    <x v="0"/>
    <s v="Examen24MFP-test"/>
    <x v="2"/>
    <n v="2"/>
    <n v="2.8571399999999998"/>
  </r>
  <r>
    <x v="6"/>
    <x v="0"/>
    <x v="1"/>
    <x v="3"/>
    <x v="0"/>
    <s v="Examen24MFP-test"/>
    <x v="2"/>
    <n v="2"/>
    <n v="2.8571399999999998"/>
  </r>
  <r>
    <x v="6"/>
    <x v="0"/>
    <x v="1"/>
    <x v="3"/>
    <x v="0"/>
    <s v="Examen24MFP-test"/>
    <x v="3"/>
    <n v="3"/>
    <n v="4.2857099999999999"/>
  </r>
  <r>
    <x v="6"/>
    <x v="0"/>
    <x v="1"/>
    <x v="3"/>
    <x v="0"/>
    <s v="Examen24MFP-test"/>
    <x v="3"/>
    <n v="3"/>
    <n v="4.2857099999999999"/>
  </r>
  <r>
    <x v="6"/>
    <x v="0"/>
    <x v="1"/>
    <x v="3"/>
    <x v="0"/>
    <s v="Examen24MFP-test"/>
    <x v="4"/>
    <n v="1"/>
    <n v="1.4285699999999999"/>
  </r>
  <r>
    <x v="6"/>
    <x v="0"/>
    <x v="1"/>
    <x v="3"/>
    <x v="0"/>
    <s v="Examen24MFP-test"/>
    <x v="4"/>
    <n v="1"/>
    <n v="1.4285699999999999"/>
  </r>
  <r>
    <x v="6"/>
    <x v="0"/>
    <x v="1"/>
    <x v="3"/>
    <x v="0"/>
    <s v="Examen24MFP-test"/>
    <x v="5"/>
    <n v="2"/>
    <n v="2.2222200000000001"/>
  </r>
  <r>
    <x v="6"/>
    <x v="0"/>
    <x v="1"/>
    <x v="3"/>
    <x v="0"/>
    <s v="Examen24MFP-test"/>
    <x v="5"/>
    <n v="2"/>
    <n v="2.2222200000000001"/>
  </r>
  <r>
    <x v="6"/>
    <x v="0"/>
    <x v="1"/>
    <x v="3"/>
    <x v="0"/>
    <s v="Examen24MFP-test"/>
    <x v="6"/>
    <n v="3"/>
    <n v="3.75"/>
  </r>
  <r>
    <x v="6"/>
    <x v="0"/>
    <x v="1"/>
    <x v="3"/>
    <x v="0"/>
    <s v="Examen24MFP-test"/>
    <x v="6"/>
    <n v="3"/>
    <n v="3.75"/>
  </r>
  <r>
    <x v="7"/>
    <x v="0"/>
    <x v="0"/>
    <x v="0"/>
    <x v="0"/>
    <s v="Examen24MFP-test"/>
    <x v="0"/>
    <n v="0"/>
    <n v="0"/>
  </r>
  <r>
    <x v="7"/>
    <x v="0"/>
    <x v="0"/>
    <x v="0"/>
    <x v="0"/>
    <s v="Examen24MFP-test"/>
    <x v="1"/>
    <n v="3"/>
    <n v="5"/>
  </r>
  <r>
    <x v="7"/>
    <x v="0"/>
    <x v="0"/>
    <x v="0"/>
    <x v="0"/>
    <s v="Examen24MFP-test"/>
    <x v="2"/>
    <n v="3"/>
    <n v="4.2857099999999999"/>
  </r>
  <r>
    <x v="7"/>
    <x v="0"/>
    <x v="0"/>
    <x v="0"/>
    <x v="0"/>
    <s v="Examen24MFP-test"/>
    <x v="3"/>
    <n v="2"/>
    <n v="2.8571399999999998"/>
  </r>
  <r>
    <x v="7"/>
    <x v="0"/>
    <x v="0"/>
    <x v="0"/>
    <x v="0"/>
    <s v="Examen24MFP-test"/>
    <x v="4"/>
    <n v="3"/>
    <n v="4.2857099999999999"/>
  </r>
  <r>
    <x v="7"/>
    <x v="0"/>
    <x v="0"/>
    <x v="0"/>
    <x v="0"/>
    <s v="Examen24MFP-test"/>
    <x v="5"/>
    <n v="3"/>
    <n v="3.3333300000000001"/>
  </r>
  <r>
    <x v="7"/>
    <x v="0"/>
    <x v="0"/>
    <x v="0"/>
    <x v="0"/>
    <s v="Examen24MFP-test"/>
    <x v="6"/>
    <n v="1"/>
    <n v="1.25"/>
  </r>
  <r>
    <x v="8"/>
    <x v="0"/>
    <x v="0"/>
    <x v="0"/>
    <x v="0"/>
    <s v="Examen24MFP-test"/>
    <x v="0"/>
    <n v="3"/>
    <n v="3.3333300000000001"/>
  </r>
  <r>
    <x v="8"/>
    <x v="0"/>
    <x v="0"/>
    <x v="0"/>
    <x v="0"/>
    <s v="Examen24MFP-test"/>
    <x v="1"/>
    <n v="2"/>
    <n v="3.3333300000000001"/>
  </r>
  <r>
    <x v="8"/>
    <x v="0"/>
    <x v="0"/>
    <x v="0"/>
    <x v="0"/>
    <s v="Examen24MFP-test"/>
    <x v="2"/>
    <n v="1"/>
    <n v="1.4285699999999999"/>
  </r>
  <r>
    <x v="8"/>
    <x v="0"/>
    <x v="0"/>
    <x v="0"/>
    <x v="0"/>
    <s v="Examen24MFP-test"/>
    <x v="3"/>
    <n v="4"/>
    <n v="5.7142900000000001"/>
  </r>
  <r>
    <x v="8"/>
    <x v="0"/>
    <x v="0"/>
    <x v="0"/>
    <x v="0"/>
    <s v="Examen24MFP-test"/>
    <x v="4"/>
    <n v="2"/>
    <n v="2.8571399999999998"/>
  </r>
  <r>
    <x v="8"/>
    <x v="0"/>
    <x v="0"/>
    <x v="0"/>
    <x v="0"/>
    <s v="Examen24MFP-test"/>
    <x v="5"/>
    <n v="1"/>
    <n v="1.11111"/>
  </r>
  <r>
    <x v="8"/>
    <x v="0"/>
    <x v="0"/>
    <x v="0"/>
    <x v="0"/>
    <s v="Examen24MFP-test"/>
    <x v="6"/>
    <n v="2"/>
    <n v="2.5"/>
  </r>
  <r>
    <x v="9"/>
    <x v="1"/>
    <x v="2"/>
    <x v="4"/>
    <x v="1"/>
    <m/>
    <x v="7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s v="Juan Benavides"/>
    <s v="UVM"/>
    <x v="0"/>
    <x v="0"/>
    <s v="MX"/>
    <s v="Examen24MFP-test"/>
    <x v="0"/>
    <n v="3"/>
    <n v="3.3333300000000001"/>
  </r>
  <r>
    <s v="Juan Benavides"/>
    <s v="UVM"/>
    <x v="0"/>
    <x v="0"/>
    <s v="MX"/>
    <s v="Examen24MFP-test"/>
    <x v="0"/>
    <n v="3"/>
    <n v="3.3333300000000001"/>
  </r>
  <r>
    <s v="Juan Benavides"/>
    <s v="UVM"/>
    <x v="0"/>
    <x v="0"/>
    <s v="MX"/>
    <s v="Examen24MFP-test"/>
    <x v="1"/>
    <n v="1"/>
    <n v="1.6666700000000001"/>
  </r>
  <r>
    <s v="Juan Benavides"/>
    <s v="UVM"/>
    <x v="0"/>
    <x v="0"/>
    <s v="MX"/>
    <s v="Examen24MFP-test"/>
    <x v="1"/>
    <n v="1"/>
    <n v="1.6666700000000001"/>
  </r>
  <r>
    <s v="Juan Benavides"/>
    <s v="UVM"/>
    <x v="0"/>
    <x v="0"/>
    <s v="MX"/>
    <s v="Examen24MFP-test"/>
    <x v="2"/>
    <n v="3"/>
    <n v="4.2857099999999999"/>
  </r>
  <r>
    <s v="Juan Benavides"/>
    <s v="UVM"/>
    <x v="0"/>
    <x v="0"/>
    <s v="MX"/>
    <s v="Examen24MFP-test"/>
    <x v="2"/>
    <n v="3"/>
    <n v="4.2857099999999999"/>
  </r>
  <r>
    <s v="Juan Benavides"/>
    <s v="UVM"/>
    <x v="0"/>
    <x v="0"/>
    <s v="MX"/>
    <s v="Examen24MFP-test"/>
    <x v="3"/>
    <n v="4"/>
    <n v="5.7142900000000001"/>
  </r>
  <r>
    <s v="Juan Benavides"/>
    <s v="UVM"/>
    <x v="0"/>
    <x v="0"/>
    <s v="MX"/>
    <s v="Examen24MFP-test"/>
    <x v="3"/>
    <n v="4"/>
    <n v="5.7142900000000001"/>
  </r>
  <r>
    <s v="Juan Benavides"/>
    <s v="UVM"/>
    <x v="0"/>
    <x v="0"/>
    <s v="MX"/>
    <s v="Examen24MFP-test"/>
    <x v="4"/>
    <n v="2"/>
    <n v="2.8571399999999998"/>
  </r>
  <r>
    <s v="Juan Benavides"/>
    <s v="UVM"/>
    <x v="0"/>
    <x v="0"/>
    <s v="MX"/>
    <s v="Examen24MFP-test"/>
    <x v="4"/>
    <n v="2"/>
    <n v="2.8571399999999998"/>
  </r>
  <r>
    <s v="Juan Benavides"/>
    <s v="UVM"/>
    <x v="0"/>
    <x v="0"/>
    <s v="MX"/>
    <s v="Examen24MFP-test"/>
    <x v="5"/>
    <n v="1"/>
    <n v="1.11111"/>
  </r>
  <r>
    <s v="Juan Benavides"/>
    <s v="UVM"/>
    <x v="0"/>
    <x v="0"/>
    <s v="MX"/>
    <s v="Examen24MFP-test"/>
    <x v="5"/>
    <n v="1"/>
    <n v="1.11111"/>
  </r>
  <r>
    <s v="Juan Benavides"/>
    <s v="UVM"/>
    <x v="0"/>
    <x v="0"/>
    <s v="MX"/>
    <s v="Examen24MFP-test"/>
    <x v="6"/>
    <n v="3"/>
    <n v="3.75"/>
  </r>
  <r>
    <s v="Juan Benavides"/>
    <s v="UVM"/>
    <x v="0"/>
    <x v="0"/>
    <s v="MX"/>
    <s v="Examen24MFP-test"/>
    <x v="6"/>
    <n v="3"/>
    <n v="3.75"/>
  </r>
  <r>
    <s v="John Constantine"/>
    <s v="UVM"/>
    <x v="1"/>
    <x v="1"/>
    <s v="MX"/>
    <s v="Examen24MFP-test"/>
    <x v="0"/>
    <n v="4"/>
    <n v="4.4444400000000002"/>
  </r>
  <r>
    <s v="John Constantine"/>
    <s v="UVM"/>
    <x v="1"/>
    <x v="1"/>
    <s v="MX"/>
    <s v="Examen24MFP-test"/>
    <x v="0"/>
    <n v="4"/>
    <n v="4.4444400000000002"/>
  </r>
  <r>
    <s v="John Constantine"/>
    <s v="UVM"/>
    <x v="1"/>
    <x v="1"/>
    <s v="MX"/>
    <s v="Examen24MFP-test"/>
    <x v="1"/>
    <n v="2"/>
    <n v="3.3333300000000001"/>
  </r>
  <r>
    <s v="John Constantine"/>
    <s v="UVM"/>
    <x v="1"/>
    <x v="1"/>
    <s v="MX"/>
    <s v="Examen24MFP-test"/>
    <x v="1"/>
    <n v="2"/>
    <n v="3.3333300000000001"/>
  </r>
  <r>
    <s v="John Constantine"/>
    <s v="UVM"/>
    <x v="1"/>
    <x v="1"/>
    <s v="MX"/>
    <s v="Examen24MFP-test"/>
    <x v="2"/>
    <n v="0"/>
    <n v="0"/>
  </r>
  <r>
    <s v="John Constantine"/>
    <s v="UVM"/>
    <x v="1"/>
    <x v="1"/>
    <s v="MX"/>
    <s v="Examen24MFP-test"/>
    <x v="2"/>
    <n v="0"/>
    <n v="0"/>
  </r>
  <r>
    <s v="John Constantine"/>
    <s v="UVM"/>
    <x v="1"/>
    <x v="1"/>
    <s v="MX"/>
    <s v="Examen24MFP-test"/>
    <x v="3"/>
    <n v="1"/>
    <n v="1.4285699999999999"/>
  </r>
  <r>
    <s v="John Constantine"/>
    <s v="UVM"/>
    <x v="1"/>
    <x v="1"/>
    <s v="MX"/>
    <s v="Examen24MFP-test"/>
    <x v="3"/>
    <n v="1"/>
    <n v="1.4285699999999999"/>
  </r>
  <r>
    <s v="John Constantine"/>
    <s v="UVM"/>
    <x v="1"/>
    <x v="1"/>
    <s v="MX"/>
    <s v="Examen24MFP-test"/>
    <x v="4"/>
    <n v="3"/>
    <n v="4.2857099999999999"/>
  </r>
  <r>
    <s v="John Constantine"/>
    <s v="UVM"/>
    <x v="1"/>
    <x v="1"/>
    <s v="MX"/>
    <s v="Examen24MFP-test"/>
    <x v="4"/>
    <n v="3"/>
    <n v="4.2857099999999999"/>
  </r>
  <r>
    <s v="John Constantine"/>
    <s v="UVM"/>
    <x v="1"/>
    <x v="1"/>
    <s v="MX"/>
    <s v="Examen24MFP-test"/>
    <x v="5"/>
    <n v="1"/>
    <n v="1.11111"/>
  </r>
  <r>
    <s v="John Constantine"/>
    <s v="UVM"/>
    <x v="1"/>
    <x v="1"/>
    <s v="MX"/>
    <s v="Examen24MFP-test"/>
    <x v="5"/>
    <n v="1"/>
    <n v="1.11111"/>
  </r>
  <r>
    <s v="John Constantine"/>
    <s v="UVM"/>
    <x v="1"/>
    <x v="1"/>
    <s v="MX"/>
    <s v="Examen24MFP-test"/>
    <x v="6"/>
    <n v="1"/>
    <n v="1.25"/>
  </r>
  <r>
    <s v="John Constantine"/>
    <s v="UVM"/>
    <x v="1"/>
    <x v="1"/>
    <s v="MX"/>
    <s v="Examen24MFP-test"/>
    <x v="6"/>
    <n v="1"/>
    <n v="1.25"/>
  </r>
  <r>
    <s v="Jazmin Espinoza"/>
    <s v="UVM"/>
    <x v="0"/>
    <x v="0"/>
    <s v="MX"/>
    <s v="Examen24MFP-test"/>
    <x v="0"/>
    <n v="3"/>
    <n v="3.3333300000000001"/>
  </r>
  <r>
    <s v="Jazmin Espinoza"/>
    <s v="UVM"/>
    <x v="0"/>
    <x v="0"/>
    <s v="MX"/>
    <s v="Examen24MFP-test"/>
    <x v="1"/>
    <n v="1"/>
    <n v="1.6666700000000001"/>
  </r>
  <r>
    <s v="Jazmin Espinoza"/>
    <s v="UVM"/>
    <x v="0"/>
    <x v="0"/>
    <s v="MX"/>
    <s v="Examen24MFP-test"/>
    <x v="2"/>
    <n v="3"/>
    <n v="4.2857099999999999"/>
  </r>
  <r>
    <s v="Jazmin Espinoza"/>
    <s v="UVM"/>
    <x v="0"/>
    <x v="0"/>
    <s v="MX"/>
    <s v="Examen24MFP-test"/>
    <x v="3"/>
    <n v="1"/>
    <n v="1.4285699999999999"/>
  </r>
  <r>
    <s v="Jazmin Espinoza"/>
    <s v="UVM"/>
    <x v="0"/>
    <x v="0"/>
    <s v="MX"/>
    <s v="Examen24MFP-test"/>
    <x v="4"/>
    <n v="3"/>
    <n v="4.2857099999999999"/>
  </r>
  <r>
    <s v="Jazmin Espinoza"/>
    <s v="UVM"/>
    <x v="0"/>
    <x v="0"/>
    <s v="MX"/>
    <s v="Examen24MFP-test"/>
    <x v="5"/>
    <n v="3"/>
    <n v="3.3333300000000001"/>
  </r>
  <r>
    <s v="Jazmin Espinoza"/>
    <s v="UVM"/>
    <x v="0"/>
    <x v="0"/>
    <s v="MX"/>
    <s v="Examen24MFP-test"/>
    <x v="6"/>
    <n v="2"/>
    <n v="2.5"/>
  </r>
  <r>
    <s v="Gerardo Fuentes"/>
    <s v="UVM"/>
    <x v="0"/>
    <x v="2"/>
    <s v="MX"/>
    <s v="Examen24MFP-test"/>
    <x v="0"/>
    <n v="1"/>
    <n v="1.11111"/>
  </r>
  <r>
    <s v="Gerardo Fuentes"/>
    <s v="UVM"/>
    <x v="0"/>
    <x v="2"/>
    <s v="MX"/>
    <s v="Examen24MFP-test"/>
    <x v="0"/>
    <n v="1"/>
    <n v="1.11111"/>
  </r>
  <r>
    <s v="Gerardo Fuentes"/>
    <s v="UVM"/>
    <x v="0"/>
    <x v="2"/>
    <s v="MX"/>
    <s v="Examen24MFP-test"/>
    <x v="1"/>
    <n v="2"/>
    <n v="3.3333300000000001"/>
  </r>
  <r>
    <s v="Gerardo Fuentes"/>
    <s v="UVM"/>
    <x v="0"/>
    <x v="2"/>
    <s v="MX"/>
    <s v="Examen24MFP-test"/>
    <x v="1"/>
    <n v="2"/>
    <n v="3.3333300000000001"/>
  </r>
  <r>
    <s v="Gerardo Fuentes"/>
    <s v="UVM"/>
    <x v="0"/>
    <x v="2"/>
    <s v="MX"/>
    <s v="Examen24MFP-test"/>
    <x v="2"/>
    <n v="0"/>
    <n v="0"/>
  </r>
  <r>
    <s v="Gerardo Fuentes"/>
    <s v="UVM"/>
    <x v="0"/>
    <x v="2"/>
    <s v="MX"/>
    <s v="Examen24MFP-test"/>
    <x v="2"/>
    <n v="0"/>
    <n v="0"/>
  </r>
  <r>
    <s v="Gerardo Fuentes"/>
    <s v="UVM"/>
    <x v="0"/>
    <x v="2"/>
    <s v="MX"/>
    <s v="Examen24MFP-test"/>
    <x v="3"/>
    <n v="2"/>
    <n v="2.8571399999999998"/>
  </r>
  <r>
    <s v="Gerardo Fuentes"/>
    <s v="UVM"/>
    <x v="0"/>
    <x v="2"/>
    <s v="MX"/>
    <s v="Examen24MFP-test"/>
    <x v="3"/>
    <n v="2"/>
    <n v="2.8571399999999998"/>
  </r>
  <r>
    <s v="Gerardo Fuentes"/>
    <s v="UVM"/>
    <x v="0"/>
    <x v="2"/>
    <s v="MX"/>
    <s v="Examen24MFP-test"/>
    <x v="4"/>
    <n v="1"/>
    <n v="1.4285699999999999"/>
  </r>
  <r>
    <s v="Gerardo Fuentes"/>
    <s v="UVM"/>
    <x v="0"/>
    <x v="2"/>
    <s v="MX"/>
    <s v="Examen24MFP-test"/>
    <x v="4"/>
    <n v="1"/>
    <n v="1.4285699999999999"/>
  </r>
  <r>
    <s v="Gerardo Fuentes"/>
    <s v="UVM"/>
    <x v="0"/>
    <x v="2"/>
    <s v="MX"/>
    <s v="Examen24MFP-test"/>
    <x v="5"/>
    <n v="2"/>
    <n v="2.2222200000000001"/>
  </r>
  <r>
    <s v="Gerardo Fuentes"/>
    <s v="UVM"/>
    <x v="0"/>
    <x v="2"/>
    <s v="MX"/>
    <s v="Examen24MFP-test"/>
    <x v="5"/>
    <n v="2"/>
    <n v="2.2222200000000001"/>
  </r>
  <r>
    <s v="Gerardo Fuentes"/>
    <s v="UVM"/>
    <x v="0"/>
    <x v="2"/>
    <s v="MX"/>
    <s v="Examen24MFP-test"/>
    <x v="6"/>
    <n v="1"/>
    <n v="1.25"/>
  </r>
  <r>
    <s v="Gerardo Fuentes"/>
    <s v="UVM"/>
    <x v="0"/>
    <x v="2"/>
    <s v="MX"/>
    <s v="Examen24MFP-test"/>
    <x v="6"/>
    <n v="1"/>
    <n v="1.25"/>
  </r>
  <r>
    <s v="Magdalena Fuentes"/>
    <s v="UVM"/>
    <x v="1"/>
    <x v="0"/>
    <s v="MX"/>
    <s v="Examen24MFP-test"/>
    <x v="0"/>
    <n v="3"/>
    <n v="3.3333300000000001"/>
  </r>
  <r>
    <s v="Magdalena Fuentes"/>
    <s v="UVM"/>
    <x v="1"/>
    <x v="0"/>
    <s v="MX"/>
    <s v="Examen24MFP-test"/>
    <x v="1"/>
    <n v="2"/>
    <n v="3.3333300000000001"/>
  </r>
  <r>
    <s v="Magdalena Fuentes"/>
    <s v="UVM"/>
    <x v="1"/>
    <x v="0"/>
    <s v="MX"/>
    <s v="Examen24MFP-test"/>
    <x v="2"/>
    <n v="2"/>
    <n v="2.8571399999999998"/>
  </r>
  <r>
    <s v="Magdalena Fuentes"/>
    <s v="UVM"/>
    <x v="1"/>
    <x v="0"/>
    <s v="MX"/>
    <s v="Examen24MFP-test"/>
    <x v="3"/>
    <n v="1"/>
    <n v="1.4285699999999999"/>
  </r>
  <r>
    <s v="Magdalena Fuentes"/>
    <s v="UVM"/>
    <x v="1"/>
    <x v="0"/>
    <s v="MX"/>
    <s v="Examen24MFP-test"/>
    <x v="4"/>
    <n v="4"/>
    <n v="5.7142900000000001"/>
  </r>
  <r>
    <s v="Magdalena Fuentes"/>
    <s v="UVM"/>
    <x v="1"/>
    <x v="0"/>
    <s v="MX"/>
    <s v="Examen24MFP-test"/>
    <x v="5"/>
    <n v="2"/>
    <n v="2.2222200000000001"/>
  </r>
  <r>
    <s v="Magdalena Fuentes"/>
    <s v="UVM"/>
    <x v="1"/>
    <x v="0"/>
    <s v="MX"/>
    <s v="Examen24MFP-test"/>
    <x v="6"/>
    <n v="1"/>
    <n v="1.25"/>
  </r>
  <r>
    <s v="Leon Gutierrez"/>
    <s v="UVM"/>
    <x v="1"/>
    <x v="0"/>
    <s v="MX"/>
    <s v="Examen24MFP-test"/>
    <x v="0"/>
    <n v="1"/>
    <n v="1.11111"/>
  </r>
  <r>
    <s v="Leon Gutierrez"/>
    <s v="UVM"/>
    <x v="1"/>
    <x v="0"/>
    <s v="MX"/>
    <s v="Examen24MFP-test"/>
    <x v="0"/>
    <n v="1"/>
    <n v="1.11111"/>
  </r>
  <r>
    <s v="Leon Gutierrez"/>
    <s v="UVM"/>
    <x v="1"/>
    <x v="0"/>
    <s v="MX"/>
    <s v="Examen24MFP-test"/>
    <x v="1"/>
    <n v="1"/>
    <n v="1.6666700000000001"/>
  </r>
  <r>
    <s v="Leon Gutierrez"/>
    <s v="UVM"/>
    <x v="1"/>
    <x v="0"/>
    <s v="MX"/>
    <s v="Examen24MFP-test"/>
    <x v="1"/>
    <n v="1"/>
    <n v="1.6666700000000001"/>
  </r>
  <r>
    <s v="Leon Gutierrez"/>
    <s v="UVM"/>
    <x v="1"/>
    <x v="0"/>
    <s v="MX"/>
    <s v="Examen24MFP-test"/>
    <x v="2"/>
    <n v="3"/>
    <n v="4.2857099999999999"/>
  </r>
  <r>
    <s v="Leon Gutierrez"/>
    <s v="UVM"/>
    <x v="1"/>
    <x v="0"/>
    <s v="MX"/>
    <s v="Examen24MFP-test"/>
    <x v="2"/>
    <n v="3"/>
    <n v="4.2857099999999999"/>
  </r>
  <r>
    <s v="Leon Gutierrez"/>
    <s v="UVM"/>
    <x v="1"/>
    <x v="0"/>
    <s v="MX"/>
    <s v="Examen24MFP-test"/>
    <x v="3"/>
    <n v="2"/>
    <n v="2.8571399999999998"/>
  </r>
  <r>
    <s v="Leon Gutierrez"/>
    <s v="UVM"/>
    <x v="1"/>
    <x v="0"/>
    <s v="MX"/>
    <s v="Examen24MFP-test"/>
    <x v="3"/>
    <n v="2"/>
    <n v="2.8571399999999998"/>
  </r>
  <r>
    <s v="Leon Gutierrez"/>
    <s v="UVM"/>
    <x v="1"/>
    <x v="0"/>
    <s v="MX"/>
    <s v="Examen24MFP-test"/>
    <x v="4"/>
    <n v="1"/>
    <n v="1.4285699999999999"/>
  </r>
  <r>
    <s v="Leon Gutierrez"/>
    <s v="UVM"/>
    <x v="1"/>
    <x v="0"/>
    <s v="MX"/>
    <s v="Examen24MFP-test"/>
    <x v="4"/>
    <n v="1"/>
    <n v="1.4285699999999999"/>
  </r>
  <r>
    <s v="Leon Gutierrez"/>
    <s v="UVM"/>
    <x v="1"/>
    <x v="0"/>
    <s v="MX"/>
    <s v="Examen24MFP-test"/>
    <x v="5"/>
    <n v="4"/>
    <n v="4.4444400000000002"/>
  </r>
  <r>
    <s v="Leon Gutierrez"/>
    <s v="UVM"/>
    <x v="1"/>
    <x v="0"/>
    <s v="MX"/>
    <s v="Examen24MFP-test"/>
    <x v="5"/>
    <n v="4"/>
    <n v="4.4444400000000002"/>
  </r>
  <r>
    <s v="Leon Gutierrez"/>
    <s v="UVM"/>
    <x v="1"/>
    <x v="0"/>
    <s v="MX"/>
    <s v="Examen24MFP-test"/>
    <x v="6"/>
    <n v="1"/>
    <n v="1.25"/>
  </r>
  <r>
    <s v="Leon Gutierrez"/>
    <s v="UVM"/>
    <x v="1"/>
    <x v="0"/>
    <s v="MX"/>
    <s v="Examen24MFP-test"/>
    <x v="6"/>
    <n v="1"/>
    <n v="1.25"/>
  </r>
  <r>
    <s v="Gonzalo Herrera"/>
    <s v="UVM"/>
    <x v="1"/>
    <x v="3"/>
    <s v="MX"/>
    <s v="Examen24MFP-test"/>
    <x v="0"/>
    <n v="3"/>
    <n v="3.3333300000000001"/>
  </r>
  <r>
    <s v="Gonzalo Herrera"/>
    <s v="UVM"/>
    <x v="1"/>
    <x v="3"/>
    <s v="MX"/>
    <s v="Examen24MFP-test"/>
    <x v="0"/>
    <n v="3"/>
    <n v="3.3333300000000001"/>
  </r>
  <r>
    <s v="Gonzalo Herrera"/>
    <s v="UVM"/>
    <x v="1"/>
    <x v="3"/>
    <s v="MX"/>
    <s v="Examen24MFP-test"/>
    <x v="1"/>
    <n v="0"/>
    <n v="0"/>
  </r>
  <r>
    <s v="Gonzalo Herrera"/>
    <s v="UVM"/>
    <x v="1"/>
    <x v="3"/>
    <s v="MX"/>
    <s v="Examen24MFP-test"/>
    <x v="1"/>
    <n v="0"/>
    <n v="0"/>
  </r>
  <r>
    <s v="Gonzalo Herrera"/>
    <s v="UVM"/>
    <x v="1"/>
    <x v="3"/>
    <s v="MX"/>
    <s v="Examen24MFP-test"/>
    <x v="2"/>
    <n v="2"/>
    <n v="2.8571399999999998"/>
  </r>
  <r>
    <s v="Gonzalo Herrera"/>
    <s v="UVM"/>
    <x v="1"/>
    <x v="3"/>
    <s v="MX"/>
    <s v="Examen24MFP-test"/>
    <x v="2"/>
    <n v="2"/>
    <n v="2.8571399999999998"/>
  </r>
  <r>
    <s v="Gonzalo Herrera"/>
    <s v="UVM"/>
    <x v="1"/>
    <x v="3"/>
    <s v="MX"/>
    <s v="Examen24MFP-test"/>
    <x v="3"/>
    <n v="3"/>
    <n v="4.2857099999999999"/>
  </r>
  <r>
    <s v="Gonzalo Herrera"/>
    <s v="UVM"/>
    <x v="1"/>
    <x v="3"/>
    <s v="MX"/>
    <s v="Examen24MFP-test"/>
    <x v="3"/>
    <n v="3"/>
    <n v="4.2857099999999999"/>
  </r>
  <r>
    <s v="Gonzalo Herrera"/>
    <s v="UVM"/>
    <x v="1"/>
    <x v="3"/>
    <s v="MX"/>
    <s v="Examen24MFP-test"/>
    <x v="4"/>
    <n v="1"/>
    <n v="1.4285699999999999"/>
  </r>
  <r>
    <s v="Gonzalo Herrera"/>
    <s v="UVM"/>
    <x v="1"/>
    <x v="3"/>
    <s v="MX"/>
    <s v="Examen24MFP-test"/>
    <x v="4"/>
    <n v="1"/>
    <n v="1.4285699999999999"/>
  </r>
  <r>
    <s v="Gonzalo Herrera"/>
    <s v="UVM"/>
    <x v="1"/>
    <x v="3"/>
    <s v="MX"/>
    <s v="Examen24MFP-test"/>
    <x v="5"/>
    <n v="2"/>
    <n v="2.2222200000000001"/>
  </r>
  <r>
    <s v="Gonzalo Herrera"/>
    <s v="UVM"/>
    <x v="1"/>
    <x v="3"/>
    <s v="MX"/>
    <s v="Examen24MFP-test"/>
    <x v="5"/>
    <n v="2"/>
    <n v="2.2222200000000001"/>
  </r>
  <r>
    <s v="Gonzalo Herrera"/>
    <s v="UVM"/>
    <x v="1"/>
    <x v="3"/>
    <s v="MX"/>
    <s v="Examen24MFP-test"/>
    <x v="6"/>
    <n v="3"/>
    <n v="3.75"/>
  </r>
  <r>
    <s v="Gonzalo Herrera"/>
    <s v="UVM"/>
    <x v="1"/>
    <x v="3"/>
    <s v="MX"/>
    <s v="Examen24MFP-test"/>
    <x v="6"/>
    <n v="3"/>
    <n v="3.75"/>
  </r>
  <r>
    <s v="Ruth Morales"/>
    <s v="UVM"/>
    <x v="0"/>
    <x v="0"/>
    <s v="MX"/>
    <s v="Examen24MFP-test"/>
    <x v="0"/>
    <n v="0"/>
    <n v="0"/>
  </r>
  <r>
    <s v="Ruth Morales"/>
    <s v="UVM"/>
    <x v="0"/>
    <x v="0"/>
    <s v="MX"/>
    <s v="Examen24MFP-test"/>
    <x v="1"/>
    <n v="3"/>
    <n v="5"/>
  </r>
  <r>
    <s v="Ruth Morales"/>
    <s v="UVM"/>
    <x v="0"/>
    <x v="0"/>
    <s v="MX"/>
    <s v="Examen24MFP-test"/>
    <x v="2"/>
    <n v="3"/>
    <n v="4.2857099999999999"/>
  </r>
  <r>
    <s v="Ruth Morales"/>
    <s v="UVM"/>
    <x v="0"/>
    <x v="0"/>
    <s v="MX"/>
    <s v="Examen24MFP-test"/>
    <x v="3"/>
    <n v="2"/>
    <n v="2.8571399999999998"/>
  </r>
  <r>
    <s v="Ruth Morales"/>
    <s v="UVM"/>
    <x v="0"/>
    <x v="0"/>
    <s v="MX"/>
    <s v="Examen24MFP-test"/>
    <x v="4"/>
    <n v="3"/>
    <n v="4.2857099999999999"/>
  </r>
  <r>
    <s v="Ruth Morales"/>
    <s v="UVM"/>
    <x v="0"/>
    <x v="0"/>
    <s v="MX"/>
    <s v="Examen24MFP-test"/>
    <x v="5"/>
    <n v="3"/>
    <n v="3.3333300000000001"/>
  </r>
  <r>
    <s v="Ruth Morales"/>
    <s v="UVM"/>
    <x v="0"/>
    <x v="0"/>
    <s v="MX"/>
    <s v="Examen24MFP-test"/>
    <x v="6"/>
    <n v="1"/>
    <n v="1.25"/>
  </r>
  <r>
    <s v="Camila Paz"/>
    <s v="UVM"/>
    <x v="0"/>
    <x v="0"/>
    <s v="MX"/>
    <s v="Examen24MFP-test"/>
    <x v="0"/>
    <n v="3"/>
    <n v="3.3333300000000001"/>
  </r>
  <r>
    <s v="Camila Paz"/>
    <s v="UVM"/>
    <x v="0"/>
    <x v="0"/>
    <s v="MX"/>
    <s v="Examen24MFP-test"/>
    <x v="1"/>
    <n v="2"/>
    <n v="3.3333300000000001"/>
  </r>
  <r>
    <s v="Camila Paz"/>
    <s v="UVM"/>
    <x v="0"/>
    <x v="0"/>
    <s v="MX"/>
    <s v="Examen24MFP-test"/>
    <x v="2"/>
    <n v="1"/>
    <n v="1.4285699999999999"/>
  </r>
  <r>
    <s v="Camila Paz"/>
    <s v="UVM"/>
    <x v="0"/>
    <x v="0"/>
    <s v="MX"/>
    <s v="Examen24MFP-test"/>
    <x v="3"/>
    <n v="4"/>
    <n v="5.7142900000000001"/>
  </r>
  <r>
    <s v="Camila Paz"/>
    <s v="UVM"/>
    <x v="0"/>
    <x v="0"/>
    <s v="MX"/>
    <s v="Examen24MFP-test"/>
    <x v="4"/>
    <n v="2"/>
    <n v="2.8571399999999998"/>
  </r>
  <r>
    <s v="Camila Paz"/>
    <s v="UVM"/>
    <x v="0"/>
    <x v="0"/>
    <s v="MX"/>
    <s v="Examen24MFP-test"/>
    <x v="5"/>
    <n v="1"/>
    <n v="1.11111"/>
  </r>
  <r>
    <s v="Camila Paz"/>
    <s v="UVM"/>
    <x v="0"/>
    <x v="0"/>
    <s v="MX"/>
    <s v="Examen24MFP-test"/>
    <x v="6"/>
    <n v="2"/>
    <n v="2.5"/>
  </r>
  <r>
    <m/>
    <m/>
    <x v="2"/>
    <x v="4"/>
    <m/>
    <m/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DataPilot1" cacheId="9" applyNumberFormats="0" applyBorderFormats="0" applyFontFormats="0" applyPatternFormats="0" applyAlignmentFormats="0" applyWidthHeightFormats="0" dataCaption="Values" updatedVersion="7" showDrill="0" itemPrintTitles="1" indent="0" compact="0" compactData="0">
  <location ref="A6:I16" firstHeaderRow="1" firstDataRow="2" firstDataCol="1" rowPageCount="4" colPageCount="1"/>
  <pivotFields count="9">
    <pivotField axis="axisRow" compact="0" outline="0" showAll="0" defaultSubtotal="0">
      <items count="16">
        <item m="1" x="10"/>
        <item m="1" x="12"/>
        <item m="1" x="13"/>
        <item m="1" x="14"/>
        <item m="1" x="15"/>
        <item m="1" x="11"/>
        <item x="9"/>
        <item x="0"/>
        <item x="1"/>
        <item x="2"/>
        <item x="3"/>
        <item x="4"/>
        <item x="5"/>
        <item x="6"/>
        <item x="7"/>
        <item x="8"/>
      </items>
    </pivotField>
    <pivotField axis="axisPage" compact="0" outline="0" showAll="0" defaultSubtotal="0">
      <items count="2">
        <item x="0"/>
        <item h="1" x="1"/>
      </items>
    </pivotField>
    <pivotField axis="axisPage" compact="0" outline="0" showAll="0" defaultSubtotal="0">
      <items count="3">
        <item x="1"/>
        <item x="0"/>
        <item h="1" x="2"/>
      </items>
    </pivotField>
    <pivotField axis="axisPage" compact="0" outline="0" showAll="0" defaultSubtotal="0">
      <items count="5">
        <item x="0"/>
        <item x="3"/>
        <item x="2"/>
        <item h="1" x="4"/>
        <item h="1" x="1"/>
      </items>
    </pivotField>
    <pivotField axis="axisPage" compact="0" outline="0" showAll="0" defaultSubtotal="0">
      <items count="2">
        <item x="0"/>
        <item h="1" x="1"/>
      </items>
    </pivotField>
    <pivotField compact="0" showAll="0"/>
    <pivotField axis="axisCol" compact="0" outline="0" showAll="0" defaultSubtotal="0">
      <items count="8">
        <item x="0"/>
        <item x="1"/>
        <item x="2"/>
        <item x="3"/>
        <item x="4"/>
        <item x="5"/>
        <item x="6"/>
        <item h="1" x="7"/>
      </items>
    </pivotField>
    <pivotField compact="0" showAll="0"/>
    <pivotField dataField="1" compact="0" outline="0" showAll="0"/>
  </pivotFields>
  <rowFields count="1">
    <field x="0"/>
  </rowFields>
  <rowItems count="9"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4">
    <pageField fld="1" hier="-1"/>
    <pageField fld="4" hier="-1"/>
    <pageField fld="3" hier="-1"/>
    <pageField fld="2" hier="-1"/>
  </pageFields>
  <dataFields count="1">
    <dataField name="Promedio - Calificacion" fld="8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12C1B3-0EE0-45AB-B8EE-99D5EB5C83C2}" name="DataPilot2" cacheId="14" applyNumberFormats="0" applyBorderFormats="0" applyFontFormats="0" applyPatternFormats="0" applyAlignmentFormats="0" applyWidthHeightFormats="0" dataCaption="Values" updatedVersion="7" showDrill="0" itemPrintTitles="1" indent="0" compact="0" compactData="0" chartFormat="5">
  <location ref="A1:J7" firstHeaderRow="1" firstDataRow="2" firstDataCol="2"/>
  <pivotFields count="9">
    <pivotField compact="0" showAll="0"/>
    <pivotField compact="0" showAll="0"/>
    <pivotField axis="axisRow" compact="0" showAll="0">
      <items count="4">
        <item x="1"/>
        <item x="0"/>
        <item x="2"/>
        <item t="default"/>
      </items>
    </pivotField>
    <pivotField axis="axisRow" compact="0" outline="0" showAll="0" defaultSubtotal="0">
      <items count="5">
        <item x="0"/>
        <item x="3"/>
        <item x="2"/>
        <item h="1" x="4"/>
        <item h="1" x="1"/>
      </items>
    </pivotField>
    <pivotField compact="0" showAll="0"/>
    <pivotField compact="0" showAll="0"/>
    <pivotField axis="axisCol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showAll="0"/>
    <pivotField dataField="1" compact="0" outline="0" showAll="0"/>
  </pivotFields>
  <rowFields count="2">
    <field x="3"/>
    <field x="2"/>
  </rowFields>
  <rowItems count="5">
    <i>
      <x/>
      <x/>
    </i>
    <i r="1">
      <x v="1"/>
    </i>
    <i>
      <x v="1"/>
      <x/>
    </i>
    <i>
      <x v="2"/>
      <x v="1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Promedio - Calificacion" fld="8" subtotal="average" baseField="0" baseItem="0"/>
  </dataFields>
  <chartFormats count="2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zoomScaleNormal="100" workbookViewId="0">
      <selection sqref="A1:I99"/>
    </sheetView>
  </sheetViews>
  <sheetFormatPr baseColWidth="10" defaultColWidth="11.5703125" defaultRowHeight="12.75" x14ac:dyDescent="0.2"/>
  <cols>
    <col min="1" max="1" width="16" customWidth="1"/>
    <col min="2" max="2" width="9.85546875" customWidth="1"/>
    <col min="3" max="3" width="8.7109375" customWidth="1"/>
    <col min="4" max="4" width="9.42578125" customWidth="1"/>
    <col min="5" max="5" width="5.140625" customWidth="1"/>
    <col min="6" max="6" width="17.7109375" customWidth="1"/>
    <col min="7" max="7" width="42.85546875" customWidth="1"/>
    <col min="8" max="8" width="22" customWidth="1"/>
    <col min="9" max="9" width="10.85546875" customWidth="1"/>
  </cols>
  <sheetData>
    <row r="1" spans="1:9" ht="25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">
      <c r="A2" s="12" t="s">
        <v>31</v>
      </c>
      <c r="B2" s="12" t="s">
        <v>9</v>
      </c>
      <c r="C2" s="12" t="s">
        <v>10</v>
      </c>
      <c r="D2" s="12" t="s">
        <v>23</v>
      </c>
      <c r="E2" s="12" t="s">
        <v>12</v>
      </c>
      <c r="F2" s="12" t="s">
        <v>13</v>
      </c>
      <c r="G2" s="12" t="s">
        <v>14</v>
      </c>
      <c r="H2" s="13">
        <v>3</v>
      </c>
      <c r="I2" s="13">
        <v>3.3333300000000001</v>
      </c>
    </row>
    <row r="3" spans="1:9" x14ac:dyDescent="0.2">
      <c r="A3" s="12" t="s">
        <v>31</v>
      </c>
      <c r="B3" s="12" t="s">
        <v>9</v>
      </c>
      <c r="C3" s="12" t="s">
        <v>10</v>
      </c>
      <c r="D3" s="12" t="s">
        <v>23</v>
      </c>
      <c r="E3" s="12" t="s">
        <v>12</v>
      </c>
      <c r="F3" s="12" t="s">
        <v>13</v>
      </c>
      <c r="G3" s="12" t="s">
        <v>14</v>
      </c>
      <c r="H3" s="13">
        <v>3</v>
      </c>
      <c r="I3" s="13">
        <v>3.3333300000000001</v>
      </c>
    </row>
    <row r="4" spans="1:9" x14ac:dyDescent="0.2">
      <c r="A4" s="12" t="s">
        <v>31</v>
      </c>
      <c r="B4" s="12" t="s">
        <v>9</v>
      </c>
      <c r="C4" s="12" t="s">
        <v>10</v>
      </c>
      <c r="D4" s="12" t="s">
        <v>23</v>
      </c>
      <c r="E4" s="12" t="s">
        <v>12</v>
      </c>
      <c r="F4" s="12" t="s">
        <v>13</v>
      </c>
      <c r="G4" s="12" t="s">
        <v>15</v>
      </c>
      <c r="H4" s="13">
        <v>1</v>
      </c>
      <c r="I4" s="13">
        <v>1.6666700000000001</v>
      </c>
    </row>
    <row r="5" spans="1:9" x14ac:dyDescent="0.2">
      <c r="A5" s="12" t="s">
        <v>31</v>
      </c>
      <c r="B5" s="12" t="s">
        <v>9</v>
      </c>
      <c r="C5" s="12" t="s">
        <v>10</v>
      </c>
      <c r="D5" s="12" t="s">
        <v>23</v>
      </c>
      <c r="E5" s="12" t="s">
        <v>12</v>
      </c>
      <c r="F5" s="12" t="s">
        <v>13</v>
      </c>
      <c r="G5" s="12" t="s">
        <v>15</v>
      </c>
      <c r="H5" s="13">
        <v>1</v>
      </c>
      <c r="I5" s="13">
        <v>1.6666700000000001</v>
      </c>
    </row>
    <row r="6" spans="1:9" ht="25.5" x14ac:dyDescent="0.2">
      <c r="A6" s="12" t="s">
        <v>31</v>
      </c>
      <c r="B6" s="12" t="s">
        <v>9</v>
      </c>
      <c r="C6" s="12" t="s">
        <v>10</v>
      </c>
      <c r="D6" s="12" t="s">
        <v>23</v>
      </c>
      <c r="E6" s="12" t="s">
        <v>12</v>
      </c>
      <c r="F6" s="12" t="s">
        <v>13</v>
      </c>
      <c r="G6" s="12" t="s">
        <v>16</v>
      </c>
      <c r="H6" s="13">
        <v>3</v>
      </c>
      <c r="I6" s="13">
        <v>4.2857099999999999</v>
      </c>
    </row>
    <row r="7" spans="1:9" ht="25.5" x14ac:dyDescent="0.2">
      <c r="A7" s="12" t="s">
        <v>31</v>
      </c>
      <c r="B7" s="12" t="s">
        <v>9</v>
      </c>
      <c r="C7" s="12" t="s">
        <v>10</v>
      </c>
      <c r="D7" s="12" t="s">
        <v>23</v>
      </c>
      <c r="E7" s="12" t="s">
        <v>12</v>
      </c>
      <c r="F7" s="12" t="s">
        <v>13</v>
      </c>
      <c r="G7" s="12" t="s">
        <v>16</v>
      </c>
      <c r="H7" s="13">
        <v>3</v>
      </c>
      <c r="I7" s="13">
        <v>4.2857099999999999</v>
      </c>
    </row>
    <row r="8" spans="1:9" x14ac:dyDescent="0.2">
      <c r="A8" s="12" t="s">
        <v>31</v>
      </c>
      <c r="B8" s="12" t="s">
        <v>9</v>
      </c>
      <c r="C8" s="12" t="s">
        <v>10</v>
      </c>
      <c r="D8" s="12" t="s">
        <v>23</v>
      </c>
      <c r="E8" s="12" t="s">
        <v>12</v>
      </c>
      <c r="F8" s="12" t="s">
        <v>13</v>
      </c>
      <c r="G8" s="12" t="s">
        <v>17</v>
      </c>
      <c r="H8" s="13">
        <v>4</v>
      </c>
      <c r="I8" s="13">
        <v>5.7142900000000001</v>
      </c>
    </row>
    <row r="9" spans="1:9" x14ac:dyDescent="0.2">
      <c r="A9" s="12" t="s">
        <v>31</v>
      </c>
      <c r="B9" s="12" t="s">
        <v>9</v>
      </c>
      <c r="C9" s="12" t="s">
        <v>10</v>
      </c>
      <c r="D9" s="12" t="s">
        <v>23</v>
      </c>
      <c r="E9" s="12" t="s">
        <v>12</v>
      </c>
      <c r="F9" s="12" t="s">
        <v>13</v>
      </c>
      <c r="G9" s="12" t="s">
        <v>17</v>
      </c>
      <c r="H9" s="13">
        <v>4</v>
      </c>
      <c r="I9" s="13">
        <v>5.7142900000000001</v>
      </c>
    </row>
    <row r="10" spans="1:9" x14ac:dyDescent="0.2">
      <c r="A10" s="12" t="s">
        <v>31</v>
      </c>
      <c r="B10" s="12" t="s">
        <v>9</v>
      </c>
      <c r="C10" s="12" t="s">
        <v>10</v>
      </c>
      <c r="D10" s="12" t="s">
        <v>23</v>
      </c>
      <c r="E10" s="12" t="s">
        <v>12</v>
      </c>
      <c r="F10" s="12" t="s">
        <v>13</v>
      </c>
      <c r="G10" s="12" t="s">
        <v>18</v>
      </c>
      <c r="H10" s="13">
        <v>2</v>
      </c>
      <c r="I10" s="13">
        <v>2.8571399999999998</v>
      </c>
    </row>
    <row r="11" spans="1:9" x14ac:dyDescent="0.2">
      <c r="A11" s="12" t="s">
        <v>31</v>
      </c>
      <c r="B11" s="12" t="s">
        <v>9</v>
      </c>
      <c r="C11" s="12" t="s">
        <v>10</v>
      </c>
      <c r="D11" s="12" t="s">
        <v>23</v>
      </c>
      <c r="E11" s="12" t="s">
        <v>12</v>
      </c>
      <c r="F11" s="12" t="s">
        <v>13</v>
      </c>
      <c r="G11" s="12" t="s">
        <v>18</v>
      </c>
      <c r="H11" s="13">
        <v>2</v>
      </c>
      <c r="I11" s="13">
        <v>2.8571399999999998</v>
      </c>
    </row>
    <row r="12" spans="1:9" x14ac:dyDescent="0.2">
      <c r="A12" s="12" t="s">
        <v>31</v>
      </c>
      <c r="B12" s="12" t="s">
        <v>9</v>
      </c>
      <c r="C12" s="12" t="s">
        <v>10</v>
      </c>
      <c r="D12" s="12" t="s">
        <v>23</v>
      </c>
      <c r="E12" s="12" t="s">
        <v>12</v>
      </c>
      <c r="F12" s="12" t="s">
        <v>13</v>
      </c>
      <c r="G12" s="12" t="s">
        <v>19</v>
      </c>
      <c r="H12" s="13">
        <v>1</v>
      </c>
      <c r="I12" s="13">
        <v>1.11111</v>
      </c>
    </row>
    <row r="13" spans="1:9" x14ac:dyDescent="0.2">
      <c r="A13" s="12" t="s">
        <v>31</v>
      </c>
      <c r="B13" s="12" t="s">
        <v>9</v>
      </c>
      <c r="C13" s="12" t="s">
        <v>10</v>
      </c>
      <c r="D13" s="12" t="s">
        <v>23</v>
      </c>
      <c r="E13" s="12" t="s">
        <v>12</v>
      </c>
      <c r="F13" s="12" t="s">
        <v>13</v>
      </c>
      <c r="G13" s="12" t="s">
        <v>19</v>
      </c>
      <c r="H13" s="13">
        <v>1</v>
      </c>
      <c r="I13" s="13">
        <v>1.11111</v>
      </c>
    </row>
    <row r="14" spans="1:9" x14ac:dyDescent="0.2">
      <c r="A14" s="12" t="s">
        <v>31</v>
      </c>
      <c r="B14" s="12" t="s">
        <v>9</v>
      </c>
      <c r="C14" s="12" t="s">
        <v>10</v>
      </c>
      <c r="D14" s="12" t="s">
        <v>23</v>
      </c>
      <c r="E14" s="12" t="s">
        <v>12</v>
      </c>
      <c r="F14" s="12" t="s">
        <v>13</v>
      </c>
      <c r="G14" s="12" t="s">
        <v>20</v>
      </c>
      <c r="H14" s="13">
        <v>3</v>
      </c>
      <c r="I14" s="13">
        <v>3.75</v>
      </c>
    </row>
    <row r="15" spans="1:9" x14ac:dyDescent="0.2">
      <c r="A15" s="12" t="s">
        <v>31</v>
      </c>
      <c r="B15" s="12" t="s">
        <v>9</v>
      </c>
      <c r="C15" s="12" t="s">
        <v>10</v>
      </c>
      <c r="D15" s="12" t="s">
        <v>23</v>
      </c>
      <c r="E15" s="12" t="s">
        <v>12</v>
      </c>
      <c r="F15" s="12" t="s">
        <v>13</v>
      </c>
      <c r="G15" s="12" t="s">
        <v>20</v>
      </c>
      <c r="H15" s="13">
        <v>3</v>
      </c>
      <c r="I15" s="13">
        <v>3.75</v>
      </c>
    </row>
    <row r="16" spans="1:9" x14ac:dyDescent="0.2">
      <c r="A16" s="12" t="s">
        <v>32</v>
      </c>
      <c r="B16" s="12" t="s">
        <v>9</v>
      </c>
      <c r="C16" s="12" t="s">
        <v>21</v>
      </c>
      <c r="D16" s="12" t="s">
        <v>33</v>
      </c>
      <c r="E16" s="12" t="s">
        <v>12</v>
      </c>
      <c r="F16" s="12" t="s">
        <v>13</v>
      </c>
      <c r="G16" s="12" t="s">
        <v>14</v>
      </c>
      <c r="H16" s="13">
        <v>4</v>
      </c>
      <c r="I16" s="13">
        <v>4.4444400000000002</v>
      </c>
    </row>
    <row r="17" spans="1:9" x14ac:dyDescent="0.2">
      <c r="A17" s="12" t="s">
        <v>32</v>
      </c>
      <c r="B17" s="12" t="s">
        <v>9</v>
      </c>
      <c r="C17" s="12" t="s">
        <v>21</v>
      </c>
      <c r="D17" s="12" t="s">
        <v>33</v>
      </c>
      <c r="E17" s="12" t="s">
        <v>12</v>
      </c>
      <c r="F17" s="12" t="s">
        <v>13</v>
      </c>
      <c r="G17" s="12" t="s">
        <v>14</v>
      </c>
      <c r="H17" s="13">
        <v>4</v>
      </c>
      <c r="I17" s="13">
        <v>4.4444400000000002</v>
      </c>
    </row>
    <row r="18" spans="1:9" x14ac:dyDescent="0.2">
      <c r="A18" s="12" t="s">
        <v>32</v>
      </c>
      <c r="B18" s="12" t="s">
        <v>9</v>
      </c>
      <c r="C18" s="12" t="s">
        <v>21</v>
      </c>
      <c r="D18" s="12" t="s">
        <v>33</v>
      </c>
      <c r="E18" s="12" t="s">
        <v>12</v>
      </c>
      <c r="F18" s="12" t="s">
        <v>13</v>
      </c>
      <c r="G18" s="12" t="s">
        <v>15</v>
      </c>
      <c r="H18" s="13">
        <v>2</v>
      </c>
      <c r="I18" s="13">
        <v>3.3333300000000001</v>
      </c>
    </row>
    <row r="19" spans="1:9" x14ac:dyDescent="0.2">
      <c r="A19" s="12" t="s">
        <v>32</v>
      </c>
      <c r="B19" s="12" t="s">
        <v>9</v>
      </c>
      <c r="C19" s="12" t="s">
        <v>21</v>
      </c>
      <c r="D19" s="12" t="s">
        <v>33</v>
      </c>
      <c r="E19" s="12" t="s">
        <v>12</v>
      </c>
      <c r="F19" s="12" t="s">
        <v>13</v>
      </c>
      <c r="G19" s="12" t="s">
        <v>15</v>
      </c>
      <c r="H19" s="13">
        <v>2</v>
      </c>
      <c r="I19" s="13">
        <v>3.3333300000000001</v>
      </c>
    </row>
    <row r="20" spans="1:9" ht="25.5" x14ac:dyDescent="0.2">
      <c r="A20" s="12" t="s">
        <v>32</v>
      </c>
      <c r="B20" s="12" t="s">
        <v>9</v>
      </c>
      <c r="C20" s="12" t="s">
        <v>21</v>
      </c>
      <c r="D20" s="12" t="s">
        <v>33</v>
      </c>
      <c r="E20" s="12" t="s">
        <v>12</v>
      </c>
      <c r="F20" s="12" t="s">
        <v>13</v>
      </c>
      <c r="G20" s="12" t="s">
        <v>16</v>
      </c>
      <c r="H20" s="13">
        <v>0</v>
      </c>
      <c r="I20" s="13">
        <v>0</v>
      </c>
    </row>
    <row r="21" spans="1:9" ht="25.5" x14ac:dyDescent="0.2">
      <c r="A21" s="12" t="s">
        <v>32</v>
      </c>
      <c r="B21" s="12" t="s">
        <v>9</v>
      </c>
      <c r="C21" s="12" t="s">
        <v>21</v>
      </c>
      <c r="D21" s="12" t="s">
        <v>33</v>
      </c>
      <c r="E21" s="12" t="s">
        <v>12</v>
      </c>
      <c r="F21" s="12" t="s">
        <v>13</v>
      </c>
      <c r="G21" s="12" t="s">
        <v>16</v>
      </c>
      <c r="H21" s="13">
        <v>0</v>
      </c>
      <c r="I21" s="13">
        <v>0</v>
      </c>
    </row>
    <row r="22" spans="1:9" x14ac:dyDescent="0.2">
      <c r="A22" s="12" t="s">
        <v>32</v>
      </c>
      <c r="B22" s="12" t="s">
        <v>9</v>
      </c>
      <c r="C22" s="12" t="s">
        <v>21</v>
      </c>
      <c r="D22" s="12" t="s">
        <v>33</v>
      </c>
      <c r="E22" s="12" t="s">
        <v>12</v>
      </c>
      <c r="F22" s="12" t="s">
        <v>13</v>
      </c>
      <c r="G22" s="12" t="s">
        <v>17</v>
      </c>
      <c r="H22" s="13">
        <v>1</v>
      </c>
      <c r="I22" s="13">
        <v>1.4285699999999999</v>
      </c>
    </row>
    <row r="23" spans="1:9" x14ac:dyDescent="0.2">
      <c r="A23" s="12" t="s">
        <v>32</v>
      </c>
      <c r="B23" s="12" t="s">
        <v>9</v>
      </c>
      <c r="C23" s="12" t="s">
        <v>21</v>
      </c>
      <c r="D23" s="12" t="s">
        <v>33</v>
      </c>
      <c r="E23" s="12" t="s">
        <v>12</v>
      </c>
      <c r="F23" s="12" t="s">
        <v>13</v>
      </c>
      <c r="G23" s="12" t="s">
        <v>17</v>
      </c>
      <c r="H23" s="13">
        <v>1</v>
      </c>
      <c r="I23" s="13">
        <v>1.4285699999999999</v>
      </c>
    </row>
    <row r="24" spans="1:9" x14ac:dyDescent="0.2">
      <c r="A24" s="12" t="s">
        <v>32</v>
      </c>
      <c r="B24" s="12" t="s">
        <v>9</v>
      </c>
      <c r="C24" s="12" t="s">
        <v>21</v>
      </c>
      <c r="D24" s="12" t="s">
        <v>33</v>
      </c>
      <c r="E24" s="12" t="s">
        <v>12</v>
      </c>
      <c r="F24" s="12" t="s">
        <v>13</v>
      </c>
      <c r="G24" s="12" t="s">
        <v>18</v>
      </c>
      <c r="H24" s="13">
        <v>3</v>
      </c>
      <c r="I24" s="13">
        <v>4.2857099999999999</v>
      </c>
    </row>
    <row r="25" spans="1:9" x14ac:dyDescent="0.2">
      <c r="A25" s="12" t="s">
        <v>32</v>
      </c>
      <c r="B25" s="12" t="s">
        <v>9</v>
      </c>
      <c r="C25" s="12" t="s">
        <v>21</v>
      </c>
      <c r="D25" s="12" t="s">
        <v>33</v>
      </c>
      <c r="E25" s="12" t="s">
        <v>12</v>
      </c>
      <c r="F25" s="12" t="s">
        <v>13</v>
      </c>
      <c r="G25" s="12" t="s">
        <v>18</v>
      </c>
      <c r="H25" s="13">
        <v>3</v>
      </c>
      <c r="I25" s="13">
        <v>4.2857099999999999</v>
      </c>
    </row>
    <row r="26" spans="1:9" x14ac:dyDescent="0.2">
      <c r="A26" s="12" t="s">
        <v>32</v>
      </c>
      <c r="B26" s="12" t="s">
        <v>9</v>
      </c>
      <c r="C26" s="12" t="s">
        <v>21</v>
      </c>
      <c r="D26" s="12" t="s">
        <v>33</v>
      </c>
      <c r="E26" s="12" t="s">
        <v>12</v>
      </c>
      <c r="F26" s="12" t="s">
        <v>13</v>
      </c>
      <c r="G26" s="12" t="s">
        <v>19</v>
      </c>
      <c r="H26" s="13">
        <v>1</v>
      </c>
      <c r="I26" s="13">
        <v>1.11111</v>
      </c>
    </row>
    <row r="27" spans="1:9" x14ac:dyDescent="0.2">
      <c r="A27" s="12" t="s">
        <v>32</v>
      </c>
      <c r="B27" s="12" t="s">
        <v>9</v>
      </c>
      <c r="C27" s="12" t="s">
        <v>21</v>
      </c>
      <c r="D27" s="12" t="s">
        <v>33</v>
      </c>
      <c r="E27" s="12" t="s">
        <v>12</v>
      </c>
      <c r="F27" s="12" t="s">
        <v>13</v>
      </c>
      <c r="G27" s="12" t="s">
        <v>19</v>
      </c>
      <c r="H27" s="13">
        <v>1</v>
      </c>
      <c r="I27" s="13">
        <v>1.11111</v>
      </c>
    </row>
    <row r="28" spans="1:9" x14ac:dyDescent="0.2">
      <c r="A28" s="12" t="s">
        <v>32</v>
      </c>
      <c r="B28" s="12" t="s">
        <v>9</v>
      </c>
      <c r="C28" s="12" t="s">
        <v>21</v>
      </c>
      <c r="D28" s="12" t="s">
        <v>33</v>
      </c>
      <c r="E28" s="12" t="s">
        <v>12</v>
      </c>
      <c r="F28" s="12" t="s">
        <v>13</v>
      </c>
      <c r="G28" s="12" t="s">
        <v>20</v>
      </c>
      <c r="H28" s="13">
        <v>1</v>
      </c>
      <c r="I28" s="13">
        <v>1.25</v>
      </c>
    </row>
    <row r="29" spans="1:9" x14ac:dyDescent="0.2">
      <c r="A29" s="12" t="s">
        <v>32</v>
      </c>
      <c r="B29" s="12" t="s">
        <v>9</v>
      </c>
      <c r="C29" s="12" t="s">
        <v>21</v>
      </c>
      <c r="D29" s="12" t="s">
        <v>33</v>
      </c>
      <c r="E29" s="12" t="s">
        <v>12</v>
      </c>
      <c r="F29" s="12" t="s">
        <v>13</v>
      </c>
      <c r="G29" s="12" t="s">
        <v>20</v>
      </c>
      <c r="H29" s="13">
        <v>1</v>
      </c>
      <c r="I29" s="13">
        <v>1.25</v>
      </c>
    </row>
    <row r="30" spans="1:9" x14ac:dyDescent="0.2">
      <c r="A30" s="12" t="s">
        <v>34</v>
      </c>
      <c r="B30" s="12" t="s">
        <v>9</v>
      </c>
      <c r="C30" s="12" t="s">
        <v>10</v>
      </c>
      <c r="D30" s="12" t="s">
        <v>23</v>
      </c>
      <c r="E30" s="12" t="s">
        <v>12</v>
      </c>
      <c r="F30" s="12" t="s">
        <v>13</v>
      </c>
      <c r="G30" s="12" t="s">
        <v>14</v>
      </c>
      <c r="H30" s="13">
        <v>3</v>
      </c>
      <c r="I30" s="13">
        <v>3.3333300000000001</v>
      </c>
    </row>
    <row r="31" spans="1:9" x14ac:dyDescent="0.2">
      <c r="A31" s="12" t="s">
        <v>34</v>
      </c>
      <c r="B31" s="12" t="s">
        <v>9</v>
      </c>
      <c r="C31" s="12" t="s">
        <v>10</v>
      </c>
      <c r="D31" s="12" t="s">
        <v>23</v>
      </c>
      <c r="E31" s="12" t="s">
        <v>12</v>
      </c>
      <c r="F31" s="12" t="s">
        <v>13</v>
      </c>
      <c r="G31" s="12" t="s">
        <v>15</v>
      </c>
      <c r="H31" s="13">
        <v>1</v>
      </c>
      <c r="I31" s="13">
        <v>1.6666700000000001</v>
      </c>
    </row>
    <row r="32" spans="1:9" ht="25.5" x14ac:dyDescent="0.2">
      <c r="A32" s="12" t="s">
        <v>34</v>
      </c>
      <c r="B32" s="12" t="s">
        <v>9</v>
      </c>
      <c r="C32" s="12" t="s">
        <v>10</v>
      </c>
      <c r="D32" s="12" t="s">
        <v>23</v>
      </c>
      <c r="E32" s="12" t="s">
        <v>12</v>
      </c>
      <c r="F32" s="12" t="s">
        <v>13</v>
      </c>
      <c r="G32" s="12" t="s">
        <v>16</v>
      </c>
      <c r="H32" s="13">
        <v>3</v>
      </c>
      <c r="I32" s="13">
        <v>4.2857099999999999</v>
      </c>
    </row>
    <row r="33" spans="1:9" x14ac:dyDescent="0.2">
      <c r="A33" s="12" t="s">
        <v>34</v>
      </c>
      <c r="B33" s="12" t="s">
        <v>9</v>
      </c>
      <c r="C33" s="12" t="s">
        <v>10</v>
      </c>
      <c r="D33" s="12" t="s">
        <v>23</v>
      </c>
      <c r="E33" s="12" t="s">
        <v>12</v>
      </c>
      <c r="F33" s="12" t="s">
        <v>13</v>
      </c>
      <c r="G33" s="12" t="s">
        <v>17</v>
      </c>
      <c r="H33" s="13">
        <v>1</v>
      </c>
      <c r="I33" s="13">
        <v>1.4285699999999999</v>
      </c>
    </row>
    <row r="34" spans="1:9" x14ac:dyDescent="0.2">
      <c r="A34" s="12" t="s">
        <v>34</v>
      </c>
      <c r="B34" s="12" t="s">
        <v>9</v>
      </c>
      <c r="C34" s="12" t="s">
        <v>10</v>
      </c>
      <c r="D34" s="12" t="s">
        <v>23</v>
      </c>
      <c r="E34" s="12" t="s">
        <v>12</v>
      </c>
      <c r="F34" s="12" t="s">
        <v>13</v>
      </c>
      <c r="G34" s="12" t="s">
        <v>18</v>
      </c>
      <c r="H34" s="13">
        <v>3</v>
      </c>
      <c r="I34" s="13">
        <v>4.2857099999999999</v>
      </c>
    </row>
    <row r="35" spans="1:9" x14ac:dyDescent="0.2">
      <c r="A35" s="12" t="s">
        <v>34</v>
      </c>
      <c r="B35" s="12" t="s">
        <v>9</v>
      </c>
      <c r="C35" s="12" t="s">
        <v>10</v>
      </c>
      <c r="D35" s="12" t="s">
        <v>23</v>
      </c>
      <c r="E35" s="12" t="s">
        <v>12</v>
      </c>
      <c r="F35" s="12" t="s">
        <v>13</v>
      </c>
      <c r="G35" s="12" t="s">
        <v>19</v>
      </c>
      <c r="H35" s="13">
        <v>3</v>
      </c>
      <c r="I35" s="13">
        <v>3.3333300000000001</v>
      </c>
    </row>
    <row r="36" spans="1:9" x14ac:dyDescent="0.2">
      <c r="A36" s="12" t="s">
        <v>34</v>
      </c>
      <c r="B36" s="12" t="s">
        <v>9</v>
      </c>
      <c r="C36" s="12" t="s">
        <v>10</v>
      </c>
      <c r="D36" s="12" t="s">
        <v>23</v>
      </c>
      <c r="E36" s="12" t="s">
        <v>12</v>
      </c>
      <c r="F36" s="12" t="s">
        <v>13</v>
      </c>
      <c r="G36" s="12" t="s">
        <v>20</v>
      </c>
      <c r="H36" s="13">
        <v>2</v>
      </c>
      <c r="I36" s="13">
        <v>2.5</v>
      </c>
    </row>
    <row r="37" spans="1:9" x14ac:dyDescent="0.2">
      <c r="A37" s="12" t="s">
        <v>35</v>
      </c>
      <c r="B37" s="12" t="s">
        <v>9</v>
      </c>
      <c r="C37" s="12" t="s">
        <v>10</v>
      </c>
      <c r="D37" s="12" t="s">
        <v>11</v>
      </c>
      <c r="E37" s="12" t="s">
        <v>12</v>
      </c>
      <c r="F37" s="12" t="s">
        <v>13</v>
      </c>
      <c r="G37" s="12" t="s">
        <v>14</v>
      </c>
      <c r="H37" s="13">
        <v>1</v>
      </c>
      <c r="I37" s="13">
        <v>1.11111</v>
      </c>
    </row>
    <row r="38" spans="1:9" x14ac:dyDescent="0.2">
      <c r="A38" s="12" t="s">
        <v>35</v>
      </c>
      <c r="B38" s="12" t="s">
        <v>9</v>
      </c>
      <c r="C38" s="12" t="s">
        <v>10</v>
      </c>
      <c r="D38" s="12" t="s">
        <v>11</v>
      </c>
      <c r="E38" s="12" t="s">
        <v>12</v>
      </c>
      <c r="F38" s="12" t="s">
        <v>13</v>
      </c>
      <c r="G38" s="12" t="s">
        <v>14</v>
      </c>
      <c r="H38" s="13">
        <v>1</v>
      </c>
      <c r="I38" s="13">
        <v>1.11111</v>
      </c>
    </row>
    <row r="39" spans="1:9" x14ac:dyDescent="0.2">
      <c r="A39" s="12" t="s">
        <v>35</v>
      </c>
      <c r="B39" s="12" t="s">
        <v>9</v>
      </c>
      <c r="C39" s="12" t="s">
        <v>10</v>
      </c>
      <c r="D39" s="12" t="s">
        <v>11</v>
      </c>
      <c r="E39" s="12" t="s">
        <v>12</v>
      </c>
      <c r="F39" s="12" t="s">
        <v>13</v>
      </c>
      <c r="G39" s="12" t="s">
        <v>15</v>
      </c>
      <c r="H39" s="13">
        <v>2</v>
      </c>
      <c r="I39" s="13">
        <v>3.3333300000000001</v>
      </c>
    </row>
    <row r="40" spans="1:9" x14ac:dyDescent="0.2">
      <c r="A40" s="12" t="s">
        <v>35</v>
      </c>
      <c r="B40" s="12" t="s">
        <v>9</v>
      </c>
      <c r="C40" s="12" t="s">
        <v>10</v>
      </c>
      <c r="D40" s="12" t="s">
        <v>11</v>
      </c>
      <c r="E40" s="12" t="s">
        <v>12</v>
      </c>
      <c r="F40" s="12" t="s">
        <v>13</v>
      </c>
      <c r="G40" s="12" t="s">
        <v>15</v>
      </c>
      <c r="H40" s="13">
        <v>2</v>
      </c>
      <c r="I40" s="13">
        <v>3.3333300000000001</v>
      </c>
    </row>
    <row r="41" spans="1:9" ht="25.5" x14ac:dyDescent="0.2">
      <c r="A41" s="12" t="s">
        <v>35</v>
      </c>
      <c r="B41" s="12" t="s">
        <v>9</v>
      </c>
      <c r="C41" s="12" t="s">
        <v>10</v>
      </c>
      <c r="D41" s="12" t="s">
        <v>11</v>
      </c>
      <c r="E41" s="12" t="s">
        <v>12</v>
      </c>
      <c r="F41" s="12" t="s">
        <v>13</v>
      </c>
      <c r="G41" s="12" t="s">
        <v>16</v>
      </c>
      <c r="H41" s="13">
        <v>0</v>
      </c>
      <c r="I41" s="13">
        <v>0</v>
      </c>
    </row>
    <row r="42" spans="1:9" ht="25.5" x14ac:dyDescent="0.2">
      <c r="A42" s="12" t="s">
        <v>35</v>
      </c>
      <c r="B42" s="12" t="s">
        <v>9</v>
      </c>
      <c r="C42" s="12" t="s">
        <v>10</v>
      </c>
      <c r="D42" s="12" t="s">
        <v>11</v>
      </c>
      <c r="E42" s="12" t="s">
        <v>12</v>
      </c>
      <c r="F42" s="12" t="s">
        <v>13</v>
      </c>
      <c r="G42" s="12" t="s">
        <v>16</v>
      </c>
      <c r="H42" s="13">
        <v>0</v>
      </c>
      <c r="I42" s="13">
        <v>0</v>
      </c>
    </row>
    <row r="43" spans="1:9" x14ac:dyDescent="0.2">
      <c r="A43" s="12" t="s">
        <v>35</v>
      </c>
      <c r="B43" s="12" t="s">
        <v>9</v>
      </c>
      <c r="C43" s="12" t="s">
        <v>10</v>
      </c>
      <c r="D43" s="12" t="s">
        <v>11</v>
      </c>
      <c r="E43" s="12" t="s">
        <v>12</v>
      </c>
      <c r="F43" s="12" t="s">
        <v>13</v>
      </c>
      <c r="G43" s="12" t="s">
        <v>17</v>
      </c>
      <c r="H43" s="13">
        <v>2</v>
      </c>
      <c r="I43" s="13">
        <v>2.8571399999999998</v>
      </c>
    </row>
    <row r="44" spans="1:9" x14ac:dyDescent="0.2">
      <c r="A44" s="12" t="s">
        <v>35</v>
      </c>
      <c r="B44" s="12" t="s">
        <v>9</v>
      </c>
      <c r="C44" s="12" t="s">
        <v>10</v>
      </c>
      <c r="D44" s="12" t="s">
        <v>11</v>
      </c>
      <c r="E44" s="12" t="s">
        <v>12</v>
      </c>
      <c r="F44" s="12" t="s">
        <v>13</v>
      </c>
      <c r="G44" s="12" t="s">
        <v>17</v>
      </c>
      <c r="H44" s="13">
        <v>2</v>
      </c>
      <c r="I44" s="13">
        <v>2.8571399999999998</v>
      </c>
    </row>
    <row r="45" spans="1:9" x14ac:dyDescent="0.2">
      <c r="A45" s="12" t="s">
        <v>35</v>
      </c>
      <c r="B45" s="12" t="s">
        <v>9</v>
      </c>
      <c r="C45" s="12" t="s">
        <v>10</v>
      </c>
      <c r="D45" s="12" t="s">
        <v>11</v>
      </c>
      <c r="E45" s="12" t="s">
        <v>12</v>
      </c>
      <c r="F45" s="12" t="s">
        <v>13</v>
      </c>
      <c r="G45" s="12" t="s">
        <v>18</v>
      </c>
      <c r="H45" s="13">
        <v>1</v>
      </c>
      <c r="I45" s="13">
        <v>1.4285699999999999</v>
      </c>
    </row>
    <row r="46" spans="1:9" x14ac:dyDescent="0.2">
      <c r="A46" s="12" t="s">
        <v>35</v>
      </c>
      <c r="B46" s="12" t="s">
        <v>9</v>
      </c>
      <c r="C46" s="12" t="s">
        <v>10</v>
      </c>
      <c r="D46" s="12" t="s">
        <v>11</v>
      </c>
      <c r="E46" s="12" t="s">
        <v>12</v>
      </c>
      <c r="F46" s="12" t="s">
        <v>13</v>
      </c>
      <c r="G46" s="12" t="s">
        <v>18</v>
      </c>
      <c r="H46" s="13">
        <v>1</v>
      </c>
      <c r="I46" s="13">
        <v>1.4285699999999999</v>
      </c>
    </row>
    <row r="47" spans="1:9" x14ac:dyDescent="0.2">
      <c r="A47" s="12" t="s">
        <v>35</v>
      </c>
      <c r="B47" s="12" t="s">
        <v>9</v>
      </c>
      <c r="C47" s="12" t="s">
        <v>10</v>
      </c>
      <c r="D47" s="12" t="s">
        <v>11</v>
      </c>
      <c r="E47" s="12" t="s">
        <v>12</v>
      </c>
      <c r="F47" s="12" t="s">
        <v>13</v>
      </c>
      <c r="G47" s="12" t="s">
        <v>19</v>
      </c>
      <c r="H47" s="13">
        <v>2</v>
      </c>
      <c r="I47" s="13">
        <v>2.2222200000000001</v>
      </c>
    </row>
    <row r="48" spans="1:9" x14ac:dyDescent="0.2">
      <c r="A48" s="12" t="s">
        <v>35</v>
      </c>
      <c r="B48" s="12" t="s">
        <v>9</v>
      </c>
      <c r="C48" s="12" t="s">
        <v>10</v>
      </c>
      <c r="D48" s="12" t="s">
        <v>11</v>
      </c>
      <c r="E48" s="12" t="s">
        <v>12</v>
      </c>
      <c r="F48" s="12" t="s">
        <v>13</v>
      </c>
      <c r="G48" s="12" t="s">
        <v>19</v>
      </c>
      <c r="H48" s="13">
        <v>2</v>
      </c>
      <c r="I48" s="13">
        <v>2.2222200000000001</v>
      </c>
    </row>
    <row r="49" spans="1:9" x14ac:dyDescent="0.2">
      <c r="A49" s="12" t="s">
        <v>35</v>
      </c>
      <c r="B49" s="12" t="s">
        <v>9</v>
      </c>
      <c r="C49" s="12" t="s">
        <v>10</v>
      </c>
      <c r="D49" s="12" t="s">
        <v>11</v>
      </c>
      <c r="E49" s="12" t="s">
        <v>12</v>
      </c>
      <c r="F49" s="12" t="s">
        <v>13</v>
      </c>
      <c r="G49" s="12" t="s">
        <v>20</v>
      </c>
      <c r="H49" s="13">
        <v>1</v>
      </c>
      <c r="I49" s="13">
        <v>1.25</v>
      </c>
    </row>
    <row r="50" spans="1:9" x14ac:dyDescent="0.2">
      <c r="A50" s="12" t="s">
        <v>35</v>
      </c>
      <c r="B50" s="12" t="s">
        <v>9</v>
      </c>
      <c r="C50" s="12" t="s">
        <v>10</v>
      </c>
      <c r="D50" s="12" t="s">
        <v>11</v>
      </c>
      <c r="E50" s="12" t="s">
        <v>12</v>
      </c>
      <c r="F50" s="12" t="s">
        <v>13</v>
      </c>
      <c r="G50" s="12" t="s">
        <v>20</v>
      </c>
      <c r="H50" s="13">
        <v>1</v>
      </c>
      <c r="I50" s="13">
        <v>1.25</v>
      </c>
    </row>
    <row r="51" spans="1:9" ht="25.5" x14ac:dyDescent="0.2">
      <c r="A51" s="12" t="s">
        <v>36</v>
      </c>
      <c r="B51" s="12" t="s">
        <v>9</v>
      </c>
      <c r="C51" s="12" t="s">
        <v>21</v>
      </c>
      <c r="D51" s="12" t="s">
        <v>23</v>
      </c>
      <c r="E51" s="12" t="s">
        <v>12</v>
      </c>
      <c r="F51" s="12" t="s">
        <v>13</v>
      </c>
      <c r="G51" s="12" t="s">
        <v>14</v>
      </c>
      <c r="H51" s="13">
        <v>3</v>
      </c>
      <c r="I51" s="13">
        <v>3.3333300000000001</v>
      </c>
    </row>
    <row r="52" spans="1:9" ht="25.5" x14ac:dyDescent="0.2">
      <c r="A52" s="12" t="s">
        <v>36</v>
      </c>
      <c r="B52" s="12" t="s">
        <v>9</v>
      </c>
      <c r="C52" s="12" t="s">
        <v>21</v>
      </c>
      <c r="D52" s="12" t="s">
        <v>23</v>
      </c>
      <c r="E52" s="12" t="s">
        <v>12</v>
      </c>
      <c r="F52" s="12" t="s">
        <v>13</v>
      </c>
      <c r="G52" s="12" t="s">
        <v>15</v>
      </c>
      <c r="H52" s="13">
        <v>2</v>
      </c>
      <c r="I52" s="13">
        <v>3.3333300000000001</v>
      </c>
    </row>
    <row r="53" spans="1:9" ht="25.5" x14ac:dyDescent="0.2">
      <c r="A53" s="12" t="s">
        <v>36</v>
      </c>
      <c r="B53" s="12" t="s">
        <v>9</v>
      </c>
      <c r="C53" s="12" t="s">
        <v>21</v>
      </c>
      <c r="D53" s="12" t="s">
        <v>23</v>
      </c>
      <c r="E53" s="12" t="s">
        <v>12</v>
      </c>
      <c r="F53" s="12" t="s">
        <v>13</v>
      </c>
      <c r="G53" s="12" t="s">
        <v>16</v>
      </c>
      <c r="H53" s="13">
        <v>2</v>
      </c>
      <c r="I53" s="13">
        <v>2.8571399999999998</v>
      </c>
    </row>
    <row r="54" spans="1:9" ht="25.5" x14ac:dyDescent="0.2">
      <c r="A54" s="12" t="s">
        <v>36</v>
      </c>
      <c r="B54" s="12" t="s">
        <v>9</v>
      </c>
      <c r="C54" s="12" t="s">
        <v>21</v>
      </c>
      <c r="D54" s="12" t="s">
        <v>23</v>
      </c>
      <c r="E54" s="12" t="s">
        <v>12</v>
      </c>
      <c r="F54" s="12" t="s">
        <v>13</v>
      </c>
      <c r="G54" s="12" t="s">
        <v>17</v>
      </c>
      <c r="H54" s="13">
        <v>1</v>
      </c>
      <c r="I54" s="13">
        <v>1.4285699999999999</v>
      </c>
    </row>
    <row r="55" spans="1:9" ht="25.5" x14ac:dyDescent="0.2">
      <c r="A55" s="12" t="s">
        <v>36</v>
      </c>
      <c r="B55" s="12" t="s">
        <v>9</v>
      </c>
      <c r="C55" s="12" t="s">
        <v>21</v>
      </c>
      <c r="D55" s="12" t="s">
        <v>23</v>
      </c>
      <c r="E55" s="12" t="s">
        <v>12</v>
      </c>
      <c r="F55" s="12" t="s">
        <v>13</v>
      </c>
      <c r="G55" s="12" t="s">
        <v>18</v>
      </c>
      <c r="H55" s="13">
        <v>4</v>
      </c>
      <c r="I55" s="13">
        <v>5.7142900000000001</v>
      </c>
    </row>
    <row r="56" spans="1:9" ht="25.5" x14ac:dyDescent="0.2">
      <c r="A56" s="12" t="s">
        <v>36</v>
      </c>
      <c r="B56" s="12" t="s">
        <v>9</v>
      </c>
      <c r="C56" s="12" t="s">
        <v>21</v>
      </c>
      <c r="D56" s="12" t="s">
        <v>23</v>
      </c>
      <c r="E56" s="12" t="s">
        <v>12</v>
      </c>
      <c r="F56" s="12" t="s">
        <v>13</v>
      </c>
      <c r="G56" s="12" t="s">
        <v>19</v>
      </c>
      <c r="H56" s="13">
        <v>2</v>
      </c>
      <c r="I56" s="13">
        <v>2.2222200000000001</v>
      </c>
    </row>
    <row r="57" spans="1:9" ht="25.5" x14ac:dyDescent="0.2">
      <c r="A57" s="12" t="s">
        <v>36</v>
      </c>
      <c r="B57" s="12" t="s">
        <v>9</v>
      </c>
      <c r="C57" s="12" t="s">
        <v>21</v>
      </c>
      <c r="D57" s="12" t="s">
        <v>23</v>
      </c>
      <c r="E57" s="12" t="s">
        <v>12</v>
      </c>
      <c r="F57" s="12" t="s">
        <v>13</v>
      </c>
      <c r="G57" s="12" t="s">
        <v>20</v>
      </c>
      <c r="H57" s="13">
        <v>1</v>
      </c>
      <c r="I57" s="13">
        <v>1.25</v>
      </c>
    </row>
    <row r="58" spans="1:9" x14ac:dyDescent="0.2">
      <c r="A58" s="12" t="s">
        <v>37</v>
      </c>
      <c r="B58" s="12" t="s">
        <v>9</v>
      </c>
      <c r="C58" s="12" t="s">
        <v>21</v>
      </c>
      <c r="D58" s="12" t="s">
        <v>23</v>
      </c>
      <c r="E58" s="12" t="s">
        <v>12</v>
      </c>
      <c r="F58" s="12" t="s">
        <v>13</v>
      </c>
      <c r="G58" s="12" t="s">
        <v>14</v>
      </c>
      <c r="H58" s="13">
        <v>1</v>
      </c>
      <c r="I58" s="13">
        <v>1.11111</v>
      </c>
    </row>
    <row r="59" spans="1:9" x14ac:dyDescent="0.2">
      <c r="A59" s="12" t="s">
        <v>37</v>
      </c>
      <c r="B59" s="12" t="s">
        <v>9</v>
      </c>
      <c r="C59" s="12" t="s">
        <v>21</v>
      </c>
      <c r="D59" s="12" t="s">
        <v>23</v>
      </c>
      <c r="E59" s="12" t="s">
        <v>12</v>
      </c>
      <c r="F59" s="12" t="s">
        <v>13</v>
      </c>
      <c r="G59" s="12" t="s">
        <v>14</v>
      </c>
      <c r="H59" s="13">
        <v>1</v>
      </c>
      <c r="I59" s="13">
        <v>1.11111</v>
      </c>
    </row>
    <row r="60" spans="1:9" x14ac:dyDescent="0.2">
      <c r="A60" s="12" t="s">
        <v>37</v>
      </c>
      <c r="B60" s="12" t="s">
        <v>9</v>
      </c>
      <c r="C60" s="12" t="s">
        <v>21</v>
      </c>
      <c r="D60" s="12" t="s">
        <v>23</v>
      </c>
      <c r="E60" s="12" t="s">
        <v>12</v>
      </c>
      <c r="F60" s="12" t="s">
        <v>13</v>
      </c>
      <c r="G60" s="12" t="s">
        <v>15</v>
      </c>
      <c r="H60" s="13">
        <v>1</v>
      </c>
      <c r="I60" s="13">
        <v>1.6666700000000001</v>
      </c>
    </row>
    <row r="61" spans="1:9" x14ac:dyDescent="0.2">
      <c r="A61" s="12" t="s">
        <v>37</v>
      </c>
      <c r="B61" s="12" t="s">
        <v>9</v>
      </c>
      <c r="C61" s="12" t="s">
        <v>21</v>
      </c>
      <c r="D61" s="12" t="s">
        <v>23</v>
      </c>
      <c r="E61" s="12" t="s">
        <v>12</v>
      </c>
      <c r="F61" s="12" t="s">
        <v>13</v>
      </c>
      <c r="G61" s="12" t="s">
        <v>15</v>
      </c>
      <c r="H61" s="13">
        <v>1</v>
      </c>
      <c r="I61" s="13">
        <v>1.6666700000000001</v>
      </c>
    </row>
    <row r="62" spans="1:9" ht="25.5" x14ac:dyDescent="0.2">
      <c r="A62" s="12" t="s">
        <v>37</v>
      </c>
      <c r="B62" s="12" t="s">
        <v>9</v>
      </c>
      <c r="C62" s="12" t="s">
        <v>21</v>
      </c>
      <c r="D62" s="12" t="s">
        <v>23</v>
      </c>
      <c r="E62" s="12" t="s">
        <v>12</v>
      </c>
      <c r="F62" s="12" t="s">
        <v>13</v>
      </c>
      <c r="G62" s="12" t="s">
        <v>16</v>
      </c>
      <c r="H62" s="13">
        <v>3</v>
      </c>
      <c r="I62" s="13">
        <v>4.2857099999999999</v>
      </c>
    </row>
    <row r="63" spans="1:9" ht="25.5" x14ac:dyDescent="0.2">
      <c r="A63" s="12" t="s">
        <v>37</v>
      </c>
      <c r="B63" s="12" t="s">
        <v>9</v>
      </c>
      <c r="C63" s="12" t="s">
        <v>21</v>
      </c>
      <c r="D63" s="12" t="s">
        <v>23</v>
      </c>
      <c r="E63" s="12" t="s">
        <v>12</v>
      </c>
      <c r="F63" s="12" t="s">
        <v>13</v>
      </c>
      <c r="G63" s="12" t="s">
        <v>16</v>
      </c>
      <c r="H63" s="13">
        <v>3</v>
      </c>
      <c r="I63" s="13">
        <v>4.2857099999999999</v>
      </c>
    </row>
    <row r="64" spans="1:9" x14ac:dyDescent="0.2">
      <c r="A64" s="12" t="s">
        <v>37</v>
      </c>
      <c r="B64" s="12" t="s">
        <v>9</v>
      </c>
      <c r="C64" s="12" t="s">
        <v>21</v>
      </c>
      <c r="D64" s="12" t="s">
        <v>23</v>
      </c>
      <c r="E64" s="12" t="s">
        <v>12</v>
      </c>
      <c r="F64" s="12" t="s">
        <v>13</v>
      </c>
      <c r="G64" s="12" t="s">
        <v>17</v>
      </c>
      <c r="H64" s="13">
        <v>2</v>
      </c>
      <c r="I64" s="13">
        <v>2.8571399999999998</v>
      </c>
    </row>
    <row r="65" spans="1:9" x14ac:dyDescent="0.2">
      <c r="A65" s="12" t="s">
        <v>37</v>
      </c>
      <c r="B65" s="12" t="s">
        <v>9</v>
      </c>
      <c r="C65" s="12" t="s">
        <v>21</v>
      </c>
      <c r="D65" s="12" t="s">
        <v>23</v>
      </c>
      <c r="E65" s="12" t="s">
        <v>12</v>
      </c>
      <c r="F65" s="12" t="s">
        <v>13</v>
      </c>
      <c r="G65" s="12" t="s">
        <v>17</v>
      </c>
      <c r="H65" s="13">
        <v>2</v>
      </c>
      <c r="I65" s="13">
        <v>2.8571399999999998</v>
      </c>
    </row>
    <row r="66" spans="1:9" x14ac:dyDescent="0.2">
      <c r="A66" s="12" t="s">
        <v>37</v>
      </c>
      <c r="B66" s="12" t="s">
        <v>9</v>
      </c>
      <c r="C66" s="12" t="s">
        <v>21</v>
      </c>
      <c r="D66" s="12" t="s">
        <v>23</v>
      </c>
      <c r="E66" s="12" t="s">
        <v>12</v>
      </c>
      <c r="F66" s="12" t="s">
        <v>13</v>
      </c>
      <c r="G66" s="12" t="s">
        <v>18</v>
      </c>
      <c r="H66" s="13">
        <v>1</v>
      </c>
      <c r="I66" s="13">
        <v>1.4285699999999999</v>
      </c>
    </row>
    <row r="67" spans="1:9" x14ac:dyDescent="0.2">
      <c r="A67" s="12" t="s">
        <v>37</v>
      </c>
      <c r="B67" s="12" t="s">
        <v>9</v>
      </c>
      <c r="C67" s="12" t="s">
        <v>21</v>
      </c>
      <c r="D67" s="12" t="s">
        <v>23</v>
      </c>
      <c r="E67" s="12" t="s">
        <v>12</v>
      </c>
      <c r="F67" s="12" t="s">
        <v>13</v>
      </c>
      <c r="G67" s="12" t="s">
        <v>18</v>
      </c>
      <c r="H67" s="13">
        <v>1</v>
      </c>
      <c r="I67" s="13">
        <v>1.4285699999999999</v>
      </c>
    </row>
    <row r="68" spans="1:9" x14ac:dyDescent="0.2">
      <c r="A68" s="12" t="s">
        <v>37</v>
      </c>
      <c r="B68" s="12" t="s">
        <v>9</v>
      </c>
      <c r="C68" s="12" t="s">
        <v>21</v>
      </c>
      <c r="D68" s="12" t="s">
        <v>23</v>
      </c>
      <c r="E68" s="12" t="s">
        <v>12</v>
      </c>
      <c r="F68" s="12" t="s">
        <v>13</v>
      </c>
      <c r="G68" s="12" t="s">
        <v>19</v>
      </c>
      <c r="H68" s="13">
        <v>4</v>
      </c>
      <c r="I68" s="13">
        <v>4.4444400000000002</v>
      </c>
    </row>
    <row r="69" spans="1:9" x14ac:dyDescent="0.2">
      <c r="A69" s="12" t="s">
        <v>37</v>
      </c>
      <c r="B69" s="12" t="s">
        <v>9</v>
      </c>
      <c r="C69" s="12" t="s">
        <v>21</v>
      </c>
      <c r="D69" s="12" t="s">
        <v>23</v>
      </c>
      <c r="E69" s="12" t="s">
        <v>12</v>
      </c>
      <c r="F69" s="12" t="s">
        <v>13</v>
      </c>
      <c r="G69" s="12" t="s">
        <v>19</v>
      </c>
      <c r="H69" s="13">
        <v>4</v>
      </c>
      <c r="I69" s="13">
        <v>4.4444400000000002</v>
      </c>
    </row>
    <row r="70" spans="1:9" x14ac:dyDescent="0.2">
      <c r="A70" s="12" t="s">
        <v>37</v>
      </c>
      <c r="B70" s="12" t="s">
        <v>9</v>
      </c>
      <c r="C70" s="12" t="s">
        <v>21</v>
      </c>
      <c r="D70" s="12" t="s">
        <v>23</v>
      </c>
      <c r="E70" s="12" t="s">
        <v>12</v>
      </c>
      <c r="F70" s="12" t="s">
        <v>13</v>
      </c>
      <c r="G70" s="12" t="s">
        <v>20</v>
      </c>
      <c r="H70" s="13">
        <v>1</v>
      </c>
      <c r="I70" s="13">
        <v>1.25</v>
      </c>
    </row>
    <row r="71" spans="1:9" x14ac:dyDescent="0.2">
      <c r="A71" s="12" t="s">
        <v>37</v>
      </c>
      <c r="B71" s="12" t="s">
        <v>9</v>
      </c>
      <c r="C71" s="12" t="s">
        <v>21</v>
      </c>
      <c r="D71" s="12" t="s">
        <v>23</v>
      </c>
      <c r="E71" s="12" t="s">
        <v>12</v>
      </c>
      <c r="F71" s="12" t="s">
        <v>13</v>
      </c>
      <c r="G71" s="12" t="s">
        <v>20</v>
      </c>
      <c r="H71" s="13">
        <v>1</v>
      </c>
      <c r="I71" s="13">
        <v>1.25</v>
      </c>
    </row>
    <row r="72" spans="1:9" x14ac:dyDescent="0.2">
      <c r="A72" s="12" t="s">
        <v>38</v>
      </c>
      <c r="B72" s="12" t="s">
        <v>9</v>
      </c>
      <c r="C72" s="12" t="s">
        <v>21</v>
      </c>
      <c r="D72" s="12" t="s">
        <v>22</v>
      </c>
      <c r="E72" s="12" t="s">
        <v>12</v>
      </c>
      <c r="F72" s="12" t="s">
        <v>13</v>
      </c>
      <c r="G72" s="12" t="s">
        <v>14</v>
      </c>
      <c r="H72" s="13">
        <v>3</v>
      </c>
      <c r="I72" s="13">
        <v>3.3333300000000001</v>
      </c>
    </row>
    <row r="73" spans="1:9" x14ac:dyDescent="0.2">
      <c r="A73" s="12" t="s">
        <v>38</v>
      </c>
      <c r="B73" s="12" t="s">
        <v>9</v>
      </c>
      <c r="C73" s="12" t="s">
        <v>21</v>
      </c>
      <c r="D73" s="12" t="s">
        <v>22</v>
      </c>
      <c r="E73" s="12" t="s">
        <v>12</v>
      </c>
      <c r="F73" s="12" t="s">
        <v>13</v>
      </c>
      <c r="G73" s="12" t="s">
        <v>14</v>
      </c>
      <c r="H73" s="13">
        <v>3</v>
      </c>
      <c r="I73" s="13">
        <v>3.3333300000000001</v>
      </c>
    </row>
    <row r="74" spans="1:9" x14ac:dyDescent="0.2">
      <c r="A74" s="12" t="s">
        <v>38</v>
      </c>
      <c r="B74" s="12" t="s">
        <v>9</v>
      </c>
      <c r="C74" s="12" t="s">
        <v>21</v>
      </c>
      <c r="D74" s="12" t="s">
        <v>22</v>
      </c>
      <c r="E74" s="12" t="s">
        <v>12</v>
      </c>
      <c r="F74" s="12" t="s">
        <v>13</v>
      </c>
      <c r="G74" s="12" t="s">
        <v>15</v>
      </c>
      <c r="H74" s="13">
        <v>0</v>
      </c>
      <c r="I74" s="13">
        <v>0</v>
      </c>
    </row>
    <row r="75" spans="1:9" x14ac:dyDescent="0.2">
      <c r="A75" s="12" t="s">
        <v>38</v>
      </c>
      <c r="B75" s="12" t="s">
        <v>9</v>
      </c>
      <c r="C75" s="12" t="s">
        <v>21</v>
      </c>
      <c r="D75" s="12" t="s">
        <v>22</v>
      </c>
      <c r="E75" s="12" t="s">
        <v>12</v>
      </c>
      <c r="F75" s="12" t="s">
        <v>13</v>
      </c>
      <c r="G75" s="12" t="s">
        <v>15</v>
      </c>
      <c r="H75" s="13">
        <v>0</v>
      </c>
      <c r="I75" s="13">
        <v>0</v>
      </c>
    </row>
    <row r="76" spans="1:9" ht="25.5" x14ac:dyDescent="0.2">
      <c r="A76" s="12" t="s">
        <v>38</v>
      </c>
      <c r="B76" s="12" t="s">
        <v>9</v>
      </c>
      <c r="C76" s="12" t="s">
        <v>21</v>
      </c>
      <c r="D76" s="12" t="s">
        <v>22</v>
      </c>
      <c r="E76" s="12" t="s">
        <v>12</v>
      </c>
      <c r="F76" s="12" t="s">
        <v>13</v>
      </c>
      <c r="G76" s="12" t="s">
        <v>16</v>
      </c>
      <c r="H76" s="13">
        <v>2</v>
      </c>
      <c r="I76" s="13">
        <v>2.8571399999999998</v>
      </c>
    </row>
    <row r="77" spans="1:9" ht="25.5" x14ac:dyDescent="0.2">
      <c r="A77" s="12" t="s">
        <v>38</v>
      </c>
      <c r="B77" s="12" t="s">
        <v>9</v>
      </c>
      <c r="C77" s="12" t="s">
        <v>21</v>
      </c>
      <c r="D77" s="12" t="s">
        <v>22</v>
      </c>
      <c r="E77" s="12" t="s">
        <v>12</v>
      </c>
      <c r="F77" s="12" t="s">
        <v>13</v>
      </c>
      <c r="G77" s="12" t="s">
        <v>16</v>
      </c>
      <c r="H77" s="13">
        <v>2</v>
      </c>
      <c r="I77" s="13">
        <v>2.8571399999999998</v>
      </c>
    </row>
    <row r="78" spans="1:9" x14ac:dyDescent="0.2">
      <c r="A78" s="12" t="s">
        <v>38</v>
      </c>
      <c r="B78" s="12" t="s">
        <v>9</v>
      </c>
      <c r="C78" s="12" t="s">
        <v>21</v>
      </c>
      <c r="D78" s="12" t="s">
        <v>22</v>
      </c>
      <c r="E78" s="12" t="s">
        <v>12</v>
      </c>
      <c r="F78" s="12" t="s">
        <v>13</v>
      </c>
      <c r="G78" s="12" t="s">
        <v>17</v>
      </c>
      <c r="H78" s="13">
        <v>3</v>
      </c>
      <c r="I78" s="13">
        <v>4.2857099999999999</v>
      </c>
    </row>
    <row r="79" spans="1:9" x14ac:dyDescent="0.2">
      <c r="A79" s="12" t="s">
        <v>38</v>
      </c>
      <c r="B79" s="12" t="s">
        <v>9</v>
      </c>
      <c r="C79" s="12" t="s">
        <v>21</v>
      </c>
      <c r="D79" s="12" t="s">
        <v>22</v>
      </c>
      <c r="E79" s="12" t="s">
        <v>12</v>
      </c>
      <c r="F79" s="12" t="s">
        <v>13</v>
      </c>
      <c r="G79" s="12" t="s">
        <v>17</v>
      </c>
      <c r="H79" s="13">
        <v>3</v>
      </c>
      <c r="I79" s="13">
        <v>4.2857099999999999</v>
      </c>
    </row>
    <row r="80" spans="1:9" x14ac:dyDescent="0.2">
      <c r="A80" s="12" t="s">
        <v>38</v>
      </c>
      <c r="B80" s="12" t="s">
        <v>9</v>
      </c>
      <c r="C80" s="12" t="s">
        <v>21</v>
      </c>
      <c r="D80" s="12" t="s">
        <v>22</v>
      </c>
      <c r="E80" s="12" t="s">
        <v>12</v>
      </c>
      <c r="F80" s="12" t="s">
        <v>13</v>
      </c>
      <c r="G80" s="12" t="s">
        <v>18</v>
      </c>
      <c r="H80" s="13">
        <v>1</v>
      </c>
      <c r="I80" s="13">
        <v>1.4285699999999999</v>
      </c>
    </row>
    <row r="81" spans="1:9" x14ac:dyDescent="0.2">
      <c r="A81" s="12" t="s">
        <v>38</v>
      </c>
      <c r="B81" s="12" t="s">
        <v>9</v>
      </c>
      <c r="C81" s="12" t="s">
        <v>21</v>
      </c>
      <c r="D81" s="12" t="s">
        <v>22</v>
      </c>
      <c r="E81" s="12" t="s">
        <v>12</v>
      </c>
      <c r="F81" s="12" t="s">
        <v>13</v>
      </c>
      <c r="G81" s="12" t="s">
        <v>18</v>
      </c>
      <c r="H81" s="13">
        <v>1</v>
      </c>
      <c r="I81" s="13">
        <v>1.4285699999999999</v>
      </c>
    </row>
    <row r="82" spans="1:9" x14ac:dyDescent="0.2">
      <c r="A82" s="12" t="s">
        <v>38</v>
      </c>
      <c r="B82" s="12" t="s">
        <v>9</v>
      </c>
      <c r="C82" s="12" t="s">
        <v>21</v>
      </c>
      <c r="D82" s="12" t="s">
        <v>22</v>
      </c>
      <c r="E82" s="12" t="s">
        <v>12</v>
      </c>
      <c r="F82" s="12" t="s">
        <v>13</v>
      </c>
      <c r="G82" s="12" t="s">
        <v>19</v>
      </c>
      <c r="H82" s="13">
        <v>2</v>
      </c>
      <c r="I82" s="13">
        <v>2.2222200000000001</v>
      </c>
    </row>
    <row r="83" spans="1:9" x14ac:dyDescent="0.2">
      <c r="A83" s="12" t="s">
        <v>38</v>
      </c>
      <c r="B83" s="12" t="s">
        <v>9</v>
      </c>
      <c r="C83" s="12" t="s">
        <v>21</v>
      </c>
      <c r="D83" s="12" t="s">
        <v>22</v>
      </c>
      <c r="E83" s="12" t="s">
        <v>12</v>
      </c>
      <c r="F83" s="12" t="s">
        <v>13</v>
      </c>
      <c r="G83" s="12" t="s">
        <v>19</v>
      </c>
      <c r="H83" s="13">
        <v>2</v>
      </c>
      <c r="I83" s="13">
        <v>2.2222200000000001</v>
      </c>
    </row>
    <row r="84" spans="1:9" x14ac:dyDescent="0.2">
      <c r="A84" s="12" t="s">
        <v>38</v>
      </c>
      <c r="B84" s="12" t="s">
        <v>9</v>
      </c>
      <c r="C84" s="12" t="s">
        <v>21</v>
      </c>
      <c r="D84" s="12" t="s">
        <v>22</v>
      </c>
      <c r="E84" s="12" t="s">
        <v>12</v>
      </c>
      <c r="F84" s="12" t="s">
        <v>13</v>
      </c>
      <c r="G84" s="12" t="s">
        <v>20</v>
      </c>
      <c r="H84" s="13">
        <v>3</v>
      </c>
      <c r="I84" s="13">
        <v>3.75</v>
      </c>
    </row>
    <row r="85" spans="1:9" x14ac:dyDescent="0.2">
      <c r="A85" s="12" t="s">
        <v>38</v>
      </c>
      <c r="B85" s="12" t="s">
        <v>9</v>
      </c>
      <c r="C85" s="12" t="s">
        <v>21</v>
      </c>
      <c r="D85" s="12" t="s">
        <v>22</v>
      </c>
      <c r="E85" s="12" t="s">
        <v>12</v>
      </c>
      <c r="F85" s="12" t="s">
        <v>13</v>
      </c>
      <c r="G85" s="12" t="s">
        <v>20</v>
      </c>
      <c r="H85" s="13">
        <v>3</v>
      </c>
      <c r="I85" s="13">
        <v>3.75</v>
      </c>
    </row>
    <row r="86" spans="1:9" x14ac:dyDescent="0.2">
      <c r="A86" s="12" t="s">
        <v>39</v>
      </c>
      <c r="B86" s="12" t="s">
        <v>9</v>
      </c>
      <c r="C86" s="12" t="s">
        <v>10</v>
      </c>
      <c r="D86" s="12" t="s">
        <v>23</v>
      </c>
      <c r="E86" s="12" t="s">
        <v>12</v>
      </c>
      <c r="F86" s="12" t="s">
        <v>13</v>
      </c>
      <c r="G86" s="12" t="s">
        <v>14</v>
      </c>
      <c r="H86" s="13">
        <v>0</v>
      </c>
      <c r="I86" s="13">
        <v>0</v>
      </c>
    </row>
    <row r="87" spans="1:9" x14ac:dyDescent="0.2">
      <c r="A87" s="12" t="s">
        <v>39</v>
      </c>
      <c r="B87" s="12" t="s">
        <v>9</v>
      </c>
      <c r="C87" s="12" t="s">
        <v>10</v>
      </c>
      <c r="D87" s="12" t="s">
        <v>23</v>
      </c>
      <c r="E87" s="12" t="s">
        <v>12</v>
      </c>
      <c r="F87" s="12" t="s">
        <v>13</v>
      </c>
      <c r="G87" s="12" t="s">
        <v>15</v>
      </c>
      <c r="H87" s="13">
        <v>3</v>
      </c>
      <c r="I87" s="13">
        <v>5</v>
      </c>
    </row>
    <row r="88" spans="1:9" ht="25.5" x14ac:dyDescent="0.2">
      <c r="A88" s="12" t="s">
        <v>39</v>
      </c>
      <c r="B88" s="12" t="s">
        <v>9</v>
      </c>
      <c r="C88" s="12" t="s">
        <v>10</v>
      </c>
      <c r="D88" s="12" t="s">
        <v>23</v>
      </c>
      <c r="E88" s="12" t="s">
        <v>12</v>
      </c>
      <c r="F88" s="12" t="s">
        <v>13</v>
      </c>
      <c r="G88" s="12" t="s">
        <v>16</v>
      </c>
      <c r="H88" s="13">
        <v>3</v>
      </c>
      <c r="I88" s="13">
        <v>4.2857099999999999</v>
      </c>
    </row>
    <row r="89" spans="1:9" x14ac:dyDescent="0.2">
      <c r="A89" s="12" t="s">
        <v>39</v>
      </c>
      <c r="B89" s="12" t="s">
        <v>9</v>
      </c>
      <c r="C89" s="12" t="s">
        <v>10</v>
      </c>
      <c r="D89" s="12" t="s">
        <v>23</v>
      </c>
      <c r="E89" s="12" t="s">
        <v>12</v>
      </c>
      <c r="F89" s="12" t="s">
        <v>13</v>
      </c>
      <c r="G89" s="12" t="s">
        <v>17</v>
      </c>
      <c r="H89" s="13">
        <v>2</v>
      </c>
      <c r="I89" s="13">
        <v>2.8571399999999998</v>
      </c>
    </row>
    <row r="90" spans="1:9" x14ac:dyDescent="0.2">
      <c r="A90" s="12" t="s">
        <v>39</v>
      </c>
      <c r="B90" s="12" t="s">
        <v>9</v>
      </c>
      <c r="C90" s="12" t="s">
        <v>10</v>
      </c>
      <c r="D90" s="12" t="s">
        <v>23</v>
      </c>
      <c r="E90" s="12" t="s">
        <v>12</v>
      </c>
      <c r="F90" s="12" t="s">
        <v>13</v>
      </c>
      <c r="G90" s="12" t="s">
        <v>18</v>
      </c>
      <c r="H90" s="13">
        <v>3</v>
      </c>
      <c r="I90" s="13">
        <v>4.2857099999999999</v>
      </c>
    </row>
    <row r="91" spans="1:9" x14ac:dyDescent="0.2">
      <c r="A91" s="12" t="s">
        <v>39</v>
      </c>
      <c r="B91" s="12" t="s">
        <v>9</v>
      </c>
      <c r="C91" s="12" t="s">
        <v>10</v>
      </c>
      <c r="D91" s="12" t="s">
        <v>23</v>
      </c>
      <c r="E91" s="12" t="s">
        <v>12</v>
      </c>
      <c r="F91" s="12" t="s">
        <v>13</v>
      </c>
      <c r="G91" s="12" t="s">
        <v>19</v>
      </c>
      <c r="H91" s="13">
        <v>3</v>
      </c>
      <c r="I91" s="13">
        <v>3.3333300000000001</v>
      </c>
    </row>
    <row r="92" spans="1:9" x14ac:dyDescent="0.2">
      <c r="A92" s="12" t="s">
        <v>39</v>
      </c>
      <c r="B92" s="12" t="s">
        <v>9</v>
      </c>
      <c r="C92" s="12" t="s">
        <v>10</v>
      </c>
      <c r="D92" s="12" t="s">
        <v>23</v>
      </c>
      <c r="E92" s="12" t="s">
        <v>12</v>
      </c>
      <c r="F92" s="12" t="s">
        <v>13</v>
      </c>
      <c r="G92" s="12" t="s">
        <v>20</v>
      </c>
      <c r="H92" s="13">
        <v>1</v>
      </c>
      <c r="I92" s="13">
        <v>1.25</v>
      </c>
    </row>
    <row r="93" spans="1:9" x14ac:dyDescent="0.2">
      <c r="A93" s="12" t="s">
        <v>40</v>
      </c>
      <c r="B93" s="12" t="s">
        <v>9</v>
      </c>
      <c r="C93" s="12" t="s">
        <v>10</v>
      </c>
      <c r="D93" s="12" t="s">
        <v>23</v>
      </c>
      <c r="E93" s="12" t="s">
        <v>12</v>
      </c>
      <c r="F93" s="12" t="s">
        <v>13</v>
      </c>
      <c r="G93" s="12" t="s">
        <v>14</v>
      </c>
      <c r="H93" s="13">
        <v>3</v>
      </c>
      <c r="I93" s="13">
        <v>3.3333300000000001</v>
      </c>
    </row>
    <row r="94" spans="1:9" x14ac:dyDescent="0.2">
      <c r="A94" s="12" t="s">
        <v>40</v>
      </c>
      <c r="B94" s="12" t="s">
        <v>9</v>
      </c>
      <c r="C94" s="12" t="s">
        <v>10</v>
      </c>
      <c r="D94" s="12" t="s">
        <v>23</v>
      </c>
      <c r="E94" s="12" t="s">
        <v>12</v>
      </c>
      <c r="F94" s="12" t="s">
        <v>13</v>
      </c>
      <c r="G94" s="12" t="s">
        <v>15</v>
      </c>
      <c r="H94" s="13">
        <v>2</v>
      </c>
      <c r="I94" s="13">
        <v>3.3333300000000001</v>
      </c>
    </row>
    <row r="95" spans="1:9" ht="25.5" x14ac:dyDescent="0.2">
      <c r="A95" s="12" t="s">
        <v>40</v>
      </c>
      <c r="B95" s="12" t="s">
        <v>9</v>
      </c>
      <c r="C95" s="12" t="s">
        <v>10</v>
      </c>
      <c r="D95" s="12" t="s">
        <v>23</v>
      </c>
      <c r="E95" s="12" t="s">
        <v>12</v>
      </c>
      <c r="F95" s="12" t="s">
        <v>13</v>
      </c>
      <c r="G95" s="12" t="s">
        <v>16</v>
      </c>
      <c r="H95" s="13">
        <v>1</v>
      </c>
      <c r="I95" s="13">
        <v>1.4285699999999999</v>
      </c>
    </row>
    <row r="96" spans="1:9" x14ac:dyDescent="0.2">
      <c r="A96" s="12" t="s">
        <v>40</v>
      </c>
      <c r="B96" s="12" t="s">
        <v>9</v>
      </c>
      <c r="C96" s="12" t="s">
        <v>10</v>
      </c>
      <c r="D96" s="12" t="s">
        <v>23</v>
      </c>
      <c r="E96" s="12" t="s">
        <v>12</v>
      </c>
      <c r="F96" s="12" t="s">
        <v>13</v>
      </c>
      <c r="G96" s="12" t="s">
        <v>17</v>
      </c>
      <c r="H96" s="13">
        <v>4</v>
      </c>
      <c r="I96" s="13">
        <v>5.7142900000000001</v>
      </c>
    </row>
    <row r="97" spans="1:9" x14ac:dyDescent="0.2">
      <c r="A97" s="12" t="s">
        <v>40</v>
      </c>
      <c r="B97" s="12" t="s">
        <v>9</v>
      </c>
      <c r="C97" s="12" t="s">
        <v>10</v>
      </c>
      <c r="D97" s="12" t="s">
        <v>23</v>
      </c>
      <c r="E97" s="12" t="s">
        <v>12</v>
      </c>
      <c r="F97" s="12" t="s">
        <v>13</v>
      </c>
      <c r="G97" s="12" t="s">
        <v>18</v>
      </c>
      <c r="H97" s="13">
        <v>2</v>
      </c>
      <c r="I97" s="13">
        <v>2.8571399999999998</v>
      </c>
    </row>
    <row r="98" spans="1:9" x14ac:dyDescent="0.2">
      <c r="A98" s="12" t="s">
        <v>40</v>
      </c>
      <c r="B98" s="12" t="s">
        <v>9</v>
      </c>
      <c r="C98" s="12" t="s">
        <v>10</v>
      </c>
      <c r="D98" s="12" t="s">
        <v>23</v>
      </c>
      <c r="E98" s="12" t="s">
        <v>12</v>
      </c>
      <c r="F98" s="12" t="s">
        <v>13</v>
      </c>
      <c r="G98" s="12" t="s">
        <v>19</v>
      </c>
      <c r="H98" s="13">
        <v>1</v>
      </c>
      <c r="I98" s="13">
        <v>1.11111</v>
      </c>
    </row>
    <row r="99" spans="1:9" x14ac:dyDescent="0.2">
      <c r="A99" s="12" t="s">
        <v>40</v>
      </c>
      <c r="B99" s="12" t="s">
        <v>9</v>
      </c>
      <c r="C99" s="12" t="s">
        <v>10</v>
      </c>
      <c r="D99" s="12" t="s">
        <v>23</v>
      </c>
      <c r="E99" s="12" t="s">
        <v>12</v>
      </c>
      <c r="F99" s="12" t="s">
        <v>13</v>
      </c>
      <c r="G99" s="12" t="s">
        <v>20</v>
      </c>
      <c r="H99" s="13">
        <v>2</v>
      </c>
      <c r="I99" s="13">
        <v>2.5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zoomScaleNormal="100" workbookViewId="0">
      <selection activeCell="A16" sqref="A16:XFD16"/>
    </sheetView>
  </sheetViews>
  <sheetFormatPr baseColWidth="10" defaultColWidth="11.5703125" defaultRowHeight="12.75" x14ac:dyDescent="0.2"/>
  <cols>
    <col min="9" max="9" width="16.5703125" style="2" customWidth="1"/>
    <col min="11" max="11" width="17.85546875" customWidth="1"/>
  </cols>
  <sheetData>
    <row r="1" spans="1:19" x14ac:dyDescent="0.2">
      <c r="A1" s="9" t="s">
        <v>1</v>
      </c>
      <c r="B1" t="s">
        <v>41</v>
      </c>
      <c r="I1"/>
      <c r="K1">
        <f t="shared" ref="K1:Q1" ca="1" si="0">ROW(OFFSET(A1, COUNTA(A:A) - 1, 0))</f>
        <v>15</v>
      </c>
      <c r="L1">
        <f t="shared" ca="1" si="0"/>
        <v>15</v>
      </c>
      <c r="M1">
        <f t="shared" ca="1" si="0"/>
        <v>10</v>
      </c>
      <c r="N1">
        <f t="shared" ca="1" si="0"/>
        <v>10</v>
      </c>
      <c r="O1">
        <f t="shared" ca="1" si="0"/>
        <v>10</v>
      </c>
      <c r="P1">
        <f t="shared" ca="1" si="0"/>
        <v>10</v>
      </c>
      <c r="Q1">
        <f t="shared" ca="1" si="0"/>
        <v>10</v>
      </c>
    </row>
    <row r="2" spans="1:19" x14ac:dyDescent="0.2">
      <c r="A2" s="9" t="s">
        <v>4</v>
      </c>
      <c r="B2" t="s">
        <v>41</v>
      </c>
      <c r="I2"/>
    </row>
    <row r="3" spans="1:19" x14ac:dyDescent="0.2">
      <c r="A3" s="9" t="s">
        <v>3</v>
      </c>
      <c r="B3" t="s">
        <v>41</v>
      </c>
      <c r="I3"/>
    </row>
    <row r="4" spans="1:19" x14ac:dyDescent="0.2">
      <c r="A4" s="9" t="s">
        <v>2</v>
      </c>
      <c r="B4" t="s">
        <v>41</v>
      </c>
      <c r="I4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">
      <c r="I5"/>
      <c r="L5" s="2"/>
      <c r="M5" s="2"/>
      <c r="N5" s="2"/>
      <c r="O5" s="2"/>
      <c r="P5" s="2"/>
      <c r="Q5" s="2"/>
      <c r="R5" s="2"/>
      <c r="S5" s="2"/>
    </row>
    <row r="6" spans="1:19" x14ac:dyDescent="0.2">
      <c r="A6" s="9" t="s">
        <v>24</v>
      </c>
      <c r="B6" s="9" t="s">
        <v>6</v>
      </c>
      <c r="I6"/>
      <c r="K6" s="11"/>
      <c r="L6" s="11"/>
      <c r="M6" s="11"/>
      <c r="N6" s="11"/>
      <c r="O6" s="11"/>
      <c r="P6" s="11"/>
      <c r="Q6" s="11"/>
      <c r="R6" s="11"/>
      <c r="S6" s="11"/>
    </row>
    <row r="7" spans="1:19" x14ac:dyDescent="0.2">
      <c r="A7" s="9" t="s">
        <v>0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30</v>
      </c>
      <c r="K7" s="11"/>
      <c r="L7" s="11"/>
      <c r="M7" s="11"/>
      <c r="N7" s="11"/>
      <c r="O7" s="11"/>
      <c r="P7" s="11"/>
      <c r="Q7" s="11"/>
      <c r="R7" s="11"/>
      <c r="S7" s="11"/>
    </row>
    <row r="8" spans="1:19" x14ac:dyDescent="0.2">
      <c r="A8" t="s">
        <v>31</v>
      </c>
      <c r="B8" s="10">
        <v>3.3333300000000001</v>
      </c>
      <c r="C8" s="10">
        <v>1.6666700000000001</v>
      </c>
      <c r="D8" s="10">
        <v>4.2857099999999999</v>
      </c>
      <c r="E8" s="10">
        <v>5.7142900000000001</v>
      </c>
      <c r="F8" s="10">
        <v>2.8571399999999998</v>
      </c>
      <c r="G8" s="10">
        <v>1.11111</v>
      </c>
      <c r="H8" s="10">
        <v>3.75</v>
      </c>
      <c r="I8" s="10">
        <v>3.2454642857142852</v>
      </c>
    </row>
    <row r="9" spans="1:19" x14ac:dyDescent="0.2">
      <c r="A9" t="s">
        <v>34</v>
      </c>
      <c r="B9" s="10">
        <v>3.3333300000000001</v>
      </c>
      <c r="C9" s="10">
        <v>1.6666700000000001</v>
      </c>
      <c r="D9" s="10">
        <v>4.2857099999999999</v>
      </c>
      <c r="E9" s="10">
        <v>1.4285699999999999</v>
      </c>
      <c r="F9" s="10">
        <v>4.2857099999999999</v>
      </c>
      <c r="G9" s="10">
        <v>3.3333300000000001</v>
      </c>
      <c r="H9" s="10">
        <v>2.5</v>
      </c>
      <c r="I9" s="10">
        <v>2.9761885714285716</v>
      </c>
      <c r="L9" s="3"/>
      <c r="M9" s="3"/>
      <c r="N9" s="3"/>
      <c r="O9" s="3"/>
      <c r="P9" s="3"/>
      <c r="Q9" s="3"/>
      <c r="R9" s="3"/>
      <c r="S9" s="3"/>
    </row>
    <row r="10" spans="1:19" x14ac:dyDescent="0.2">
      <c r="A10" t="s">
        <v>35</v>
      </c>
      <c r="B10" s="10">
        <v>1.11111</v>
      </c>
      <c r="C10" s="10">
        <v>3.3333300000000001</v>
      </c>
      <c r="D10" s="10">
        <v>0</v>
      </c>
      <c r="E10" s="10">
        <v>2.8571399999999998</v>
      </c>
      <c r="F10" s="10">
        <v>1.4285699999999999</v>
      </c>
      <c r="G10" s="10">
        <v>2.2222200000000001</v>
      </c>
      <c r="H10" s="10">
        <v>1.25</v>
      </c>
      <c r="I10" s="10">
        <v>1.7431957142857144</v>
      </c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t="s">
        <v>36</v>
      </c>
      <c r="B11" s="10">
        <v>3.3333300000000001</v>
      </c>
      <c r="C11" s="10">
        <v>3.3333300000000001</v>
      </c>
      <c r="D11" s="10">
        <v>2.8571399999999998</v>
      </c>
      <c r="E11" s="10">
        <v>1.4285699999999999</v>
      </c>
      <c r="F11" s="10">
        <v>5.7142900000000001</v>
      </c>
      <c r="G11" s="10">
        <v>2.2222200000000001</v>
      </c>
      <c r="H11" s="10">
        <v>1.25</v>
      </c>
      <c r="I11" s="10">
        <v>2.8769828571428571</v>
      </c>
      <c r="L11" s="3"/>
      <c r="M11" s="3"/>
      <c r="N11" s="3"/>
      <c r="O11" s="3"/>
      <c r="P11" s="3"/>
      <c r="Q11" s="3"/>
      <c r="R11" s="3"/>
      <c r="S11" s="3"/>
    </row>
    <row r="12" spans="1:19" s="2" customFormat="1" x14ac:dyDescent="0.2">
      <c r="A12" t="s">
        <v>37</v>
      </c>
      <c r="B12" s="10">
        <v>1.11111</v>
      </c>
      <c r="C12" s="10">
        <v>1.6666700000000001</v>
      </c>
      <c r="D12" s="10">
        <v>4.2857099999999999</v>
      </c>
      <c r="E12" s="10">
        <v>2.8571399999999998</v>
      </c>
      <c r="F12" s="10">
        <v>1.4285699999999999</v>
      </c>
      <c r="G12" s="10">
        <v>4.4444400000000002</v>
      </c>
      <c r="H12" s="10">
        <v>1.25</v>
      </c>
      <c r="I12" s="10">
        <v>2.4348057142857149</v>
      </c>
    </row>
    <row r="13" spans="1:19" x14ac:dyDescent="0.2">
      <c r="A13" t="s">
        <v>38</v>
      </c>
      <c r="B13" s="10">
        <v>3.3333300000000001</v>
      </c>
      <c r="C13" s="10">
        <v>0</v>
      </c>
      <c r="D13" s="10">
        <v>2.8571399999999998</v>
      </c>
      <c r="E13" s="10">
        <v>4.2857099999999999</v>
      </c>
      <c r="F13" s="10">
        <v>1.4285699999999999</v>
      </c>
      <c r="G13" s="10">
        <v>2.2222200000000001</v>
      </c>
      <c r="H13" s="10">
        <v>3.75</v>
      </c>
      <c r="I13" s="10">
        <v>2.5538528571428571</v>
      </c>
    </row>
    <row r="14" spans="1:19" x14ac:dyDescent="0.2">
      <c r="A14" t="s">
        <v>39</v>
      </c>
      <c r="B14" s="10">
        <v>0</v>
      </c>
      <c r="C14" s="10">
        <v>5</v>
      </c>
      <c r="D14" s="10">
        <v>4.2857099999999999</v>
      </c>
      <c r="E14" s="10">
        <v>2.8571399999999998</v>
      </c>
      <c r="F14" s="10">
        <v>4.2857099999999999</v>
      </c>
      <c r="G14" s="10">
        <v>3.3333300000000001</v>
      </c>
      <c r="H14" s="10">
        <v>1.25</v>
      </c>
      <c r="I14" s="10">
        <v>3.0016985714285709</v>
      </c>
    </row>
    <row r="15" spans="1:19" x14ac:dyDescent="0.2">
      <c r="A15" t="s">
        <v>40</v>
      </c>
      <c r="B15" s="10">
        <v>3.3333300000000001</v>
      </c>
      <c r="C15" s="10">
        <v>3.3333300000000001</v>
      </c>
      <c r="D15" s="10">
        <v>1.4285699999999999</v>
      </c>
      <c r="E15" s="10">
        <v>5.7142900000000001</v>
      </c>
      <c r="F15" s="10">
        <v>2.8571399999999998</v>
      </c>
      <c r="G15" s="10">
        <v>1.11111</v>
      </c>
      <c r="H15" s="10">
        <v>2.5</v>
      </c>
      <c r="I15" s="10">
        <v>2.8968242857142856</v>
      </c>
    </row>
    <row r="16" spans="1:19" x14ac:dyDescent="0.2">
      <c r="A16" t="s">
        <v>30</v>
      </c>
      <c r="B16" s="10">
        <v>2.3148124999999999</v>
      </c>
      <c r="C16" s="10">
        <v>2.2222225</v>
      </c>
      <c r="D16" s="10">
        <v>2.9761875000000004</v>
      </c>
      <c r="E16" s="10">
        <v>3.5714275000000004</v>
      </c>
      <c r="F16" s="10">
        <v>2.6190458333333342</v>
      </c>
      <c r="G16" s="10">
        <v>2.4999975000000001</v>
      </c>
      <c r="H16" s="10">
        <v>2.2916666666666665</v>
      </c>
      <c r="I16" s="10">
        <v>2.6421942857142859</v>
      </c>
    </row>
  </sheetData>
  <mergeCells count="3">
    <mergeCell ref="K4:S4"/>
    <mergeCell ref="K6:S6"/>
    <mergeCell ref="K7:S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zoomScaleNormal="100" workbookViewId="0">
      <selection activeCell="B8" sqref="B8"/>
    </sheetView>
  </sheetViews>
  <sheetFormatPr baseColWidth="10" defaultColWidth="11.5703125" defaultRowHeight="12.75" x14ac:dyDescent="0.2"/>
  <sheetData>
    <row r="1" spans="1:9" x14ac:dyDescent="0.2">
      <c r="A1" s="4" t="s">
        <v>0</v>
      </c>
      <c r="B1" s="5" t="s">
        <v>14</v>
      </c>
      <c r="C1" s="6"/>
      <c r="D1" s="6"/>
      <c r="E1" s="6"/>
      <c r="F1" s="6"/>
      <c r="G1" s="6"/>
      <c r="H1" s="6"/>
      <c r="I1" s="7"/>
    </row>
    <row r="2" spans="1:9" x14ac:dyDescent="0.2">
      <c r="A2" t="s">
        <v>25</v>
      </c>
      <c r="B2">
        <f ca="1">ROW(OFFSET(PromedioReporteUsuario!A1, COUNTA(PromedioReporteUsuario!A:A) - 1, 0))</f>
        <v>15</v>
      </c>
      <c r="F2" s="8">
        <f ca="1">SUM(INDIRECT("C" &amp; B2) + 1)</f>
        <v>1</v>
      </c>
    </row>
    <row r="3" spans="1:9" x14ac:dyDescent="0.2">
      <c r="A3" t="s">
        <v>26</v>
      </c>
      <c r="B3">
        <f ca="1">SUM(B2+1)</f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zoomScaleNormal="100" workbookViewId="0">
      <selection activeCell="I6" sqref="I6"/>
    </sheetView>
  </sheetViews>
  <sheetFormatPr baseColWidth="10" defaultColWidth="11.5703125" defaultRowHeight="12.75" x14ac:dyDescent="0.2"/>
  <sheetData>
    <row r="1" spans="1:9" x14ac:dyDescent="0.2">
      <c r="A1" s="11" t="s">
        <v>27</v>
      </c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"/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28</v>
      </c>
    </row>
    <row r="3" spans="1:9" x14ac:dyDescent="0.2">
      <c r="B3" s="2">
        <f>_xlfn.STDEV.S(PromedioReporteUsuario!B8:B13)</f>
        <v>1.1475494735478728</v>
      </c>
      <c r="C3" s="2">
        <f>_xlfn.STDEV.S(PromedioReporteUsuario!C8:C13)</f>
        <v>1.25461916901903</v>
      </c>
      <c r="D3" s="2">
        <f>_xlfn.STDEV.S(PromedioReporteUsuario!D8:D13)</f>
        <v>1.6700628934354538</v>
      </c>
      <c r="E3" s="2">
        <f>_xlfn.STDEV.S(PromedioReporteUsuario!E8:E13)</f>
        <v>1.6700660299002152</v>
      </c>
      <c r="F3" s="2">
        <f>_xlfn.STDEV.S(PromedioReporteUsuario!F8:F13)</f>
        <v>1.8070171610742014</v>
      </c>
      <c r="G3" s="2">
        <f>_xlfn.STDEV.S(PromedioReporteUsuario!G8:G13)</f>
        <v>1.1475494735478728</v>
      </c>
      <c r="H3" s="2">
        <f>_xlfn.STDEV.S(PromedioReporteUsuario!H8:H13)</f>
        <v>1.2289901003127188</v>
      </c>
      <c r="I3" s="2">
        <f>_xlfn.STDEV.S(PromedioReporteUsuario!I8:I14)</f>
        <v>0.50044328659184822</v>
      </c>
    </row>
    <row r="5" spans="1:9" x14ac:dyDescent="0.2">
      <c r="A5" s="11" t="s">
        <v>29</v>
      </c>
      <c r="B5" s="11"/>
      <c r="C5" s="11"/>
      <c r="D5" s="11"/>
      <c r="E5" s="11"/>
      <c r="F5" s="11"/>
      <c r="G5" s="11"/>
      <c r="H5" s="11"/>
      <c r="I5" s="11"/>
    </row>
    <row r="6" spans="1:9" x14ac:dyDescent="0.2">
      <c r="B6" s="2">
        <f ca="1">_xlfn.STDEV.S(PromedioReporteUsuario!B8:INDIRECT("PromedioReporteUsuario!B"&amp;pivote!$B$2))</f>
        <v>1.384913564816411</v>
      </c>
      <c r="C6" s="2">
        <f ca="1">_xlfn.STDEV.S(PromedioReporteUsuario!C8:INDIRECT("PromedioReporteUsuario!C"&amp;pivote!$B$2))</f>
        <v>1.5430319565897339</v>
      </c>
      <c r="D6" s="2">
        <f ca="1">_xlfn.STDEV.S(PromedioReporteUsuario!D8:INDIRECT("PromedioReporteUsuario!D"&amp;pivote!$B$2))</f>
        <v>1.6085578578113948</v>
      </c>
      <c r="E6" s="2">
        <f ca="1">_xlfn.STDEV.S(PromedioReporteUsuario!E8:INDIRECT("PromedioReporteUsuario!E"&amp;pivote!$B$2))</f>
        <v>1.6967664110464218</v>
      </c>
      <c r="F6" s="2">
        <f ca="1">_xlfn.STDEV.S(PromedioReporteUsuario!F8:INDIRECT("PromedioReporteUsuario!F"&amp;pivote!$B$2))</f>
        <v>1.6085602366690717</v>
      </c>
      <c r="G6" s="2">
        <f ca="1">_xlfn.STDEV.S(PromedioReporteUsuario!G8:INDIRECT("PromedioReporteUsuario!G"&amp;pivote!$B$2))</f>
        <v>1.1501081154613244</v>
      </c>
      <c r="H6" s="2">
        <f ca="1">_xlfn.STDEV.S(PromedioReporteUsuario!H8:INDIRECT("PromedioReporteUsuario!H"&amp;pivote!$B$2))</f>
        <v>1.1080065755348978</v>
      </c>
      <c r="I6" s="2">
        <f ca="1">_xlfn.STDEV.S(PromedioReporteUsuario!I8:INDIRECT("PromedioReporteUsuario!I"&amp;pivote!$B$3))</f>
        <v>0.43943653229483126</v>
      </c>
    </row>
  </sheetData>
  <mergeCells count="2">
    <mergeCell ref="A1:I1"/>
    <mergeCell ref="A5:I5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zoomScaleNormal="100" workbookViewId="0">
      <selection activeCell="A8" sqref="A8:I10"/>
    </sheetView>
  </sheetViews>
  <sheetFormatPr baseColWidth="10" defaultColWidth="11.5703125" defaultRowHeight="12.75" x14ac:dyDescent="0.2"/>
  <sheetData>
    <row r="1" spans="1:9" x14ac:dyDescent="0.2">
      <c r="A1" t="str">
        <f>PromedioReporteUsuario!A7</f>
        <v>Nombre Completo</v>
      </c>
      <c r="B1" t="str">
        <f>PromedioReporteUsuario!B7</f>
        <v>I.Matemáticas Financieras</v>
      </c>
      <c r="C1" t="str">
        <f>PromedioReporteUsuario!C7</f>
        <v>II Fundamentos de Estadística</v>
      </c>
      <c r="D1" t="str">
        <f>PromedioReporteUsuario!D7</f>
        <v>III Análisis e Interpretación de Estados Financieros</v>
      </c>
      <c r="E1" t="str">
        <f>PromedioReporteUsuario!E7</f>
        <v>IV Economía</v>
      </c>
      <c r="F1" t="str">
        <f>PromedioReporteUsuario!F7</f>
        <v>V Administración de Capital de Trabajo</v>
      </c>
      <c r="G1" t="str">
        <f>PromedioReporteUsuario!G7</f>
        <v>VI Planeación Financiera</v>
      </c>
      <c r="H1" t="str">
        <f>PromedioReporteUsuario!H7</f>
        <v>VII Presupuesto y Costo de Capital</v>
      </c>
      <c r="I1" t="str">
        <f>PromedioReporteUsuario!I7</f>
        <v>Total general</v>
      </c>
    </row>
    <row r="2" spans="1:9" x14ac:dyDescent="0.2">
      <c r="A2" t="str">
        <f>PromedioReporteUsuario!A8</f>
        <v>Juan Benavides</v>
      </c>
      <c r="B2" s="3" cm="1">
        <f t="array" aca="1" ref="B2" ca="1">NORMDIST(PromedioReporteUsuario!B8,INDIRECT("PromedioReporteUsuario!B"&amp;pivote!$B$3),desviacionEstandar!$B$6, TRUE())</f>
        <v>0.76896348329832276</v>
      </c>
      <c r="C2" s="3" cm="1">
        <f t="array" aca="1" ref="C2" ca="1">NORMDIST(PromedioReporteUsuario!C8,INDIRECT("PromedioReporteUsuario!C"&amp;pivote!$B$3),desviacionEstandar!$C$6, TRUE())</f>
        <v>0.35940878630407042</v>
      </c>
      <c r="D2" s="3" cm="1">
        <f t="array" aca="1" ref="D2" ca="1">NORMDIST(PromedioReporteUsuario!D8,INDIRECT("PromedioReporteUsuario!D"&amp;pivote!$B$3),desviacionEstandar!$D$6, TRUE())</f>
        <v>0.79220537434044402</v>
      </c>
      <c r="E2" s="3" cm="1">
        <f t="array" aca="1" ref="E2" ca="1">NORMDIST(PromedioReporteUsuario!E8,INDIRECT("PromedioReporteUsuario!E"&amp;pivote!$B$3),desviacionEstandar!$E$6, TRUE())</f>
        <v>0.89668915577728148</v>
      </c>
      <c r="F2" s="3" cm="1">
        <f t="array" aca="1" ref="F2" ca="1">NORMDIST(PromedioReporteUsuario!F8,INDIRECT("PromedioReporteUsuario!F"&amp;pivote!$B$3),desviacionEstandar!$F$6, TRUE())</f>
        <v>0.55883530098702172</v>
      </c>
      <c r="G2" s="3" cm="1">
        <f t="array" aca="1" ref="G2" ca="1">NORMDIST(PromedioReporteUsuario!G8,INDIRECT("PromedioReporteUsuario!G"&amp;pivote!$B$3),desviacionEstandar!$G$6, TRUE())</f>
        <v>0.11359774555003205</v>
      </c>
      <c r="H2" s="3" cm="1">
        <f t="array" aca="1" ref="H2" ca="1">NORMDIST(PromedioReporteUsuario!H8,INDIRECT("PromedioReporteUsuario!H"&amp;pivote!$B$3),desviacionEstandar!$H$6, TRUE())</f>
        <v>0.9059427644670216</v>
      </c>
      <c r="I2" s="3" cm="1">
        <f t="array" aca="1" ref="I2" ca="1">NORMDIST(PromedioReporteUsuario!I8,INDIRECT("PromedioReporteUsuario!I"&amp;pivote!$B$3),desviacionEstandar!$I$6, TRUE())</f>
        <v>0.91509681354686334</v>
      </c>
    </row>
    <row r="3" spans="1:9" x14ac:dyDescent="0.2">
      <c r="A3" t="str">
        <f>PromedioReporteUsuario!A9</f>
        <v>Jazmin Espinoza</v>
      </c>
      <c r="B3" s="3" cm="1">
        <f t="array" aca="1" ref="B3" ca="1">NORMDIST(PromedioReporteUsuario!B9,INDIRECT("PromedioReporteUsuario!B"&amp;pivote!$B$3),desviacionEstandar!$B$6, TRUE())</f>
        <v>0.76896348329832276</v>
      </c>
      <c r="C3" s="3" cm="1">
        <f t="array" aca="1" ref="C3" ca="1">NORMDIST(PromedioReporteUsuario!C9,INDIRECT("PromedioReporteUsuario!C"&amp;pivote!$B$3),desviacionEstandar!$C$6, TRUE())</f>
        <v>0.35940878630407042</v>
      </c>
      <c r="D3" s="3" cm="1">
        <f t="array" aca="1" ref="D3" ca="1">NORMDIST(PromedioReporteUsuario!D9,INDIRECT("PromedioReporteUsuario!D"&amp;pivote!$B$3),desviacionEstandar!$D$6, TRUE())</f>
        <v>0.79220537434044402</v>
      </c>
      <c r="E3" s="3" cm="1">
        <f t="array" aca="1" ref="E3" ca="1">NORMDIST(PromedioReporteUsuario!E9,INDIRECT("PromedioReporteUsuario!E"&amp;pivote!$B$3),desviacionEstandar!$E$6, TRUE())</f>
        <v>0.10331137379090286</v>
      </c>
      <c r="F3" s="3" cm="1">
        <f t="array" aca="1" ref="F3" ca="1">NORMDIST(PromedioReporteUsuario!F9,INDIRECT("PromedioReporteUsuario!F"&amp;pivote!$B$3),desviacionEstandar!$F$6, TRUE())</f>
        <v>0.84992731507694319</v>
      </c>
      <c r="G3" s="3" cm="1">
        <f t="array" aca="1" ref="G3" ca="1">NORMDIST(PromedioReporteUsuario!G9,INDIRECT("PromedioReporteUsuario!G"&amp;pivote!$B$3),desviacionEstandar!$G$6, TRUE())</f>
        <v>0.76564170877689652</v>
      </c>
      <c r="H3" s="3" cm="1">
        <f t="array" aca="1" ref="H3" ca="1">NORMDIST(PromedioReporteUsuario!H9,INDIRECT("PromedioReporteUsuario!H"&amp;pivote!$B$3),desviacionEstandar!$H$6, TRUE())</f>
        <v>0.57457161366512155</v>
      </c>
      <c r="I3" s="3" cm="1">
        <f t="array" aca="1" ref="I3" ca="1">NORMDIST(PromedioReporteUsuario!I9,INDIRECT("PromedioReporteUsuario!I"&amp;pivote!$B$3),desviacionEstandar!$I$6, TRUE())</f>
        <v>0.77638802450749089</v>
      </c>
    </row>
    <row r="4" spans="1:9" x14ac:dyDescent="0.2">
      <c r="A4" t="str">
        <f>PromedioReporteUsuario!A10</f>
        <v>Gerardo Fuentes</v>
      </c>
      <c r="B4" s="3" cm="1">
        <f t="array" aca="1" ref="B4" ca="1">NORMDIST(PromedioReporteUsuario!B10,INDIRECT("PromedioReporteUsuario!B"&amp;pivote!$B$3),desviacionEstandar!$B$6, TRUE())</f>
        <v>0.19238158316213994</v>
      </c>
      <c r="C4" s="3" cm="1">
        <f t="array" aca="1" ref="C4" ca="1">NORMDIST(PromedioReporteUsuario!C10,INDIRECT("PromedioReporteUsuario!C"&amp;pivote!$B$3),desviacionEstandar!$C$6, TRUE())</f>
        <v>0.76426233882674099</v>
      </c>
      <c r="D4" s="3" cm="1">
        <f t="array" aca="1" ref="D4" ca="1">NORMDIST(PromedioReporteUsuario!D10,INDIRECT("PromedioReporteUsuario!D"&amp;pivote!$B$3),desviacionEstandar!$D$6, TRUE())</f>
        <v>3.2140852978368717E-2</v>
      </c>
      <c r="E4" s="3" cm="1">
        <f t="array" aca="1" ref="E4" ca="1">NORMDIST(PromedioReporteUsuario!E10,INDIRECT("PromedioReporteUsuario!E"&amp;pivote!$B$3),desviacionEstandar!$E$6, TRUE())</f>
        <v>0.33688854937257606</v>
      </c>
      <c r="F4" s="3" cm="1">
        <f t="array" aca="1" ref="F4" ca="1">NORMDIST(PromedioReporteUsuario!F10,INDIRECT("PromedioReporteUsuario!F"&amp;pivote!$B$3),desviacionEstandar!$F$6, TRUE())</f>
        <v>0.22962335543258086</v>
      </c>
      <c r="G4" s="3" cm="1">
        <f t="array" aca="1" ref="G4" ca="1">NORMDIST(PromedioReporteUsuario!G10,INDIRECT("PromedioReporteUsuario!G"&amp;pivote!$B$3),desviacionEstandar!$G$6, TRUE())</f>
        <v>0.40457491731574896</v>
      </c>
      <c r="H4" s="3" cm="1">
        <f t="array" aca="1" ref="H4" ca="1">NORMDIST(PromedioReporteUsuario!H10,INDIRECT("PromedioReporteUsuario!H"&amp;pivote!$B$3),desviacionEstandar!$H$6, TRUE())</f>
        <v>0.17357626393148987</v>
      </c>
      <c r="I4" s="3" cm="1">
        <f t="array" aca="1" ref="I4" ca="1">NORMDIST(PromedioReporteUsuario!I10,INDIRECT("PromedioReporteUsuario!I"&amp;pivote!$B$3),desviacionEstandar!$I$6, TRUE())</f>
        <v>2.0388102888159863E-2</v>
      </c>
    </row>
    <row r="5" spans="1:9" x14ac:dyDescent="0.2">
      <c r="A5" t="str">
        <f>PromedioReporteUsuario!A11</f>
        <v>Magdalena Fuentes</v>
      </c>
      <c r="B5" s="3" cm="1">
        <f t="array" aca="1" ref="B5" ca="1">NORMDIST(PromedioReporteUsuario!B11,INDIRECT("PromedioReporteUsuario!B"&amp;pivote!$B$3),desviacionEstandar!$B$6, TRUE())</f>
        <v>0.76896348329832276</v>
      </c>
      <c r="C5" s="3" cm="1">
        <f t="array" aca="1" ref="C5" ca="1">NORMDIST(PromedioReporteUsuario!C11,INDIRECT("PromedioReporteUsuario!C"&amp;pivote!$B$3),desviacionEstandar!$C$6, TRUE())</f>
        <v>0.76426233882674099</v>
      </c>
      <c r="D5" s="3" cm="1">
        <f t="array" aca="1" ref="D5" ca="1">NORMDIST(PromedioReporteUsuario!D11,INDIRECT("PromedioReporteUsuario!D"&amp;pivote!$B$3),desviacionEstandar!$D$6, TRUE())</f>
        <v>0.470501675904614</v>
      </c>
      <c r="E5" s="3" cm="1">
        <f t="array" aca="1" ref="E5" ca="1">NORMDIST(PromedioReporteUsuario!E11,INDIRECT("PromedioReporteUsuario!E"&amp;pivote!$B$3),desviacionEstandar!$E$6, TRUE())</f>
        <v>0.10331137379090286</v>
      </c>
      <c r="F5" s="3" cm="1">
        <f t="array" aca="1" ref="F5" ca="1">NORMDIST(PromedioReporteUsuario!F11,INDIRECT("PromedioReporteUsuario!F"&amp;pivote!$B$3),desviacionEstandar!$F$6, TRUE())</f>
        <v>0.9728372873965544</v>
      </c>
      <c r="G5" s="3" cm="1">
        <f t="array" aca="1" ref="G5" ca="1">NORMDIST(PromedioReporteUsuario!G11,INDIRECT("PromedioReporteUsuario!G"&amp;pivote!$B$3),desviacionEstandar!$G$6, TRUE())</f>
        <v>0.40457491731574896</v>
      </c>
      <c r="H5" s="3" cm="1">
        <f t="array" aca="1" ref="H5" ca="1">NORMDIST(PromedioReporteUsuario!H11,INDIRECT("PromedioReporteUsuario!H"&amp;pivote!$B$3),desviacionEstandar!$H$6, TRUE())</f>
        <v>0.17357626393148987</v>
      </c>
      <c r="I5" s="3" cm="1">
        <f t="array" aca="1" ref="I5" ca="1">NORMDIST(PromedioReporteUsuario!I11,INDIRECT("PromedioReporteUsuario!I"&amp;pivote!$B$3),desviacionEstandar!$I$6, TRUE())</f>
        <v>0.70343114023880349</v>
      </c>
    </row>
    <row r="6" spans="1:9" x14ac:dyDescent="0.2">
      <c r="A6" t="str">
        <f>PromedioReporteUsuario!A12</f>
        <v>Leon Gutierrez</v>
      </c>
      <c r="B6" s="3" cm="1">
        <f t="array" aca="1" ref="B6" ca="1">NORMDIST(PromedioReporteUsuario!B12,INDIRECT("PromedioReporteUsuario!B"&amp;pivote!$B$3),desviacionEstandar!$B$6, TRUE())</f>
        <v>0.19238158316213994</v>
      </c>
      <c r="C6" s="3" cm="1">
        <f t="array" aca="1" ref="C6" ca="1">NORMDIST(PromedioReporteUsuario!C12,INDIRECT("PromedioReporteUsuario!C"&amp;pivote!$B$3),desviacionEstandar!$C$6, TRUE())</f>
        <v>0.35940878630407042</v>
      </c>
      <c r="D6" s="3" cm="1">
        <f t="array" aca="1" ref="D6" ca="1">NORMDIST(PromedioReporteUsuario!D12,INDIRECT("PromedioReporteUsuario!D"&amp;pivote!$B$3),desviacionEstandar!$D$6, TRUE())</f>
        <v>0.79220537434044402</v>
      </c>
      <c r="E6" s="3" cm="1">
        <f t="array" aca="1" ref="E6" ca="1">NORMDIST(PromedioReporteUsuario!E12,INDIRECT("PromedioReporteUsuario!E"&amp;pivote!$B$3),desviacionEstandar!$E$6, TRUE())</f>
        <v>0.33688854937257606</v>
      </c>
      <c r="F6" s="3" cm="1">
        <f t="array" aca="1" ref="F6" ca="1">NORMDIST(PromedioReporteUsuario!F12,INDIRECT("PromedioReporteUsuario!F"&amp;pivote!$B$3),desviacionEstandar!$F$6, TRUE())</f>
        <v>0.22962335543258086</v>
      </c>
      <c r="G6" s="3" cm="1">
        <f t="array" aca="1" ref="G6" ca="1">NORMDIST(PromedioReporteUsuario!G12,INDIRECT("PromedioReporteUsuario!G"&amp;pivote!$B$3),desviacionEstandar!$G$6, TRUE())</f>
        <v>0.95454918024108304</v>
      </c>
      <c r="H6" s="3" cm="1">
        <f t="array" aca="1" ref="H6" ca="1">NORMDIST(PromedioReporteUsuario!H12,INDIRECT("PromedioReporteUsuario!H"&amp;pivote!$B$3),desviacionEstandar!$H$6, TRUE())</f>
        <v>0.17357626393148987</v>
      </c>
      <c r="I6" s="3" cm="1">
        <f t="array" aca="1" ref="I6" ca="1">NORMDIST(PromedioReporteUsuario!I12,INDIRECT("PromedioReporteUsuario!I"&amp;pivote!$B$3),desviacionEstandar!$I$6, TRUE())</f>
        <v>0.31848408154653118</v>
      </c>
    </row>
    <row r="7" spans="1:9" x14ac:dyDescent="0.2">
      <c r="A7" t="str">
        <f>PromedioReporteUsuario!A13</f>
        <v>Gonzalo Herrera</v>
      </c>
      <c r="B7" s="3" cm="1">
        <f t="array" aca="1" ref="B7" ca="1">NORMDIST(PromedioReporteUsuario!B13,INDIRECT("PromedioReporteUsuario!B"&amp;pivote!$B$3),desviacionEstandar!$B$6, TRUE())</f>
        <v>0.76896348329832276</v>
      </c>
      <c r="C7" s="3" cm="1">
        <f t="array" aca="1" ref="C7" ca="1">NORMDIST(PromedioReporteUsuario!C13,INDIRECT("PromedioReporteUsuario!C"&amp;pivote!$B$3),desviacionEstandar!$C$6, TRUE())</f>
        <v>7.4910188896771868E-2</v>
      </c>
      <c r="D7" s="3" cm="1">
        <f t="array" aca="1" ref="D7" ca="1">NORMDIST(PromedioReporteUsuario!D13,INDIRECT("PromedioReporteUsuario!D"&amp;pivote!$B$3),desviacionEstandar!$D$6, TRUE())</f>
        <v>0.470501675904614</v>
      </c>
      <c r="E7" s="3" cm="1">
        <f t="array" aca="1" ref="E7" ca="1">NORMDIST(PromedioReporteUsuario!E13,INDIRECT("PromedioReporteUsuario!E"&amp;pivote!$B$3),desviacionEstandar!$E$6, TRUE())</f>
        <v>0.66311037471629519</v>
      </c>
      <c r="F7" s="3" cm="1">
        <f t="array" aca="1" ref="F7" ca="1">NORMDIST(PromedioReporteUsuario!F13,INDIRECT("PromedioReporteUsuario!F"&amp;pivote!$B$3),desviacionEstandar!$F$6, TRUE())</f>
        <v>0.22962335543258086</v>
      </c>
      <c r="G7" s="3" cm="1">
        <f t="array" aca="1" ref="G7" ca="1">NORMDIST(PromedioReporteUsuario!G13,INDIRECT("PromedioReporteUsuario!G"&amp;pivote!$B$3),desviacionEstandar!$G$6, TRUE())</f>
        <v>0.40457491731574896</v>
      </c>
      <c r="H7" s="3" cm="1">
        <f t="array" aca="1" ref="H7" ca="1">NORMDIST(PromedioReporteUsuario!H13,INDIRECT("PromedioReporteUsuario!H"&amp;pivote!$B$3),desviacionEstandar!$H$6, TRUE())</f>
        <v>0.9059427644670216</v>
      </c>
      <c r="I7" s="3" cm="1">
        <f t="array" aca="1" ref="I7" ca="1">NORMDIST(PromedioReporteUsuario!I13,INDIRECT("PromedioReporteUsuario!I"&amp;pivote!$B$3),desviacionEstandar!$I$6, TRUE())</f>
        <v>0.42033622139666271</v>
      </c>
    </row>
    <row r="8" spans="1:9" x14ac:dyDescent="0.2">
      <c r="A8" t="str">
        <f>PromedioReporteUsuario!A14</f>
        <v>Ruth Morales</v>
      </c>
      <c r="B8" s="3" cm="1">
        <f t="array" aca="1" ref="B8" ca="1">NORMDIST(PromedioReporteUsuario!B14,INDIRECT("PromedioReporteUsuario!B"&amp;pivote!$B$3),desviacionEstandar!$B$6, TRUE())</f>
        <v>4.7316504514269123E-2</v>
      </c>
      <c r="C8" s="3" cm="1">
        <f t="array" aca="1" ref="C8" ca="1">NORMDIST(PromedioReporteUsuario!C14,INDIRECT("PromedioReporteUsuario!C"&amp;pivote!$B$3),desviacionEstandar!$C$6, TRUE())</f>
        <v>0.96408604970575351</v>
      </c>
      <c r="D8" s="3" cm="1">
        <f t="array" aca="1" ref="D8" ca="1">NORMDIST(PromedioReporteUsuario!D14,INDIRECT("PromedioReporteUsuario!D"&amp;pivote!$B$3),desviacionEstandar!$D$6, TRUE())</f>
        <v>0.79220537434044402</v>
      </c>
      <c r="E8" s="3" cm="1">
        <f t="array" aca="1" ref="E8" ca="1">NORMDIST(PromedioReporteUsuario!E14,INDIRECT("PromedioReporteUsuario!E"&amp;pivote!$B$3),desviacionEstandar!$E$6, TRUE())</f>
        <v>0.33688854937257606</v>
      </c>
      <c r="F8" s="3" cm="1">
        <f t="array" aca="1" ref="F8" ca="1">NORMDIST(PromedioReporteUsuario!F14,INDIRECT("PromedioReporteUsuario!F"&amp;pivote!$B$3),desviacionEstandar!$F$6, TRUE())</f>
        <v>0.84992731507694319</v>
      </c>
      <c r="G8" s="3" cm="1">
        <f t="array" aca="1" ref="G8" ca="1">NORMDIST(PromedioReporteUsuario!G14,INDIRECT("PromedioReporteUsuario!G"&amp;pivote!$B$3),desviacionEstandar!$G$6, TRUE())</f>
        <v>0.76564170877689652</v>
      </c>
      <c r="H8" s="3" cm="1">
        <f t="array" aca="1" ref="H8" ca="1">NORMDIST(PromedioReporteUsuario!H14,INDIRECT("PromedioReporteUsuario!H"&amp;pivote!$B$3),desviacionEstandar!$H$6, TRUE())</f>
        <v>0.17357626393148987</v>
      </c>
      <c r="I8" s="3" cm="1">
        <f t="array" aca="1" ref="I8" ca="1">NORMDIST(PromedioReporteUsuario!I14,INDIRECT("PromedioReporteUsuario!I"&amp;pivote!$B$3),desviacionEstandar!$I$6, TRUE())</f>
        <v>0.79335077323577963</v>
      </c>
    </row>
    <row r="9" spans="1:9" x14ac:dyDescent="0.2">
      <c r="A9" t="str">
        <f>PromedioReporteUsuario!A15</f>
        <v>Camila Paz</v>
      </c>
      <c r="B9" s="3" cm="1">
        <f t="array" aca="1" ref="B9" ca="1">NORMDIST(PromedioReporteUsuario!B15,INDIRECT("PromedioReporteUsuario!B"&amp;pivote!$B$3),desviacionEstandar!$B$6, TRUE())</f>
        <v>0.76896348329832276</v>
      </c>
      <c r="C9" s="3" cm="1">
        <f t="array" aca="1" ref="C9" ca="1">NORMDIST(PromedioReporteUsuario!C15,INDIRECT("PromedioReporteUsuario!C"&amp;pivote!$B$3),desviacionEstandar!$C$6, TRUE())</f>
        <v>0.76426233882674099</v>
      </c>
      <c r="D9" s="3" cm="1">
        <f t="array" aca="1" ref="D9" ca="1">NORMDIST(PromedioReporteUsuario!D15,INDIRECT("PromedioReporteUsuario!D"&amp;pivote!$B$3),desviacionEstandar!$D$6, TRUE())</f>
        <v>0.16799594241686808</v>
      </c>
      <c r="E9" s="3" cm="1">
        <f t="array" aca="1" ref="E9" ca="1">NORMDIST(PromedioReporteUsuario!E15,INDIRECT("PromedioReporteUsuario!E"&amp;pivote!$B$3),desviacionEstandar!$E$6, TRUE())</f>
        <v>0.89668915577728148</v>
      </c>
      <c r="F9" s="3" cm="1">
        <f t="array" aca="1" ref="F9" ca="1">NORMDIST(PromedioReporteUsuario!F15,INDIRECT("PromedioReporteUsuario!F"&amp;pivote!$B$3),desviacionEstandar!$F$6, TRUE())</f>
        <v>0.55883530098702172</v>
      </c>
      <c r="G9" s="3" cm="1">
        <f t="array" aca="1" ref="G9" ca="1">NORMDIST(PromedioReporteUsuario!G15,INDIRECT("PromedioReporteUsuario!G"&amp;pivote!$B$3),desviacionEstandar!$G$6, TRUE())</f>
        <v>0.11359774555003205</v>
      </c>
      <c r="H9" s="3" cm="1">
        <f t="array" aca="1" ref="H9" ca="1">NORMDIST(PromedioReporteUsuario!H15,INDIRECT("PromedioReporteUsuario!H"&amp;pivote!$B$3),desviacionEstandar!$H$6, TRUE())</f>
        <v>0.57457161366512155</v>
      </c>
      <c r="I9" s="3" cm="1">
        <f t="array" aca="1" ref="I9" ca="1">NORMDIST(PromedioReporteUsuario!I15,INDIRECT("PromedioReporteUsuario!I"&amp;pivote!$B$3),desviacionEstandar!$I$6, TRUE())</f>
        <v>0.7188560622854685</v>
      </c>
    </row>
    <row r="10" spans="1:9" x14ac:dyDescent="0.2">
      <c r="A10" t="str">
        <f>PromedioReporteUsuario!A16</f>
        <v>Total general</v>
      </c>
      <c r="B10" s="3" cm="1">
        <f t="array" aca="1" ref="B10" ca="1">NORMDIST(PromedioReporteUsuario!B16,INDIRECT("PromedioReporteUsuario!B"&amp;pivote!$B$3),desviacionEstandar!$B$6, TRUE())</f>
        <v>0.5</v>
      </c>
      <c r="C10" s="3" cm="1">
        <f t="array" aca="1" ref="C10" ca="1">NORMDIST(PromedioReporteUsuario!C16,INDIRECT("PromedioReporteUsuario!C"&amp;pivote!$B$3),desviacionEstandar!$C$6, TRUE())</f>
        <v>0.5</v>
      </c>
      <c r="D10" s="3" cm="1">
        <f t="array" aca="1" ref="D10" ca="1">NORMDIST(PromedioReporteUsuario!D16,INDIRECT("PromedioReporteUsuario!D"&amp;pivote!$B$3),desviacionEstandar!$D$6, TRUE())</f>
        <v>0.5</v>
      </c>
      <c r="E10" s="3" cm="1">
        <f t="array" aca="1" ref="E10" ca="1">NORMDIST(PromedioReporteUsuario!E16,INDIRECT("PromedioReporteUsuario!E"&amp;pivote!$B$3),desviacionEstandar!$E$6, TRUE())</f>
        <v>0.5</v>
      </c>
      <c r="F10" s="3" cm="1">
        <f t="array" aca="1" ref="F10" ca="1">NORMDIST(PromedioReporteUsuario!F16,INDIRECT("PromedioReporteUsuario!F"&amp;pivote!$B$3),desviacionEstandar!$F$6, TRUE())</f>
        <v>0.5</v>
      </c>
      <c r="G10" s="3" cm="1">
        <f t="array" aca="1" ref="G10" ca="1">NORMDIST(PromedioReporteUsuario!G16,INDIRECT("PromedioReporteUsuario!G"&amp;pivote!$B$3),desviacionEstandar!$G$6, TRUE())</f>
        <v>0.5</v>
      </c>
      <c r="H10" s="3" cm="1">
        <f t="array" aca="1" ref="H10" ca="1">NORMDIST(PromedioReporteUsuario!H16,INDIRECT("PromedioReporteUsuario!H"&amp;pivote!$B$3),desviacionEstandar!$H$6, TRUE())</f>
        <v>0.5</v>
      </c>
      <c r="I10" s="3" cm="1">
        <f t="array" aca="1" ref="I10" ca="1">NORMDIST(PromedioReporteUsuario!I16,INDIRECT("PromedioReporteUsuario!I"&amp;pivote!$B$3),desviacionEstandar!$I$6, TRUE())</f>
        <v>0.5</v>
      </c>
    </row>
    <row r="11" spans="1:9" x14ac:dyDescent="0.2">
      <c r="B11" s="3"/>
      <c r="C11" s="3"/>
      <c r="D11" s="3"/>
      <c r="E11" s="3"/>
      <c r="F11" s="3"/>
      <c r="G11" s="3"/>
      <c r="H11" s="3"/>
      <c r="I11" s="3"/>
    </row>
    <row r="12" spans="1:9" x14ac:dyDescent="0.2">
      <c r="B12" s="3"/>
      <c r="C12" s="3"/>
      <c r="D12" s="3"/>
      <c r="E12" s="3"/>
      <c r="F12" s="3"/>
      <c r="G12" s="3"/>
      <c r="H12" s="3"/>
      <c r="I12" s="3"/>
    </row>
    <row r="13" spans="1:9" x14ac:dyDescent="0.2">
      <c r="B13" s="3"/>
      <c r="C13" s="3"/>
      <c r="D13" s="3"/>
      <c r="E13" s="3"/>
      <c r="F13" s="3"/>
      <c r="G13" s="3"/>
      <c r="H13" s="3"/>
      <c r="I13" s="3"/>
    </row>
    <row r="14" spans="1:9" x14ac:dyDescent="0.2">
      <c r="B14" s="3"/>
      <c r="C14" s="3"/>
      <c r="D14" s="3"/>
      <c r="E14" s="3"/>
      <c r="F14" s="3"/>
      <c r="G14" s="3"/>
      <c r="H14" s="3"/>
      <c r="I14" s="3"/>
    </row>
    <row r="15" spans="1:9" x14ac:dyDescent="0.2">
      <c r="B15" s="3"/>
      <c r="C15" s="3"/>
      <c r="D15" s="3"/>
      <c r="E15" s="3"/>
      <c r="F15" s="3"/>
      <c r="G15" s="3"/>
      <c r="H15" s="3"/>
      <c r="I15" s="3"/>
    </row>
    <row r="16" spans="1:9" x14ac:dyDescent="0.2">
      <c r="B16" s="3"/>
      <c r="C16" s="3"/>
      <c r="D16" s="3"/>
      <c r="E16" s="3"/>
      <c r="F16" s="3"/>
      <c r="G16" s="3"/>
      <c r="H16" s="3"/>
      <c r="I16" s="3"/>
    </row>
  </sheetData>
  <autoFilter ref="A1:I8" xr:uid="{00000000-0009-0000-0000-000004000000}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tabSelected="1" zoomScaleNormal="100" workbookViewId="0">
      <selection activeCell="B3" sqref="B3"/>
    </sheetView>
  </sheetViews>
  <sheetFormatPr baseColWidth="10" defaultColWidth="11.5703125" defaultRowHeight="12.75" x14ac:dyDescent="0.2"/>
  <sheetData>
    <row r="1" spans="1:10" x14ac:dyDescent="0.2">
      <c r="A1" s="9" t="s">
        <v>24</v>
      </c>
      <c r="C1" s="9" t="s">
        <v>6</v>
      </c>
    </row>
    <row r="2" spans="1:10" x14ac:dyDescent="0.2">
      <c r="A2" s="9" t="s">
        <v>3</v>
      </c>
      <c r="B2" s="9" t="s">
        <v>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30</v>
      </c>
    </row>
    <row r="3" spans="1:10" x14ac:dyDescent="0.2">
      <c r="A3" t="s">
        <v>23</v>
      </c>
      <c r="B3" t="s">
        <v>21</v>
      </c>
      <c r="C3" s="10">
        <v>1.85185</v>
      </c>
      <c r="D3" s="10">
        <v>2.2222233333333334</v>
      </c>
      <c r="E3" s="10">
        <v>3.8095199999999996</v>
      </c>
      <c r="F3" s="10">
        <v>2.3809499999999999</v>
      </c>
      <c r="G3" s="10">
        <v>2.8571433333333331</v>
      </c>
      <c r="H3" s="10">
        <v>3.7037</v>
      </c>
      <c r="I3" s="10">
        <v>1.25</v>
      </c>
      <c r="J3" s="10">
        <v>2.5821980952380952</v>
      </c>
    </row>
    <row r="4" spans="1:10" x14ac:dyDescent="0.2">
      <c r="B4" t="s">
        <v>10</v>
      </c>
      <c r="C4" s="10">
        <v>2.6666639999999999</v>
      </c>
      <c r="D4" s="10">
        <v>2.666668</v>
      </c>
      <c r="E4" s="10">
        <v>3.7142819999999999</v>
      </c>
      <c r="F4" s="10">
        <v>4.2857160000000007</v>
      </c>
      <c r="G4" s="10">
        <v>3.4285679999999998</v>
      </c>
      <c r="H4" s="10">
        <v>1.9999980000000002</v>
      </c>
      <c r="I4" s="10">
        <v>2.75</v>
      </c>
      <c r="J4" s="10">
        <v>3.0731279999999992</v>
      </c>
    </row>
    <row r="5" spans="1:10" x14ac:dyDescent="0.2">
      <c r="A5" t="s">
        <v>22</v>
      </c>
      <c r="B5" t="s">
        <v>21</v>
      </c>
      <c r="C5" s="10">
        <v>3.3333300000000001</v>
      </c>
      <c r="D5" s="10">
        <v>0</v>
      </c>
      <c r="E5" s="10">
        <v>2.8571399999999998</v>
      </c>
      <c r="F5" s="10">
        <v>4.2857099999999999</v>
      </c>
      <c r="G5" s="10">
        <v>1.4285699999999999</v>
      </c>
      <c r="H5" s="10">
        <v>2.2222200000000001</v>
      </c>
      <c r="I5" s="10">
        <v>3.75</v>
      </c>
      <c r="J5" s="10">
        <v>2.5538528571428571</v>
      </c>
    </row>
    <row r="6" spans="1:10" x14ac:dyDescent="0.2">
      <c r="A6" t="s">
        <v>11</v>
      </c>
      <c r="B6" t="s">
        <v>10</v>
      </c>
      <c r="C6" s="10">
        <v>1.11111</v>
      </c>
      <c r="D6" s="10">
        <v>3.3333300000000001</v>
      </c>
      <c r="E6" s="10">
        <v>0</v>
      </c>
      <c r="F6" s="10">
        <v>2.8571399999999998</v>
      </c>
      <c r="G6" s="10">
        <v>1.4285699999999999</v>
      </c>
      <c r="H6" s="10">
        <v>2.2222200000000001</v>
      </c>
      <c r="I6" s="10">
        <v>1.25</v>
      </c>
      <c r="J6" s="10">
        <v>1.7431957142857144</v>
      </c>
    </row>
    <row r="7" spans="1:10" x14ac:dyDescent="0.2">
      <c r="A7" t="s">
        <v>30</v>
      </c>
      <c r="C7" s="10">
        <v>2.3148124999999999</v>
      </c>
      <c r="D7" s="10">
        <v>2.2222225</v>
      </c>
      <c r="E7" s="10">
        <v>2.9761875000000004</v>
      </c>
      <c r="F7" s="10">
        <v>3.5714275000000004</v>
      </c>
      <c r="G7" s="10">
        <v>2.6190458333333333</v>
      </c>
      <c r="H7" s="10">
        <v>2.4999975000000001</v>
      </c>
      <c r="I7" s="10">
        <v>2.2916666666666665</v>
      </c>
      <c r="J7" s="10">
        <v>2.6421942857142855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ReporteUsuario</vt:lpstr>
      <vt:lpstr>PromedioReporteUsuario</vt:lpstr>
      <vt:lpstr>pivote</vt:lpstr>
      <vt:lpstr>desviacionEstandar</vt:lpstr>
      <vt:lpstr>DistribucionNormal</vt:lpstr>
      <vt:lpstr>Tabla dinámica_ReporteUsuario_1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BYG DEV</cp:lastModifiedBy>
  <cp:revision>21</cp:revision>
  <dcterms:created xsi:type="dcterms:W3CDTF">2024-07-25T17:21:35Z</dcterms:created>
  <dcterms:modified xsi:type="dcterms:W3CDTF">2024-07-26T22:05:11Z</dcterms:modified>
  <dc:language>es-MX</dc:language>
</cp:coreProperties>
</file>